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ey\Documents\"/>
    </mc:Choice>
  </mc:AlternateContent>
  <xr:revisionPtr revIDLastSave="0" documentId="8_{312D3B69-0EF1-4DFA-8F92-BA985393DA09}" xr6:coauthVersionLast="47" xr6:coauthVersionMax="47" xr10:uidLastSave="{00000000-0000-0000-0000-000000000000}"/>
  <bookViews>
    <workbookView xWindow="28680" yWindow="-1875" windowWidth="29040" windowHeight="17520" tabRatio="626" xr2:uid="{00000000-000D-0000-FFFF-FFFF00000000}"/>
  </bookViews>
  <sheets>
    <sheet name="Introduksjon" sheetId="10" r:id="rId1"/>
    <sheet name="Hovedtall fra analysen" sheetId="1" r:id="rId2"/>
    <sheet name="Forbruk i Norden" sheetId="8" r:id="rId3"/>
    <sheet name="Kull-, gass- og CO2-priser" sheetId="3" r:id="rId4"/>
    <sheet name="Produksjon i Norden" sheetId="9" r:id="rId5"/>
    <sheet name="Kraftbalanser Norden" sheetId="5" r:id="rId6"/>
    <sheet name="Kraftpriser Norden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K4" i="8" l="1"/>
  <c r="F4" i="8"/>
  <c r="F8" i="8" l="1"/>
  <c r="F7" i="8"/>
  <c r="F6" i="8"/>
  <c r="F5" i="8"/>
  <c r="C18" i="5"/>
  <c r="C8" i="8" l="1"/>
  <c r="C7" i="8"/>
  <c r="C6" i="8"/>
  <c r="I18" i="5" l="1"/>
  <c r="H18" i="5"/>
  <c r="H17" i="5"/>
  <c r="D18" i="5" l="1"/>
  <c r="E18" i="5"/>
  <c r="F18" i="5"/>
  <c r="G18" i="5"/>
  <c r="J18" i="5"/>
  <c r="K18" i="5"/>
  <c r="L18" i="5"/>
  <c r="M18" i="5"/>
  <c r="N18" i="5"/>
  <c r="D19" i="5"/>
  <c r="E19" i="5"/>
  <c r="F19" i="5"/>
  <c r="G19" i="5"/>
  <c r="H19" i="5"/>
  <c r="I19" i="5"/>
  <c r="J19" i="5"/>
  <c r="K19" i="5"/>
  <c r="L19" i="5"/>
  <c r="M19" i="5"/>
  <c r="N19" i="5"/>
  <c r="D20" i="5"/>
  <c r="E20" i="5"/>
  <c r="F20" i="5"/>
  <c r="G20" i="5"/>
  <c r="H20" i="5"/>
  <c r="I20" i="5"/>
  <c r="J20" i="5"/>
  <c r="K20" i="5"/>
  <c r="L20" i="5"/>
  <c r="M20" i="5"/>
  <c r="N20" i="5"/>
  <c r="C19" i="5"/>
  <c r="C20" i="5"/>
  <c r="F20" i="1" l="1"/>
  <c r="F21" i="1"/>
  <c r="E20" i="1"/>
  <c r="E21" i="1"/>
  <c r="D20" i="1"/>
  <c r="D21" i="1"/>
  <c r="C20" i="1"/>
  <c r="C21" i="1"/>
  <c r="C17" i="1"/>
  <c r="C5" i="8"/>
  <c r="F3" i="8"/>
  <c r="J22" i="1" l="1"/>
  <c r="I22" i="1"/>
  <c r="H22" i="1"/>
  <c r="G22" i="1"/>
  <c r="J54" i="9" l="1"/>
  <c r="J48" i="9"/>
  <c r="J42" i="9"/>
  <c r="J36" i="9"/>
  <c r="K24" i="8" l="1"/>
  <c r="E24" i="1" s="1"/>
  <c r="K18" i="8"/>
  <c r="F24" i="1" s="1"/>
  <c r="K13" i="8"/>
  <c r="D25" i="1" s="1"/>
  <c r="D30" i="1" s="1"/>
  <c r="K3" i="8"/>
  <c r="C22" i="1" s="1"/>
  <c r="J25" i="9"/>
  <c r="J24" i="9"/>
  <c r="J23" i="9"/>
  <c r="J26" i="9"/>
  <c r="J20" i="9"/>
  <c r="J14" i="9"/>
  <c r="J8" i="9"/>
  <c r="K16" i="8" l="1"/>
  <c r="N17" i="5" l="1"/>
  <c r="M17" i="5"/>
  <c r="L17" i="5"/>
  <c r="K17" i="5"/>
  <c r="J17" i="5"/>
  <c r="I17" i="5"/>
  <c r="G17" i="5"/>
  <c r="F17" i="5"/>
  <c r="E17" i="5"/>
  <c r="D17" i="5"/>
  <c r="C17" i="5"/>
  <c r="D16" i="5"/>
  <c r="E16" i="5"/>
  <c r="F16" i="5"/>
  <c r="G16" i="5"/>
  <c r="H16" i="5"/>
  <c r="I16" i="5"/>
  <c r="J16" i="5"/>
  <c r="K16" i="5"/>
  <c r="L16" i="5"/>
  <c r="M16" i="5"/>
  <c r="N16" i="5"/>
  <c r="J19" i="9" l="1"/>
  <c r="J17" i="9"/>
  <c r="F18" i="1" s="1"/>
  <c r="J13" i="9"/>
  <c r="J12" i="9"/>
  <c r="D19" i="1" s="1"/>
  <c r="J11" i="9"/>
  <c r="D18" i="1" s="1"/>
  <c r="J5" i="9"/>
  <c r="C18" i="1" s="1"/>
  <c r="J51" i="9"/>
  <c r="J52" i="9"/>
  <c r="J53" i="9"/>
  <c r="J50" i="9"/>
  <c r="J47" i="9"/>
  <c r="J45" i="9"/>
  <c r="J46" i="9"/>
  <c r="J44" i="9"/>
  <c r="J39" i="9"/>
  <c r="J40" i="9"/>
  <c r="J41" i="9"/>
  <c r="J38" i="9"/>
  <c r="J33" i="9"/>
  <c r="J34" i="9"/>
  <c r="J35" i="9"/>
  <c r="J18" i="9"/>
  <c r="F19" i="1" s="1"/>
  <c r="J7" i="9"/>
  <c r="J6" i="9"/>
  <c r="C19" i="1" s="1"/>
  <c r="J10" i="9"/>
  <c r="D17" i="1" s="1"/>
  <c r="K26" i="8"/>
  <c r="E26" i="1" s="1"/>
  <c r="E31" i="1" s="1"/>
  <c r="K23" i="8"/>
  <c r="E23" i="1" s="1"/>
  <c r="K25" i="8"/>
  <c r="E25" i="1" s="1"/>
  <c r="E30" i="1" s="1"/>
  <c r="K20" i="8"/>
  <c r="F26" i="1" s="1"/>
  <c r="F31" i="1" s="1"/>
  <c r="F22" i="1"/>
  <c r="K14" i="8"/>
  <c r="D26" i="1" s="1"/>
  <c r="D31" i="1" s="1"/>
  <c r="K12" i="8"/>
  <c r="D24" i="1" s="1"/>
  <c r="K10" i="8"/>
  <c r="D22" i="1" s="1"/>
  <c r="K7" i="8"/>
  <c r="C25" i="1" s="1"/>
  <c r="C30" i="1" s="1"/>
  <c r="K6" i="8"/>
  <c r="C24" i="1" s="1"/>
  <c r="K8" i="8"/>
  <c r="C26" i="1" s="1"/>
  <c r="C31" i="1" s="1"/>
  <c r="K11" i="8"/>
  <c r="D23" i="1" s="1"/>
  <c r="K22" i="8"/>
  <c r="E22" i="1" s="1"/>
  <c r="K5" i="8"/>
  <c r="C23" i="1" s="1"/>
  <c r="E18" i="1"/>
  <c r="E19" i="1"/>
  <c r="J22" i="9"/>
  <c r="E17" i="1" s="1"/>
  <c r="J16" i="9"/>
  <c r="F17" i="1" s="1"/>
  <c r="J32" i="9"/>
  <c r="J4" i="9"/>
  <c r="C27" i="1" s="1"/>
  <c r="J3" i="9"/>
  <c r="F27" i="1" l="1"/>
  <c r="D27" i="1"/>
  <c r="E27" i="1"/>
  <c r="C29" i="1"/>
  <c r="E28" i="1"/>
  <c r="D29" i="1"/>
  <c r="E29" i="1"/>
  <c r="D28" i="1"/>
  <c r="C28" i="1"/>
  <c r="K19" i="8"/>
  <c r="K17" i="8"/>
  <c r="F23" i="1" l="1"/>
  <c r="F28" i="1" s="1"/>
  <c r="F29" i="1"/>
  <c r="F25" i="1"/>
  <c r="F30" i="1" s="1"/>
</calcChain>
</file>

<file path=xl/sharedStrings.xml><?xml version="1.0" encoding="utf-8"?>
<sst xmlns="http://schemas.openxmlformats.org/spreadsheetml/2006/main" count="256" uniqueCount="107">
  <si>
    <t>Følg lenken til rapporten ved å trykke på bildet til høyre.</t>
  </si>
  <si>
    <t>Ved spørsmål, ta kontakt med:</t>
  </si>
  <si>
    <t>Jon Gustav Kirkerud</t>
  </si>
  <si>
    <t>Innholdsfortegnelse:</t>
  </si>
  <si>
    <t xml:space="preserve"> - Hovedtall fra analysen</t>
  </si>
  <si>
    <t xml:space="preserve"> - Kull-, gass- og CO2-priser</t>
  </si>
  <si>
    <t xml:space="preserve"> - Forbruk i Norden</t>
  </si>
  <si>
    <t xml:space="preserve"> - Produksjon i Norden</t>
  </si>
  <si>
    <t xml:space="preserve"> - Kraftbalanse i nordiske prisområder</t>
  </si>
  <si>
    <t xml:space="preserve"> - Kraftpriser i nordiske prisområder</t>
  </si>
  <si>
    <t>Merknader til tallene:</t>
  </si>
  <si>
    <t>(i) "B", "L" og "H" i tabellene henviser til henholdsvis basis, lav og høy bane for CO2-, gass- og kullpriser.</t>
  </si>
  <si>
    <t>(ii) Antatt valutakurs er 11,4 NOK/EUR.</t>
  </si>
  <si>
    <t>(iii) Grunnet avrundinger kan det forekomme avvik mellom hovedtall, og forbruk- og produksjondeling per prisområde og teknologi.</t>
  </si>
  <si>
    <t>Hovedtall fra analysen</t>
  </si>
  <si>
    <t>Scenario</t>
  </si>
  <si>
    <t>Norge</t>
  </si>
  <si>
    <t>Sverige</t>
  </si>
  <si>
    <t>Finland</t>
  </si>
  <si>
    <t>Danmark</t>
  </si>
  <si>
    <t>Tyskland</t>
  </si>
  <si>
    <t>Nederland</t>
  </si>
  <si>
    <t>Frankrike</t>
  </si>
  <si>
    <t>Storbritannia</t>
  </si>
  <si>
    <t>Årlig gjennomsnittspris (øre/kWh)</t>
  </si>
  <si>
    <t>B2030</t>
  </si>
  <si>
    <t>B2035</t>
  </si>
  <si>
    <t>B2040</t>
  </si>
  <si>
    <t>B2050</t>
  </si>
  <si>
    <t>H2030</t>
  </si>
  <si>
    <t>H2035</t>
  </si>
  <si>
    <t>H2040</t>
  </si>
  <si>
    <t>H2050</t>
  </si>
  <si>
    <t>L2030</t>
  </si>
  <si>
    <t>L2035</t>
  </si>
  <si>
    <t>L2040</t>
  </si>
  <si>
    <t>L2050</t>
  </si>
  <si>
    <t>Produksjon (TWh)</t>
  </si>
  <si>
    <t>Forbruk (TWh)</t>
  </si>
  <si>
    <t>2023</t>
  </si>
  <si>
    <t>Kraftbalanse (TWh)</t>
  </si>
  <si>
    <t>Alle kraftpriser er oppgitt i reelle 2023-kroner.</t>
  </si>
  <si>
    <t>Disse prisene er årlige gjennomsnittspriser av 30 ulike værscenarioer.</t>
  </si>
  <si>
    <t>2023-tall er statistikk fra nasjonale statistiske byråer og Eurostat.</t>
  </si>
  <si>
    <t xml:space="preserve">For modellerte resultater inkluderer forbruk og produksjon ikke: </t>
  </si>
  <si>
    <t>- lading og utlading av batterier</t>
  </si>
  <si>
    <t>- Bruttoproduksjon og forbruk til pumping</t>
  </si>
  <si>
    <r>
      <t xml:space="preserve">For modellerte resultater er ikke nødvendigvis kraftbalanse lik </t>
    </r>
    <r>
      <rPr>
        <i/>
        <sz val="9"/>
        <color rgb="FF000000"/>
        <rFont val="Calibri"/>
        <scheme val="minor"/>
      </rPr>
      <t>Produksjon - Forbruk</t>
    </r>
    <r>
      <rPr>
        <sz val="9"/>
        <color rgb="FF000000"/>
        <rFont val="Calibri"/>
        <scheme val="minor"/>
      </rPr>
      <t xml:space="preserve"> i tabellen. </t>
    </r>
  </si>
  <si>
    <t>Kraftforbruk i Norden [TWh]</t>
  </si>
  <si>
    <t>Land</t>
  </si>
  <si>
    <t>År</t>
  </si>
  <si>
    <t>Husholdninger og tjenesteyting</t>
  </si>
  <si>
    <t>Elkjel og Varme</t>
  </si>
  <si>
    <t>Transport</t>
  </si>
  <si>
    <t>Datasentre</t>
  </si>
  <si>
    <t>Hydrogen</t>
  </si>
  <si>
    <t>Petroleums-næringen</t>
  </si>
  <si>
    <t>Nettap og annen bruk</t>
  </si>
  <si>
    <t>Sum</t>
  </si>
  <si>
    <r>
      <t>Kull-, gass-, og CO</t>
    </r>
    <r>
      <rPr>
        <b/>
        <vertAlign val="subscript"/>
        <sz val="14"/>
        <color rgb="FFFFFFFF"/>
        <rFont val="Calibri"/>
        <family val="2"/>
      </rPr>
      <t>2</t>
    </r>
    <r>
      <rPr>
        <b/>
        <sz val="14"/>
        <color rgb="FFFFFFFF"/>
        <rFont val="Calibri"/>
        <family val="2"/>
      </rPr>
      <t>-priser</t>
    </r>
  </si>
  <si>
    <t>Kull [€/MWh]</t>
  </si>
  <si>
    <t>Gass [€/MWh]</t>
  </si>
  <si>
    <r>
      <t>CO</t>
    </r>
    <r>
      <rPr>
        <b/>
        <vertAlign val="sub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[€/tonn]</t>
    </r>
  </si>
  <si>
    <t>Lav</t>
  </si>
  <si>
    <t>Basis</t>
  </si>
  <si>
    <t>Høy</t>
  </si>
  <si>
    <t>Kraftproduksjon i Norden [TWh]*</t>
  </si>
  <si>
    <t>Vannkraft</t>
  </si>
  <si>
    <t>Vindkraft på land</t>
  </si>
  <si>
    <t>Havvind</t>
  </si>
  <si>
    <t>Solkraft</t>
  </si>
  <si>
    <t>Kjernekraft</t>
  </si>
  <si>
    <t>Annen Termisk</t>
  </si>
  <si>
    <t>Produksjonsavkortning</t>
  </si>
  <si>
    <t>-</t>
  </si>
  <si>
    <t>2023 normalår **</t>
  </si>
  <si>
    <t>*Modellresultater gitt våre fremskrivnigner av produksjonskapasiteter. Tall for 2023 er statistikk.</t>
  </si>
  <si>
    <t>** Midlere årsproduksjon for installert produksjon ved utgangen av 2023.</t>
  </si>
  <si>
    <t>Produksjonskapasiteter i Norden [GW]</t>
  </si>
  <si>
    <t>Kraftbalanse i nordiske prisområder [TWh]</t>
  </si>
  <si>
    <t>NO1</t>
  </si>
  <si>
    <t>NO2</t>
  </si>
  <si>
    <t>NO3</t>
  </si>
  <si>
    <t>NO4</t>
  </si>
  <si>
    <t>NO5</t>
  </si>
  <si>
    <t>SE1</t>
  </si>
  <si>
    <t>SE2</t>
  </si>
  <si>
    <t>SE3</t>
  </si>
  <si>
    <t>SE4</t>
  </si>
  <si>
    <t>FIN</t>
  </si>
  <si>
    <t>DK1</t>
  </si>
  <si>
    <t>DK2</t>
  </si>
  <si>
    <t>Produksjon</t>
  </si>
  <si>
    <t>Forbruk</t>
  </si>
  <si>
    <t>Kraftbalanse</t>
  </si>
  <si>
    <t>Kraftpriser i nordiske prisområder [øre/kWh]</t>
  </si>
  <si>
    <t>Snittpris [øre/kWh]</t>
  </si>
  <si>
    <t>2023_midlere*</t>
  </si>
  <si>
    <t>Reelle 2023-kroner</t>
  </si>
  <si>
    <t>* Midlere årsproduksjon for installert produksjon ved utgangen av 2023.</t>
  </si>
  <si>
    <t xml:space="preserve">Landbasert industri </t>
  </si>
  <si>
    <r>
      <t>2023</t>
    </r>
    <r>
      <rPr>
        <sz val="10"/>
        <color rgb="FF000000"/>
        <rFont val="Calibri"/>
        <family val="2"/>
      </rPr>
      <t>*</t>
    </r>
  </si>
  <si>
    <t>* Temperaturkorrigert og faktisk forbruk i husholdninger og tjenesteyting var nesten helt likt i 2023. Utetemperaturen dette året var tett opp til den langsiktige gjennomsnittstemperaturen vi korrigerer mot.</t>
  </si>
  <si>
    <t>Dette er et vedlegg til NVEs Langsiktig kraftmarkedsanalyse 2025, publisert i juni 2025.</t>
  </si>
  <si>
    <t>Rapport 15/2025</t>
  </si>
  <si>
    <t>Vedlegg til NVEs Langsiktig kraftmarkedsanalyse 2025</t>
  </si>
  <si>
    <t>Beskrivelser av våre vurderinger finner du i rapporten Langsiktig kraftmarkedsanalyse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</si>
</sst>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###0\ %_ ;_*\-###0\ %_ ;_*&quot;-&quot;"/>
    <numFmt numFmtId="167" formatCode="0&quot; &quot;%"/>
    <numFmt numFmtId="168" formatCode="_-* #,##0.00\ _k_r_-;\-* #,##0.00\ _k_r_-;_-* &quot;-&quot;??\ _k_r_-;_-@_-"/>
    <numFmt numFmtId="169" formatCode="_-* #,##0_-;\-* #,##0_-;_-* &quot;-&quot;??_-;_-@_-"/>
    <numFmt numFmtId="170" formatCode="0.0"/>
    <numFmt numFmtId="171" formatCode="0.000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</font>
    <font>
      <sz val="10"/>
      <color rgb="FF3F3F76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theme="6" tint="-0.24994659260841701"/>
      <name val="Calibri"/>
      <family val="2"/>
    </font>
    <font>
      <u/>
      <sz val="10"/>
      <color theme="11"/>
      <name val="Calibri"/>
      <family val="2"/>
    </font>
    <font>
      <u/>
      <sz val="10"/>
      <color theme="10"/>
      <name val="Calibri"/>
      <family val="2"/>
    </font>
    <font>
      <sz val="10"/>
      <color rgb="FF7030A0"/>
      <name val="Calibri"/>
      <family val="2"/>
    </font>
    <font>
      <sz val="10"/>
      <color rgb="FFC00000"/>
      <name val="Calibri"/>
      <family val="2"/>
    </font>
    <font>
      <i/>
      <sz val="10"/>
      <color rgb="FF7F7F7F"/>
      <name val="Calibri"/>
      <family val="2"/>
    </font>
    <font>
      <sz val="11"/>
      <color rgb="FF000000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vertAlign val="subscript"/>
      <sz val="14"/>
      <color rgb="FFFFFFFF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  <charset val="238"/>
    </font>
    <font>
      <sz val="8"/>
      <name val="Tahoma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0"/>
      <color theme="1"/>
      <name val="Calibri"/>
      <family val="2"/>
    </font>
    <font>
      <sz val="11"/>
      <color rgb="FF000000"/>
      <name val="Calibri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4"/>
      <color rgb="FFFFFFFF"/>
      <name val="Calibri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808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rgb="FF7030A0"/>
      </bottom>
      <diagonal/>
    </border>
    <border>
      <left style="mediumDashed">
        <color theme="1"/>
      </left>
      <right style="mediumDashed">
        <color theme="1"/>
      </right>
      <top style="mediumDashed">
        <color theme="1"/>
      </top>
      <bottom style="mediumDashed">
        <color theme="1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/>
      <right style="medium">
        <color rgb="FF7F7F7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7F7F7F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36" borderId="0" applyNumberFormat="0" applyBorder="0" applyAlignment="0"/>
    <xf numFmtId="43" fontId="24" fillId="0" borderId="0" applyFont="0" applyFill="0" applyBorder="0" applyAlignment="0" applyProtection="0"/>
    <xf numFmtId="0" fontId="23" fillId="36" borderId="0" applyNumberFormat="0" applyBorder="0" applyAlignment="0">
      <alignment horizontal="center" vertical="center"/>
    </xf>
    <xf numFmtId="0" fontId="24" fillId="0" borderId="0"/>
    <xf numFmtId="0" fontId="23" fillId="36" borderId="0" applyNumberFormat="0" applyBorder="0" applyAlignment="0"/>
    <xf numFmtId="165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26" fillId="21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/>
    <xf numFmtId="0" fontId="26" fillId="9" borderId="0" applyNumberFormat="0" applyFont="0" applyBorder="0" applyAlignment="0" applyProtection="0"/>
    <xf numFmtId="0" fontId="26" fillId="17" borderId="0" applyNumberFormat="0" applyFont="0" applyBorder="0" applyAlignment="0" applyProtection="0"/>
    <xf numFmtId="0" fontId="26" fillId="25" borderId="0" applyNumberFormat="0" applyFont="0" applyBorder="0" applyAlignment="0" applyProtection="0"/>
    <xf numFmtId="0" fontId="29" fillId="36" borderId="0" applyNumberFormat="0" applyFont="0" applyBorder="0" applyAlignment="0" applyProtection="0"/>
    <xf numFmtId="0" fontId="29" fillId="39" borderId="14">
      <alignment horizontal="center"/>
      <protection locked="0"/>
    </xf>
    <xf numFmtId="166" fontId="18" fillId="0" borderId="0" applyFont="0" applyFill="0" applyBorder="0" applyAlignment="0" applyProtection="0"/>
    <xf numFmtId="0" fontId="28" fillId="41" borderId="0" applyNumberFormat="0" applyBorder="0" applyProtection="0">
      <alignment horizontal="center" vertical="center"/>
    </xf>
    <xf numFmtId="0" fontId="19" fillId="40" borderId="0" applyNumberFormat="0" applyBorder="0" applyProtection="0">
      <alignment horizontal="center" vertical="center"/>
    </xf>
    <xf numFmtId="0" fontId="33" fillId="0" borderId="15" applyNumberFormat="0" applyFill="0" applyAlignment="0" applyProtection="0"/>
    <xf numFmtId="0" fontId="19" fillId="38" borderId="16" applyNumberFormat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6" fillId="21" borderId="0" applyNumberFormat="0" applyFont="0" applyBorder="0" applyAlignment="0" applyProtection="0"/>
    <xf numFmtId="0" fontId="27" fillId="37" borderId="13" applyNumberFormat="0" applyAlignment="0">
      <protection locked="0"/>
    </xf>
    <xf numFmtId="0" fontId="30" fillId="0" borderId="0" applyNumberFormat="0" applyFill="0" applyBorder="0" applyAlignment="0"/>
    <xf numFmtId="0" fontId="26" fillId="9" borderId="0" applyNumberFormat="0" applyFont="0" applyBorder="0" applyAlignment="0" applyProtection="0"/>
    <xf numFmtId="0" fontId="26" fillId="17" borderId="0" applyNumberFormat="0" applyFont="0" applyBorder="0" applyAlignment="0" applyProtection="0"/>
    <xf numFmtId="0" fontId="26" fillId="25" borderId="0" applyNumberFormat="0" applyFont="0" applyBorder="0" applyAlignment="0" applyProtection="0"/>
    <xf numFmtId="166" fontId="18" fillId="0" borderId="0" applyFont="0" applyFill="0" applyBorder="0" applyAlignment="0" applyProtection="0"/>
    <xf numFmtId="0" fontId="28" fillId="34" borderId="0" applyNumberFormat="0" applyBorder="0" applyProtection="0">
      <alignment horizontal="center" vertical="center"/>
    </xf>
    <xf numFmtId="0" fontId="28" fillId="41" borderId="0" applyNumberFormat="0" applyBorder="0" applyProtection="0">
      <alignment horizontal="center" vertical="center"/>
    </xf>
    <xf numFmtId="0" fontId="19" fillId="40" borderId="0" applyNumberFormat="0" applyBorder="0" applyProtection="0">
      <alignment horizontal="center" vertical="center"/>
    </xf>
    <xf numFmtId="0" fontId="33" fillId="0" borderId="15" applyNumberFormat="0" applyFill="0" applyAlignment="0" applyProtection="0"/>
    <xf numFmtId="0" fontId="19" fillId="38" borderId="16" applyNumberFormat="0" applyAlignment="0" applyProtection="0"/>
    <xf numFmtId="0" fontId="34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36" fillId="0" borderId="0"/>
    <xf numFmtId="167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/>
    <xf numFmtId="168" fontId="3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41" borderId="0" applyNumberFormat="0" applyBorder="0" applyProtection="0">
      <alignment horizontal="center" vertical="center"/>
    </xf>
    <xf numFmtId="0" fontId="19" fillId="40" borderId="0" applyNumberFormat="0" applyBorder="0" applyProtection="0">
      <alignment horizontal="center" vertical="center"/>
    </xf>
    <xf numFmtId="0" fontId="28" fillId="34" borderId="0" applyNumberFormat="0" applyBorder="0" applyProtection="0">
      <alignment horizontal="center" vertical="center"/>
    </xf>
    <xf numFmtId="0" fontId="27" fillId="37" borderId="13" applyNumberFormat="0" applyAlignment="0">
      <protection locked="0"/>
    </xf>
    <xf numFmtId="165" fontId="24" fillId="0" borderId="0" applyFont="0" applyFill="0" applyBorder="0" applyAlignment="0" applyProtection="0"/>
    <xf numFmtId="0" fontId="23" fillId="36" borderId="0" applyNumberFormat="0" applyBorder="0" applyAlignment="0"/>
    <xf numFmtId="0" fontId="19" fillId="38" borderId="16" applyNumberFormat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0" borderId="0"/>
    <xf numFmtId="165" fontId="24" fillId="0" borderId="0" applyFont="0" applyFill="0" applyBorder="0" applyAlignment="0" applyProtection="0"/>
    <xf numFmtId="0" fontId="23" fillId="36" borderId="0" applyNumberFormat="0" applyBorder="0" applyAlignment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37" borderId="13" applyNumberFormat="0" applyAlignment="0">
      <protection locked="0"/>
    </xf>
    <xf numFmtId="0" fontId="28" fillId="34" borderId="0" applyNumberFormat="0" applyBorder="0" applyProtection="0">
      <alignment horizontal="center" vertical="center"/>
    </xf>
    <xf numFmtId="0" fontId="28" fillId="41" borderId="0" applyNumberFormat="0" applyBorder="0" applyProtection="0">
      <alignment horizontal="center" vertical="center"/>
    </xf>
    <xf numFmtId="0" fontId="19" fillId="40" borderId="0" applyNumberFormat="0" applyBorder="0" applyProtection="0">
      <alignment horizontal="center" vertical="center"/>
    </xf>
    <xf numFmtId="0" fontId="19" fillId="38" borderId="16" applyNumberFormat="0" applyAlignment="0" applyProtection="0"/>
    <xf numFmtId="0" fontId="1" fillId="0" borderId="0"/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36" borderId="0" applyNumberFormat="0" applyBorder="0" applyAlignment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17">
      <alignment horizontal="left" wrapText="1"/>
    </xf>
    <xf numFmtId="0" fontId="50" fillId="42" borderId="0">
      <alignment vertical="center"/>
    </xf>
    <xf numFmtId="0" fontId="49" fillId="42" borderId="0" applyNumberFormat="0">
      <alignment horizontal="left" vertical="center"/>
    </xf>
    <xf numFmtId="0" fontId="52" fillId="0" borderId="0"/>
    <xf numFmtId="0" fontId="24" fillId="0" borderId="0"/>
    <xf numFmtId="0" fontId="1" fillId="0" borderId="0"/>
    <xf numFmtId="165" fontId="52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165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29" borderId="0" applyNumberFormat="0" applyBorder="0" applyAlignment="0" applyProtection="0"/>
    <xf numFmtId="0" fontId="1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6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7" fillId="17" borderId="0" applyNumberFormat="0" applyBorder="0" applyAlignment="0" applyProtection="0"/>
    <xf numFmtId="0" fontId="1" fillId="30" borderId="0" applyNumberFormat="0" applyBorder="0" applyAlignment="0" applyProtection="0"/>
    <xf numFmtId="0" fontId="17" fillId="28" borderId="0" applyNumberFormat="0" applyBorder="0" applyAlignment="0" applyProtection="0"/>
    <xf numFmtId="0" fontId="9" fillId="5" borderId="4" applyNumberFormat="0" applyAlignment="0" applyProtection="0"/>
    <xf numFmtId="0" fontId="1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7" fillId="24" borderId="0" applyNumberFormat="0" applyBorder="0" applyAlignment="0" applyProtection="0"/>
    <xf numFmtId="0" fontId="1" fillId="31" borderId="0" applyNumberFormat="0" applyBorder="0" applyAlignment="0" applyProtection="0"/>
    <xf numFmtId="0" fontId="17" fillId="25" borderId="0" applyNumberFormat="0" applyBorder="0" applyAlignment="0" applyProtection="0"/>
    <xf numFmtId="0" fontId="13" fillId="7" borderId="7" applyNumberFormat="0" applyAlignment="0" applyProtection="0"/>
    <xf numFmtId="0" fontId="1" fillId="26" borderId="0" applyNumberFormat="0" applyBorder="0" applyAlignment="0" applyProtection="0"/>
    <xf numFmtId="0" fontId="11" fillId="6" borderId="4" applyNumberForma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2" fillId="0" borderId="6" applyNumberFormat="0" applyFill="0" applyAlignment="0" applyProtection="0"/>
    <xf numFmtId="0" fontId="17" fillId="32" borderId="0" applyNumberFormat="0" applyBorder="0" applyAlignment="0" applyProtection="0"/>
    <xf numFmtId="0" fontId="24" fillId="8" borderId="8" applyNumberFormat="0" applyFont="0" applyAlignment="0" applyProtection="0"/>
    <xf numFmtId="0" fontId="17" fillId="12" borderId="0" applyNumberFormat="0" applyBorder="0" applyAlignment="0" applyProtection="0"/>
    <xf numFmtId="0" fontId="7" fillId="3" borderId="0" applyNumberFormat="0" applyBorder="0" applyAlignment="0" applyProtection="0"/>
    <xf numFmtId="0" fontId="1" fillId="10" borderId="0" applyNumberFormat="0" applyBorder="0" applyAlignment="0" applyProtection="0"/>
    <xf numFmtId="0" fontId="17" fillId="9" borderId="0" applyNumberFormat="0" applyBorder="0" applyAlignment="0" applyProtection="0"/>
    <xf numFmtId="0" fontId="3" fillId="0" borderId="1" applyNumberFormat="0" applyFill="0" applyAlignment="0" applyProtection="0"/>
    <xf numFmtId="0" fontId="17" fillId="21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0" borderId="9" applyNumberFormat="0" applyFill="0" applyAlignment="0" applyProtection="0"/>
    <xf numFmtId="0" fontId="1" fillId="14" borderId="0" applyNumberFormat="0" applyBorder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0" fontId="1" fillId="0" borderId="0"/>
    <xf numFmtId="165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165" fontId="24" fillId="0" borderId="0" applyFont="0" applyFill="0" applyBorder="0" applyAlignment="0" applyProtection="0"/>
    <xf numFmtId="0" fontId="23" fillId="36" borderId="0" applyNumberFormat="0" applyBorder="0" applyAlignment="0"/>
    <xf numFmtId="43" fontId="24" fillId="0" borderId="0" applyFont="0" applyFill="0" applyBorder="0" applyAlignment="0" applyProtection="0"/>
    <xf numFmtId="0" fontId="23" fillId="36" borderId="0" applyNumberFormat="0" applyBorder="0" applyAlignment="0"/>
    <xf numFmtId="165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/>
    <xf numFmtId="0" fontId="26" fillId="21" borderId="0" applyNumberFormat="0" applyFont="0" applyBorder="0" applyAlignment="0" applyProtection="0"/>
    <xf numFmtId="0" fontId="27" fillId="37" borderId="13" applyNumberFormat="0" applyAlignment="0">
      <protection locked="0"/>
    </xf>
    <xf numFmtId="0" fontId="30" fillId="0" borderId="0" applyNumberFormat="0" applyFill="0" applyBorder="0" applyAlignment="0"/>
    <xf numFmtId="0" fontId="26" fillId="9" borderId="0" applyNumberFormat="0" applyFont="0" applyBorder="0" applyAlignment="0" applyProtection="0"/>
    <xf numFmtId="0" fontId="26" fillId="17" borderId="0" applyNumberFormat="0" applyFont="0" applyBorder="0" applyAlignment="0" applyProtection="0"/>
    <xf numFmtId="0" fontId="26" fillId="25" borderId="0" applyNumberFormat="0" applyFont="0" applyBorder="0" applyAlignment="0" applyProtection="0"/>
    <xf numFmtId="166" fontId="18" fillId="0" borderId="0" applyFont="0" applyFill="0" applyBorder="0" applyAlignment="0" applyProtection="0"/>
    <xf numFmtId="0" fontId="28" fillId="34" borderId="0" applyNumberFormat="0" applyBorder="0" applyProtection="0">
      <alignment horizontal="center" vertical="center"/>
    </xf>
    <xf numFmtId="0" fontId="28" fillId="41" borderId="0" applyNumberFormat="0" applyBorder="0" applyProtection="0">
      <alignment horizontal="center" vertical="center"/>
    </xf>
    <xf numFmtId="0" fontId="19" fillId="40" borderId="0" applyNumberFormat="0" applyBorder="0" applyProtection="0">
      <alignment horizontal="center" vertical="center"/>
    </xf>
    <xf numFmtId="0" fontId="33" fillId="0" borderId="15" applyNumberFormat="0" applyFill="0" applyAlignment="0" applyProtection="0"/>
    <xf numFmtId="0" fontId="19" fillId="38" borderId="16" applyNumberFormat="0" applyAlignment="0" applyProtection="0"/>
    <xf numFmtId="0" fontId="34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0"/>
    <xf numFmtId="167" fontId="36" fillId="0" borderId="0" applyFont="0" applyFill="0" applyBorder="0" applyAlignment="0" applyProtection="0"/>
    <xf numFmtId="0" fontId="24" fillId="0" borderId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36" borderId="0" applyNumberFormat="0" applyBorder="0" applyAlignment="0"/>
    <xf numFmtId="0" fontId="1" fillId="0" borderId="0"/>
    <xf numFmtId="0" fontId="23" fillId="36" borderId="0" applyNumberFormat="0" applyBorder="0" applyAlignment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98">
    <xf numFmtId="0" fontId="0" fillId="0" borderId="0" xfId="0"/>
    <xf numFmtId="0" fontId="0" fillId="33" borderId="0" xfId="0" applyFill="1"/>
    <xf numFmtId="0" fontId="0" fillId="35" borderId="0" xfId="0" applyFill="1"/>
    <xf numFmtId="1" fontId="0" fillId="35" borderId="0" xfId="0" applyNumberFormat="1" applyFill="1" applyAlignment="1">
      <alignment horizontal="center" vertical="center"/>
    </xf>
    <xf numFmtId="0" fontId="20" fillId="35" borderId="0" xfId="0" applyFont="1" applyFill="1" applyAlignment="1">
      <alignment vertical="center" wrapText="1"/>
    </xf>
    <xf numFmtId="1" fontId="0" fillId="35" borderId="0" xfId="0" applyNumberFormat="1" applyFill="1"/>
    <xf numFmtId="0" fontId="22" fillId="35" borderId="0" xfId="0" applyFont="1" applyFill="1"/>
    <xf numFmtId="1" fontId="0" fillId="35" borderId="0" xfId="0" applyNumberFormat="1" applyFill="1" applyAlignment="1">
      <alignment horizontal="center"/>
    </xf>
    <xf numFmtId="0" fontId="42" fillId="35" borderId="0" xfId="0" applyFont="1" applyFill="1"/>
    <xf numFmtId="0" fontId="43" fillId="35" borderId="0" xfId="0" applyFont="1" applyFill="1"/>
    <xf numFmtId="0" fontId="44" fillId="35" borderId="0" xfId="1659" applyFont="1" applyFill="1"/>
    <xf numFmtId="0" fontId="44" fillId="35" borderId="0" xfId="1659" quotePrefix="1" applyFont="1" applyFill="1"/>
    <xf numFmtId="0" fontId="44" fillId="0" borderId="0" xfId="1659" quotePrefix="1" applyFont="1"/>
    <xf numFmtId="0" fontId="45" fillId="35" borderId="0" xfId="0" applyFont="1" applyFill="1"/>
    <xf numFmtId="0" fontId="21" fillId="35" borderId="0" xfId="1659" quotePrefix="1" applyFill="1"/>
    <xf numFmtId="0" fontId="21" fillId="0" borderId="0" xfId="1659" quotePrefix="1"/>
    <xf numFmtId="0" fontId="14" fillId="35" borderId="0" xfId="0" applyFont="1" applyFill="1"/>
    <xf numFmtId="0" fontId="53" fillId="35" borderId="0" xfId="0" applyFont="1" applyFill="1"/>
    <xf numFmtId="0" fontId="54" fillId="35" borderId="0" xfId="0" applyFont="1" applyFill="1"/>
    <xf numFmtId="1" fontId="0" fillId="35" borderId="0" xfId="1658" applyNumberFormat="1" applyFont="1" applyFill="1" applyBorder="1"/>
    <xf numFmtId="43" fontId="0" fillId="35" borderId="0" xfId="0" applyNumberFormat="1" applyFill="1"/>
    <xf numFmtId="169" fontId="0" fillId="35" borderId="0" xfId="0" applyNumberFormat="1" applyFill="1"/>
    <xf numFmtId="2" fontId="0" fillId="35" borderId="0" xfId="0" applyNumberFormat="1" applyFill="1"/>
    <xf numFmtId="170" fontId="0" fillId="35" borderId="0" xfId="0" applyNumberFormat="1" applyFill="1"/>
    <xf numFmtId="171" fontId="0" fillId="35" borderId="0" xfId="0" applyNumberFormat="1" applyFill="1"/>
    <xf numFmtId="49" fontId="48" fillId="35" borderId="0" xfId="0" applyNumberFormat="1" applyFont="1" applyFill="1" applyAlignment="1">
      <alignment horizontal="left" vertical="center" indent="3"/>
    </xf>
    <xf numFmtId="0" fontId="21" fillId="35" borderId="0" xfId="1659" applyFill="1"/>
    <xf numFmtId="0" fontId="0" fillId="35" borderId="0" xfId="0" quotePrefix="1" applyFill="1"/>
    <xf numFmtId="1" fontId="59" fillId="35" borderId="0" xfId="0" applyNumberFormat="1" applyFont="1" applyFill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1" fontId="59" fillId="35" borderId="11" xfId="0" applyNumberFormat="1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1" fontId="59" fillId="35" borderId="20" xfId="0" applyNumberFormat="1" applyFont="1" applyFill="1" applyBorder="1" applyAlignment="1">
      <alignment horizontal="center" vertical="center" wrapText="1"/>
    </xf>
    <xf numFmtId="1" fontId="59" fillId="35" borderId="22" xfId="0" applyNumberFormat="1" applyFont="1" applyFill="1" applyBorder="1" applyAlignment="1">
      <alignment horizontal="center" vertical="center" wrapText="1"/>
    </xf>
    <xf numFmtId="0" fontId="61" fillId="35" borderId="0" xfId="0" applyFont="1" applyFill="1" applyAlignment="1">
      <alignment vertical="center" wrapText="1"/>
    </xf>
    <xf numFmtId="0" fontId="59" fillId="35" borderId="0" xfId="0" applyFont="1" applyFill="1" applyAlignment="1">
      <alignment horizontal="center" vertical="center" wrapText="1"/>
    </xf>
    <xf numFmtId="0" fontId="60" fillId="35" borderId="0" xfId="0" applyFont="1" applyFill="1" applyAlignment="1">
      <alignment vertical="center" wrapText="1"/>
    </xf>
    <xf numFmtId="1" fontId="59" fillId="35" borderId="12" xfId="0" applyNumberFormat="1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3" xfId="0" applyFont="1" applyFill="1" applyBorder="1" applyAlignment="1">
      <alignment horizontal="right" vertical="center" wrapText="1"/>
    </xf>
    <xf numFmtId="1" fontId="47" fillId="35" borderId="0" xfId="0" applyNumberFormat="1" applyFont="1" applyFill="1" applyAlignment="1">
      <alignment horizontal="right" vertical="center" wrapText="1"/>
    </xf>
    <xf numFmtId="1" fontId="47" fillId="35" borderId="20" xfId="0" applyNumberFormat="1" applyFont="1" applyFill="1" applyBorder="1" applyAlignment="1">
      <alignment horizontal="right" vertical="center" wrapText="1"/>
    </xf>
    <xf numFmtId="170" fontId="0" fillId="35" borderId="0" xfId="540" applyNumberFormat="1" applyFont="1" applyFill="1" applyAlignment="1">
      <alignment horizontal="center"/>
    </xf>
    <xf numFmtId="0" fontId="36" fillId="35" borderId="0" xfId="0" applyFont="1" applyFill="1" applyAlignment="1">
      <alignment horizontal="left"/>
    </xf>
    <xf numFmtId="0" fontId="36" fillId="35" borderId="0" xfId="0" applyFont="1" applyFill="1"/>
    <xf numFmtId="170" fontId="0" fillId="35" borderId="0" xfId="540" applyNumberFormat="1" applyFont="1" applyFill="1" applyBorder="1" applyAlignment="1">
      <alignment horizontal="center"/>
    </xf>
    <xf numFmtId="169" fontId="0" fillId="35" borderId="0" xfId="540" applyNumberFormat="1" applyFont="1" applyFill="1" applyAlignment="1">
      <alignment horizontal="center"/>
    </xf>
    <xf numFmtId="0" fontId="0" fillId="35" borderId="10" xfId="0" applyFill="1" applyBorder="1"/>
    <xf numFmtId="169" fontId="0" fillId="35" borderId="0" xfId="540" applyNumberFormat="1" applyFont="1" applyFill="1" applyBorder="1" applyAlignment="1">
      <alignment horizontal="center"/>
    </xf>
    <xf numFmtId="170" fontId="0" fillId="35" borderId="0" xfId="0" applyNumberFormat="1" applyFill="1" applyAlignment="1">
      <alignment horizontal="center"/>
    </xf>
    <xf numFmtId="170" fontId="36" fillId="35" borderId="0" xfId="0" applyNumberFormat="1" applyFont="1" applyFill="1" applyAlignment="1">
      <alignment horizontal="center"/>
    </xf>
    <xf numFmtId="0" fontId="0" fillId="35" borderId="0" xfId="540" applyNumberFormat="1" applyFont="1" applyFill="1" applyBorder="1" applyAlignment="1">
      <alignment horizontal="center"/>
    </xf>
    <xf numFmtId="0" fontId="36" fillId="35" borderId="0" xfId="0" applyFont="1" applyFill="1" applyAlignment="1">
      <alignment horizontal="left" vertical="center"/>
    </xf>
    <xf numFmtId="0" fontId="47" fillId="35" borderId="0" xfId="0" applyFont="1" applyFill="1" applyAlignment="1">
      <alignment vertical="center" wrapText="1"/>
    </xf>
    <xf numFmtId="0" fontId="46" fillId="35" borderId="0" xfId="0" applyFont="1" applyFill="1" applyAlignment="1">
      <alignment horizontal="left" vertical="top" wrapText="1"/>
    </xf>
    <xf numFmtId="0" fontId="48" fillId="35" borderId="0" xfId="0" applyFont="1" applyFill="1"/>
    <xf numFmtId="1" fontId="48" fillId="35" borderId="0" xfId="0" applyNumberFormat="1" applyFont="1" applyFill="1" applyAlignment="1">
      <alignment horizontal="center" vertical="center"/>
    </xf>
    <xf numFmtId="1" fontId="48" fillId="35" borderId="0" xfId="0" applyNumberFormat="1" applyFont="1" applyFill="1" applyAlignment="1">
      <alignment horizontal="left" vertical="center"/>
    </xf>
    <xf numFmtId="1" fontId="57" fillId="35" borderId="0" xfId="0" applyNumberFormat="1" applyFont="1" applyFill="1" applyAlignment="1">
      <alignment horizontal="left" vertical="center"/>
    </xf>
    <xf numFmtId="1" fontId="47" fillId="35" borderId="0" xfId="0" applyNumberFormat="1" applyFont="1" applyFill="1" applyAlignment="1">
      <alignment horizontal="left" vertical="center"/>
    </xf>
    <xf numFmtId="1" fontId="47" fillId="35" borderId="0" xfId="0" applyNumberFormat="1" applyFont="1" applyFill="1" applyAlignment="1">
      <alignment horizontal="right" vertical="center"/>
    </xf>
    <xf numFmtId="0" fontId="16" fillId="35" borderId="0" xfId="0" applyFont="1" applyFill="1"/>
    <xf numFmtId="0" fontId="46" fillId="35" borderId="17" xfId="0" applyFont="1" applyFill="1" applyBorder="1" applyAlignment="1">
      <alignment horizontal="left" vertical="center" wrapText="1"/>
    </xf>
    <xf numFmtId="1" fontId="47" fillId="35" borderId="20" xfId="0" applyNumberFormat="1" applyFont="1" applyFill="1" applyBorder="1" applyAlignment="1">
      <alignment horizontal="right" vertical="center"/>
    </xf>
    <xf numFmtId="0" fontId="0" fillId="35" borderId="0" xfId="0" applyFill="1" applyAlignment="1">
      <alignment horizontal="center"/>
    </xf>
    <xf numFmtId="0" fontId="56" fillId="35" borderId="0" xfId="0" applyFont="1" applyFill="1"/>
    <xf numFmtId="0" fontId="0" fillId="35" borderId="0" xfId="0" applyFill="1" applyAlignment="1">
      <alignment horizontal="left"/>
    </xf>
    <xf numFmtId="0" fontId="65" fillId="35" borderId="0" xfId="1659" quotePrefix="1" applyFont="1" applyFill="1"/>
    <xf numFmtId="0" fontId="48" fillId="0" borderId="0" xfId="0" applyFont="1"/>
    <xf numFmtId="2" fontId="67" fillId="35" borderId="0" xfId="0" applyNumberFormat="1" applyFont="1" applyFill="1" applyAlignment="1">
      <alignment vertical="center"/>
    </xf>
    <xf numFmtId="2" fontId="67" fillId="35" borderId="20" xfId="0" applyNumberFormat="1" applyFont="1" applyFill="1" applyBorder="1" applyAlignment="1">
      <alignment vertical="center"/>
    </xf>
    <xf numFmtId="1" fontId="67" fillId="35" borderId="0" xfId="0" applyNumberFormat="1" applyFont="1" applyFill="1" applyAlignment="1">
      <alignment horizontal="left" vertical="center" wrapText="1"/>
    </xf>
    <xf numFmtId="0" fontId="67" fillId="35" borderId="0" xfId="0" applyFont="1" applyFill="1" applyAlignment="1">
      <alignment vertical="center"/>
    </xf>
    <xf numFmtId="0" fontId="67" fillId="35" borderId="20" xfId="0" applyFont="1" applyFill="1" applyBorder="1" applyAlignment="1">
      <alignment vertical="center"/>
    </xf>
    <xf numFmtId="49" fontId="67" fillId="35" borderId="0" xfId="0" applyNumberFormat="1" applyFont="1" applyFill="1" applyAlignment="1">
      <alignment vertical="center" wrapText="1"/>
    </xf>
    <xf numFmtId="0" fontId="67" fillId="35" borderId="0" xfId="0" applyFont="1" applyFill="1" applyAlignment="1">
      <alignment vertical="center" wrapText="1"/>
    </xf>
    <xf numFmtId="0" fontId="67" fillId="35" borderId="20" xfId="0" applyFont="1" applyFill="1" applyBorder="1" applyAlignment="1">
      <alignment vertical="center" wrapText="1"/>
    </xf>
    <xf numFmtId="0" fontId="68" fillId="35" borderId="28" xfId="0" applyFont="1" applyFill="1" applyBorder="1" applyAlignment="1">
      <alignment horizontal="left" vertical="center"/>
    </xf>
    <xf numFmtId="0" fontId="69" fillId="35" borderId="28" xfId="0" applyFont="1" applyFill="1" applyBorder="1" applyAlignment="1">
      <alignment horizontal="left" vertical="center"/>
    </xf>
    <xf numFmtId="0" fontId="69" fillId="35" borderId="28" xfId="0" applyFont="1" applyFill="1" applyBorder="1" applyAlignment="1">
      <alignment horizontal="center" vertical="center" wrapText="1"/>
    </xf>
    <xf numFmtId="0" fontId="68" fillId="35" borderId="28" xfId="0" applyFont="1" applyFill="1" applyBorder="1" applyAlignment="1">
      <alignment horizontal="center" vertical="center" wrapText="1"/>
    </xf>
    <xf numFmtId="0" fontId="70" fillId="35" borderId="17" xfId="0" applyFont="1" applyFill="1" applyBorder="1" applyAlignment="1">
      <alignment vertical="center"/>
    </xf>
    <xf numFmtId="0" fontId="70" fillId="35" borderId="17" xfId="0" applyFont="1" applyFill="1" applyBorder="1" applyAlignment="1">
      <alignment horizontal="right" vertical="center"/>
    </xf>
    <xf numFmtId="0" fontId="16" fillId="35" borderId="10" xfId="0" applyFont="1" applyFill="1" applyBorder="1"/>
    <xf numFmtId="1" fontId="16" fillId="35" borderId="10" xfId="0" applyNumberFormat="1" applyFont="1" applyFill="1" applyBorder="1" applyAlignment="1">
      <alignment horizontal="center"/>
    </xf>
    <xf numFmtId="1" fontId="16" fillId="35" borderId="10" xfId="0" applyNumberFormat="1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left"/>
    </xf>
    <xf numFmtId="0" fontId="39" fillId="34" borderId="0" xfId="0" applyFont="1" applyFill="1" applyAlignment="1">
      <alignment horizontal="center"/>
    </xf>
    <xf numFmtId="0" fontId="67" fillId="35" borderId="18" xfId="0" applyFont="1" applyFill="1" applyBorder="1" applyAlignment="1">
      <alignment horizontal="left" vertical="top" wrapText="1"/>
    </xf>
    <xf numFmtId="0" fontId="67" fillId="35" borderId="19" xfId="0" applyFont="1" applyFill="1" applyBorder="1" applyAlignment="1">
      <alignment horizontal="left" vertical="top" wrapText="1"/>
    </xf>
    <xf numFmtId="0" fontId="67" fillId="35" borderId="21" xfId="0" applyFont="1" applyFill="1" applyBorder="1" applyAlignment="1">
      <alignment horizontal="left" vertical="top" wrapText="1"/>
    </xf>
    <xf numFmtId="0" fontId="39" fillId="34" borderId="10" xfId="0" applyFont="1" applyFill="1" applyBorder="1" applyAlignment="1">
      <alignment horizontal="center"/>
    </xf>
    <xf numFmtId="0" fontId="62" fillId="35" borderId="25" xfId="0" applyFont="1" applyFill="1" applyBorder="1" applyAlignment="1">
      <alignment horizontal="center" vertical="center" wrapText="1"/>
    </xf>
    <xf numFmtId="0" fontId="62" fillId="35" borderId="26" xfId="0" applyFont="1" applyFill="1" applyBorder="1" applyAlignment="1">
      <alignment horizontal="center" vertical="center" wrapText="1"/>
    </xf>
    <xf numFmtId="0" fontId="62" fillId="35" borderId="27" xfId="0" applyFont="1" applyFill="1" applyBorder="1" applyAlignment="1">
      <alignment horizontal="center" vertical="center" wrapText="1"/>
    </xf>
    <xf numFmtId="0" fontId="63" fillId="34" borderId="0" xfId="0" applyFont="1" applyFill="1" applyAlignment="1">
      <alignment horizontal="center" vertical="center" wrapText="1"/>
    </xf>
  </cellXfs>
  <cellStyles count="1660">
    <cellStyle name="20% - Accent1" xfId="19" builtinId="30" customBuiltin="1"/>
    <cellStyle name="20% - Accent1 2" xfId="693" xr:uid="{00000000-0005-0000-0000-000001000000}"/>
    <cellStyle name="20% - Accent1 2 2" xfId="769" xr:uid="{00000000-0005-0000-0000-000002000000}"/>
    <cellStyle name="20% - Accent1 2 2 2" xfId="1371" xr:uid="{00000000-0005-0000-0000-000003000000}"/>
    <cellStyle name="20% - Accent1 2 3" xfId="1246" xr:uid="{00000000-0005-0000-0000-000004000000}"/>
    <cellStyle name="20% - Accent2" xfId="23" builtinId="34" customBuiltin="1"/>
    <cellStyle name="20% - Accent2 2" xfId="700" xr:uid="{00000000-0005-0000-0000-000006000000}"/>
    <cellStyle name="20% - Accent2 2 2" xfId="771" xr:uid="{00000000-0005-0000-0000-000007000000}"/>
    <cellStyle name="20% - Accent2 2 2 2" xfId="1373" xr:uid="{00000000-0005-0000-0000-000008000000}"/>
    <cellStyle name="20% - Accent2 2 3" xfId="1248" xr:uid="{00000000-0005-0000-0000-000009000000}"/>
    <cellStyle name="20% - Accent3" xfId="27" builtinId="38" customBuiltin="1"/>
    <cellStyle name="20% - Accent3 2" xfId="687" xr:uid="{00000000-0005-0000-0000-00000B000000}"/>
    <cellStyle name="20% - Accent3 2 2" xfId="768" xr:uid="{00000000-0005-0000-0000-00000C000000}"/>
    <cellStyle name="20% - Accent3 2 2 2" xfId="1370" xr:uid="{00000000-0005-0000-0000-00000D000000}"/>
    <cellStyle name="20% - Accent3 2 3" xfId="1245" xr:uid="{00000000-0005-0000-0000-00000E000000}"/>
    <cellStyle name="20% - Accent4" xfId="31" builtinId="42" customBuiltin="1"/>
    <cellStyle name="20% - Accent4 2" xfId="663" xr:uid="{00000000-0005-0000-0000-000010000000}"/>
    <cellStyle name="20% - Accent4 2 2" xfId="760" xr:uid="{00000000-0005-0000-0000-000011000000}"/>
    <cellStyle name="20% - Accent4 2 2 2" xfId="1362" xr:uid="{00000000-0005-0000-0000-000012000000}"/>
    <cellStyle name="20% - Accent4 2 3" xfId="1237" xr:uid="{00000000-0005-0000-0000-000013000000}"/>
    <cellStyle name="20% - Accent5" xfId="35" builtinId="46" customBuiltin="1"/>
    <cellStyle name="20% - Accent5 2" xfId="683" xr:uid="{00000000-0005-0000-0000-000015000000}"/>
    <cellStyle name="20% - Accent5 2 2" xfId="765" xr:uid="{00000000-0005-0000-0000-000016000000}"/>
    <cellStyle name="20% - Accent5 2 2 2" xfId="1367" xr:uid="{00000000-0005-0000-0000-000017000000}"/>
    <cellStyle name="20% - Accent5 2 3" xfId="1242" xr:uid="{00000000-0005-0000-0000-000018000000}"/>
    <cellStyle name="20% - Accent6" xfId="39" builtinId="50" customBuiltin="1"/>
    <cellStyle name="20% - Accent6 2" xfId="674" xr:uid="{00000000-0005-0000-0000-00001A000000}"/>
    <cellStyle name="20% - Accent6 2 2" xfId="763" xr:uid="{00000000-0005-0000-0000-00001B000000}"/>
    <cellStyle name="20% - Accent6 2 2 2" xfId="1365" xr:uid="{00000000-0005-0000-0000-00001C000000}"/>
    <cellStyle name="20% - Accent6 2 3" xfId="1240" xr:uid="{00000000-0005-0000-0000-00001D000000}"/>
    <cellStyle name="40% - Accent1" xfId="20" builtinId="31" customBuiltin="1"/>
    <cellStyle name="40% - Accent1 2" xfId="685" xr:uid="{00000000-0005-0000-0000-00001F000000}"/>
    <cellStyle name="40% - Accent1 2 2" xfId="766" xr:uid="{00000000-0005-0000-0000-000020000000}"/>
    <cellStyle name="40% - Accent1 2 2 2" xfId="1368" xr:uid="{00000000-0005-0000-0000-000021000000}"/>
    <cellStyle name="40% - Accent1 2 3" xfId="1243" xr:uid="{00000000-0005-0000-0000-000022000000}"/>
    <cellStyle name="40% - Accent2" xfId="24" builtinId="35" customBuiltin="1"/>
    <cellStyle name="40% - Accent2 2" xfId="686" xr:uid="{00000000-0005-0000-0000-000024000000}"/>
    <cellStyle name="40% - Accent2 2 2" xfId="767" xr:uid="{00000000-0005-0000-0000-000025000000}"/>
    <cellStyle name="40% - Accent2 2 2 2" xfId="1369" xr:uid="{00000000-0005-0000-0000-000026000000}"/>
    <cellStyle name="40% - Accent2 2 3" xfId="1244" xr:uid="{00000000-0005-0000-0000-000027000000}"/>
    <cellStyle name="40% - Accent3" xfId="28" builtinId="39" customBuiltin="1"/>
    <cellStyle name="40% - Accent3 2" xfId="697" xr:uid="{00000000-0005-0000-0000-000029000000}"/>
    <cellStyle name="40% - Accent3 2 2" xfId="770" xr:uid="{00000000-0005-0000-0000-00002A000000}"/>
    <cellStyle name="40% - Accent3 2 2 2" xfId="1372" xr:uid="{00000000-0005-0000-0000-00002B000000}"/>
    <cellStyle name="40% - Accent3 2 3" xfId="1247" xr:uid="{00000000-0005-0000-0000-00002C000000}"/>
    <cellStyle name="40% - Accent4" xfId="32" builtinId="43" customBuiltin="1"/>
    <cellStyle name="40% - Accent4 2" xfId="671" xr:uid="{00000000-0005-0000-0000-00002E000000}"/>
    <cellStyle name="40% - Accent4 2 2" xfId="761" xr:uid="{00000000-0005-0000-0000-00002F000000}"/>
    <cellStyle name="40% - Accent4 2 2 2" xfId="1363" xr:uid="{00000000-0005-0000-0000-000030000000}"/>
    <cellStyle name="40% - Accent4 2 3" xfId="1238" xr:uid="{00000000-0005-0000-0000-000031000000}"/>
    <cellStyle name="40% - Accent5" xfId="36" builtinId="47" customBuiltin="1"/>
    <cellStyle name="40% - Accent5 2" xfId="672" xr:uid="{00000000-0005-0000-0000-000033000000}"/>
    <cellStyle name="40% - Accent5 2 2" xfId="762" xr:uid="{00000000-0005-0000-0000-000034000000}"/>
    <cellStyle name="40% - Accent5 2 2 2" xfId="1364" xr:uid="{00000000-0005-0000-0000-000035000000}"/>
    <cellStyle name="40% - Accent5 2 3" xfId="1239" xr:uid="{00000000-0005-0000-0000-000036000000}"/>
    <cellStyle name="40% - Accent6" xfId="40" builtinId="51" customBuiltin="1"/>
    <cellStyle name="40% - Accent6 2" xfId="680" xr:uid="{00000000-0005-0000-0000-000038000000}"/>
    <cellStyle name="40% - Accent6 2 2" xfId="764" xr:uid="{00000000-0005-0000-0000-000039000000}"/>
    <cellStyle name="40% - Accent6 2 2 2" xfId="1366" xr:uid="{00000000-0005-0000-0000-00003A000000}"/>
    <cellStyle name="40% - Accent6 2 3" xfId="1241" xr:uid="{00000000-0005-0000-0000-00003B000000}"/>
    <cellStyle name="60% - Accent1" xfId="21" builtinId="32" customBuiltin="1"/>
    <cellStyle name="60% - Accent1 2" xfId="691" xr:uid="{00000000-0005-0000-0000-00003D000000}"/>
    <cellStyle name="60% - Accent2" xfId="25" builtinId="36" customBuiltin="1"/>
    <cellStyle name="60% - Accent2 2" xfId="665" xr:uid="{00000000-0005-0000-0000-00003F000000}"/>
    <cellStyle name="60% - Accent3" xfId="29" builtinId="40" customBuiltin="1"/>
    <cellStyle name="60% - Accent3 2" xfId="698" xr:uid="{00000000-0005-0000-0000-000041000000}"/>
    <cellStyle name="60% - Accent4" xfId="33" builtinId="44" customBuiltin="1"/>
    <cellStyle name="60% - Accent4 2" xfId="679" xr:uid="{00000000-0005-0000-0000-000043000000}"/>
    <cellStyle name="60% - Accent5" xfId="37" builtinId="48" customBuiltin="1"/>
    <cellStyle name="60% - Accent5 2" xfId="675" xr:uid="{00000000-0005-0000-0000-000045000000}"/>
    <cellStyle name="60% - Accent6" xfId="41" builtinId="52" customBuiltin="1"/>
    <cellStyle name="60% - Accent6 2" xfId="689" xr:uid="{00000000-0005-0000-0000-000047000000}"/>
    <cellStyle name="Accent1" xfId="18" builtinId="29" customBuiltin="1"/>
    <cellStyle name="Accent1 2" xfId="71" xr:uid="{00000000-0005-0000-0000-000049000000}"/>
    <cellStyle name="Accent1 2 2" xfId="783" xr:uid="{00000000-0005-0000-0000-00004A000000}"/>
    <cellStyle name="Accent1 2 3" xfId="694" xr:uid="{00000000-0005-0000-0000-00004B000000}"/>
    <cellStyle name="Accent1 3" xfId="54" xr:uid="{00000000-0005-0000-0000-00004C000000}"/>
    <cellStyle name="Accent2" xfId="22" builtinId="33" customBuiltin="1"/>
    <cellStyle name="Accent2 2" xfId="664" xr:uid="{00000000-0005-0000-0000-00004E000000}"/>
    <cellStyle name="Accent3" xfId="26" builtinId="37" customBuiltin="1"/>
    <cellStyle name="Accent3 2" xfId="72" xr:uid="{00000000-0005-0000-0000-000050000000}"/>
    <cellStyle name="Accent3 2 2" xfId="784" xr:uid="{00000000-0005-0000-0000-000051000000}"/>
    <cellStyle name="Accent3 2 3" xfId="673" xr:uid="{00000000-0005-0000-0000-000052000000}"/>
    <cellStyle name="Accent3 3" xfId="55" xr:uid="{00000000-0005-0000-0000-000053000000}"/>
    <cellStyle name="Accent4" xfId="30" builtinId="41" customBuiltin="1"/>
    <cellStyle name="Accent4 2" xfId="68" xr:uid="{00000000-0005-0000-0000-000055000000}"/>
    <cellStyle name="Accent4 2 2" xfId="780" xr:uid="{00000000-0005-0000-0000-000056000000}"/>
    <cellStyle name="Accent4 2 3" xfId="696" xr:uid="{00000000-0005-0000-0000-000057000000}"/>
    <cellStyle name="Accent4 3" xfId="50" xr:uid="{00000000-0005-0000-0000-000058000000}"/>
    <cellStyle name="Accent5" xfId="34" builtinId="45" customBuiltin="1"/>
    <cellStyle name="Accent5 2" xfId="73" xr:uid="{00000000-0005-0000-0000-00005A000000}"/>
    <cellStyle name="Accent5 2 2" xfId="785" xr:uid="{00000000-0005-0000-0000-00005B000000}"/>
    <cellStyle name="Accent5 2 3" xfId="681" xr:uid="{00000000-0005-0000-0000-00005C000000}"/>
    <cellStyle name="Accent5 3" xfId="56" xr:uid="{00000000-0005-0000-0000-00005D000000}"/>
    <cellStyle name="Accent6" xfId="38" builtinId="49" customBuiltin="1"/>
    <cellStyle name="Accent6 2" xfId="662" xr:uid="{00000000-0005-0000-0000-00005F000000}"/>
    <cellStyle name="Background" xfId="57" xr:uid="{00000000-0005-0000-0000-000060000000}"/>
    <cellStyle name="Bad" xfId="7" builtinId="27" customBuiltin="1"/>
    <cellStyle name="Bad 2" xfId="76" xr:uid="{00000000-0005-0000-0000-000062000000}"/>
    <cellStyle name="Bad 2 2" xfId="788" xr:uid="{00000000-0005-0000-0000-000063000000}"/>
    <cellStyle name="Bad 2 3" xfId="692" xr:uid="{00000000-0005-0000-0000-000064000000}"/>
    <cellStyle name="Bad 3" xfId="166" xr:uid="{00000000-0005-0000-0000-000065000000}"/>
    <cellStyle name="Calculation" xfId="11" builtinId="22" customBuiltin="1"/>
    <cellStyle name="Calculation 2" xfId="70" xr:uid="{00000000-0005-0000-0000-000067000000}"/>
    <cellStyle name="Calculation 2 2" xfId="782" xr:uid="{00000000-0005-0000-0000-000068000000}"/>
    <cellStyle name="Calculation 2 3" xfId="684" xr:uid="{00000000-0005-0000-0000-000069000000}"/>
    <cellStyle name="Calculation 3" xfId="53" xr:uid="{00000000-0005-0000-0000-00006A000000}"/>
    <cellStyle name="Check Cell" xfId="13" builtinId="23" customBuiltin="1"/>
    <cellStyle name="Check Cell 2" xfId="79" xr:uid="{00000000-0005-0000-0000-00006C000000}"/>
    <cellStyle name="Check Cell 2 2" xfId="791" xr:uid="{00000000-0005-0000-0000-00006D000000}"/>
    <cellStyle name="Check Cell 2 3" xfId="682" xr:uid="{00000000-0005-0000-0000-00006E000000}"/>
    <cellStyle name="Check Cell 3" xfId="172" xr:uid="{00000000-0005-0000-0000-00006F000000}"/>
    <cellStyle name="Comma" xfId="540" builtinId="3"/>
    <cellStyle name="Comma 2" xfId="47" xr:uid="{00000000-0005-0000-0000-000071000000}"/>
    <cellStyle name="Comma 2 2" xfId="91" xr:uid="{00000000-0005-0000-0000-000072000000}"/>
    <cellStyle name="Comma 2 2 2" xfId="92" xr:uid="{00000000-0005-0000-0000-000073000000}"/>
    <cellStyle name="Comma 2 2 2 2" xfId="163" xr:uid="{00000000-0005-0000-0000-000074000000}"/>
    <cellStyle name="Comma 2 2 2 2 2" xfId="317" xr:uid="{00000000-0005-0000-0000-000075000000}"/>
    <cellStyle name="Comma 2 2 2 2 2 2" xfId="453" xr:uid="{00000000-0005-0000-0000-000076000000}"/>
    <cellStyle name="Comma 2 2 2 2 2 2 2" xfId="1498" xr:uid="{00000000-0005-0000-0000-000077000000}"/>
    <cellStyle name="Comma 2 2 2 2 2 3" xfId="992" xr:uid="{00000000-0005-0000-0000-000078000000}"/>
    <cellStyle name="Comma 2 2 2 2 2 3 2" xfId="1655" xr:uid="{00000000-0005-0000-0000-000079000000}"/>
    <cellStyle name="Comma 2 2 2 2 2 4" xfId="743" xr:uid="{00000000-0005-0000-0000-00007A000000}"/>
    <cellStyle name="Comma 2 2 2 2 2 4 2" xfId="1322" xr:uid="{00000000-0005-0000-0000-00007B000000}"/>
    <cellStyle name="Comma 2 2 2 2 2 5" xfId="1121" xr:uid="{00000000-0005-0000-0000-00007C000000}"/>
    <cellStyle name="Comma 2 2 2 2 3" xfId="247" xr:uid="{00000000-0005-0000-0000-00007D000000}"/>
    <cellStyle name="Comma 2 2 2 2 3 2" xfId="522" xr:uid="{00000000-0005-0000-0000-00007E000000}"/>
    <cellStyle name="Comma 2 2 2 2 4" xfId="386" xr:uid="{00000000-0005-0000-0000-00007F000000}"/>
    <cellStyle name="Comma 2 2 2 2 4 2" xfId="1434" xr:uid="{00000000-0005-0000-0000-000080000000}"/>
    <cellStyle name="Comma 2 2 2 2 5" xfId="932" xr:uid="{00000000-0005-0000-0000-000081000000}"/>
    <cellStyle name="Comma 2 2 2 2 5 2" xfId="1589" xr:uid="{00000000-0005-0000-0000-000082000000}"/>
    <cellStyle name="Comma 2 2 2 2 6" xfId="633" xr:uid="{00000000-0005-0000-0000-000083000000}"/>
    <cellStyle name="Comma 2 2 2 2 6 2" xfId="1197" xr:uid="{00000000-0005-0000-0000-000084000000}"/>
    <cellStyle name="Comma 2 2 2 2 7" xfId="1055" xr:uid="{00000000-0005-0000-0000-000085000000}"/>
    <cellStyle name="Comma 2 2 2 3" xfId="661" xr:uid="{00000000-0005-0000-0000-000086000000}"/>
    <cellStyle name="Comma 2 2 2 3 2" xfId="759" xr:uid="{00000000-0005-0000-0000-000087000000}"/>
    <cellStyle name="Comma 2 2 2 3 2 2" xfId="1360" xr:uid="{00000000-0005-0000-0000-000088000000}"/>
    <cellStyle name="Comma 2 2 2 3 3" xfId="1235" xr:uid="{00000000-0005-0000-0000-000089000000}"/>
    <cellStyle name="Comma 2 2 2 4" xfId="718" xr:uid="{00000000-0005-0000-0000-00008A000000}"/>
    <cellStyle name="Comma 2 2 2 4 2" xfId="1284" xr:uid="{00000000-0005-0000-0000-00008B000000}"/>
    <cellStyle name="Comma 2 2 2 5" xfId="799" xr:uid="{00000000-0005-0000-0000-00008C000000}"/>
    <cellStyle name="Comma 2 2 2 6" xfId="592" xr:uid="{00000000-0005-0000-0000-00008D000000}"/>
    <cellStyle name="Comma 2 2 2 6 2" xfId="1159" xr:uid="{00000000-0005-0000-0000-00008E000000}"/>
    <cellStyle name="Comma 2 2 3" xfId="145" xr:uid="{00000000-0005-0000-0000-00008F000000}"/>
    <cellStyle name="Comma 2 2 3 2" xfId="299" xr:uid="{00000000-0005-0000-0000-000090000000}"/>
    <cellStyle name="Comma 2 2 3 2 2" xfId="435" xr:uid="{00000000-0005-0000-0000-000091000000}"/>
    <cellStyle name="Comma 2 2 3 2 2 2" xfId="1480" xr:uid="{00000000-0005-0000-0000-000092000000}"/>
    <cellStyle name="Comma 2 2 3 2 3" xfId="974" xr:uid="{00000000-0005-0000-0000-000093000000}"/>
    <cellStyle name="Comma 2 2 3 2 3 2" xfId="1637" xr:uid="{00000000-0005-0000-0000-000094000000}"/>
    <cellStyle name="Comma 2 2 3 2 4" xfId="735" xr:uid="{00000000-0005-0000-0000-000095000000}"/>
    <cellStyle name="Comma 2 2 3 2 4 2" xfId="1304" xr:uid="{00000000-0005-0000-0000-000096000000}"/>
    <cellStyle name="Comma 2 2 3 2 5" xfId="1103" xr:uid="{00000000-0005-0000-0000-000097000000}"/>
    <cellStyle name="Comma 2 2 3 3" xfId="229" xr:uid="{00000000-0005-0000-0000-000098000000}"/>
    <cellStyle name="Comma 2 2 3 3 2" xfId="504" xr:uid="{00000000-0005-0000-0000-000099000000}"/>
    <cellStyle name="Comma 2 2 3 4" xfId="368" xr:uid="{00000000-0005-0000-0000-00009A000000}"/>
    <cellStyle name="Comma 2 2 3 4 2" xfId="1416" xr:uid="{00000000-0005-0000-0000-00009B000000}"/>
    <cellStyle name="Comma 2 2 3 5" xfId="914" xr:uid="{00000000-0005-0000-0000-00009C000000}"/>
    <cellStyle name="Comma 2 2 3 5 2" xfId="1571" xr:uid="{00000000-0005-0000-0000-00009D000000}"/>
    <cellStyle name="Comma 2 2 3 6" xfId="615" xr:uid="{00000000-0005-0000-0000-00009E000000}"/>
    <cellStyle name="Comma 2 2 3 6 2" xfId="1179" xr:uid="{00000000-0005-0000-0000-00009F000000}"/>
    <cellStyle name="Comma 2 2 3 7" xfId="1037" xr:uid="{00000000-0005-0000-0000-0000A0000000}"/>
    <cellStyle name="Comma 2 2 4" xfId="261" xr:uid="{00000000-0005-0000-0000-0000A1000000}"/>
    <cellStyle name="Comma 2 2 4 2" xfId="397" xr:uid="{00000000-0005-0000-0000-0000A2000000}"/>
    <cellStyle name="Comma 2 2 4 2 2" xfId="1342" xr:uid="{00000000-0005-0000-0000-0000A3000000}"/>
    <cellStyle name="Comma 2 2 4 3" xfId="831" xr:uid="{00000000-0005-0000-0000-0000A4000000}"/>
    <cellStyle name="Comma 2 2 4 3 2" xfId="1442" xr:uid="{00000000-0005-0000-0000-0000A5000000}"/>
    <cellStyle name="Comma 2 2 4 4" xfId="941" xr:uid="{00000000-0005-0000-0000-0000A6000000}"/>
    <cellStyle name="Comma 2 2 4 4 2" xfId="1599" xr:uid="{00000000-0005-0000-0000-0000A7000000}"/>
    <cellStyle name="Comma 2 2 4 5" xfId="653" xr:uid="{00000000-0005-0000-0000-0000A8000000}"/>
    <cellStyle name="Comma 2 2 4 5 2" xfId="1217" xr:uid="{00000000-0005-0000-0000-0000A9000000}"/>
    <cellStyle name="Comma 2 2 4 6" xfId="1065" xr:uid="{00000000-0005-0000-0000-0000AA000000}"/>
    <cellStyle name="Comma 2 2 5" xfId="191" xr:uid="{00000000-0005-0000-0000-0000AB000000}"/>
    <cellStyle name="Comma 2 2 5 2" xfId="466" xr:uid="{00000000-0005-0000-0000-0000AC000000}"/>
    <cellStyle name="Comma 2 2 5 2 2" xfId="1503" xr:uid="{00000000-0005-0000-0000-0000AD000000}"/>
    <cellStyle name="Comma 2 2 5 3" xfId="1266" xr:uid="{00000000-0005-0000-0000-0000AE000000}"/>
    <cellStyle name="Comma 2 2 6" xfId="330" xr:uid="{00000000-0005-0000-0000-0000AF000000}"/>
    <cellStyle name="Comma 2 2 6 2" xfId="1378" xr:uid="{00000000-0005-0000-0000-0000B0000000}"/>
    <cellStyle name="Comma 2 2 7" xfId="880" xr:uid="{00000000-0005-0000-0000-0000B1000000}"/>
    <cellStyle name="Comma 2 2 7 2" xfId="1533" xr:uid="{00000000-0005-0000-0000-0000B2000000}"/>
    <cellStyle name="Comma 2 2 8" xfId="574" xr:uid="{00000000-0005-0000-0000-0000B3000000}"/>
    <cellStyle name="Comma 2 2 8 2" xfId="1141" xr:uid="{00000000-0005-0000-0000-0000B4000000}"/>
    <cellStyle name="Comma 2 2 9" xfId="999" xr:uid="{00000000-0005-0000-0000-0000B5000000}"/>
    <cellStyle name="Comma 2 3" xfId="93" xr:uid="{00000000-0005-0000-0000-0000B6000000}"/>
    <cellStyle name="Comma 2 3 2" xfId="154" xr:uid="{00000000-0005-0000-0000-0000B7000000}"/>
    <cellStyle name="Comma 2 3 2 2" xfId="308" xr:uid="{00000000-0005-0000-0000-0000B8000000}"/>
    <cellStyle name="Comma 2 3 2 2 2" xfId="444" xr:uid="{00000000-0005-0000-0000-0000B9000000}"/>
    <cellStyle name="Comma 2 3 2 2 2 2" xfId="1489" xr:uid="{00000000-0005-0000-0000-0000BA000000}"/>
    <cellStyle name="Comma 2 3 2 2 3" xfId="983" xr:uid="{00000000-0005-0000-0000-0000BB000000}"/>
    <cellStyle name="Comma 2 3 2 2 3 2" xfId="1646" xr:uid="{00000000-0005-0000-0000-0000BC000000}"/>
    <cellStyle name="Comma 2 3 2 2 4" xfId="740" xr:uid="{00000000-0005-0000-0000-0000BD000000}"/>
    <cellStyle name="Comma 2 3 2 2 4 2" xfId="1313" xr:uid="{00000000-0005-0000-0000-0000BE000000}"/>
    <cellStyle name="Comma 2 3 2 2 5" xfId="1112" xr:uid="{00000000-0005-0000-0000-0000BF000000}"/>
    <cellStyle name="Comma 2 3 2 3" xfId="238" xr:uid="{00000000-0005-0000-0000-0000C0000000}"/>
    <cellStyle name="Comma 2 3 2 3 2" xfId="513" xr:uid="{00000000-0005-0000-0000-0000C1000000}"/>
    <cellStyle name="Comma 2 3 2 4" xfId="377" xr:uid="{00000000-0005-0000-0000-0000C2000000}"/>
    <cellStyle name="Comma 2 3 2 4 2" xfId="1425" xr:uid="{00000000-0005-0000-0000-0000C3000000}"/>
    <cellStyle name="Comma 2 3 2 5" xfId="923" xr:uid="{00000000-0005-0000-0000-0000C4000000}"/>
    <cellStyle name="Comma 2 3 2 5 2" xfId="1580" xr:uid="{00000000-0005-0000-0000-0000C5000000}"/>
    <cellStyle name="Comma 2 3 2 6" xfId="624" xr:uid="{00000000-0005-0000-0000-0000C6000000}"/>
    <cellStyle name="Comma 2 3 2 6 2" xfId="1188" xr:uid="{00000000-0005-0000-0000-0000C7000000}"/>
    <cellStyle name="Comma 2 3 2 7" xfId="1046" xr:uid="{00000000-0005-0000-0000-0000C8000000}"/>
    <cellStyle name="Comma 2 3 3" xfId="262" xr:uid="{00000000-0005-0000-0000-0000C9000000}"/>
    <cellStyle name="Comma 2 3 3 2" xfId="398" xr:uid="{00000000-0005-0000-0000-0000CA000000}"/>
    <cellStyle name="Comma 2 3 3 2 2" xfId="1351" xr:uid="{00000000-0005-0000-0000-0000CB000000}"/>
    <cellStyle name="Comma 2 3 3 3" xfId="832" xr:uid="{00000000-0005-0000-0000-0000CC000000}"/>
    <cellStyle name="Comma 2 3 3 3 2" xfId="1443" xr:uid="{00000000-0005-0000-0000-0000CD000000}"/>
    <cellStyle name="Comma 2 3 3 4" xfId="942" xr:uid="{00000000-0005-0000-0000-0000CE000000}"/>
    <cellStyle name="Comma 2 3 3 4 2" xfId="1600" xr:uid="{00000000-0005-0000-0000-0000CF000000}"/>
    <cellStyle name="Comma 2 3 3 5" xfId="658" xr:uid="{00000000-0005-0000-0000-0000D0000000}"/>
    <cellStyle name="Comma 2 3 3 5 2" xfId="1226" xr:uid="{00000000-0005-0000-0000-0000D1000000}"/>
    <cellStyle name="Comma 2 3 3 6" xfId="1066" xr:uid="{00000000-0005-0000-0000-0000D2000000}"/>
    <cellStyle name="Comma 2 3 4" xfId="192" xr:uid="{00000000-0005-0000-0000-0000D3000000}"/>
    <cellStyle name="Comma 2 3 4 2" xfId="467" xr:uid="{00000000-0005-0000-0000-0000D4000000}"/>
    <cellStyle name="Comma 2 3 4 2 2" xfId="1504" xr:uid="{00000000-0005-0000-0000-0000D5000000}"/>
    <cellStyle name="Comma 2 3 4 3" xfId="1275" xr:uid="{00000000-0005-0000-0000-0000D6000000}"/>
    <cellStyle name="Comma 2 3 5" xfId="331" xr:uid="{00000000-0005-0000-0000-0000D7000000}"/>
    <cellStyle name="Comma 2 3 5 2" xfId="1379" xr:uid="{00000000-0005-0000-0000-0000D8000000}"/>
    <cellStyle name="Comma 2 3 6" xfId="881" xr:uid="{00000000-0005-0000-0000-0000D9000000}"/>
    <cellStyle name="Comma 2 3 6 2" xfId="1534" xr:uid="{00000000-0005-0000-0000-0000DA000000}"/>
    <cellStyle name="Comma 2 3 7" xfId="583" xr:uid="{00000000-0005-0000-0000-0000DB000000}"/>
    <cellStyle name="Comma 2 3 7 2" xfId="1150" xr:uid="{00000000-0005-0000-0000-0000DC000000}"/>
    <cellStyle name="Comma 2 3 8" xfId="1000" xr:uid="{00000000-0005-0000-0000-0000DD000000}"/>
    <cellStyle name="Comma 2 4" xfId="94" xr:uid="{00000000-0005-0000-0000-0000DE000000}"/>
    <cellStyle name="Comma 2 4 2" xfId="728" xr:uid="{00000000-0005-0000-0000-0000DF000000}"/>
    <cellStyle name="Comma 2 4 2 2" xfId="1295" xr:uid="{00000000-0005-0000-0000-0000E0000000}"/>
    <cellStyle name="Comma 2 4 3" xfId="800" xr:uid="{00000000-0005-0000-0000-0000E1000000}"/>
    <cellStyle name="Comma 2 4 4" xfId="606" xr:uid="{00000000-0005-0000-0000-0000E2000000}"/>
    <cellStyle name="Comma 2 4 4 2" xfId="1170" xr:uid="{00000000-0005-0000-0000-0000E3000000}"/>
    <cellStyle name="Comma 2 5" xfId="136" xr:uid="{00000000-0005-0000-0000-0000E4000000}"/>
    <cellStyle name="Comma 2 5 2" xfId="290" xr:uid="{00000000-0005-0000-0000-0000E5000000}"/>
    <cellStyle name="Comma 2 5 2 2" xfId="426" xr:uid="{00000000-0005-0000-0000-0000E6000000}"/>
    <cellStyle name="Comma 2 5 2 2 2" xfId="1471" xr:uid="{00000000-0005-0000-0000-0000E7000000}"/>
    <cellStyle name="Comma 2 5 2 3" xfId="965" xr:uid="{00000000-0005-0000-0000-0000E8000000}"/>
    <cellStyle name="Comma 2 5 2 3 2" xfId="1628" xr:uid="{00000000-0005-0000-0000-0000E9000000}"/>
    <cellStyle name="Comma 2 5 2 4" xfId="753" xr:uid="{00000000-0005-0000-0000-0000EA000000}"/>
    <cellStyle name="Comma 2 5 2 4 2" xfId="1333" xr:uid="{00000000-0005-0000-0000-0000EB000000}"/>
    <cellStyle name="Comma 2 5 2 5" xfId="1094" xr:uid="{00000000-0005-0000-0000-0000EC000000}"/>
    <cellStyle name="Comma 2 5 3" xfId="220" xr:uid="{00000000-0005-0000-0000-0000ED000000}"/>
    <cellStyle name="Comma 2 5 3 2" xfId="495" xr:uid="{00000000-0005-0000-0000-0000EE000000}"/>
    <cellStyle name="Comma 2 5 4" xfId="359" xr:uid="{00000000-0005-0000-0000-0000EF000000}"/>
    <cellStyle name="Comma 2 5 4 2" xfId="1407" xr:uid="{00000000-0005-0000-0000-0000F0000000}"/>
    <cellStyle name="Comma 2 5 5" xfId="905" xr:uid="{00000000-0005-0000-0000-0000F1000000}"/>
    <cellStyle name="Comma 2 5 5 2" xfId="1562" xr:uid="{00000000-0005-0000-0000-0000F2000000}"/>
    <cellStyle name="Comma 2 5 6" xfId="646" xr:uid="{00000000-0005-0000-0000-0000F3000000}"/>
    <cellStyle name="Comma 2 5 6 2" xfId="1208" xr:uid="{00000000-0005-0000-0000-0000F4000000}"/>
    <cellStyle name="Comma 2 5 7" xfId="1028" xr:uid="{00000000-0005-0000-0000-0000F5000000}"/>
    <cellStyle name="Comma 2 6" xfId="90" xr:uid="{00000000-0005-0000-0000-0000F6000000}"/>
    <cellStyle name="Comma 2 6 2" xfId="798" xr:uid="{00000000-0005-0000-0000-0000F7000000}"/>
    <cellStyle name="Comma 2 6 3" xfId="712" xr:uid="{00000000-0005-0000-0000-0000F8000000}"/>
    <cellStyle name="Comma 2 6 3 2" xfId="1257" xr:uid="{00000000-0005-0000-0000-0000F9000000}"/>
    <cellStyle name="Comma 2 7" xfId="776" xr:uid="{00000000-0005-0000-0000-0000FA000000}"/>
    <cellStyle name="Comma 2 8" xfId="565" xr:uid="{00000000-0005-0000-0000-0000FB000000}"/>
    <cellStyle name="Comma 2 8 2" xfId="1132" xr:uid="{00000000-0005-0000-0000-0000FC000000}"/>
    <cellStyle name="Comma 3" xfId="95" xr:uid="{00000000-0005-0000-0000-0000FD000000}"/>
    <cellStyle name="Comma 3 2" xfId="263" xr:uid="{00000000-0005-0000-0000-0000FE000000}"/>
    <cellStyle name="Comma 3 2 2" xfId="399" xr:uid="{00000000-0005-0000-0000-0000FF000000}"/>
    <cellStyle name="Comma 3 2 2 2" xfId="1601" xr:uid="{00000000-0005-0000-0000-000000010000}"/>
    <cellStyle name="Comma 3 2 3" xfId="833" xr:uid="{00000000-0005-0000-0000-000001010000}"/>
    <cellStyle name="Comma 3 2 3 2" xfId="1444" xr:uid="{00000000-0005-0000-0000-000002010000}"/>
    <cellStyle name="Comma 3 2 4" xfId="1067" xr:uid="{00000000-0005-0000-0000-000003010000}"/>
    <cellStyle name="Comma 3 3" xfId="193" xr:uid="{00000000-0005-0000-0000-000004010000}"/>
    <cellStyle name="Comma 3 3 2" xfId="468" xr:uid="{00000000-0005-0000-0000-000005010000}"/>
    <cellStyle name="Comma 3 4" xfId="332" xr:uid="{00000000-0005-0000-0000-000006010000}"/>
    <cellStyle name="Comma 3 4 2" xfId="1535" xr:uid="{00000000-0005-0000-0000-000007010000}"/>
    <cellStyle name="Comma 3 5" xfId="801" xr:uid="{00000000-0005-0000-0000-000008010000}"/>
    <cellStyle name="Comma 3 5 2" xfId="1380" xr:uid="{00000000-0005-0000-0000-000009010000}"/>
    <cellStyle name="Comma 3 6" xfId="1001" xr:uid="{00000000-0005-0000-0000-00000A010000}"/>
    <cellStyle name="Comma 4" xfId="96" xr:uid="{00000000-0005-0000-0000-00000B010000}"/>
    <cellStyle name="Comma 5" xfId="97" xr:uid="{00000000-0005-0000-0000-00000C010000}"/>
    <cellStyle name="Comma 5 10" xfId="333" xr:uid="{00000000-0005-0000-0000-00000D010000}"/>
    <cellStyle name="Comma 5 11" xfId="541" xr:uid="{00000000-0005-0000-0000-00000E010000}"/>
    <cellStyle name="Comma 5 2" xfId="253" xr:uid="{00000000-0005-0000-0000-00000F010000}"/>
    <cellStyle name="Comma 5 2 2" xfId="525" xr:uid="{00000000-0005-0000-0000-000010010000}"/>
    <cellStyle name="Comma 5 2 2 2" xfId="1528" xr:uid="{00000000-0005-0000-0000-000011010000}"/>
    <cellStyle name="Comma 5 2 2 3" xfId="875" xr:uid="{00000000-0005-0000-0000-000012010000}"/>
    <cellStyle name="Comma 5 2 3" xfId="534" xr:uid="{00000000-0005-0000-0000-000013010000}"/>
    <cellStyle name="Comma 5 2 3 2" xfId="1602" xr:uid="{00000000-0005-0000-0000-000014010000}"/>
    <cellStyle name="Comma 5 2 3 3" xfId="943" xr:uid="{00000000-0005-0000-0000-000015010000}"/>
    <cellStyle name="Comma 5 2 4" xfId="391" xr:uid="{00000000-0005-0000-0000-000016010000}"/>
    <cellStyle name="Comma 5 2 4 2" xfId="1501" xr:uid="{00000000-0005-0000-0000-000017010000}"/>
    <cellStyle name="Comma 5 2 4 3" xfId="860" xr:uid="{00000000-0005-0000-0000-000018010000}"/>
    <cellStyle name="Comma 5 2 5" xfId="1068" xr:uid="{00000000-0005-0000-0000-000019010000}"/>
    <cellStyle name="Comma 5 2 6" xfId="546" xr:uid="{00000000-0005-0000-0000-00001A010000}"/>
    <cellStyle name="Comma 5 3" xfId="264" xr:uid="{00000000-0005-0000-0000-00001B010000}"/>
    <cellStyle name="Comma 5 3 2" xfId="527" xr:uid="{00000000-0005-0000-0000-00001C010000}"/>
    <cellStyle name="Comma 5 3 2 2" xfId="1445" xr:uid="{00000000-0005-0000-0000-00001D010000}"/>
    <cellStyle name="Comma 5 3 3" xfId="536" xr:uid="{00000000-0005-0000-0000-00001E010000}"/>
    <cellStyle name="Comma 5 3 4" xfId="400" xr:uid="{00000000-0005-0000-0000-00001F010000}"/>
    <cellStyle name="Comma 5 3 5" xfId="834" xr:uid="{00000000-0005-0000-0000-000020010000}"/>
    <cellStyle name="Comma 5 4" xfId="320" xr:uid="{00000000-0005-0000-0000-000021010000}"/>
    <cellStyle name="Comma 5 4 2" xfId="528" xr:uid="{00000000-0005-0000-0000-000022010000}"/>
    <cellStyle name="Comma 5 4 2 2" xfId="1505" xr:uid="{00000000-0005-0000-0000-000023010000}"/>
    <cellStyle name="Comma 5 4 3" xfId="537" xr:uid="{00000000-0005-0000-0000-000024010000}"/>
    <cellStyle name="Comma 5 4 4" xfId="456" xr:uid="{00000000-0005-0000-0000-000025010000}"/>
    <cellStyle name="Comma 5 4 5" xfId="861" xr:uid="{00000000-0005-0000-0000-000026010000}"/>
    <cellStyle name="Comma 5 5" xfId="321" xr:uid="{00000000-0005-0000-0000-000027010000}"/>
    <cellStyle name="Comma 5 5 2" xfId="529" xr:uid="{00000000-0005-0000-0000-000028010000}"/>
    <cellStyle name="Comma 5 5 2 2" xfId="1536" xr:uid="{00000000-0005-0000-0000-000029010000}"/>
    <cellStyle name="Comma 5 5 3" xfId="538" xr:uid="{00000000-0005-0000-0000-00002A010000}"/>
    <cellStyle name="Comma 5 5 4" xfId="457" xr:uid="{00000000-0005-0000-0000-00002B010000}"/>
    <cellStyle name="Comma 5 5 5" xfId="882" xr:uid="{00000000-0005-0000-0000-00002C010000}"/>
    <cellStyle name="Comma 5 6" xfId="322" xr:uid="{00000000-0005-0000-0000-00002D010000}"/>
    <cellStyle name="Comma 5 6 2" xfId="530" xr:uid="{00000000-0005-0000-0000-00002E010000}"/>
    <cellStyle name="Comma 5 6 2 2" xfId="1381" xr:uid="{00000000-0005-0000-0000-00002F010000}"/>
    <cellStyle name="Comma 5 6 3" xfId="539" xr:uid="{00000000-0005-0000-0000-000030010000}"/>
    <cellStyle name="Comma 5 6 4" xfId="458" xr:uid="{00000000-0005-0000-0000-000031010000}"/>
    <cellStyle name="Comma 5 6 5" xfId="802" xr:uid="{00000000-0005-0000-0000-000032010000}"/>
    <cellStyle name="Comma 5 7" xfId="194" xr:uid="{00000000-0005-0000-0000-000033010000}"/>
    <cellStyle name="Comma 5 7 2" xfId="533" xr:uid="{00000000-0005-0000-0000-000034010000}"/>
    <cellStyle name="Comma 5 7 3" xfId="469" xr:uid="{00000000-0005-0000-0000-000035010000}"/>
    <cellStyle name="Comma 5 7 4" xfId="1002" xr:uid="{00000000-0005-0000-0000-000036010000}"/>
    <cellStyle name="Comma 5 8" xfId="459" xr:uid="{00000000-0005-0000-0000-000037010000}"/>
    <cellStyle name="Comma 5 9" xfId="531" xr:uid="{00000000-0005-0000-0000-000038010000}"/>
    <cellStyle name="Comma 6" xfId="170" xr:uid="{00000000-0005-0000-0000-000039010000}"/>
    <cellStyle name="Comma 7" xfId="543" xr:uid="{00000000-0005-0000-0000-00003A010000}"/>
    <cellStyle name="Comma 7 2" xfId="936" xr:uid="{00000000-0005-0000-0000-00003B010000}"/>
    <cellStyle name="Comma 7 2 2" xfId="1593" xr:uid="{00000000-0005-0000-0000-00003C010000}"/>
    <cellStyle name="Comma 7 3" xfId="1059" xr:uid="{00000000-0005-0000-0000-00003D010000}"/>
    <cellStyle name="Comma 8" xfId="553" xr:uid="{00000000-0005-0000-0000-00003E010000}"/>
    <cellStyle name="Currency 2" xfId="98" xr:uid="{00000000-0005-0000-0000-00003F010000}"/>
    <cellStyle name="Currency 2 2" xfId="265" xr:uid="{00000000-0005-0000-0000-000040010000}"/>
    <cellStyle name="Currency 2 2 2" xfId="401" xr:uid="{00000000-0005-0000-0000-000041010000}"/>
    <cellStyle name="Currency 2 2 2 2" xfId="1603" xr:uid="{00000000-0005-0000-0000-000042010000}"/>
    <cellStyle name="Currency 2 2 3" xfId="835" xr:uid="{00000000-0005-0000-0000-000043010000}"/>
    <cellStyle name="Currency 2 2 3 2" xfId="1446" xr:uid="{00000000-0005-0000-0000-000044010000}"/>
    <cellStyle name="Currency 2 2 4" xfId="1069" xr:uid="{00000000-0005-0000-0000-000045010000}"/>
    <cellStyle name="Currency 2 3" xfId="195" xr:uid="{00000000-0005-0000-0000-000046010000}"/>
    <cellStyle name="Currency 2 3 2" xfId="470" xr:uid="{00000000-0005-0000-0000-000047010000}"/>
    <cellStyle name="Currency 2 4" xfId="334" xr:uid="{00000000-0005-0000-0000-000048010000}"/>
    <cellStyle name="Currency 2 4 2" xfId="1537" xr:uid="{00000000-0005-0000-0000-000049010000}"/>
    <cellStyle name="Currency 2 5" xfId="803" xr:uid="{00000000-0005-0000-0000-00004A010000}"/>
    <cellStyle name="Currency 2 5 2" xfId="1382" xr:uid="{00000000-0005-0000-0000-00004B010000}"/>
    <cellStyle name="Currency 2 6" xfId="1003" xr:uid="{00000000-0005-0000-0000-00004C010000}"/>
    <cellStyle name="Currency 3" xfId="99" xr:uid="{00000000-0005-0000-0000-00004D010000}"/>
    <cellStyle name="Currency 3 2" xfId="266" xr:uid="{00000000-0005-0000-0000-00004E010000}"/>
    <cellStyle name="Currency 3 2 2" xfId="402" xr:uid="{00000000-0005-0000-0000-00004F010000}"/>
    <cellStyle name="Currency 3 2 2 2" xfId="1604" xr:uid="{00000000-0005-0000-0000-000050010000}"/>
    <cellStyle name="Currency 3 2 3" xfId="836" xr:uid="{00000000-0005-0000-0000-000051010000}"/>
    <cellStyle name="Currency 3 2 3 2" xfId="1447" xr:uid="{00000000-0005-0000-0000-000052010000}"/>
    <cellStyle name="Currency 3 2 4" xfId="1070" xr:uid="{00000000-0005-0000-0000-000053010000}"/>
    <cellStyle name="Currency 3 3" xfId="196" xr:uid="{00000000-0005-0000-0000-000054010000}"/>
    <cellStyle name="Currency 3 3 2" xfId="471" xr:uid="{00000000-0005-0000-0000-000055010000}"/>
    <cellStyle name="Currency 3 4" xfId="335" xr:uid="{00000000-0005-0000-0000-000056010000}"/>
    <cellStyle name="Currency 3 4 2" xfId="1538" xr:uid="{00000000-0005-0000-0000-000057010000}"/>
    <cellStyle name="Currency 3 5" xfId="804" xr:uid="{00000000-0005-0000-0000-000058010000}"/>
    <cellStyle name="Currency 3 5 2" xfId="1383" xr:uid="{00000000-0005-0000-0000-000059010000}"/>
    <cellStyle name="Currency 3 6" xfId="1004" xr:uid="{00000000-0005-0000-0000-00005A010000}"/>
    <cellStyle name="Dårlig 2" xfId="182" xr:uid="{00000000-0005-0000-0000-00005B010000}"/>
    <cellStyle name="Dårlig 3" xfId="60" xr:uid="{00000000-0005-0000-0000-00005C010000}"/>
    <cellStyle name="Explanatory Text" xfId="16" builtinId="53" customBuiltin="1"/>
    <cellStyle name="Explanatory Text 2" xfId="82" xr:uid="{00000000-0005-0000-0000-00005E010000}"/>
    <cellStyle name="Explanatory Text 2 2" xfId="794" xr:uid="{00000000-0005-0000-0000-00005F010000}"/>
    <cellStyle name="Explanatory Text 2 3" xfId="677" xr:uid="{00000000-0005-0000-0000-000060010000}"/>
    <cellStyle name="Followed Hyperlink 2" xfId="52" xr:uid="{00000000-0005-0000-0000-000061010000}"/>
    <cellStyle name="God 2" xfId="181" xr:uid="{00000000-0005-0000-0000-000062010000}"/>
    <cellStyle name="Good" xfId="6" builtinId="26" customBuiltin="1"/>
    <cellStyle name="Good 2" xfId="75" xr:uid="{00000000-0005-0000-0000-000064010000}"/>
    <cellStyle name="Good 2 2" xfId="787" xr:uid="{00000000-0005-0000-0000-000065010000}"/>
    <cellStyle name="Good 2 3" xfId="668" xr:uid="{00000000-0005-0000-0000-000066010000}"/>
    <cellStyle name="Good 3" xfId="168" xr:uid="{00000000-0005-0000-0000-000067010000}"/>
    <cellStyle name="Good 4" xfId="252" xr:uid="{00000000-0005-0000-0000-000068010000}"/>
    <cellStyle name="Heading 1" xfId="2" builtinId="16" customBuiltin="1"/>
    <cellStyle name="Heading 1 2" xfId="695" xr:uid="{00000000-0005-0000-0000-00006A010000}"/>
    <cellStyle name="Heading 2" xfId="3" builtinId="17" customBuiltin="1"/>
    <cellStyle name="Heading 2 2" xfId="678" xr:uid="{00000000-0005-0000-0000-00006C010000}"/>
    <cellStyle name="Heading 3" xfId="4" builtinId="18" customBuiltin="1"/>
    <cellStyle name="Heading 3 2" xfId="670" xr:uid="{00000000-0005-0000-0000-00006E010000}"/>
    <cellStyle name="Heading 4" xfId="5" builtinId="19" customBuiltin="1"/>
    <cellStyle name="Heading 4 2" xfId="666" xr:uid="{00000000-0005-0000-0000-000070010000}"/>
    <cellStyle name="Hyperkobling 2" xfId="555" xr:uid="{00000000-0005-0000-0000-000071010000}"/>
    <cellStyle name="Hyperkobling 3" xfId="703" xr:uid="{00000000-0005-0000-0000-000072010000}"/>
    <cellStyle name="Hyperlink" xfId="1659" builtinId="8"/>
    <cellStyle name="Hyperlink 2" xfId="51" xr:uid="{00000000-0005-0000-0000-000074010000}"/>
    <cellStyle name="Hyperlink 2 2" xfId="101" xr:uid="{00000000-0005-0000-0000-000075010000}"/>
    <cellStyle name="Hyperlink 2 3" xfId="102" xr:uid="{00000000-0005-0000-0000-000076010000}"/>
    <cellStyle name="Hyperlink 2 4" xfId="100" xr:uid="{00000000-0005-0000-0000-000077010000}"/>
    <cellStyle name="Hyperlink 2 5" xfId="779" xr:uid="{00000000-0005-0000-0000-000078010000}"/>
    <cellStyle name="Hyperlink 3" xfId="103" xr:uid="{00000000-0005-0000-0000-000079010000}"/>
    <cellStyle name="Hyperlink 4" xfId="104" xr:uid="{00000000-0005-0000-0000-00007A010000}"/>
    <cellStyle name="Hyperlink 5" xfId="88" xr:uid="{00000000-0005-0000-0000-00007B010000}"/>
    <cellStyle name="Inndata 2" xfId="180" xr:uid="{00000000-0005-0000-0000-00007C010000}"/>
    <cellStyle name="Input" xfId="9" builtinId="20" customBuiltin="1"/>
    <cellStyle name="Input 2" xfId="69" xr:uid="{00000000-0005-0000-0000-00007E010000}"/>
    <cellStyle name="Input 2 2" xfId="781" xr:uid="{00000000-0005-0000-0000-00007F010000}"/>
    <cellStyle name="Input 2 3" xfId="676" xr:uid="{00000000-0005-0000-0000-000080010000}"/>
    <cellStyle name="Input 3" xfId="169" xr:uid="{00000000-0005-0000-0000-000081010000}"/>
    <cellStyle name="Komma 2" xfId="176" xr:uid="{00000000-0005-0000-0000-000082010000}"/>
    <cellStyle name="Komma 2 2" xfId="720" xr:uid="{00000000-0005-0000-0000-000083010000}"/>
    <cellStyle name="Komma 2 3" xfId="827" xr:uid="{00000000-0005-0000-0000-000084010000}"/>
    <cellStyle name="Komma 2 4" xfId="937" xr:uid="{00000000-0005-0000-0000-000085010000}"/>
    <cellStyle name="Komma 2 5" xfId="597" xr:uid="{00000000-0005-0000-0000-000086010000}"/>
    <cellStyle name="Komma 2 6" xfId="545" xr:uid="{00000000-0005-0000-0000-000087010000}"/>
    <cellStyle name="Komma 3" xfId="178" xr:uid="{00000000-0005-0000-0000-000088010000}"/>
    <cellStyle name="Komma 3 2" xfId="255" xr:uid="{00000000-0005-0000-0000-000089010000}"/>
    <cellStyle name="Komma 3 2 2" xfId="526" xr:uid="{00000000-0005-0000-0000-00008A010000}"/>
    <cellStyle name="Komma 3 2 3" xfId="535" xr:uid="{00000000-0005-0000-0000-00008B010000}"/>
    <cellStyle name="Komma 3 3" xfId="461" xr:uid="{00000000-0005-0000-0000-00008C010000}"/>
    <cellStyle name="Komma 3 4" xfId="532" xr:uid="{00000000-0005-0000-0000-00008D010000}"/>
    <cellStyle name="Komma 3 5" xfId="554" xr:uid="{00000000-0005-0000-0000-00008E010000}"/>
    <cellStyle name="Komma 4" xfId="43" xr:uid="{00000000-0005-0000-0000-00008F010000}"/>
    <cellStyle name="Komma 4 2" xfId="706" xr:uid="{00000000-0005-0000-0000-000090010000}"/>
    <cellStyle name="Komma 5" xfId="774" xr:uid="{00000000-0005-0000-0000-000091010000}"/>
    <cellStyle name="Kontrollcelle 2" xfId="184" xr:uid="{00000000-0005-0000-0000-000092010000}"/>
    <cellStyle name="Kontrollcelle 3" xfId="63" xr:uid="{00000000-0005-0000-0000-000093010000}"/>
    <cellStyle name="Linked Cell" xfId="12" builtinId="24" customBuiltin="1"/>
    <cellStyle name="Linked Cell 2" xfId="78" xr:uid="{00000000-0005-0000-0000-000095010000}"/>
    <cellStyle name="Linked Cell 2 2" xfId="790" xr:uid="{00000000-0005-0000-0000-000096010000}"/>
    <cellStyle name="Linked Cell 2 3" xfId="688" xr:uid="{00000000-0005-0000-0000-000097010000}"/>
    <cellStyle name="Linked Cell 3" xfId="62" xr:uid="{00000000-0005-0000-0000-000098010000}"/>
    <cellStyle name="Neutral" xfId="8" builtinId="28" customBuiltin="1"/>
    <cellStyle name="Neutral 2" xfId="77" xr:uid="{00000000-0005-0000-0000-00009A010000}"/>
    <cellStyle name="Neutral 2 2" xfId="105" xr:uid="{00000000-0005-0000-0000-00009B010000}"/>
    <cellStyle name="Neutral 2 3" xfId="789" xr:uid="{00000000-0005-0000-0000-00009C010000}"/>
    <cellStyle name="Neutral 3" xfId="167" xr:uid="{00000000-0005-0000-0000-00009D010000}"/>
    <cellStyle name="Normal" xfId="0" builtinId="0"/>
    <cellStyle name="Normal 10" xfId="250" xr:uid="{00000000-0005-0000-0000-00009F010000}"/>
    <cellStyle name="Normal 10 2" xfId="389" xr:uid="{00000000-0005-0000-0000-0000A0010000}"/>
    <cellStyle name="Normal 10 2 2" xfId="826" xr:uid="{00000000-0005-0000-0000-0000A1010000}"/>
    <cellStyle name="Normal 10 3" xfId="705" xr:uid="{00000000-0005-0000-0000-0000A2010000}"/>
    <cellStyle name="Normal 10 3 2" xfId="1249" xr:uid="{00000000-0005-0000-0000-0000A3010000}"/>
    <cellStyle name="Normal 10 4" xfId="544" xr:uid="{00000000-0005-0000-0000-0000A4010000}"/>
    <cellStyle name="Normal 11" xfId="177" xr:uid="{00000000-0005-0000-0000-0000A5010000}"/>
    <cellStyle name="Normal 11 2" xfId="935" xr:uid="{00000000-0005-0000-0000-0000A6010000}"/>
    <cellStyle name="Normal 11 2 2" xfId="1592" xr:uid="{00000000-0005-0000-0000-0000A7010000}"/>
    <cellStyle name="Normal 11 3" xfId="825" xr:uid="{00000000-0005-0000-0000-0000A8010000}"/>
    <cellStyle name="Normal 11 3 2" xfId="1437" xr:uid="{00000000-0005-0000-0000-0000A9010000}"/>
    <cellStyle name="Normal 11 4" xfId="1058" xr:uid="{00000000-0005-0000-0000-0000AA010000}"/>
    <cellStyle name="Normal 11 5" xfId="542" xr:uid="{00000000-0005-0000-0000-0000AB010000}"/>
    <cellStyle name="Normal 12" xfId="254" xr:uid="{00000000-0005-0000-0000-0000AC010000}"/>
    <cellStyle name="Normal 12 2" xfId="392" xr:uid="{00000000-0005-0000-0000-0000AD010000}"/>
    <cellStyle name="Normal 13" xfId="174" xr:uid="{00000000-0005-0000-0000-0000AE010000}"/>
    <cellStyle name="Normal 13 2" xfId="460" xr:uid="{00000000-0005-0000-0000-0000AF010000}"/>
    <cellStyle name="Normal 13 3" xfId="773" xr:uid="{00000000-0005-0000-0000-0000B0010000}"/>
    <cellStyle name="Normal 14" xfId="323" xr:uid="{00000000-0005-0000-0000-0000B1010000}"/>
    <cellStyle name="Normal 14 2" xfId="550" xr:uid="{00000000-0005-0000-0000-0000B2010000}"/>
    <cellStyle name="Normal 15" xfId="42" xr:uid="{00000000-0005-0000-0000-0000B3010000}"/>
    <cellStyle name="Normal 17" xfId="175" xr:uid="{00000000-0005-0000-0000-0000B4010000}"/>
    <cellStyle name="Normal 17 2" xfId="324" xr:uid="{00000000-0005-0000-0000-0000B5010000}"/>
    <cellStyle name="Normal 2" xfId="45" xr:uid="{00000000-0005-0000-0000-0000B6010000}"/>
    <cellStyle name="Normal 2 2" xfId="67" xr:uid="{00000000-0005-0000-0000-0000B7010000}"/>
    <cellStyle name="Normal 2 2 2" xfId="106" xr:uid="{00000000-0005-0000-0000-0000B8010000}"/>
    <cellStyle name="Normal 2 2 3" xfId="187" xr:uid="{00000000-0005-0000-0000-0000B9010000}"/>
    <cellStyle name="Normal 2 3" xfId="86" xr:uid="{00000000-0005-0000-0000-0000BA010000}"/>
    <cellStyle name="Normal 2 3 2" xfId="795" xr:uid="{00000000-0005-0000-0000-0000BB010000}"/>
    <cellStyle name="Normal 2 3 3" xfId="557" xr:uid="{00000000-0005-0000-0000-0000BC010000}"/>
    <cellStyle name="Normal 2 4" xfId="552" xr:uid="{00000000-0005-0000-0000-0000BD010000}"/>
    <cellStyle name="Normal 2 4 2" xfId="1124" xr:uid="{00000000-0005-0000-0000-0000BE010000}"/>
    <cellStyle name="Normal 3" xfId="46" xr:uid="{00000000-0005-0000-0000-0000BF010000}"/>
    <cellStyle name="Normal 3 2" xfId="83" xr:uid="{00000000-0005-0000-0000-0000C0010000}"/>
    <cellStyle name="Normal 3 2 10" xfId="561" xr:uid="{00000000-0005-0000-0000-0000C1010000}"/>
    <cellStyle name="Normal 3 2 10 2" xfId="1128" xr:uid="{00000000-0005-0000-0000-0000C2010000}"/>
    <cellStyle name="Normal 3 2 11" xfId="997" xr:uid="{00000000-0005-0000-0000-0000C3010000}"/>
    <cellStyle name="Normal 3 2 2" xfId="108" xr:uid="{00000000-0005-0000-0000-0000C4010000}"/>
    <cellStyle name="Normal 3 2 2 2" xfId="159" xr:uid="{00000000-0005-0000-0000-0000C5010000}"/>
    <cellStyle name="Normal 3 2 2 2 2" xfId="313" xr:uid="{00000000-0005-0000-0000-0000C6010000}"/>
    <cellStyle name="Normal 3 2 2 2 2 2" xfId="449" xr:uid="{00000000-0005-0000-0000-0000C7010000}"/>
    <cellStyle name="Normal 3 2 2 2 2 2 2" xfId="1318" xr:uid="{00000000-0005-0000-0000-0000C8010000}"/>
    <cellStyle name="Normal 3 2 2 2 2 3" xfId="855" xr:uid="{00000000-0005-0000-0000-0000C9010000}"/>
    <cellStyle name="Normal 3 2 2 2 2 3 2" xfId="1494" xr:uid="{00000000-0005-0000-0000-0000CA010000}"/>
    <cellStyle name="Normal 3 2 2 2 2 4" xfId="988" xr:uid="{00000000-0005-0000-0000-0000CB010000}"/>
    <cellStyle name="Normal 3 2 2 2 2 4 2" xfId="1651" xr:uid="{00000000-0005-0000-0000-0000CC010000}"/>
    <cellStyle name="Normal 3 2 2 2 2 5" xfId="629" xr:uid="{00000000-0005-0000-0000-0000CD010000}"/>
    <cellStyle name="Normal 3 2 2 2 2 5 2" xfId="1193" xr:uid="{00000000-0005-0000-0000-0000CE010000}"/>
    <cellStyle name="Normal 3 2 2 2 2 6" xfId="1117" xr:uid="{00000000-0005-0000-0000-0000CF010000}"/>
    <cellStyle name="Normal 3 2 2 2 3" xfId="243" xr:uid="{00000000-0005-0000-0000-0000D0010000}"/>
    <cellStyle name="Normal 3 2 2 2 3 2" xfId="518" xr:uid="{00000000-0005-0000-0000-0000D1010000}"/>
    <cellStyle name="Normal 3 2 2 2 3 2 2" xfId="1356" xr:uid="{00000000-0005-0000-0000-0000D2010000}"/>
    <cellStyle name="Normal 3 2 2 2 3 3" xfId="870" xr:uid="{00000000-0005-0000-0000-0000D3010000}"/>
    <cellStyle name="Normal 3 2 2 2 3 3 2" xfId="1523" xr:uid="{00000000-0005-0000-0000-0000D4010000}"/>
    <cellStyle name="Normal 3 2 2 2 3 4" xfId="1231" xr:uid="{00000000-0005-0000-0000-0000D5010000}"/>
    <cellStyle name="Normal 3 2 2 2 4" xfId="382" xr:uid="{00000000-0005-0000-0000-0000D6010000}"/>
    <cellStyle name="Normal 3 2 2 2 4 2" xfId="1280" xr:uid="{00000000-0005-0000-0000-0000D7010000}"/>
    <cellStyle name="Normal 3 2 2 2 5" xfId="819" xr:uid="{00000000-0005-0000-0000-0000D8010000}"/>
    <cellStyle name="Normal 3 2 2 2 5 2" xfId="1430" xr:uid="{00000000-0005-0000-0000-0000D9010000}"/>
    <cellStyle name="Normal 3 2 2 2 6" xfId="928" xr:uid="{00000000-0005-0000-0000-0000DA010000}"/>
    <cellStyle name="Normal 3 2 2 2 6 2" xfId="1585" xr:uid="{00000000-0005-0000-0000-0000DB010000}"/>
    <cellStyle name="Normal 3 2 2 2 7" xfId="588" xr:uid="{00000000-0005-0000-0000-0000DC010000}"/>
    <cellStyle name="Normal 3 2 2 2 7 2" xfId="1155" xr:uid="{00000000-0005-0000-0000-0000DD010000}"/>
    <cellStyle name="Normal 3 2 2 2 8" xfId="1051" xr:uid="{00000000-0005-0000-0000-0000DE010000}"/>
    <cellStyle name="Normal 3 2 2 3" xfId="141" xr:uid="{00000000-0005-0000-0000-0000DF010000}"/>
    <cellStyle name="Normal 3 2 2 3 2" xfId="295" xr:uid="{00000000-0005-0000-0000-0000E0010000}"/>
    <cellStyle name="Normal 3 2 2 3 2 2" xfId="431" xr:uid="{00000000-0005-0000-0000-0000E1010000}"/>
    <cellStyle name="Normal 3 2 2 3 2 2 2" xfId="1476" xr:uid="{00000000-0005-0000-0000-0000E2010000}"/>
    <cellStyle name="Normal 3 2 2 3 2 3" xfId="970" xr:uid="{00000000-0005-0000-0000-0000E3010000}"/>
    <cellStyle name="Normal 3 2 2 3 2 3 2" xfId="1633" xr:uid="{00000000-0005-0000-0000-0000E4010000}"/>
    <cellStyle name="Normal 3 2 2 3 2 4" xfId="733" xr:uid="{00000000-0005-0000-0000-0000E5010000}"/>
    <cellStyle name="Normal 3 2 2 3 2 4 2" xfId="1300" xr:uid="{00000000-0005-0000-0000-0000E6010000}"/>
    <cellStyle name="Normal 3 2 2 3 2 5" xfId="1099" xr:uid="{00000000-0005-0000-0000-0000E7010000}"/>
    <cellStyle name="Normal 3 2 2 3 3" xfId="225" xr:uid="{00000000-0005-0000-0000-0000E8010000}"/>
    <cellStyle name="Normal 3 2 2 3 3 2" xfId="500" xr:uid="{00000000-0005-0000-0000-0000E9010000}"/>
    <cellStyle name="Normal 3 2 2 3 4" xfId="364" xr:uid="{00000000-0005-0000-0000-0000EA010000}"/>
    <cellStyle name="Normal 3 2 2 3 4 2" xfId="1412" xr:uid="{00000000-0005-0000-0000-0000EB010000}"/>
    <cellStyle name="Normal 3 2 2 3 5" xfId="910" xr:uid="{00000000-0005-0000-0000-0000EC010000}"/>
    <cellStyle name="Normal 3 2 2 3 5 2" xfId="1567" xr:uid="{00000000-0005-0000-0000-0000ED010000}"/>
    <cellStyle name="Normal 3 2 2 3 6" xfId="611" xr:uid="{00000000-0005-0000-0000-0000EE010000}"/>
    <cellStyle name="Normal 3 2 2 3 6 2" xfId="1175" xr:uid="{00000000-0005-0000-0000-0000EF010000}"/>
    <cellStyle name="Normal 3 2 2 3 7" xfId="1033" xr:uid="{00000000-0005-0000-0000-0000F0010000}"/>
    <cellStyle name="Normal 3 2 2 4" xfId="268" xr:uid="{00000000-0005-0000-0000-0000F1010000}"/>
    <cellStyle name="Normal 3 2 2 4 2" xfId="404" xr:uid="{00000000-0005-0000-0000-0000F2010000}"/>
    <cellStyle name="Normal 3 2 2 4 2 2" xfId="1338" xr:uid="{00000000-0005-0000-0000-0000F3010000}"/>
    <cellStyle name="Normal 3 2 2 4 3" xfId="837" xr:uid="{00000000-0005-0000-0000-0000F4010000}"/>
    <cellStyle name="Normal 3 2 2 4 3 2" xfId="1449" xr:uid="{00000000-0005-0000-0000-0000F5010000}"/>
    <cellStyle name="Normal 3 2 2 4 4" xfId="945" xr:uid="{00000000-0005-0000-0000-0000F6010000}"/>
    <cellStyle name="Normal 3 2 2 4 4 2" xfId="1606" xr:uid="{00000000-0005-0000-0000-0000F7010000}"/>
    <cellStyle name="Normal 3 2 2 4 5" xfId="651" xr:uid="{00000000-0005-0000-0000-0000F8010000}"/>
    <cellStyle name="Normal 3 2 2 4 5 2" xfId="1213" xr:uid="{00000000-0005-0000-0000-0000F9010000}"/>
    <cellStyle name="Normal 3 2 2 4 6" xfId="1072" xr:uid="{00000000-0005-0000-0000-0000FA010000}"/>
    <cellStyle name="Normal 3 2 2 5" xfId="198" xr:uid="{00000000-0005-0000-0000-0000FB010000}"/>
    <cellStyle name="Normal 3 2 2 5 2" xfId="473" xr:uid="{00000000-0005-0000-0000-0000FC010000}"/>
    <cellStyle name="Normal 3 2 2 5 2 2" xfId="1506" xr:uid="{00000000-0005-0000-0000-0000FD010000}"/>
    <cellStyle name="Normal 3 2 2 5 3" xfId="1262" xr:uid="{00000000-0005-0000-0000-0000FE010000}"/>
    <cellStyle name="Normal 3 2 2 6" xfId="337" xr:uid="{00000000-0005-0000-0000-0000FF010000}"/>
    <cellStyle name="Normal 3 2 2 6 2" xfId="1385" xr:uid="{00000000-0005-0000-0000-000000020000}"/>
    <cellStyle name="Normal 3 2 2 7" xfId="884" xr:uid="{00000000-0005-0000-0000-000001020000}"/>
    <cellStyle name="Normal 3 2 2 7 2" xfId="1540" xr:uid="{00000000-0005-0000-0000-000002020000}"/>
    <cellStyle name="Normal 3 2 2 8" xfId="570" xr:uid="{00000000-0005-0000-0000-000003020000}"/>
    <cellStyle name="Normal 3 2 2 8 2" xfId="1137" xr:uid="{00000000-0005-0000-0000-000004020000}"/>
    <cellStyle name="Normal 3 2 2 9" xfId="1006" xr:uid="{00000000-0005-0000-0000-000005020000}"/>
    <cellStyle name="Normal 3 2 3" xfId="109" xr:uid="{00000000-0005-0000-0000-000006020000}"/>
    <cellStyle name="Normal 3 2 3 2" xfId="150" xr:uid="{00000000-0005-0000-0000-000007020000}"/>
    <cellStyle name="Normal 3 2 3 2 2" xfId="304" xr:uid="{00000000-0005-0000-0000-000008020000}"/>
    <cellStyle name="Normal 3 2 3 2 2 2" xfId="440" xr:uid="{00000000-0005-0000-0000-000009020000}"/>
    <cellStyle name="Normal 3 2 3 2 2 2 2" xfId="1485" xr:uid="{00000000-0005-0000-0000-00000A020000}"/>
    <cellStyle name="Normal 3 2 3 2 2 3" xfId="979" xr:uid="{00000000-0005-0000-0000-00000B020000}"/>
    <cellStyle name="Normal 3 2 3 2 2 3 2" xfId="1642" xr:uid="{00000000-0005-0000-0000-00000C020000}"/>
    <cellStyle name="Normal 3 2 3 2 2 4" xfId="738" xr:uid="{00000000-0005-0000-0000-00000D020000}"/>
    <cellStyle name="Normal 3 2 3 2 2 4 2" xfId="1309" xr:uid="{00000000-0005-0000-0000-00000E020000}"/>
    <cellStyle name="Normal 3 2 3 2 2 5" xfId="1108" xr:uid="{00000000-0005-0000-0000-00000F020000}"/>
    <cellStyle name="Normal 3 2 3 2 3" xfId="234" xr:uid="{00000000-0005-0000-0000-000010020000}"/>
    <cellStyle name="Normal 3 2 3 2 3 2" xfId="509" xr:uid="{00000000-0005-0000-0000-000011020000}"/>
    <cellStyle name="Normal 3 2 3 2 4" xfId="373" xr:uid="{00000000-0005-0000-0000-000012020000}"/>
    <cellStyle name="Normal 3 2 3 2 4 2" xfId="1421" xr:uid="{00000000-0005-0000-0000-000013020000}"/>
    <cellStyle name="Normal 3 2 3 2 5" xfId="919" xr:uid="{00000000-0005-0000-0000-000014020000}"/>
    <cellStyle name="Normal 3 2 3 2 5 2" xfId="1576" xr:uid="{00000000-0005-0000-0000-000015020000}"/>
    <cellStyle name="Normal 3 2 3 2 6" xfId="620" xr:uid="{00000000-0005-0000-0000-000016020000}"/>
    <cellStyle name="Normal 3 2 3 2 6 2" xfId="1184" xr:uid="{00000000-0005-0000-0000-000017020000}"/>
    <cellStyle name="Normal 3 2 3 2 7" xfId="1042" xr:uid="{00000000-0005-0000-0000-000018020000}"/>
    <cellStyle name="Normal 3 2 3 3" xfId="269" xr:uid="{00000000-0005-0000-0000-000019020000}"/>
    <cellStyle name="Normal 3 2 3 3 2" xfId="405" xr:uid="{00000000-0005-0000-0000-00001A020000}"/>
    <cellStyle name="Normal 3 2 3 3 2 2" xfId="1347" xr:uid="{00000000-0005-0000-0000-00001B020000}"/>
    <cellStyle name="Normal 3 2 3 3 3" xfId="838" xr:uid="{00000000-0005-0000-0000-00001C020000}"/>
    <cellStyle name="Normal 3 2 3 3 3 2" xfId="1450" xr:uid="{00000000-0005-0000-0000-00001D020000}"/>
    <cellStyle name="Normal 3 2 3 3 4" xfId="946" xr:uid="{00000000-0005-0000-0000-00001E020000}"/>
    <cellStyle name="Normal 3 2 3 3 4 2" xfId="1607" xr:uid="{00000000-0005-0000-0000-00001F020000}"/>
    <cellStyle name="Normal 3 2 3 3 5" xfId="656" xr:uid="{00000000-0005-0000-0000-000020020000}"/>
    <cellStyle name="Normal 3 2 3 3 5 2" xfId="1222" xr:uid="{00000000-0005-0000-0000-000021020000}"/>
    <cellStyle name="Normal 3 2 3 3 6" xfId="1073" xr:uid="{00000000-0005-0000-0000-000022020000}"/>
    <cellStyle name="Normal 3 2 3 4" xfId="199" xr:uid="{00000000-0005-0000-0000-000023020000}"/>
    <cellStyle name="Normal 3 2 3 4 2" xfId="474" xr:uid="{00000000-0005-0000-0000-000024020000}"/>
    <cellStyle name="Normal 3 2 3 4 2 2" xfId="1507" xr:uid="{00000000-0005-0000-0000-000025020000}"/>
    <cellStyle name="Normal 3 2 3 4 3" xfId="1271" xr:uid="{00000000-0005-0000-0000-000026020000}"/>
    <cellStyle name="Normal 3 2 3 5" xfId="338" xr:uid="{00000000-0005-0000-0000-000027020000}"/>
    <cellStyle name="Normal 3 2 3 5 2" xfId="1386" xr:uid="{00000000-0005-0000-0000-000028020000}"/>
    <cellStyle name="Normal 3 2 3 6" xfId="885" xr:uid="{00000000-0005-0000-0000-000029020000}"/>
    <cellStyle name="Normal 3 2 3 6 2" xfId="1541" xr:uid="{00000000-0005-0000-0000-00002A020000}"/>
    <cellStyle name="Normal 3 2 3 7" xfId="579" xr:uid="{00000000-0005-0000-0000-00002B020000}"/>
    <cellStyle name="Normal 3 2 3 7 2" xfId="1146" xr:uid="{00000000-0005-0000-0000-00002C020000}"/>
    <cellStyle name="Normal 3 2 3 8" xfId="1007" xr:uid="{00000000-0005-0000-0000-00002D020000}"/>
    <cellStyle name="Normal 3 2 4" xfId="132" xr:uid="{00000000-0005-0000-0000-00002E020000}"/>
    <cellStyle name="Normal 3 2 4 2" xfId="286" xr:uid="{00000000-0005-0000-0000-00002F020000}"/>
    <cellStyle name="Normal 3 2 4 2 2" xfId="422" xr:uid="{00000000-0005-0000-0000-000030020000}"/>
    <cellStyle name="Normal 3 2 4 2 2 2" xfId="1467" xr:uid="{00000000-0005-0000-0000-000031020000}"/>
    <cellStyle name="Normal 3 2 4 2 3" xfId="961" xr:uid="{00000000-0005-0000-0000-000032020000}"/>
    <cellStyle name="Normal 3 2 4 2 3 2" xfId="1624" xr:uid="{00000000-0005-0000-0000-000033020000}"/>
    <cellStyle name="Normal 3 2 4 2 4" xfId="724" xr:uid="{00000000-0005-0000-0000-000034020000}"/>
    <cellStyle name="Normal 3 2 4 2 4 2" xfId="1291" xr:uid="{00000000-0005-0000-0000-000035020000}"/>
    <cellStyle name="Normal 3 2 4 2 5" xfId="1090" xr:uid="{00000000-0005-0000-0000-000036020000}"/>
    <cellStyle name="Normal 3 2 4 3" xfId="216" xr:uid="{00000000-0005-0000-0000-000037020000}"/>
    <cellStyle name="Normal 3 2 4 3 2" xfId="491" xr:uid="{00000000-0005-0000-0000-000038020000}"/>
    <cellStyle name="Normal 3 2 4 4" xfId="355" xr:uid="{00000000-0005-0000-0000-000039020000}"/>
    <cellStyle name="Normal 3 2 4 4 2" xfId="1403" xr:uid="{00000000-0005-0000-0000-00003A020000}"/>
    <cellStyle name="Normal 3 2 4 5" xfId="901" xr:uid="{00000000-0005-0000-0000-00003B020000}"/>
    <cellStyle name="Normal 3 2 4 5 2" xfId="1558" xr:uid="{00000000-0005-0000-0000-00003C020000}"/>
    <cellStyle name="Normal 3 2 4 6" xfId="602" xr:uid="{00000000-0005-0000-0000-00003D020000}"/>
    <cellStyle name="Normal 3 2 4 6 2" xfId="1166" xr:uid="{00000000-0005-0000-0000-00003E020000}"/>
    <cellStyle name="Normal 3 2 4 7" xfId="1024" xr:uid="{00000000-0005-0000-0000-00003F020000}"/>
    <cellStyle name="Normal 3 2 5" xfId="107" xr:uid="{00000000-0005-0000-0000-000040020000}"/>
    <cellStyle name="Normal 3 2 5 2" xfId="267" xr:uid="{00000000-0005-0000-0000-000041020000}"/>
    <cellStyle name="Normal 3 2 5 2 2" xfId="403" xr:uid="{00000000-0005-0000-0000-000042020000}"/>
    <cellStyle name="Normal 3 2 5 2 2 2" xfId="1448" xr:uid="{00000000-0005-0000-0000-000043020000}"/>
    <cellStyle name="Normal 3 2 5 2 3" xfId="944" xr:uid="{00000000-0005-0000-0000-000044020000}"/>
    <cellStyle name="Normal 3 2 5 2 3 2" xfId="1605" xr:uid="{00000000-0005-0000-0000-000045020000}"/>
    <cellStyle name="Normal 3 2 5 2 4" xfId="750" xr:uid="{00000000-0005-0000-0000-000046020000}"/>
    <cellStyle name="Normal 3 2 5 2 4 2" xfId="1329" xr:uid="{00000000-0005-0000-0000-000047020000}"/>
    <cellStyle name="Normal 3 2 5 2 5" xfId="1071" xr:uid="{00000000-0005-0000-0000-000048020000}"/>
    <cellStyle name="Normal 3 2 5 3" xfId="197" xr:uid="{00000000-0005-0000-0000-000049020000}"/>
    <cellStyle name="Normal 3 2 5 3 2" xfId="472" xr:uid="{00000000-0005-0000-0000-00004A020000}"/>
    <cellStyle name="Normal 3 2 5 4" xfId="336" xr:uid="{00000000-0005-0000-0000-00004B020000}"/>
    <cellStyle name="Normal 3 2 5 4 2" xfId="1384" xr:uid="{00000000-0005-0000-0000-00004C020000}"/>
    <cellStyle name="Normal 3 2 5 5" xfId="883" xr:uid="{00000000-0005-0000-0000-00004D020000}"/>
    <cellStyle name="Normal 3 2 5 5 2" xfId="1539" xr:uid="{00000000-0005-0000-0000-00004E020000}"/>
    <cellStyle name="Normal 3 2 5 6" xfId="642" xr:uid="{00000000-0005-0000-0000-00004F020000}"/>
    <cellStyle name="Normal 3 2 5 6 2" xfId="1204" xr:uid="{00000000-0005-0000-0000-000050020000}"/>
    <cellStyle name="Normal 3 2 5 7" xfId="1005" xr:uid="{00000000-0005-0000-0000-000051020000}"/>
    <cellStyle name="Normal 3 2 6" xfId="258" xr:uid="{00000000-0005-0000-0000-000052020000}"/>
    <cellStyle name="Normal 3 2 6 2" xfId="395" xr:uid="{00000000-0005-0000-0000-000053020000}"/>
    <cellStyle name="Normal 3 2 6 2 2" xfId="1440" xr:uid="{00000000-0005-0000-0000-000054020000}"/>
    <cellStyle name="Normal 3 2 6 3" xfId="940" xr:uid="{00000000-0005-0000-0000-000055020000}"/>
    <cellStyle name="Normal 3 2 6 3 2" xfId="1597" xr:uid="{00000000-0005-0000-0000-000056020000}"/>
    <cellStyle name="Normal 3 2 6 4" xfId="709" xr:uid="{00000000-0005-0000-0000-000057020000}"/>
    <cellStyle name="Normal 3 2 6 4 2" xfId="1253" xr:uid="{00000000-0005-0000-0000-000058020000}"/>
    <cellStyle name="Normal 3 2 6 5" xfId="1063" xr:uid="{00000000-0005-0000-0000-000059020000}"/>
    <cellStyle name="Normal 3 2 7" xfId="188" xr:uid="{00000000-0005-0000-0000-00005A020000}"/>
    <cellStyle name="Normal 3 2 7 2" xfId="464" xr:uid="{00000000-0005-0000-0000-00005B020000}"/>
    <cellStyle name="Normal 3 2 8" xfId="328" xr:uid="{00000000-0005-0000-0000-00005C020000}"/>
    <cellStyle name="Normal 3 2 8 2" xfId="1376" xr:uid="{00000000-0005-0000-0000-00005D020000}"/>
    <cellStyle name="Normal 3 2 9" xfId="878" xr:uid="{00000000-0005-0000-0000-00005E020000}"/>
    <cellStyle name="Normal 3 2 9 2" xfId="1531" xr:uid="{00000000-0005-0000-0000-00005F020000}"/>
    <cellStyle name="Normal 3 3" xfId="65" xr:uid="{00000000-0005-0000-0000-000060020000}"/>
    <cellStyle name="Normal 3 3 10" xfId="995" xr:uid="{00000000-0005-0000-0000-000061020000}"/>
    <cellStyle name="Normal 3 3 2" xfId="156" xr:uid="{00000000-0005-0000-0000-000062020000}"/>
    <cellStyle name="Normal 3 3 2 2" xfId="310" xr:uid="{00000000-0005-0000-0000-000063020000}"/>
    <cellStyle name="Normal 3 3 2 2 2" xfId="446" xr:uid="{00000000-0005-0000-0000-000064020000}"/>
    <cellStyle name="Normal 3 3 2 2 2 2" xfId="1315" xr:uid="{00000000-0005-0000-0000-000065020000}"/>
    <cellStyle name="Normal 3 3 2 2 3" xfId="853" xr:uid="{00000000-0005-0000-0000-000066020000}"/>
    <cellStyle name="Normal 3 3 2 2 3 2" xfId="1491" xr:uid="{00000000-0005-0000-0000-000067020000}"/>
    <cellStyle name="Normal 3 3 2 2 4" xfId="985" xr:uid="{00000000-0005-0000-0000-000068020000}"/>
    <cellStyle name="Normal 3 3 2 2 4 2" xfId="1648" xr:uid="{00000000-0005-0000-0000-000069020000}"/>
    <cellStyle name="Normal 3 3 2 2 5" xfId="626" xr:uid="{00000000-0005-0000-0000-00006A020000}"/>
    <cellStyle name="Normal 3 3 2 2 5 2" xfId="1190" xr:uid="{00000000-0005-0000-0000-00006B020000}"/>
    <cellStyle name="Normal 3 3 2 2 6" xfId="1114" xr:uid="{00000000-0005-0000-0000-00006C020000}"/>
    <cellStyle name="Normal 3 3 2 3" xfId="240" xr:uid="{00000000-0005-0000-0000-00006D020000}"/>
    <cellStyle name="Normal 3 3 2 3 2" xfId="515" xr:uid="{00000000-0005-0000-0000-00006E020000}"/>
    <cellStyle name="Normal 3 3 2 3 2 2" xfId="1353" xr:uid="{00000000-0005-0000-0000-00006F020000}"/>
    <cellStyle name="Normal 3 3 2 3 3" xfId="868" xr:uid="{00000000-0005-0000-0000-000070020000}"/>
    <cellStyle name="Normal 3 3 2 3 3 2" xfId="1521" xr:uid="{00000000-0005-0000-0000-000071020000}"/>
    <cellStyle name="Normal 3 3 2 3 4" xfId="1228" xr:uid="{00000000-0005-0000-0000-000072020000}"/>
    <cellStyle name="Normal 3 3 2 4" xfId="379" xr:uid="{00000000-0005-0000-0000-000073020000}"/>
    <cellStyle name="Normal 3 3 2 4 2" xfId="1277" xr:uid="{00000000-0005-0000-0000-000074020000}"/>
    <cellStyle name="Normal 3 3 2 5" xfId="817" xr:uid="{00000000-0005-0000-0000-000075020000}"/>
    <cellStyle name="Normal 3 3 2 5 2" xfId="1427" xr:uid="{00000000-0005-0000-0000-000076020000}"/>
    <cellStyle name="Normal 3 3 2 6" xfId="925" xr:uid="{00000000-0005-0000-0000-000077020000}"/>
    <cellStyle name="Normal 3 3 2 6 2" xfId="1582" xr:uid="{00000000-0005-0000-0000-000078020000}"/>
    <cellStyle name="Normal 3 3 2 7" xfId="585" xr:uid="{00000000-0005-0000-0000-000079020000}"/>
    <cellStyle name="Normal 3 3 2 7 2" xfId="1152" xr:uid="{00000000-0005-0000-0000-00007A020000}"/>
    <cellStyle name="Normal 3 3 2 8" xfId="1048" xr:uid="{00000000-0005-0000-0000-00007B020000}"/>
    <cellStyle name="Normal 3 3 3" xfId="138" xr:uid="{00000000-0005-0000-0000-00007C020000}"/>
    <cellStyle name="Normal 3 3 3 2" xfId="292" xr:uid="{00000000-0005-0000-0000-00007D020000}"/>
    <cellStyle name="Normal 3 3 3 2 2" xfId="428" xr:uid="{00000000-0005-0000-0000-00007E020000}"/>
    <cellStyle name="Normal 3 3 3 2 2 2" xfId="1473" xr:uid="{00000000-0005-0000-0000-00007F020000}"/>
    <cellStyle name="Normal 3 3 3 2 3" xfId="967" xr:uid="{00000000-0005-0000-0000-000080020000}"/>
    <cellStyle name="Normal 3 3 3 2 3 2" xfId="1630" xr:uid="{00000000-0005-0000-0000-000081020000}"/>
    <cellStyle name="Normal 3 3 3 2 4" xfId="730" xr:uid="{00000000-0005-0000-0000-000082020000}"/>
    <cellStyle name="Normal 3 3 3 2 4 2" xfId="1297" xr:uid="{00000000-0005-0000-0000-000083020000}"/>
    <cellStyle name="Normal 3 3 3 2 5" xfId="1096" xr:uid="{00000000-0005-0000-0000-000084020000}"/>
    <cellStyle name="Normal 3 3 3 3" xfId="222" xr:uid="{00000000-0005-0000-0000-000085020000}"/>
    <cellStyle name="Normal 3 3 3 3 2" xfId="497" xr:uid="{00000000-0005-0000-0000-000086020000}"/>
    <cellStyle name="Normal 3 3 3 4" xfId="361" xr:uid="{00000000-0005-0000-0000-000087020000}"/>
    <cellStyle name="Normal 3 3 3 4 2" xfId="1409" xr:uid="{00000000-0005-0000-0000-000088020000}"/>
    <cellStyle name="Normal 3 3 3 5" xfId="907" xr:uid="{00000000-0005-0000-0000-000089020000}"/>
    <cellStyle name="Normal 3 3 3 5 2" xfId="1564" xr:uid="{00000000-0005-0000-0000-00008A020000}"/>
    <cellStyle name="Normal 3 3 3 6" xfId="608" xr:uid="{00000000-0005-0000-0000-00008B020000}"/>
    <cellStyle name="Normal 3 3 3 6 2" xfId="1172" xr:uid="{00000000-0005-0000-0000-00008C020000}"/>
    <cellStyle name="Normal 3 3 3 7" xfId="1030" xr:uid="{00000000-0005-0000-0000-00008D020000}"/>
    <cellStyle name="Normal 3 3 4" xfId="110" xr:uid="{00000000-0005-0000-0000-00008E020000}"/>
    <cellStyle name="Normal 3 3 4 2" xfId="270" xr:uid="{00000000-0005-0000-0000-00008F020000}"/>
    <cellStyle name="Normal 3 3 4 2 2" xfId="406" xr:uid="{00000000-0005-0000-0000-000090020000}"/>
    <cellStyle name="Normal 3 3 4 2 2 2" xfId="1451" xr:uid="{00000000-0005-0000-0000-000091020000}"/>
    <cellStyle name="Normal 3 3 4 2 3" xfId="947" xr:uid="{00000000-0005-0000-0000-000092020000}"/>
    <cellStyle name="Normal 3 3 4 2 3 2" xfId="1608" xr:uid="{00000000-0005-0000-0000-000093020000}"/>
    <cellStyle name="Normal 3 3 4 2 4" xfId="755" xr:uid="{00000000-0005-0000-0000-000094020000}"/>
    <cellStyle name="Normal 3 3 4 2 4 2" xfId="1335" xr:uid="{00000000-0005-0000-0000-000095020000}"/>
    <cellStyle name="Normal 3 3 4 2 5" xfId="1074" xr:uid="{00000000-0005-0000-0000-000096020000}"/>
    <cellStyle name="Normal 3 3 4 3" xfId="200" xr:uid="{00000000-0005-0000-0000-000097020000}"/>
    <cellStyle name="Normal 3 3 4 3 2" xfId="475" xr:uid="{00000000-0005-0000-0000-000098020000}"/>
    <cellStyle name="Normal 3 3 4 4" xfId="339" xr:uid="{00000000-0005-0000-0000-000099020000}"/>
    <cellStyle name="Normal 3 3 4 4 2" xfId="1387" xr:uid="{00000000-0005-0000-0000-00009A020000}"/>
    <cellStyle name="Normal 3 3 4 5" xfId="886" xr:uid="{00000000-0005-0000-0000-00009B020000}"/>
    <cellStyle name="Normal 3 3 4 5 2" xfId="1542" xr:uid="{00000000-0005-0000-0000-00009C020000}"/>
    <cellStyle name="Normal 3 3 4 6" xfId="648" xr:uid="{00000000-0005-0000-0000-00009D020000}"/>
    <cellStyle name="Normal 3 3 4 6 2" xfId="1210" xr:uid="{00000000-0005-0000-0000-00009E020000}"/>
    <cellStyle name="Normal 3 3 4 7" xfId="1008" xr:uid="{00000000-0005-0000-0000-00009F020000}"/>
    <cellStyle name="Normal 3 3 5" xfId="256" xr:uid="{00000000-0005-0000-0000-0000A0020000}"/>
    <cellStyle name="Normal 3 3 5 2" xfId="393" xr:uid="{00000000-0005-0000-0000-0000A1020000}"/>
    <cellStyle name="Normal 3 3 5 2 2" xfId="1438" xr:uid="{00000000-0005-0000-0000-0000A2020000}"/>
    <cellStyle name="Normal 3 3 5 3" xfId="938" xr:uid="{00000000-0005-0000-0000-0000A3020000}"/>
    <cellStyle name="Normal 3 3 5 3 2" xfId="1595" xr:uid="{00000000-0005-0000-0000-0000A4020000}"/>
    <cellStyle name="Normal 3 3 5 4" xfId="714" xr:uid="{00000000-0005-0000-0000-0000A5020000}"/>
    <cellStyle name="Normal 3 3 5 4 2" xfId="1259" xr:uid="{00000000-0005-0000-0000-0000A6020000}"/>
    <cellStyle name="Normal 3 3 5 5" xfId="1061" xr:uid="{00000000-0005-0000-0000-0000A7020000}"/>
    <cellStyle name="Normal 3 3 6" xfId="185" xr:uid="{00000000-0005-0000-0000-0000A8020000}"/>
    <cellStyle name="Normal 3 3 6 2" xfId="462" xr:uid="{00000000-0005-0000-0000-0000A9020000}"/>
    <cellStyle name="Normal 3 3 7" xfId="326" xr:uid="{00000000-0005-0000-0000-0000AA020000}"/>
    <cellStyle name="Normal 3 3 7 2" xfId="1374" xr:uid="{00000000-0005-0000-0000-0000AB020000}"/>
    <cellStyle name="Normal 3 3 8" xfId="876" xr:uid="{00000000-0005-0000-0000-0000AC020000}"/>
    <cellStyle name="Normal 3 3 8 2" xfId="1529" xr:uid="{00000000-0005-0000-0000-0000AD020000}"/>
    <cellStyle name="Normal 3 3 9" xfId="567" xr:uid="{00000000-0005-0000-0000-0000AE020000}"/>
    <cellStyle name="Normal 3 3 9 2" xfId="1134" xr:uid="{00000000-0005-0000-0000-0000AF020000}"/>
    <cellStyle name="Normal 3 4" xfId="147" xr:uid="{00000000-0005-0000-0000-0000B0020000}"/>
    <cellStyle name="Normal 3 4 2" xfId="301" xr:uid="{00000000-0005-0000-0000-0000B1020000}"/>
    <cellStyle name="Normal 3 4 2 2" xfId="437" xr:uid="{00000000-0005-0000-0000-0000B2020000}"/>
    <cellStyle name="Normal 3 4 2 2 2" xfId="1306" xr:uid="{00000000-0005-0000-0000-0000B3020000}"/>
    <cellStyle name="Normal 3 4 2 3" xfId="849" xr:uid="{00000000-0005-0000-0000-0000B4020000}"/>
    <cellStyle name="Normal 3 4 2 3 2" xfId="1482" xr:uid="{00000000-0005-0000-0000-0000B5020000}"/>
    <cellStyle name="Normal 3 4 2 4" xfId="976" xr:uid="{00000000-0005-0000-0000-0000B6020000}"/>
    <cellStyle name="Normal 3 4 2 4 2" xfId="1639" xr:uid="{00000000-0005-0000-0000-0000B7020000}"/>
    <cellStyle name="Normal 3 4 2 5" xfId="617" xr:uid="{00000000-0005-0000-0000-0000B8020000}"/>
    <cellStyle name="Normal 3 4 2 5 2" xfId="1181" xr:uid="{00000000-0005-0000-0000-0000B9020000}"/>
    <cellStyle name="Normal 3 4 2 6" xfId="1105" xr:uid="{00000000-0005-0000-0000-0000BA020000}"/>
    <cellStyle name="Normal 3 4 3" xfId="231" xr:uid="{00000000-0005-0000-0000-0000BB020000}"/>
    <cellStyle name="Normal 3 4 3 2" xfId="506" xr:uid="{00000000-0005-0000-0000-0000BC020000}"/>
    <cellStyle name="Normal 3 4 3 2 2" xfId="1344" xr:uid="{00000000-0005-0000-0000-0000BD020000}"/>
    <cellStyle name="Normal 3 4 3 3" xfId="864" xr:uid="{00000000-0005-0000-0000-0000BE020000}"/>
    <cellStyle name="Normal 3 4 3 3 2" xfId="1517" xr:uid="{00000000-0005-0000-0000-0000BF020000}"/>
    <cellStyle name="Normal 3 4 3 4" xfId="1219" xr:uid="{00000000-0005-0000-0000-0000C0020000}"/>
    <cellStyle name="Normal 3 4 4" xfId="370" xr:uid="{00000000-0005-0000-0000-0000C1020000}"/>
    <cellStyle name="Normal 3 4 4 2" xfId="1268" xr:uid="{00000000-0005-0000-0000-0000C2020000}"/>
    <cellStyle name="Normal 3 4 5" xfId="813" xr:uid="{00000000-0005-0000-0000-0000C3020000}"/>
    <cellStyle name="Normal 3 4 5 2" xfId="1418" xr:uid="{00000000-0005-0000-0000-0000C4020000}"/>
    <cellStyle name="Normal 3 4 6" xfId="916" xr:uid="{00000000-0005-0000-0000-0000C5020000}"/>
    <cellStyle name="Normal 3 4 6 2" xfId="1573" xr:uid="{00000000-0005-0000-0000-0000C6020000}"/>
    <cellStyle name="Normal 3 4 7" xfId="576" xr:uid="{00000000-0005-0000-0000-0000C7020000}"/>
    <cellStyle name="Normal 3 4 7 2" xfId="1143" xr:uid="{00000000-0005-0000-0000-0000C8020000}"/>
    <cellStyle name="Normal 3 4 8" xfId="1039" xr:uid="{00000000-0005-0000-0000-0000C9020000}"/>
    <cellStyle name="Normal 3 5" xfId="129" xr:uid="{00000000-0005-0000-0000-0000CA020000}"/>
    <cellStyle name="Normal 3 5 2" xfId="283" xr:uid="{00000000-0005-0000-0000-0000CB020000}"/>
    <cellStyle name="Normal 3 5 2 2" xfId="419" xr:uid="{00000000-0005-0000-0000-0000CC020000}"/>
    <cellStyle name="Normal 3 5 2 2 2" xfId="1464" xr:uid="{00000000-0005-0000-0000-0000CD020000}"/>
    <cellStyle name="Normal 3 5 2 3" xfId="958" xr:uid="{00000000-0005-0000-0000-0000CE020000}"/>
    <cellStyle name="Normal 3 5 2 3 2" xfId="1621" xr:uid="{00000000-0005-0000-0000-0000CF020000}"/>
    <cellStyle name="Normal 3 5 2 4" xfId="721" xr:uid="{00000000-0005-0000-0000-0000D0020000}"/>
    <cellStyle name="Normal 3 5 2 4 2" xfId="1288" xr:uid="{00000000-0005-0000-0000-0000D1020000}"/>
    <cellStyle name="Normal 3 5 2 5" xfId="1087" xr:uid="{00000000-0005-0000-0000-0000D2020000}"/>
    <cellStyle name="Normal 3 5 3" xfId="213" xr:uid="{00000000-0005-0000-0000-0000D3020000}"/>
    <cellStyle name="Normal 3 5 3 2" xfId="488" xr:uid="{00000000-0005-0000-0000-0000D4020000}"/>
    <cellStyle name="Normal 3 5 4" xfId="352" xr:uid="{00000000-0005-0000-0000-0000D5020000}"/>
    <cellStyle name="Normal 3 5 4 2" xfId="1400" xr:uid="{00000000-0005-0000-0000-0000D6020000}"/>
    <cellStyle name="Normal 3 5 5" xfId="898" xr:uid="{00000000-0005-0000-0000-0000D7020000}"/>
    <cellStyle name="Normal 3 5 5 2" xfId="1555" xr:uid="{00000000-0005-0000-0000-0000D8020000}"/>
    <cellStyle name="Normal 3 5 6" xfId="599" xr:uid="{00000000-0005-0000-0000-0000D9020000}"/>
    <cellStyle name="Normal 3 5 6 2" xfId="1163" xr:uid="{00000000-0005-0000-0000-0000DA020000}"/>
    <cellStyle name="Normal 3 5 7" xfId="1021" xr:uid="{00000000-0005-0000-0000-0000DB020000}"/>
    <cellStyle name="Normal 3 6" xfId="89" xr:uid="{00000000-0005-0000-0000-0000DC020000}"/>
    <cellStyle name="Normal 3 6 2" xfId="747" xr:uid="{00000000-0005-0000-0000-0000DD020000}"/>
    <cellStyle name="Normal 3 6 2 2" xfId="1326" xr:uid="{00000000-0005-0000-0000-0000DE020000}"/>
    <cellStyle name="Normal 3 6 3" xfId="797" xr:uid="{00000000-0005-0000-0000-0000DF020000}"/>
    <cellStyle name="Normal 3 6 4" xfId="639" xr:uid="{00000000-0005-0000-0000-0000E0020000}"/>
    <cellStyle name="Normal 3 6 4 2" xfId="1201" xr:uid="{00000000-0005-0000-0000-0000E1020000}"/>
    <cellStyle name="Normal 3 7" xfId="707" xr:uid="{00000000-0005-0000-0000-0000E2020000}"/>
    <cellStyle name="Normal 3 7 2" xfId="1250" xr:uid="{00000000-0005-0000-0000-0000E3020000}"/>
    <cellStyle name="Normal 3 8" xfId="775" xr:uid="{00000000-0005-0000-0000-0000E4020000}"/>
    <cellStyle name="Normal 3 9" xfId="558" xr:uid="{00000000-0005-0000-0000-0000E5020000}"/>
    <cellStyle name="Normal 3 9 2" xfId="1125" xr:uid="{00000000-0005-0000-0000-0000E6020000}"/>
    <cellStyle name="Normal 3_NO_Prod" xfId="702" xr:uid="{00000000-0005-0000-0000-0000E7020000}"/>
    <cellStyle name="Normal 4" xfId="66" xr:uid="{00000000-0005-0000-0000-0000E8020000}"/>
    <cellStyle name="Normal 4 10" xfId="877" xr:uid="{00000000-0005-0000-0000-0000E9020000}"/>
    <cellStyle name="Normal 4 10 2" xfId="1530" xr:uid="{00000000-0005-0000-0000-0000EA020000}"/>
    <cellStyle name="Normal 4 11" xfId="551" xr:uid="{00000000-0005-0000-0000-0000EB020000}"/>
    <cellStyle name="Normal 4 12" xfId="996" xr:uid="{00000000-0005-0000-0000-0000EC020000}"/>
    <cellStyle name="Normal 4 2" xfId="112" xr:uid="{00000000-0005-0000-0000-0000ED020000}"/>
    <cellStyle name="Normal 4 2 10" xfId="1010" xr:uid="{00000000-0005-0000-0000-0000EE020000}"/>
    <cellStyle name="Normal 4 2 2" xfId="142" xr:uid="{00000000-0005-0000-0000-0000EF020000}"/>
    <cellStyle name="Normal 4 2 2 2" xfId="160" xr:uid="{00000000-0005-0000-0000-0000F0020000}"/>
    <cellStyle name="Normal 4 2 2 2 2" xfId="314" xr:uid="{00000000-0005-0000-0000-0000F1020000}"/>
    <cellStyle name="Normal 4 2 2 2 2 2" xfId="450" xr:uid="{00000000-0005-0000-0000-0000F2020000}"/>
    <cellStyle name="Normal 4 2 2 2 2 2 2" xfId="1319" xr:uid="{00000000-0005-0000-0000-0000F3020000}"/>
    <cellStyle name="Normal 4 2 2 2 2 3" xfId="856" xr:uid="{00000000-0005-0000-0000-0000F4020000}"/>
    <cellStyle name="Normal 4 2 2 2 2 3 2" xfId="1495" xr:uid="{00000000-0005-0000-0000-0000F5020000}"/>
    <cellStyle name="Normal 4 2 2 2 2 4" xfId="989" xr:uid="{00000000-0005-0000-0000-0000F6020000}"/>
    <cellStyle name="Normal 4 2 2 2 2 4 2" xfId="1652" xr:uid="{00000000-0005-0000-0000-0000F7020000}"/>
    <cellStyle name="Normal 4 2 2 2 2 5" xfId="630" xr:uid="{00000000-0005-0000-0000-0000F8020000}"/>
    <cellStyle name="Normal 4 2 2 2 2 5 2" xfId="1194" xr:uid="{00000000-0005-0000-0000-0000F9020000}"/>
    <cellStyle name="Normal 4 2 2 2 2 6" xfId="1118" xr:uid="{00000000-0005-0000-0000-0000FA020000}"/>
    <cellStyle name="Normal 4 2 2 2 3" xfId="244" xr:uid="{00000000-0005-0000-0000-0000FB020000}"/>
    <cellStyle name="Normal 4 2 2 2 3 2" xfId="519" xr:uid="{00000000-0005-0000-0000-0000FC020000}"/>
    <cellStyle name="Normal 4 2 2 2 3 2 2" xfId="1357" xr:uid="{00000000-0005-0000-0000-0000FD020000}"/>
    <cellStyle name="Normal 4 2 2 2 3 3" xfId="871" xr:uid="{00000000-0005-0000-0000-0000FE020000}"/>
    <cellStyle name="Normal 4 2 2 2 3 3 2" xfId="1524" xr:uid="{00000000-0005-0000-0000-0000FF020000}"/>
    <cellStyle name="Normal 4 2 2 2 3 4" xfId="1232" xr:uid="{00000000-0005-0000-0000-000000030000}"/>
    <cellStyle name="Normal 4 2 2 2 4" xfId="383" xr:uid="{00000000-0005-0000-0000-000001030000}"/>
    <cellStyle name="Normal 4 2 2 2 4 2" xfId="1281" xr:uid="{00000000-0005-0000-0000-000002030000}"/>
    <cellStyle name="Normal 4 2 2 2 5" xfId="820" xr:uid="{00000000-0005-0000-0000-000003030000}"/>
    <cellStyle name="Normal 4 2 2 2 5 2" xfId="1431" xr:uid="{00000000-0005-0000-0000-000004030000}"/>
    <cellStyle name="Normal 4 2 2 2 6" xfId="929" xr:uid="{00000000-0005-0000-0000-000005030000}"/>
    <cellStyle name="Normal 4 2 2 2 6 2" xfId="1586" xr:uid="{00000000-0005-0000-0000-000006030000}"/>
    <cellStyle name="Normal 4 2 2 2 7" xfId="589" xr:uid="{00000000-0005-0000-0000-000007030000}"/>
    <cellStyle name="Normal 4 2 2 2 7 2" xfId="1156" xr:uid="{00000000-0005-0000-0000-000008030000}"/>
    <cellStyle name="Normal 4 2 2 2 8" xfId="1052" xr:uid="{00000000-0005-0000-0000-000009030000}"/>
    <cellStyle name="Normal 4 2 2 3" xfId="296" xr:uid="{00000000-0005-0000-0000-00000A030000}"/>
    <cellStyle name="Normal 4 2 2 3 2" xfId="432" xr:uid="{00000000-0005-0000-0000-00000B030000}"/>
    <cellStyle name="Normal 4 2 2 3 2 2" xfId="1301" xr:uid="{00000000-0005-0000-0000-00000C030000}"/>
    <cellStyle name="Normal 4 2 2 3 3" xfId="847" xr:uid="{00000000-0005-0000-0000-00000D030000}"/>
    <cellStyle name="Normal 4 2 2 3 3 2" xfId="1477" xr:uid="{00000000-0005-0000-0000-00000E030000}"/>
    <cellStyle name="Normal 4 2 2 3 4" xfId="971" xr:uid="{00000000-0005-0000-0000-00000F030000}"/>
    <cellStyle name="Normal 4 2 2 3 4 2" xfId="1634" xr:uid="{00000000-0005-0000-0000-000010030000}"/>
    <cellStyle name="Normal 4 2 2 3 5" xfId="612" xr:uid="{00000000-0005-0000-0000-000011030000}"/>
    <cellStyle name="Normal 4 2 2 3 5 2" xfId="1176" xr:uid="{00000000-0005-0000-0000-000012030000}"/>
    <cellStyle name="Normal 4 2 2 3 6" xfId="1100" xr:uid="{00000000-0005-0000-0000-000013030000}"/>
    <cellStyle name="Normal 4 2 2 4" xfId="226" xr:uid="{00000000-0005-0000-0000-000014030000}"/>
    <cellStyle name="Normal 4 2 2 4 2" xfId="501" xr:uid="{00000000-0005-0000-0000-000015030000}"/>
    <cellStyle name="Normal 4 2 2 4 2 2" xfId="1339" xr:uid="{00000000-0005-0000-0000-000016030000}"/>
    <cellStyle name="Normal 4 2 2 4 3" xfId="862" xr:uid="{00000000-0005-0000-0000-000017030000}"/>
    <cellStyle name="Normal 4 2 2 4 3 2" xfId="1515" xr:uid="{00000000-0005-0000-0000-000018030000}"/>
    <cellStyle name="Normal 4 2 2 4 4" xfId="1214" xr:uid="{00000000-0005-0000-0000-000019030000}"/>
    <cellStyle name="Normal 4 2 2 5" xfId="365" xr:uid="{00000000-0005-0000-0000-00001A030000}"/>
    <cellStyle name="Normal 4 2 2 5 2" xfId="1263" xr:uid="{00000000-0005-0000-0000-00001B030000}"/>
    <cellStyle name="Normal 4 2 2 6" xfId="811" xr:uid="{00000000-0005-0000-0000-00001C030000}"/>
    <cellStyle name="Normal 4 2 2 6 2" xfId="1413" xr:uid="{00000000-0005-0000-0000-00001D030000}"/>
    <cellStyle name="Normal 4 2 2 7" xfId="911" xr:uid="{00000000-0005-0000-0000-00001E030000}"/>
    <cellStyle name="Normal 4 2 2 7 2" xfId="1568" xr:uid="{00000000-0005-0000-0000-00001F030000}"/>
    <cellStyle name="Normal 4 2 2 8" xfId="571" xr:uid="{00000000-0005-0000-0000-000020030000}"/>
    <cellStyle name="Normal 4 2 2 8 2" xfId="1138" xr:uid="{00000000-0005-0000-0000-000021030000}"/>
    <cellStyle name="Normal 4 2 2 9" xfId="1034" xr:uid="{00000000-0005-0000-0000-000022030000}"/>
    <cellStyle name="Normal 4 2 3" xfId="151" xr:uid="{00000000-0005-0000-0000-000023030000}"/>
    <cellStyle name="Normal 4 2 3 2" xfId="305" xr:uid="{00000000-0005-0000-0000-000024030000}"/>
    <cellStyle name="Normal 4 2 3 2 2" xfId="441" xr:uid="{00000000-0005-0000-0000-000025030000}"/>
    <cellStyle name="Normal 4 2 3 2 2 2" xfId="1310" xr:uid="{00000000-0005-0000-0000-000026030000}"/>
    <cellStyle name="Normal 4 2 3 2 3" xfId="851" xr:uid="{00000000-0005-0000-0000-000027030000}"/>
    <cellStyle name="Normal 4 2 3 2 3 2" xfId="1486" xr:uid="{00000000-0005-0000-0000-000028030000}"/>
    <cellStyle name="Normal 4 2 3 2 4" xfId="980" xr:uid="{00000000-0005-0000-0000-000029030000}"/>
    <cellStyle name="Normal 4 2 3 2 4 2" xfId="1643" xr:uid="{00000000-0005-0000-0000-00002A030000}"/>
    <cellStyle name="Normal 4 2 3 2 5" xfId="621" xr:uid="{00000000-0005-0000-0000-00002B030000}"/>
    <cellStyle name="Normal 4 2 3 2 5 2" xfId="1185" xr:uid="{00000000-0005-0000-0000-00002C030000}"/>
    <cellStyle name="Normal 4 2 3 2 6" xfId="1109" xr:uid="{00000000-0005-0000-0000-00002D030000}"/>
    <cellStyle name="Normal 4 2 3 3" xfId="235" xr:uid="{00000000-0005-0000-0000-00002E030000}"/>
    <cellStyle name="Normal 4 2 3 3 2" xfId="510" xr:uid="{00000000-0005-0000-0000-00002F030000}"/>
    <cellStyle name="Normal 4 2 3 3 2 2" xfId="1348" xr:uid="{00000000-0005-0000-0000-000030030000}"/>
    <cellStyle name="Normal 4 2 3 3 3" xfId="866" xr:uid="{00000000-0005-0000-0000-000031030000}"/>
    <cellStyle name="Normal 4 2 3 3 3 2" xfId="1519" xr:uid="{00000000-0005-0000-0000-000032030000}"/>
    <cellStyle name="Normal 4 2 3 3 4" xfId="1223" xr:uid="{00000000-0005-0000-0000-000033030000}"/>
    <cellStyle name="Normal 4 2 3 4" xfId="374" xr:uid="{00000000-0005-0000-0000-000034030000}"/>
    <cellStyle name="Normal 4 2 3 4 2" xfId="1272" xr:uid="{00000000-0005-0000-0000-000035030000}"/>
    <cellStyle name="Normal 4 2 3 5" xfId="815" xr:uid="{00000000-0005-0000-0000-000036030000}"/>
    <cellStyle name="Normal 4 2 3 5 2" xfId="1422" xr:uid="{00000000-0005-0000-0000-000037030000}"/>
    <cellStyle name="Normal 4 2 3 6" xfId="920" xr:uid="{00000000-0005-0000-0000-000038030000}"/>
    <cellStyle name="Normal 4 2 3 6 2" xfId="1577" xr:uid="{00000000-0005-0000-0000-000039030000}"/>
    <cellStyle name="Normal 4 2 3 7" xfId="580" xr:uid="{00000000-0005-0000-0000-00003A030000}"/>
    <cellStyle name="Normal 4 2 3 7 2" xfId="1147" xr:uid="{00000000-0005-0000-0000-00003B030000}"/>
    <cellStyle name="Normal 4 2 3 8" xfId="1043" xr:uid="{00000000-0005-0000-0000-00003C030000}"/>
    <cellStyle name="Normal 4 2 4" xfId="133" xr:uid="{00000000-0005-0000-0000-00003D030000}"/>
    <cellStyle name="Normal 4 2 4 2" xfId="287" xr:uid="{00000000-0005-0000-0000-00003E030000}"/>
    <cellStyle name="Normal 4 2 4 2 2" xfId="423" xr:uid="{00000000-0005-0000-0000-00003F030000}"/>
    <cellStyle name="Normal 4 2 4 2 2 2" xfId="1468" xr:uid="{00000000-0005-0000-0000-000040030000}"/>
    <cellStyle name="Normal 4 2 4 2 3" xfId="962" xr:uid="{00000000-0005-0000-0000-000041030000}"/>
    <cellStyle name="Normal 4 2 4 2 3 2" xfId="1625" xr:uid="{00000000-0005-0000-0000-000042030000}"/>
    <cellStyle name="Normal 4 2 4 2 4" xfId="725" xr:uid="{00000000-0005-0000-0000-000043030000}"/>
    <cellStyle name="Normal 4 2 4 2 4 2" xfId="1292" xr:uid="{00000000-0005-0000-0000-000044030000}"/>
    <cellStyle name="Normal 4 2 4 2 5" xfId="1091" xr:uid="{00000000-0005-0000-0000-000045030000}"/>
    <cellStyle name="Normal 4 2 4 3" xfId="217" xr:uid="{00000000-0005-0000-0000-000046030000}"/>
    <cellStyle name="Normal 4 2 4 3 2" xfId="492" xr:uid="{00000000-0005-0000-0000-000047030000}"/>
    <cellStyle name="Normal 4 2 4 4" xfId="356" xr:uid="{00000000-0005-0000-0000-000048030000}"/>
    <cellStyle name="Normal 4 2 4 4 2" xfId="1404" xr:uid="{00000000-0005-0000-0000-000049030000}"/>
    <cellStyle name="Normal 4 2 4 5" xfId="902" xr:uid="{00000000-0005-0000-0000-00004A030000}"/>
    <cellStyle name="Normal 4 2 4 5 2" xfId="1559" xr:uid="{00000000-0005-0000-0000-00004B030000}"/>
    <cellStyle name="Normal 4 2 4 6" xfId="603" xr:uid="{00000000-0005-0000-0000-00004C030000}"/>
    <cellStyle name="Normal 4 2 4 6 2" xfId="1167" xr:uid="{00000000-0005-0000-0000-00004D030000}"/>
    <cellStyle name="Normal 4 2 4 7" xfId="1025" xr:uid="{00000000-0005-0000-0000-00004E030000}"/>
    <cellStyle name="Normal 4 2 5" xfId="272" xr:uid="{00000000-0005-0000-0000-00004F030000}"/>
    <cellStyle name="Normal 4 2 5 2" xfId="408" xr:uid="{00000000-0005-0000-0000-000050030000}"/>
    <cellStyle name="Normal 4 2 5 2 2" xfId="1330" xr:uid="{00000000-0005-0000-0000-000051030000}"/>
    <cellStyle name="Normal 4 2 5 3" xfId="839" xr:uid="{00000000-0005-0000-0000-000052030000}"/>
    <cellStyle name="Normal 4 2 5 3 2" xfId="1453" xr:uid="{00000000-0005-0000-0000-000053030000}"/>
    <cellStyle name="Normal 4 2 5 4" xfId="949" xr:uid="{00000000-0005-0000-0000-000054030000}"/>
    <cellStyle name="Normal 4 2 5 4 2" xfId="1610" xr:uid="{00000000-0005-0000-0000-000055030000}"/>
    <cellStyle name="Normal 4 2 5 5" xfId="643" xr:uid="{00000000-0005-0000-0000-000056030000}"/>
    <cellStyle name="Normal 4 2 5 5 2" xfId="1205" xr:uid="{00000000-0005-0000-0000-000057030000}"/>
    <cellStyle name="Normal 4 2 5 6" xfId="1076" xr:uid="{00000000-0005-0000-0000-000058030000}"/>
    <cellStyle name="Normal 4 2 6" xfId="202" xr:uid="{00000000-0005-0000-0000-000059030000}"/>
    <cellStyle name="Normal 4 2 6 2" xfId="477" xr:uid="{00000000-0005-0000-0000-00005A030000}"/>
    <cellStyle name="Normal 4 2 6 2 2" xfId="1508" xr:uid="{00000000-0005-0000-0000-00005B030000}"/>
    <cellStyle name="Normal 4 2 6 3" xfId="1254" xr:uid="{00000000-0005-0000-0000-00005C030000}"/>
    <cellStyle name="Normal 4 2 7" xfId="341" xr:uid="{00000000-0005-0000-0000-00005D030000}"/>
    <cellStyle name="Normal 4 2 7 2" xfId="1389" xr:uid="{00000000-0005-0000-0000-00005E030000}"/>
    <cellStyle name="Normal 4 2 8" xfId="888" xr:uid="{00000000-0005-0000-0000-00005F030000}"/>
    <cellStyle name="Normal 4 2 8 2" xfId="1544" xr:uid="{00000000-0005-0000-0000-000060030000}"/>
    <cellStyle name="Normal 4 2 9" xfId="562" xr:uid="{00000000-0005-0000-0000-000061030000}"/>
    <cellStyle name="Normal 4 2 9 2" xfId="1129" xr:uid="{00000000-0005-0000-0000-000062030000}"/>
    <cellStyle name="Normal 4 3" xfId="113" xr:uid="{00000000-0005-0000-0000-000063030000}"/>
    <cellStyle name="Normal 4 3 2" xfId="158" xr:uid="{00000000-0005-0000-0000-000064030000}"/>
    <cellStyle name="Normal 4 3 2 2" xfId="312" xr:uid="{00000000-0005-0000-0000-000065030000}"/>
    <cellStyle name="Normal 4 3 2 2 2" xfId="448" xr:uid="{00000000-0005-0000-0000-000066030000}"/>
    <cellStyle name="Normal 4 3 2 2 2 2" xfId="1317" xr:uid="{00000000-0005-0000-0000-000067030000}"/>
    <cellStyle name="Normal 4 3 2 2 3" xfId="854" xr:uid="{00000000-0005-0000-0000-000068030000}"/>
    <cellStyle name="Normal 4 3 2 2 3 2" xfId="1493" xr:uid="{00000000-0005-0000-0000-000069030000}"/>
    <cellStyle name="Normal 4 3 2 2 4" xfId="987" xr:uid="{00000000-0005-0000-0000-00006A030000}"/>
    <cellStyle name="Normal 4 3 2 2 4 2" xfId="1650" xr:uid="{00000000-0005-0000-0000-00006B030000}"/>
    <cellStyle name="Normal 4 3 2 2 5" xfId="628" xr:uid="{00000000-0005-0000-0000-00006C030000}"/>
    <cellStyle name="Normal 4 3 2 2 5 2" xfId="1192" xr:uid="{00000000-0005-0000-0000-00006D030000}"/>
    <cellStyle name="Normal 4 3 2 2 6" xfId="1116" xr:uid="{00000000-0005-0000-0000-00006E030000}"/>
    <cellStyle name="Normal 4 3 2 3" xfId="242" xr:uid="{00000000-0005-0000-0000-00006F030000}"/>
    <cellStyle name="Normal 4 3 2 3 2" xfId="517" xr:uid="{00000000-0005-0000-0000-000070030000}"/>
    <cellStyle name="Normal 4 3 2 3 2 2" xfId="1355" xr:uid="{00000000-0005-0000-0000-000071030000}"/>
    <cellStyle name="Normal 4 3 2 3 3" xfId="869" xr:uid="{00000000-0005-0000-0000-000072030000}"/>
    <cellStyle name="Normal 4 3 2 3 3 2" xfId="1522" xr:uid="{00000000-0005-0000-0000-000073030000}"/>
    <cellStyle name="Normal 4 3 2 3 4" xfId="1230" xr:uid="{00000000-0005-0000-0000-000074030000}"/>
    <cellStyle name="Normal 4 3 2 4" xfId="381" xr:uid="{00000000-0005-0000-0000-000075030000}"/>
    <cellStyle name="Normal 4 3 2 4 2" xfId="1279" xr:uid="{00000000-0005-0000-0000-000076030000}"/>
    <cellStyle name="Normal 4 3 2 5" xfId="818" xr:uid="{00000000-0005-0000-0000-000077030000}"/>
    <cellStyle name="Normal 4 3 2 5 2" xfId="1429" xr:uid="{00000000-0005-0000-0000-000078030000}"/>
    <cellStyle name="Normal 4 3 2 6" xfId="927" xr:uid="{00000000-0005-0000-0000-000079030000}"/>
    <cellStyle name="Normal 4 3 2 6 2" xfId="1584" xr:uid="{00000000-0005-0000-0000-00007A030000}"/>
    <cellStyle name="Normal 4 3 2 7" xfId="587" xr:uid="{00000000-0005-0000-0000-00007B030000}"/>
    <cellStyle name="Normal 4 3 2 7 2" xfId="1154" xr:uid="{00000000-0005-0000-0000-00007C030000}"/>
    <cellStyle name="Normal 4 3 2 8" xfId="1050" xr:uid="{00000000-0005-0000-0000-00007D030000}"/>
    <cellStyle name="Normal 4 3 3" xfId="140" xr:uid="{00000000-0005-0000-0000-00007E030000}"/>
    <cellStyle name="Normal 4 3 3 2" xfId="294" xr:uid="{00000000-0005-0000-0000-00007F030000}"/>
    <cellStyle name="Normal 4 3 3 2 2" xfId="430" xr:uid="{00000000-0005-0000-0000-000080030000}"/>
    <cellStyle name="Normal 4 3 3 2 2 2" xfId="1475" xr:uid="{00000000-0005-0000-0000-000081030000}"/>
    <cellStyle name="Normal 4 3 3 2 3" xfId="969" xr:uid="{00000000-0005-0000-0000-000082030000}"/>
    <cellStyle name="Normal 4 3 3 2 3 2" xfId="1632" xr:uid="{00000000-0005-0000-0000-000083030000}"/>
    <cellStyle name="Normal 4 3 3 2 4" xfId="732" xr:uid="{00000000-0005-0000-0000-000084030000}"/>
    <cellStyle name="Normal 4 3 3 2 4 2" xfId="1299" xr:uid="{00000000-0005-0000-0000-000085030000}"/>
    <cellStyle name="Normal 4 3 3 2 5" xfId="1098" xr:uid="{00000000-0005-0000-0000-000086030000}"/>
    <cellStyle name="Normal 4 3 3 3" xfId="224" xr:uid="{00000000-0005-0000-0000-000087030000}"/>
    <cellStyle name="Normal 4 3 3 3 2" xfId="499" xr:uid="{00000000-0005-0000-0000-000088030000}"/>
    <cellStyle name="Normal 4 3 3 4" xfId="363" xr:uid="{00000000-0005-0000-0000-000089030000}"/>
    <cellStyle name="Normal 4 3 3 4 2" xfId="1411" xr:uid="{00000000-0005-0000-0000-00008A030000}"/>
    <cellStyle name="Normal 4 3 3 5" xfId="909" xr:uid="{00000000-0005-0000-0000-00008B030000}"/>
    <cellStyle name="Normal 4 3 3 5 2" xfId="1566" xr:uid="{00000000-0005-0000-0000-00008C030000}"/>
    <cellStyle name="Normal 4 3 3 6" xfId="610" xr:uid="{00000000-0005-0000-0000-00008D030000}"/>
    <cellStyle name="Normal 4 3 3 6 2" xfId="1174" xr:uid="{00000000-0005-0000-0000-00008E030000}"/>
    <cellStyle name="Normal 4 3 3 7" xfId="1032" xr:uid="{00000000-0005-0000-0000-00008F030000}"/>
    <cellStyle name="Normal 4 3 4" xfId="273" xr:uid="{00000000-0005-0000-0000-000090030000}"/>
    <cellStyle name="Normal 4 3 4 2" xfId="409" xr:uid="{00000000-0005-0000-0000-000091030000}"/>
    <cellStyle name="Normal 4 3 4 2 2" xfId="1337" xr:uid="{00000000-0005-0000-0000-000092030000}"/>
    <cellStyle name="Normal 4 3 4 3" xfId="840" xr:uid="{00000000-0005-0000-0000-000093030000}"/>
    <cellStyle name="Normal 4 3 4 3 2" xfId="1454" xr:uid="{00000000-0005-0000-0000-000094030000}"/>
    <cellStyle name="Normal 4 3 4 4" xfId="950" xr:uid="{00000000-0005-0000-0000-000095030000}"/>
    <cellStyle name="Normal 4 3 4 4 2" xfId="1611" xr:uid="{00000000-0005-0000-0000-000096030000}"/>
    <cellStyle name="Normal 4 3 4 5" xfId="650" xr:uid="{00000000-0005-0000-0000-000097030000}"/>
    <cellStyle name="Normal 4 3 4 5 2" xfId="1212" xr:uid="{00000000-0005-0000-0000-000098030000}"/>
    <cellStyle name="Normal 4 3 4 6" xfId="1077" xr:uid="{00000000-0005-0000-0000-000099030000}"/>
    <cellStyle name="Normal 4 3 5" xfId="203" xr:uid="{00000000-0005-0000-0000-00009A030000}"/>
    <cellStyle name="Normal 4 3 5 2" xfId="478" xr:uid="{00000000-0005-0000-0000-00009B030000}"/>
    <cellStyle name="Normal 4 3 5 2 2" xfId="1509" xr:uid="{00000000-0005-0000-0000-00009C030000}"/>
    <cellStyle name="Normal 4 3 5 3" xfId="1261" xr:uid="{00000000-0005-0000-0000-00009D030000}"/>
    <cellStyle name="Normal 4 3 6" xfId="342" xr:uid="{00000000-0005-0000-0000-00009E030000}"/>
    <cellStyle name="Normal 4 3 6 2" xfId="1390" xr:uid="{00000000-0005-0000-0000-00009F030000}"/>
    <cellStyle name="Normal 4 3 7" xfId="889" xr:uid="{00000000-0005-0000-0000-0000A0030000}"/>
    <cellStyle name="Normal 4 3 7 2" xfId="1545" xr:uid="{00000000-0005-0000-0000-0000A1030000}"/>
    <cellStyle name="Normal 4 3 8" xfId="569" xr:uid="{00000000-0005-0000-0000-0000A2030000}"/>
    <cellStyle name="Normal 4 3 8 2" xfId="1136" xr:uid="{00000000-0005-0000-0000-0000A3030000}"/>
    <cellStyle name="Normal 4 3 9" xfId="1011" xr:uid="{00000000-0005-0000-0000-0000A4030000}"/>
    <cellStyle name="Normal 4 4" xfId="149" xr:uid="{00000000-0005-0000-0000-0000A5030000}"/>
    <cellStyle name="Normal 4 4 2" xfId="303" xr:uid="{00000000-0005-0000-0000-0000A6030000}"/>
    <cellStyle name="Normal 4 4 2 2" xfId="439" xr:uid="{00000000-0005-0000-0000-0000A7030000}"/>
    <cellStyle name="Normal 4 4 2 2 2" xfId="1308" xr:uid="{00000000-0005-0000-0000-0000A8030000}"/>
    <cellStyle name="Normal 4 4 2 3" xfId="850" xr:uid="{00000000-0005-0000-0000-0000A9030000}"/>
    <cellStyle name="Normal 4 4 2 3 2" xfId="1484" xr:uid="{00000000-0005-0000-0000-0000AA030000}"/>
    <cellStyle name="Normal 4 4 2 4" xfId="978" xr:uid="{00000000-0005-0000-0000-0000AB030000}"/>
    <cellStyle name="Normal 4 4 2 4 2" xfId="1641" xr:uid="{00000000-0005-0000-0000-0000AC030000}"/>
    <cellStyle name="Normal 4 4 2 5" xfId="619" xr:uid="{00000000-0005-0000-0000-0000AD030000}"/>
    <cellStyle name="Normal 4 4 2 5 2" xfId="1183" xr:uid="{00000000-0005-0000-0000-0000AE030000}"/>
    <cellStyle name="Normal 4 4 2 6" xfId="1107" xr:uid="{00000000-0005-0000-0000-0000AF030000}"/>
    <cellStyle name="Normal 4 4 3" xfId="233" xr:uid="{00000000-0005-0000-0000-0000B0030000}"/>
    <cellStyle name="Normal 4 4 3 2" xfId="508" xr:uid="{00000000-0005-0000-0000-0000B1030000}"/>
    <cellStyle name="Normal 4 4 3 2 2" xfId="1346" xr:uid="{00000000-0005-0000-0000-0000B2030000}"/>
    <cellStyle name="Normal 4 4 3 3" xfId="865" xr:uid="{00000000-0005-0000-0000-0000B3030000}"/>
    <cellStyle name="Normal 4 4 3 3 2" xfId="1518" xr:uid="{00000000-0005-0000-0000-0000B4030000}"/>
    <cellStyle name="Normal 4 4 3 4" xfId="1221" xr:uid="{00000000-0005-0000-0000-0000B5030000}"/>
    <cellStyle name="Normal 4 4 4" xfId="372" xr:uid="{00000000-0005-0000-0000-0000B6030000}"/>
    <cellStyle name="Normal 4 4 4 2" xfId="1270" xr:uid="{00000000-0005-0000-0000-0000B7030000}"/>
    <cellStyle name="Normal 4 4 5" xfId="814" xr:uid="{00000000-0005-0000-0000-0000B8030000}"/>
    <cellStyle name="Normal 4 4 5 2" xfId="1420" xr:uid="{00000000-0005-0000-0000-0000B9030000}"/>
    <cellStyle name="Normal 4 4 6" xfId="918" xr:uid="{00000000-0005-0000-0000-0000BA030000}"/>
    <cellStyle name="Normal 4 4 6 2" xfId="1575" xr:uid="{00000000-0005-0000-0000-0000BB030000}"/>
    <cellStyle name="Normal 4 4 7" xfId="578" xr:uid="{00000000-0005-0000-0000-0000BC030000}"/>
    <cellStyle name="Normal 4 4 7 2" xfId="1145" xr:uid="{00000000-0005-0000-0000-0000BD030000}"/>
    <cellStyle name="Normal 4 4 8" xfId="1041" xr:uid="{00000000-0005-0000-0000-0000BE030000}"/>
    <cellStyle name="Normal 4 5" xfId="131" xr:uid="{00000000-0005-0000-0000-0000BF030000}"/>
    <cellStyle name="Normal 4 5 2" xfId="285" xr:uid="{00000000-0005-0000-0000-0000C0030000}"/>
    <cellStyle name="Normal 4 5 2 2" xfId="421" xr:uid="{00000000-0005-0000-0000-0000C1030000}"/>
    <cellStyle name="Normal 4 5 2 2 2" xfId="1466" xr:uid="{00000000-0005-0000-0000-0000C2030000}"/>
    <cellStyle name="Normal 4 5 2 3" xfId="960" xr:uid="{00000000-0005-0000-0000-0000C3030000}"/>
    <cellStyle name="Normal 4 5 2 3 2" xfId="1623" xr:uid="{00000000-0005-0000-0000-0000C4030000}"/>
    <cellStyle name="Normal 4 5 2 4" xfId="723" xr:uid="{00000000-0005-0000-0000-0000C5030000}"/>
    <cellStyle name="Normal 4 5 2 4 2" xfId="1290" xr:uid="{00000000-0005-0000-0000-0000C6030000}"/>
    <cellStyle name="Normal 4 5 2 5" xfId="1089" xr:uid="{00000000-0005-0000-0000-0000C7030000}"/>
    <cellStyle name="Normal 4 5 3" xfId="215" xr:uid="{00000000-0005-0000-0000-0000C8030000}"/>
    <cellStyle name="Normal 4 5 3 2" xfId="490" xr:uid="{00000000-0005-0000-0000-0000C9030000}"/>
    <cellStyle name="Normal 4 5 4" xfId="354" xr:uid="{00000000-0005-0000-0000-0000CA030000}"/>
    <cellStyle name="Normal 4 5 4 2" xfId="1402" xr:uid="{00000000-0005-0000-0000-0000CB030000}"/>
    <cellStyle name="Normal 4 5 5" xfId="900" xr:uid="{00000000-0005-0000-0000-0000CC030000}"/>
    <cellStyle name="Normal 4 5 5 2" xfId="1557" xr:uid="{00000000-0005-0000-0000-0000CD030000}"/>
    <cellStyle name="Normal 4 5 6" xfId="601" xr:uid="{00000000-0005-0000-0000-0000CE030000}"/>
    <cellStyle name="Normal 4 5 6 2" xfId="1165" xr:uid="{00000000-0005-0000-0000-0000CF030000}"/>
    <cellStyle name="Normal 4 5 7" xfId="1023" xr:uid="{00000000-0005-0000-0000-0000D0030000}"/>
    <cellStyle name="Normal 4 6" xfId="111" xr:uid="{00000000-0005-0000-0000-0000D1030000}"/>
    <cellStyle name="Normal 4 6 2" xfId="271" xr:uid="{00000000-0005-0000-0000-0000D2030000}"/>
    <cellStyle name="Normal 4 6 2 2" xfId="407" xr:uid="{00000000-0005-0000-0000-0000D3030000}"/>
    <cellStyle name="Normal 4 6 2 2 2" xfId="1452" xr:uid="{00000000-0005-0000-0000-0000D4030000}"/>
    <cellStyle name="Normal 4 6 2 3" xfId="948" xr:uid="{00000000-0005-0000-0000-0000D5030000}"/>
    <cellStyle name="Normal 4 6 2 3 2" xfId="1609" xr:uid="{00000000-0005-0000-0000-0000D6030000}"/>
    <cellStyle name="Normal 4 6 2 4" xfId="749" xr:uid="{00000000-0005-0000-0000-0000D7030000}"/>
    <cellStyle name="Normal 4 6 2 4 2" xfId="1328" xr:uid="{00000000-0005-0000-0000-0000D8030000}"/>
    <cellStyle name="Normal 4 6 2 5" xfId="1075" xr:uid="{00000000-0005-0000-0000-0000D9030000}"/>
    <cellStyle name="Normal 4 6 3" xfId="201" xr:uid="{00000000-0005-0000-0000-0000DA030000}"/>
    <cellStyle name="Normal 4 6 3 2" xfId="476" xr:uid="{00000000-0005-0000-0000-0000DB030000}"/>
    <cellStyle name="Normal 4 6 4" xfId="340" xr:uid="{00000000-0005-0000-0000-0000DC030000}"/>
    <cellStyle name="Normal 4 6 4 2" xfId="1388" xr:uid="{00000000-0005-0000-0000-0000DD030000}"/>
    <cellStyle name="Normal 4 6 5" xfId="887" xr:uid="{00000000-0005-0000-0000-0000DE030000}"/>
    <cellStyle name="Normal 4 6 5 2" xfId="1543" xr:uid="{00000000-0005-0000-0000-0000DF030000}"/>
    <cellStyle name="Normal 4 6 6" xfId="641" xr:uid="{00000000-0005-0000-0000-0000E0030000}"/>
    <cellStyle name="Normal 4 6 6 2" xfId="1203" xr:uid="{00000000-0005-0000-0000-0000E1030000}"/>
    <cellStyle name="Normal 4 6 7" xfId="1009" xr:uid="{00000000-0005-0000-0000-0000E2030000}"/>
    <cellStyle name="Normal 4 7" xfId="257" xr:uid="{00000000-0005-0000-0000-0000E3030000}"/>
    <cellStyle name="Normal 4 7 2" xfId="394" xr:uid="{00000000-0005-0000-0000-0000E4030000}"/>
    <cellStyle name="Normal 4 7 2 2" xfId="1439" xr:uid="{00000000-0005-0000-0000-0000E5030000}"/>
    <cellStyle name="Normal 4 7 3" xfId="939" xr:uid="{00000000-0005-0000-0000-0000E6030000}"/>
    <cellStyle name="Normal 4 7 3 2" xfId="1596" xr:uid="{00000000-0005-0000-0000-0000E7030000}"/>
    <cellStyle name="Normal 4 7 4" xfId="560" xr:uid="{00000000-0005-0000-0000-0000E8030000}"/>
    <cellStyle name="Normal 4 7 4 2" xfId="1127" xr:uid="{00000000-0005-0000-0000-0000E9030000}"/>
    <cellStyle name="Normal 4 7 5" xfId="1062" xr:uid="{00000000-0005-0000-0000-0000EA030000}"/>
    <cellStyle name="Normal 4 8" xfId="186" xr:uid="{00000000-0005-0000-0000-0000EB030000}"/>
    <cellStyle name="Normal 4 8 2" xfId="463" xr:uid="{00000000-0005-0000-0000-0000EC030000}"/>
    <cellStyle name="Normal 4 8 2 2" xfId="1502" xr:uid="{00000000-0005-0000-0000-0000ED030000}"/>
    <cellStyle name="Normal 4 8 3" xfId="1252" xr:uid="{00000000-0005-0000-0000-0000EE030000}"/>
    <cellStyle name="Normal 4 9" xfId="327" xr:uid="{00000000-0005-0000-0000-0000EF030000}"/>
    <cellStyle name="Normal 4 9 2" xfId="1375" xr:uid="{00000000-0005-0000-0000-0000F0030000}"/>
    <cellStyle name="Normal 5" xfId="49" xr:uid="{00000000-0005-0000-0000-0000F1030000}"/>
    <cellStyle name="Normal 5 2" xfId="144" xr:uid="{00000000-0005-0000-0000-0000F2030000}"/>
    <cellStyle name="Normal 5 2 2" xfId="162" xr:uid="{00000000-0005-0000-0000-0000F3030000}"/>
    <cellStyle name="Normal 5 2 2 2" xfId="316" xr:uid="{00000000-0005-0000-0000-0000F4030000}"/>
    <cellStyle name="Normal 5 2 2 2 2" xfId="452" xr:uid="{00000000-0005-0000-0000-0000F5030000}"/>
    <cellStyle name="Normal 5 2 2 2 2 2" xfId="1321" xr:uid="{00000000-0005-0000-0000-0000F6030000}"/>
    <cellStyle name="Normal 5 2 2 2 3" xfId="858" xr:uid="{00000000-0005-0000-0000-0000F7030000}"/>
    <cellStyle name="Normal 5 2 2 2 3 2" xfId="1497" xr:uid="{00000000-0005-0000-0000-0000F8030000}"/>
    <cellStyle name="Normal 5 2 2 2 4" xfId="991" xr:uid="{00000000-0005-0000-0000-0000F9030000}"/>
    <cellStyle name="Normal 5 2 2 2 4 2" xfId="1654" xr:uid="{00000000-0005-0000-0000-0000FA030000}"/>
    <cellStyle name="Normal 5 2 2 2 5" xfId="632" xr:uid="{00000000-0005-0000-0000-0000FB030000}"/>
    <cellStyle name="Normal 5 2 2 2 5 2" xfId="1196" xr:uid="{00000000-0005-0000-0000-0000FC030000}"/>
    <cellStyle name="Normal 5 2 2 2 6" xfId="1120" xr:uid="{00000000-0005-0000-0000-0000FD030000}"/>
    <cellStyle name="Normal 5 2 2 3" xfId="246" xr:uid="{00000000-0005-0000-0000-0000FE030000}"/>
    <cellStyle name="Normal 5 2 2 3 2" xfId="521" xr:uid="{00000000-0005-0000-0000-0000FF030000}"/>
    <cellStyle name="Normal 5 2 2 3 2 2" xfId="1359" xr:uid="{00000000-0005-0000-0000-000000040000}"/>
    <cellStyle name="Normal 5 2 2 3 3" xfId="873" xr:uid="{00000000-0005-0000-0000-000001040000}"/>
    <cellStyle name="Normal 5 2 2 3 3 2" xfId="1526" xr:uid="{00000000-0005-0000-0000-000002040000}"/>
    <cellStyle name="Normal 5 2 2 3 4" xfId="1234" xr:uid="{00000000-0005-0000-0000-000003040000}"/>
    <cellStyle name="Normal 5 2 2 4" xfId="385" xr:uid="{00000000-0005-0000-0000-000004040000}"/>
    <cellStyle name="Normal 5 2 2 4 2" xfId="1283" xr:uid="{00000000-0005-0000-0000-000005040000}"/>
    <cellStyle name="Normal 5 2 2 5" xfId="822" xr:uid="{00000000-0005-0000-0000-000006040000}"/>
    <cellStyle name="Normal 5 2 2 5 2" xfId="1433" xr:uid="{00000000-0005-0000-0000-000007040000}"/>
    <cellStyle name="Normal 5 2 2 6" xfId="931" xr:uid="{00000000-0005-0000-0000-000008040000}"/>
    <cellStyle name="Normal 5 2 2 6 2" xfId="1588" xr:uid="{00000000-0005-0000-0000-000009040000}"/>
    <cellStyle name="Normal 5 2 2 7" xfId="591" xr:uid="{00000000-0005-0000-0000-00000A040000}"/>
    <cellStyle name="Normal 5 2 2 7 2" xfId="1158" xr:uid="{00000000-0005-0000-0000-00000B040000}"/>
    <cellStyle name="Normal 5 2 2 8" xfId="1054" xr:uid="{00000000-0005-0000-0000-00000C040000}"/>
    <cellStyle name="Normal 5 2 3" xfId="298" xr:uid="{00000000-0005-0000-0000-00000D040000}"/>
    <cellStyle name="Normal 5 2 3 2" xfId="434" xr:uid="{00000000-0005-0000-0000-00000E040000}"/>
    <cellStyle name="Normal 5 2 3 2 2" xfId="1303" xr:uid="{00000000-0005-0000-0000-00000F040000}"/>
    <cellStyle name="Normal 5 2 3 3" xfId="848" xr:uid="{00000000-0005-0000-0000-000010040000}"/>
    <cellStyle name="Normal 5 2 3 3 2" xfId="1479" xr:uid="{00000000-0005-0000-0000-000011040000}"/>
    <cellStyle name="Normal 5 2 3 4" xfId="973" xr:uid="{00000000-0005-0000-0000-000012040000}"/>
    <cellStyle name="Normal 5 2 3 4 2" xfId="1636" xr:uid="{00000000-0005-0000-0000-000013040000}"/>
    <cellStyle name="Normal 5 2 3 5" xfId="614" xr:uid="{00000000-0005-0000-0000-000014040000}"/>
    <cellStyle name="Normal 5 2 3 5 2" xfId="1178" xr:uid="{00000000-0005-0000-0000-000015040000}"/>
    <cellStyle name="Normal 5 2 3 6" xfId="1102" xr:uid="{00000000-0005-0000-0000-000016040000}"/>
    <cellStyle name="Normal 5 2 4" xfId="228" xr:uid="{00000000-0005-0000-0000-000017040000}"/>
    <cellStyle name="Normal 5 2 4 2" xfId="503" xr:uid="{00000000-0005-0000-0000-000018040000}"/>
    <cellStyle name="Normal 5 2 4 2 2" xfId="1341" xr:uid="{00000000-0005-0000-0000-000019040000}"/>
    <cellStyle name="Normal 5 2 4 3" xfId="863" xr:uid="{00000000-0005-0000-0000-00001A040000}"/>
    <cellStyle name="Normal 5 2 4 3 2" xfId="1516" xr:uid="{00000000-0005-0000-0000-00001B040000}"/>
    <cellStyle name="Normal 5 2 4 4" xfId="1216" xr:uid="{00000000-0005-0000-0000-00001C040000}"/>
    <cellStyle name="Normal 5 2 5" xfId="367" xr:uid="{00000000-0005-0000-0000-00001D040000}"/>
    <cellStyle name="Normal 5 2 5 2" xfId="1265" xr:uid="{00000000-0005-0000-0000-00001E040000}"/>
    <cellStyle name="Normal 5 2 6" xfId="812" xr:uid="{00000000-0005-0000-0000-00001F040000}"/>
    <cellStyle name="Normal 5 2 6 2" xfId="1415" xr:uid="{00000000-0005-0000-0000-000020040000}"/>
    <cellStyle name="Normal 5 2 7" xfId="913" xr:uid="{00000000-0005-0000-0000-000021040000}"/>
    <cellStyle name="Normal 5 2 7 2" xfId="1570" xr:uid="{00000000-0005-0000-0000-000022040000}"/>
    <cellStyle name="Normal 5 2 8" xfId="573" xr:uid="{00000000-0005-0000-0000-000023040000}"/>
    <cellStyle name="Normal 5 2 8 2" xfId="1140" xr:uid="{00000000-0005-0000-0000-000024040000}"/>
    <cellStyle name="Normal 5 2 9" xfId="1036" xr:uid="{00000000-0005-0000-0000-000025040000}"/>
    <cellStyle name="Normal 5 3" xfId="153" xr:uid="{00000000-0005-0000-0000-000026040000}"/>
    <cellStyle name="Normal 5 3 2" xfId="307" xr:uid="{00000000-0005-0000-0000-000027040000}"/>
    <cellStyle name="Normal 5 3 2 2" xfId="443" xr:uid="{00000000-0005-0000-0000-000028040000}"/>
    <cellStyle name="Normal 5 3 2 2 2" xfId="1312" xr:uid="{00000000-0005-0000-0000-000029040000}"/>
    <cellStyle name="Normal 5 3 2 3" xfId="852" xr:uid="{00000000-0005-0000-0000-00002A040000}"/>
    <cellStyle name="Normal 5 3 2 3 2" xfId="1488" xr:uid="{00000000-0005-0000-0000-00002B040000}"/>
    <cellStyle name="Normal 5 3 2 4" xfId="982" xr:uid="{00000000-0005-0000-0000-00002C040000}"/>
    <cellStyle name="Normal 5 3 2 4 2" xfId="1645" xr:uid="{00000000-0005-0000-0000-00002D040000}"/>
    <cellStyle name="Normal 5 3 2 5" xfId="623" xr:uid="{00000000-0005-0000-0000-00002E040000}"/>
    <cellStyle name="Normal 5 3 2 5 2" xfId="1187" xr:uid="{00000000-0005-0000-0000-00002F040000}"/>
    <cellStyle name="Normal 5 3 2 6" xfId="1111" xr:uid="{00000000-0005-0000-0000-000030040000}"/>
    <cellStyle name="Normal 5 3 3" xfId="237" xr:uid="{00000000-0005-0000-0000-000031040000}"/>
    <cellStyle name="Normal 5 3 3 2" xfId="512" xr:uid="{00000000-0005-0000-0000-000032040000}"/>
    <cellStyle name="Normal 5 3 3 2 2" xfId="1350" xr:uid="{00000000-0005-0000-0000-000033040000}"/>
    <cellStyle name="Normal 5 3 3 3" xfId="867" xr:uid="{00000000-0005-0000-0000-000034040000}"/>
    <cellStyle name="Normal 5 3 3 3 2" xfId="1520" xr:uid="{00000000-0005-0000-0000-000035040000}"/>
    <cellStyle name="Normal 5 3 3 4" xfId="1225" xr:uid="{00000000-0005-0000-0000-000036040000}"/>
    <cellStyle name="Normal 5 3 4" xfId="376" xr:uid="{00000000-0005-0000-0000-000037040000}"/>
    <cellStyle name="Normal 5 3 4 2" xfId="1274" xr:uid="{00000000-0005-0000-0000-000038040000}"/>
    <cellStyle name="Normal 5 3 5" xfId="816" xr:uid="{00000000-0005-0000-0000-000039040000}"/>
    <cellStyle name="Normal 5 3 5 2" xfId="1424" xr:uid="{00000000-0005-0000-0000-00003A040000}"/>
    <cellStyle name="Normal 5 3 6" xfId="922" xr:uid="{00000000-0005-0000-0000-00003B040000}"/>
    <cellStyle name="Normal 5 3 6 2" xfId="1579" xr:uid="{00000000-0005-0000-0000-00003C040000}"/>
    <cellStyle name="Normal 5 3 7" xfId="582" xr:uid="{00000000-0005-0000-0000-00003D040000}"/>
    <cellStyle name="Normal 5 3 7 2" xfId="1149" xr:uid="{00000000-0005-0000-0000-00003E040000}"/>
    <cellStyle name="Normal 5 3 8" xfId="1045" xr:uid="{00000000-0005-0000-0000-00003F040000}"/>
    <cellStyle name="Normal 5 4" xfId="135" xr:uid="{00000000-0005-0000-0000-000040040000}"/>
    <cellStyle name="Normal 5 4 2" xfId="289" xr:uid="{00000000-0005-0000-0000-000041040000}"/>
    <cellStyle name="Normal 5 4 2 2" xfId="425" xr:uid="{00000000-0005-0000-0000-000042040000}"/>
    <cellStyle name="Normal 5 4 2 2 2" xfId="1470" xr:uid="{00000000-0005-0000-0000-000043040000}"/>
    <cellStyle name="Normal 5 4 2 3" xfId="964" xr:uid="{00000000-0005-0000-0000-000044040000}"/>
    <cellStyle name="Normal 5 4 2 3 2" xfId="1627" xr:uid="{00000000-0005-0000-0000-000045040000}"/>
    <cellStyle name="Normal 5 4 2 4" xfId="727" xr:uid="{00000000-0005-0000-0000-000046040000}"/>
    <cellStyle name="Normal 5 4 2 4 2" xfId="1294" xr:uid="{00000000-0005-0000-0000-000047040000}"/>
    <cellStyle name="Normal 5 4 2 5" xfId="1093" xr:uid="{00000000-0005-0000-0000-000048040000}"/>
    <cellStyle name="Normal 5 4 3" xfId="219" xr:uid="{00000000-0005-0000-0000-000049040000}"/>
    <cellStyle name="Normal 5 4 3 2" xfId="494" xr:uid="{00000000-0005-0000-0000-00004A040000}"/>
    <cellStyle name="Normal 5 4 4" xfId="358" xr:uid="{00000000-0005-0000-0000-00004B040000}"/>
    <cellStyle name="Normal 5 4 4 2" xfId="1406" xr:uid="{00000000-0005-0000-0000-00004C040000}"/>
    <cellStyle name="Normal 5 4 5" xfId="904" xr:uid="{00000000-0005-0000-0000-00004D040000}"/>
    <cellStyle name="Normal 5 4 5 2" xfId="1561" xr:uid="{00000000-0005-0000-0000-00004E040000}"/>
    <cellStyle name="Normal 5 4 6" xfId="605" xr:uid="{00000000-0005-0000-0000-00004F040000}"/>
    <cellStyle name="Normal 5 4 6 2" xfId="1169" xr:uid="{00000000-0005-0000-0000-000050040000}"/>
    <cellStyle name="Normal 5 4 7" xfId="1027" xr:uid="{00000000-0005-0000-0000-000051040000}"/>
    <cellStyle name="Normal 5 5" xfId="114" xr:uid="{00000000-0005-0000-0000-000052040000}"/>
    <cellStyle name="Normal 5 5 2" xfId="274" xr:uid="{00000000-0005-0000-0000-000053040000}"/>
    <cellStyle name="Normal 5 5 2 2" xfId="410" xr:uid="{00000000-0005-0000-0000-000054040000}"/>
    <cellStyle name="Normal 5 5 2 2 2" xfId="1455" xr:uid="{00000000-0005-0000-0000-000055040000}"/>
    <cellStyle name="Normal 5 5 2 3" xfId="951" xr:uid="{00000000-0005-0000-0000-000056040000}"/>
    <cellStyle name="Normal 5 5 2 3 2" xfId="1612" xr:uid="{00000000-0005-0000-0000-000057040000}"/>
    <cellStyle name="Normal 5 5 2 4" xfId="752" xr:uid="{00000000-0005-0000-0000-000058040000}"/>
    <cellStyle name="Normal 5 5 2 4 2" xfId="1332" xr:uid="{00000000-0005-0000-0000-000059040000}"/>
    <cellStyle name="Normal 5 5 2 5" xfId="1078" xr:uid="{00000000-0005-0000-0000-00005A040000}"/>
    <cellStyle name="Normal 5 5 3" xfId="204" xr:uid="{00000000-0005-0000-0000-00005B040000}"/>
    <cellStyle name="Normal 5 5 3 2" xfId="479" xr:uid="{00000000-0005-0000-0000-00005C040000}"/>
    <cellStyle name="Normal 5 5 4" xfId="343" xr:uid="{00000000-0005-0000-0000-00005D040000}"/>
    <cellStyle name="Normal 5 5 4 2" xfId="1391" xr:uid="{00000000-0005-0000-0000-00005E040000}"/>
    <cellStyle name="Normal 5 5 5" xfId="890" xr:uid="{00000000-0005-0000-0000-00005F040000}"/>
    <cellStyle name="Normal 5 5 5 2" xfId="1546" xr:uid="{00000000-0005-0000-0000-000060040000}"/>
    <cellStyle name="Normal 5 5 6" xfId="645" xr:uid="{00000000-0005-0000-0000-000061040000}"/>
    <cellStyle name="Normal 5 5 6 2" xfId="1207" xr:uid="{00000000-0005-0000-0000-000062040000}"/>
    <cellStyle name="Normal 5 5 7" xfId="1012" xr:uid="{00000000-0005-0000-0000-000063040000}"/>
    <cellStyle name="Normal 5 6" xfId="711" xr:uid="{00000000-0005-0000-0000-000064040000}"/>
    <cellStyle name="Normal 5 6 2" xfId="1256" xr:uid="{00000000-0005-0000-0000-000065040000}"/>
    <cellStyle name="Normal 5 7" xfId="778" xr:uid="{00000000-0005-0000-0000-000066040000}"/>
    <cellStyle name="Normal 5 8" xfId="564" xr:uid="{00000000-0005-0000-0000-000067040000}"/>
    <cellStyle name="Normal 5 8 2" xfId="1131" xr:uid="{00000000-0005-0000-0000-000068040000}"/>
    <cellStyle name="Normal 6" xfId="127" xr:uid="{00000000-0005-0000-0000-000069040000}"/>
    <cellStyle name="Normal 6 2" xfId="165" xr:uid="{00000000-0005-0000-0000-00006A040000}"/>
    <cellStyle name="Normal 6 2 2" xfId="319" xr:uid="{00000000-0005-0000-0000-00006B040000}"/>
    <cellStyle name="Normal 6 2 2 2" xfId="455" xr:uid="{00000000-0005-0000-0000-00006C040000}"/>
    <cellStyle name="Normal 6 2 2 2 2" xfId="1500" xr:uid="{00000000-0005-0000-0000-00006D040000}"/>
    <cellStyle name="Normal 6 2 2 3" xfId="994" xr:uid="{00000000-0005-0000-0000-00006E040000}"/>
    <cellStyle name="Normal 6 2 2 3 2" xfId="1657" xr:uid="{00000000-0005-0000-0000-00006F040000}"/>
    <cellStyle name="Normal 6 2 2 4" xfId="744" xr:uid="{00000000-0005-0000-0000-000070040000}"/>
    <cellStyle name="Normal 6 2 2 4 2" xfId="1324" xr:uid="{00000000-0005-0000-0000-000071040000}"/>
    <cellStyle name="Normal 6 2 2 5" xfId="1123" xr:uid="{00000000-0005-0000-0000-000072040000}"/>
    <cellStyle name="Normal 6 2 3" xfId="249" xr:uid="{00000000-0005-0000-0000-000073040000}"/>
    <cellStyle name="Normal 6 2 3 2" xfId="524" xr:uid="{00000000-0005-0000-0000-000074040000}"/>
    <cellStyle name="Normal 6 2 4" xfId="388" xr:uid="{00000000-0005-0000-0000-000075040000}"/>
    <cellStyle name="Normal 6 2 4 2" xfId="1436" xr:uid="{00000000-0005-0000-0000-000076040000}"/>
    <cellStyle name="Normal 6 2 5" xfId="934" xr:uid="{00000000-0005-0000-0000-000077040000}"/>
    <cellStyle name="Normal 6 2 5 2" xfId="1591" xr:uid="{00000000-0005-0000-0000-000078040000}"/>
    <cellStyle name="Normal 6 2 6" xfId="635" xr:uid="{00000000-0005-0000-0000-000079040000}"/>
    <cellStyle name="Normal 6 2 6 2" xfId="1199" xr:uid="{00000000-0005-0000-0000-00007A040000}"/>
    <cellStyle name="Normal 6 2 7" xfId="1057" xr:uid="{00000000-0005-0000-0000-00007B040000}"/>
    <cellStyle name="Normal 6 3" xfId="281" xr:uid="{00000000-0005-0000-0000-00007C040000}"/>
    <cellStyle name="Normal 6 3 2" xfId="417" xr:uid="{00000000-0005-0000-0000-00007D040000}"/>
    <cellStyle name="Normal 6 3 2 2" xfId="1462" xr:uid="{00000000-0005-0000-0000-00007E040000}"/>
    <cellStyle name="Normal 6 3 3" xfId="957" xr:uid="{00000000-0005-0000-0000-00007F040000}"/>
    <cellStyle name="Normal 6 3 3 2" xfId="1619" xr:uid="{00000000-0005-0000-0000-000080040000}"/>
    <cellStyle name="Normal 6 3 4" xfId="637" xr:uid="{00000000-0005-0000-0000-000081040000}"/>
    <cellStyle name="Normal 6 3 5" xfId="1085" xr:uid="{00000000-0005-0000-0000-000082040000}"/>
    <cellStyle name="Normal 6 4" xfId="211" xr:uid="{00000000-0005-0000-0000-000083040000}"/>
    <cellStyle name="Normal 6 4 2" xfId="486" xr:uid="{00000000-0005-0000-0000-000084040000}"/>
    <cellStyle name="Normal 6 4 2 2" xfId="1514" xr:uid="{00000000-0005-0000-0000-000085040000}"/>
    <cellStyle name="Normal 6 4 3" xfId="1286" xr:uid="{00000000-0005-0000-0000-000086040000}"/>
    <cellStyle name="Normal 6 5" xfId="350" xr:uid="{00000000-0005-0000-0000-000087040000}"/>
    <cellStyle name="Normal 6 5 2" xfId="1398" xr:uid="{00000000-0005-0000-0000-000088040000}"/>
    <cellStyle name="Normal 6 6" xfId="896" xr:uid="{00000000-0005-0000-0000-000089040000}"/>
    <cellStyle name="Normal 6 6 2" xfId="1553" xr:uid="{00000000-0005-0000-0000-00008A040000}"/>
    <cellStyle name="Normal 6 7" xfId="594" xr:uid="{00000000-0005-0000-0000-00008B040000}"/>
    <cellStyle name="Normal 6 7 2" xfId="1161" xr:uid="{00000000-0005-0000-0000-00008C040000}"/>
    <cellStyle name="Normal 6 8" xfId="1019" xr:uid="{00000000-0005-0000-0000-00008D040000}"/>
    <cellStyle name="Normal 7" xfId="128" xr:uid="{00000000-0005-0000-0000-00008E040000}"/>
    <cellStyle name="Normal 7 2" xfId="282" xr:uid="{00000000-0005-0000-0000-00008F040000}"/>
    <cellStyle name="Normal 7 2 2" xfId="418" xr:uid="{00000000-0005-0000-0000-000090040000}"/>
    <cellStyle name="Normal 7 2 2 2" xfId="1620" xr:uid="{00000000-0005-0000-0000-000091040000}"/>
    <cellStyle name="Normal 7 2 3" xfId="846" xr:uid="{00000000-0005-0000-0000-000092040000}"/>
    <cellStyle name="Normal 7 2 3 2" xfId="1463" xr:uid="{00000000-0005-0000-0000-000093040000}"/>
    <cellStyle name="Normal 7 2 4" xfId="1086" xr:uid="{00000000-0005-0000-0000-000094040000}"/>
    <cellStyle name="Normal 7 3" xfId="212" xr:uid="{00000000-0005-0000-0000-000095040000}"/>
    <cellStyle name="Normal 7 3 2" xfId="487" xr:uid="{00000000-0005-0000-0000-000096040000}"/>
    <cellStyle name="Normal 7 4" xfId="351" xr:uid="{00000000-0005-0000-0000-000097040000}"/>
    <cellStyle name="Normal 7 4 2" xfId="1399" xr:uid="{00000000-0005-0000-0000-000098040000}"/>
    <cellStyle name="Normal 7 5" xfId="897" xr:uid="{00000000-0005-0000-0000-000099040000}"/>
    <cellStyle name="Normal 7 5 2" xfId="1554" xr:uid="{00000000-0005-0000-0000-00009A040000}"/>
    <cellStyle name="Normal 7 6" xfId="596" xr:uid="{00000000-0005-0000-0000-00009B040000}"/>
    <cellStyle name="Normal 7 7" xfId="1020" xr:uid="{00000000-0005-0000-0000-00009C040000}"/>
    <cellStyle name="Normal 8" xfId="85" xr:uid="{00000000-0005-0000-0000-00009D040000}"/>
    <cellStyle name="Normal 8 2" xfId="260" xr:uid="{00000000-0005-0000-0000-00009E040000}"/>
    <cellStyle name="Normal 8 2 2" xfId="830" xr:uid="{00000000-0005-0000-0000-00009F040000}"/>
    <cellStyle name="Normal 8 2 3" xfId="719" xr:uid="{00000000-0005-0000-0000-0000A0040000}"/>
    <cellStyle name="Normal 8 2 3 2" xfId="1287" xr:uid="{00000000-0005-0000-0000-0000A1040000}"/>
    <cellStyle name="Normal 8 3" xfId="190" xr:uid="{00000000-0005-0000-0000-0000A2040000}"/>
    <cellStyle name="Normal 8 4" xfId="595" xr:uid="{00000000-0005-0000-0000-0000A3040000}"/>
    <cellStyle name="Normal 8 4 2" xfId="1162" xr:uid="{00000000-0005-0000-0000-0000A4040000}"/>
    <cellStyle name="Normal 9" xfId="171" xr:uid="{00000000-0005-0000-0000-0000A5040000}"/>
    <cellStyle name="Normal 9 2" xfId="745" xr:uid="{00000000-0005-0000-0000-0000A6040000}"/>
    <cellStyle name="Normal 9 2 2" xfId="1325" xr:uid="{00000000-0005-0000-0000-0000A7040000}"/>
    <cellStyle name="Normal 9 3" xfId="824" xr:uid="{00000000-0005-0000-0000-0000A8040000}"/>
    <cellStyle name="Normal 9 4" xfId="636" xr:uid="{00000000-0005-0000-0000-0000A9040000}"/>
    <cellStyle name="Normal 9 4 2" xfId="1200" xr:uid="{00000000-0005-0000-0000-0000AA040000}"/>
    <cellStyle name="Note" xfId="15" builtinId="10" customBuiltin="1"/>
    <cellStyle name="Note 2" xfId="81" xr:uid="{00000000-0005-0000-0000-0000AC040000}"/>
    <cellStyle name="Note 2 2" xfId="793" xr:uid="{00000000-0005-0000-0000-0000AD040000}"/>
    <cellStyle name="Note 2 3" xfId="690" xr:uid="{00000000-0005-0000-0000-0000AE040000}"/>
    <cellStyle name="Nøytral 2" xfId="183" xr:uid="{00000000-0005-0000-0000-0000AF040000}"/>
    <cellStyle name="Nøytral 3" xfId="61" xr:uid="{00000000-0005-0000-0000-0000B0040000}"/>
    <cellStyle name="Output" xfId="10" builtinId="21" customBuiltin="1"/>
    <cellStyle name="Output 2" xfId="667" xr:uid="{00000000-0005-0000-0000-0000B2040000}"/>
    <cellStyle name="Percent" xfId="1658" builtinId="5"/>
    <cellStyle name="Percent 2" xfId="74" xr:uid="{00000000-0005-0000-0000-0000B4040000}"/>
    <cellStyle name="Percent 2 2" xfId="115" xr:uid="{00000000-0005-0000-0000-0000B5040000}"/>
    <cellStyle name="Percent 2 2 2" xfId="116" xr:uid="{00000000-0005-0000-0000-0000B6040000}"/>
    <cellStyle name="Percent 2 2 2 2" xfId="161" xr:uid="{00000000-0005-0000-0000-0000B7040000}"/>
    <cellStyle name="Percent 2 2 2 2 2" xfId="315" xr:uid="{00000000-0005-0000-0000-0000B8040000}"/>
    <cellStyle name="Percent 2 2 2 2 2 2" xfId="451" xr:uid="{00000000-0005-0000-0000-0000B9040000}"/>
    <cellStyle name="Percent 2 2 2 2 2 2 2" xfId="1320" xr:uid="{00000000-0005-0000-0000-0000BA040000}"/>
    <cellStyle name="Percent 2 2 2 2 2 3" xfId="857" xr:uid="{00000000-0005-0000-0000-0000BB040000}"/>
    <cellStyle name="Percent 2 2 2 2 2 3 2" xfId="1496" xr:uid="{00000000-0005-0000-0000-0000BC040000}"/>
    <cellStyle name="Percent 2 2 2 2 2 4" xfId="990" xr:uid="{00000000-0005-0000-0000-0000BD040000}"/>
    <cellStyle name="Percent 2 2 2 2 2 4 2" xfId="1653" xr:uid="{00000000-0005-0000-0000-0000BE040000}"/>
    <cellStyle name="Percent 2 2 2 2 2 5" xfId="631" xr:uid="{00000000-0005-0000-0000-0000BF040000}"/>
    <cellStyle name="Percent 2 2 2 2 2 5 2" xfId="1195" xr:uid="{00000000-0005-0000-0000-0000C0040000}"/>
    <cellStyle name="Percent 2 2 2 2 2 6" xfId="1119" xr:uid="{00000000-0005-0000-0000-0000C1040000}"/>
    <cellStyle name="Percent 2 2 2 2 3" xfId="245" xr:uid="{00000000-0005-0000-0000-0000C2040000}"/>
    <cellStyle name="Percent 2 2 2 2 3 2" xfId="520" xr:uid="{00000000-0005-0000-0000-0000C3040000}"/>
    <cellStyle name="Percent 2 2 2 2 3 2 2" xfId="1358" xr:uid="{00000000-0005-0000-0000-0000C4040000}"/>
    <cellStyle name="Percent 2 2 2 2 3 3" xfId="872" xr:uid="{00000000-0005-0000-0000-0000C5040000}"/>
    <cellStyle name="Percent 2 2 2 2 3 3 2" xfId="1525" xr:uid="{00000000-0005-0000-0000-0000C6040000}"/>
    <cellStyle name="Percent 2 2 2 2 3 4" xfId="1233" xr:uid="{00000000-0005-0000-0000-0000C7040000}"/>
    <cellStyle name="Percent 2 2 2 2 4" xfId="384" xr:uid="{00000000-0005-0000-0000-0000C8040000}"/>
    <cellStyle name="Percent 2 2 2 2 4 2" xfId="1282" xr:uid="{00000000-0005-0000-0000-0000C9040000}"/>
    <cellStyle name="Percent 2 2 2 2 5" xfId="821" xr:uid="{00000000-0005-0000-0000-0000CA040000}"/>
    <cellStyle name="Percent 2 2 2 2 5 2" xfId="1432" xr:uid="{00000000-0005-0000-0000-0000CB040000}"/>
    <cellStyle name="Percent 2 2 2 2 6" xfId="930" xr:uid="{00000000-0005-0000-0000-0000CC040000}"/>
    <cellStyle name="Percent 2 2 2 2 6 2" xfId="1587" xr:uid="{00000000-0005-0000-0000-0000CD040000}"/>
    <cellStyle name="Percent 2 2 2 2 7" xfId="590" xr:uid="{00000000-0005-0000-0000-0000CE040000}"/>
    <cellStyle name="Percent 2 2 2 2 7 2" xfId="1157" xr:uid="{00000000-0005-0000-0000-0000CF040000}"/>
    <cellStyle name="Percent 2 2 2 2 8" xfId="1053" xr:uid="{00000000-0005-0000-0000-0000D0040000}"/>
    <cellStyle name="Percent 2 2 2 3" xfId="143" xr:uid="{00000000-0005-0000-0000-0000D1040000}"/>
    <cellStyle name="Percent 2 2 2 3 2" xfId="297" xr:uid="{00000000-0005-0000-0000-0000D2040000}"/>
    <cellStyle name="Percent 2 2 2 3 2 2" xfId="433" xr:uid="{00000000-0005-0000-0000-0000D3040000}"/>
    <cellStyle name="Percent 2 2 2 3 2 2 2" xfId="1478" xr:uid="{00000000-0005-0000-0000-0000D4040000}"/>
    <cellStyle name="Percent 2 2 2 3 2 3" xfId="972" xr:uid="{00000000-0005-0000-0000-0000D5040000}"/>
    <cellStyle name="Percent 2 2 2 3 2 3 2" xfId="1635" xr:uid="{00000000-0005-0000-0000-0000D6040000}"/>
    <cellStyle name="Percent 2 2 2 3 2 4" xfId="734" xr:uid="{00000000-0005-0000-0000-0000D7040000}"/>
    <cellStyle name="Percent 2 2 2 3 2 4 2" xfId="1302" xr:uid="{00000000-0005-0000-0000-0000D8040000}"/>
    <cellStyle name="Percent 2 2 2 3 2 5" xfId="1101" xr:uid="{00000000-0005-0000-0000-0000D9040000}"/>
    <cellStyle name="Percent 2 2 2 3 3" xfId="227" xr:uid="{00000000-0005-0000-0000-0000DA040000}"/>
    <cellStyle name="Percent 2 2 2 3 3 2" xfId="502" xr:uid="{00000000-0005-0000-0000-0000DB040000}"/>
    <cellStyle name="Percent 2 2 2 3 4" xfId="366" xr:uid="{00000000-0005-0000-0000-0000DC040000}"/>
    <cellStyle name="Percent 2 2 2 3 4 2" xfId="1414" xr:uid="{00000000-0005-0000-0000-0000DD040000}"/>
    <cellStyle name="Percent 2 2 2 3 5" xfId="912" xr:uid="{00000000-0005-0000-0000-0000DE040000}"/>
    <cellStyle name="Percent 2 2 2 3 5 2" xfId="1569" xr:uid="{00000000-0005-0000-0000-0000DF040000}"/>
    <cellStyle name="Percent 2 2 2 3 6" xfId="613" xr:uid="{00000000-0005-0000-0000-0000E0040000}"/>
    <cellStyle name="Percent 2 2 2 3 6 2" xfId="1177" xr:uid="{00000000-0005-0000-0000-0000E1040000}"/>
    <cellStyle name="Percent 2 2 2 3 7" xfId="1035" xr:uid="{00000000-0005-0000-0000-0000E2040000}"/>
    <cellStyle name="Percent 2 2 2 4" xfId="652" xr:uid="{00000000-0005-0000-0000-0000E3040000}"/>
    <cellStyle name="Percent 2 2 2 4 2" xfId="756" xr:uid="{00000000-0005-0000-0000-0000E4040000}"/>
    <cellStyle name="Percent 2 2 2 4 2 2" xfId="1340" xr:uid="{00000000-0005-0000-0000-0000E5040000}"/>
    <cellStyle name="Percent 2 2 2 4 3" xfId="1215" xr:uid="{00000000-0005-0000-0000-0000E6040000}"/>
    <cellStyle name="Percent 2 2 2 5" xfId="715" xr:uid="{00000000-0005-0000-0000-0000E7040000}"/>
    <cellStyle name="Percent 2 2 2 5 2" xfId="1264" xr:uid="{00000000-0005-0000-0000-0000E8040000}"/>
    <cellStyle name="Percent 2 2 2 6" xfId="806" xr:uid="{00000000-0005-0000-0000-0000E9040000}"/>
    <cellStyle name="Percent 2 2 2 7" xfId="572" xr:uid="{00000000-0005-0000-0000-0000EA040000}"/>
    <cellStyle name="Percent 2 2 2 7 2" xfId="1139" xr:uid="{00000000-0005-0000-0000-0000EB040000}"/>
    <cellStyle name="Percent 2 2 3" xfId="117" xr:uid="{00000000-0005-0000-0000-0000EC040000}"/>
    <cellStyle name="Percent 2 2 3 2" xfId="152" xr:uid="{00000000-0005-0000-0000-0000ED040000}"/>
    <cellStyle name="Percent 2 2 3 2 2" xfId="306" xr:uid="{00000000-0005-0000-0000-0000EE040000}"/>
    <cellStyle name="Percent 2 2 3 2 2 2" xfId="442" xr:uid="{00000000-0005-0000-0000-0000EF040000}"/>
    <cellStyle name="Percent 2 2 3 2 2 2 2" xfId="1487" xr:uid="{00000000-0005-0000-0000-0000F0040000}"/>
    <cellStyle name="Percent 2 2 3 2 2 3" xfId="981" xr:uid="{00000000-0005-0000-0000-0000F1040000}"/>
    <cellStyle name="Percent 2 2 3 2 2 3 2" xfId="1644" xr:uid="{00000000-0005-0000-0000-0000F2040000}"/>
    <cellStyle name="Percent 2 2 3 2 2 4" xfId="739" xr:uid="{00000000-0005-0000-0000-0000F3040000}"/>
    <cellStyle name="Percent 2 2 3 2 2 4 2" xfId="1311" xr:uid="{00000000-0005-0000-0000-0000F4040000}"/>
    <cellStyle name="Percent 2 2 3 2 2 5" xfId="1110" xr:uid="{00000000-0005-0000-0000-0000F5040000}"/>
    <cellStyle name="Percent 2 2 3 2 3" xfId="236" xr:uid="{00000000-0005-0000-0000-0000F6040000}"/>
    <cellStyle name="Percent 2 2 3 2 3 2" xfId="511" xr:uid="{00000000-0005-0000-0000-0000F7040000}"/>
    <cellStyle name="Percent 2 2 3 2 4" xfId="375" xr:uid="{00000000-0005-0000-0000-0000F8040000}"/>
    <cellStyle name="Percent 2 2 3 2 4 2" xfId="1423" xr:uid="{00000000-0005-0000-0000-0000F9040000}"/>
    <cellStyle name="Percent 2 2 3 2 5" xfId="921" xr:uid="{00000000-0005-0000-0000-0000FA040000}"/>
    <cellStyle name="Percent 2 2 3 2 5 2" xfId="1578" xr:uid="{00000000-0005-0000-0000-0000FB040000}"/>
    <cellStyle name="Percent 2 2 3 2 6" xfId="622" xr:uid="{00000000-0005-0000-0000-0000FC040000}"/>
    <cellStyle name="Percent 2 2 3 2 6 2" xfId="1186" xr:uid="{00000000-0005-0000-0000-0000FD040000}"/>
    <cellStyle name="Percent 2 2 3 2 7" xfId="1044" xr:uid="{00000000-0005-0000-0000-0000FE040000}"/>
    <cellStyle name="Percent 2 2 3 3" xfId="275" xr:uid="{00000000-0005-0000-0000-0000FF040000}"/>
    <cellStyle name="Percent 2 2 3 3 2" xfId="411" xr:uid="{00000000-0005-0000-0000-000000050000}"/>
    <cellStyle name="Percent 2 2 3 3 2 2" xfId="1349" xr:uid="{00000000-0005-0000-0000-000001050000}"/>
    <cellStyle name="Percent 2 2 3 3 3" xfId="841" xr:uid="{00000000-0005-0000-0000-000002050000}"/>
    <cellStyle name="Percent 2 2 3 3 3 2" xfId="1456" xr:uid="{00000000-0005-0000-0000-000003050000}"/>
    <cellStyle name="Percent 2 2 3 3 4" xfId="952" xr:uid="{00000000-0005-0000-0000-000004050000}"/>
    <cellStyle name="Percent 2 2 3 3 4 2" xfId="1613" xr:uid="{00000000-0005-0000-0000-000005050000}"/>
    <cellStyle name="Percent 2 2 3 3 5" xfId="657" xr:uid="{00000000-0005-0000-0000-000006050000}"/>
    <cellStyle name="Percent 2 2 3 3 5 2" xfId="1224" xr:uid="{00000000-0005-0000-0000-000007050000}"/>
    <cellStyle name="Percent 2 2 3 3 6" xfId="1079" xr:uid="{00000000-0005-0000-0000-000008050000}"/>
    <cellStyle name="Percent 2 2 3 4" xfId="205" xr:uid="{00000000-0005-0000-0000-000009050000}"/>
    <cellStyle name="Percent 2 2 3 4 2" xfId="480" xr:uid="{00000000-0005-0000-0000-00000A050000}"/>
    <cellStyle name="Percent 2 2 3 4 2 2" xfId="1510" xr:uid="{00000000-0005-0000-0000-00000B050000}"/>
    <cellStyle name="Percent 2 2 3 4 3" xfId="1273" xr:uid="{00000000-0005-0000-0000-00000C050000}"/>
    <cellStyle name="Percent 2 2 3 5" xfId="344" xr:uid="{00000000-0005-0000-0000-00000D050000}"/>
    <cellStyle name="Percent 2 2 3 5 2" xfId="1392" xr:uid="{00000000-0005-0000-0000-00000E050000}"/>
    <cellStyle name="Percent 2 2 3 6" xfId="891" xr:uid="{00000000-0005-0000-0000-00000F050000}"/>
    <cellStyle name="Percent 2 2 3 6 2" xfId="1547" xr:uid="{00000000-0005-0000-0000-000010050000}"/>
    <cellStyle name="Percent 2 2 3 7" xfId="581" xr:uid="{00000000-0005-0000-0000-000011050000}"/>
    <cellStyle name="Percent 2 2 3 7 2" xfId="1148" xr:uid="{00000000-0005-0000-0000-000012050000}"/>
    <cellStyle name="Percent 2 2 3 8" xfId="1013" xr:uid="{00000000-0005-0000-0000-000013050000}"/>
    <cellStyle name="Percent 2 2 4" xfId="134" xr:uid="{00000000-0005-0000-0000-000014050000}"/>
    <cellStyle name="Percent 2 2 4 2" xfId="288" xr:uid="{00000000-0005-0000-0000-000015050000}"/>
    <cellStyle name="Percent 2 2 4 2 2" xfId="424" xr:uid="{00000000-0005-0000-0000-000016050000}"/>
    <cellStyle name="Percent 2 2 4 2 2 2" xfId="1469" xr:uid="{00000000-0005-0000-0000-000017050000}"/>
    <cellStyle name="Percent 2 2 4 2 3" xfId="963" xr:uid="{00000000-0005-0000-0000-000018050000}"/>
    <cellStyle name="Percent 2 2 4 2 3 2" xfId="1626" xr:uid="{00000000-0005-0000-0000-000019050000}"/>
    <cellStyle name="Percent 2 2 4 2 4" xfId="726" xr:uid="{00000000-0005-0000-0000-00001A050000}"/>
    <cellStyle name="Percent 2 2 4 2 4 2" xfId="1293" xr:uid="{00000000-0005-0000-0000-00001B050000}"/>
    <cellStyle name="Percent 2 2 4 2 5" xfId="1092" xr:uid="{00000000-0005-0000-0000-00001C050000}"/>
    <cellStyle name="Percent 2 2 4 3" xfId="218" xr:uid="{00000000-0005-0000-0000-00001D050000}"/>
    <cellStyle name="Percent 2 2 4 3 2" xfId="493" xr:uid="{00000000-0005-0000-0000-00001E050000}"/>
    <cellStyle name="Percent 2 2 4 4" xfId="357" xr:uid="{00000000-0005-0000-0000-00001F050000}"/>
    <cellStyle name="Percent 2 2 4 4 2" xfId="1405" xr:uid="{00000000-0005-0000-0000-000020050000}"/>
    <cellStyle name="Percent 2 2 4 5" xfId="903" xr:uid="{00000000-0005-0000-0000-000021050000}"/>
    <cellStyle name="Percent 2 2 4 5 2" xfId="1560" xr:uid="{00000000-0005-0000-0000-000022050000}"/>
    <cellStyle name="Percent 2 2 4 6" xfId="604" xr:uid="{00000000-0005-0000-0000-000023050000}"/>
    <cellStyle name="Percent 2 2 4 6 2" xfId="1168" xr:uid="{00000000-0005-0000-0000-000024050000}"/>
    <cellStyle name="Percent 2 2 4 7" xfId="1026" xr:uid="{00000000-0005-0000-0000-000025050000}"/>
    <cellStyle name="Percent 2 2 5" xfId="644" xr:uid="{00000000-0005-0000-0000-000026050000}"/>
    <cellStyle name="Percent 2 2 5 2" xfId="751" xr:uid="{00000000-0005-0000-0000-000027050000}"/>
    <cellStyle name="Percent 2 2 5 2 2" xfId="1331" xr:uid="{00000000-0005-0000-0000-000028050000}"/>
    <cellStyle name="Percent 2 2 5 3" xfId="1206" xr:uid="{00000000-0005-0000-0000-000029050000}"/>
    <cellStyle name="Percent 2 2 6" xfId="710" xr:uid="{00000000-0005-0000-0000-00002A050000}"/>
    <cellStyle name="Percent 2 2 6 2" xfId="1255" xr:uid="{00000000-0005-0000-0000-00002B050000}"/>
    <cellStyle name="Percent 2 2 7" xfId="805" xr:uid="{00000000-0005-0000-0000-00002C050000}"/>
    <cellStyle name="Percent 2 2 8" xfId="563" xr:uid="{00000000-0005-0000-0000-00002D050000}"/>
    <cellStyle name="Percent 2 2 8 2" xfId="1130" xr:uid="{00000000-0005-0000-0000-00002E050000}"/>
    <cellStyle name="Percent 2 3" xfId="118" xr:uid="{00000000-0005-0000-0000-00002F050000}"/>
    <cellStyle name="Percent 2 3 2" xfId="119" xr:uid="{00000000-0005-0000-0000-000030050000}"/>
    <cellStyle name="Percent 2 3 2 2" xfId="157" xr:uid="{00000000-0005-0000-0000-000031050000}"/>
    <cellStyle name="Percent 2 3 2 2 2" xfId="311" xr:uid="{00000000-0005-0000-0000-000032050000}"/>
    <cellStyle name="Percent 2 3 2 2 2 2" xfId="447" xr:uid="{00000000-0005-0000-0000-000033050000}"/>
    <cellStyle name="Percent 2 3 2 2 2 2 2" xfId="1492" xr:uid="{00000000-0005-0000-0000-000034050000}"/>
    <cellStyle name="Percent 2 3 2 2 2 3" xfId="986" xr:uid="{00000000-0005-0000-0000-000035050000}"/>
    <cellStyle name="Percent 2 3 2 2 2 3 2" xfId="1649" xr:uid="{00000000-0005-0000-0000-000036050000}"/>
    <cellStyle name="Percent 2 3 2 2 2 4" xfId="742" xr:uid="{00000000-0005-0000-0000-000037050000}"/>
    <cellStyle name="Percent 2 3 2 2 2 4 2" xfId="1316" xr:uid="{00000000-0005-0000-0000-000038050000}"/>
    <cellStyle name="Percent 2 3 2 2 2 5" xfId="1115" xr:uid="{00000000-0005-0000-0000-000039050000}"/>
    <cellStyle name="Percent 2 3 2 2 3" xfId="241" xr:uid="{00000000-0005-0000-0000-00003A050000}"/>
    <cellStyle name="Percent 2 3 2 2 3 2" xfId="516" xr:uid="{00000000-0005-0000-0000-00003B050000}"/>
    <cellStyle name="Percent 2 3 2 2 4" xfId="380" xr:uid="{00000000-0005-0000-0000-00003C050000}"/>
    <cellStyle name="Percent 2 3 2 2 4 2" xfId="1428" xr:uid="{00000000-0005-0000-0000-00003D050000}"/>
    <cellStyle name="Percent 2 3 2 2 5" xfId="926" xr:uid="{00000000-0005-0000-0000-00003E050000}"/>
    <cellStyle name="Percent 2 3 2 2 5 2" xfId="1583" xr:uid="{00000000-0005-0000-0000-00003F050000}"/>
    <cellStyle name="Percent 2 3 2 2 6" xfId="627" xr:uid="{00000000-0005-0000-0000-000040050000}"/>
    <cellStyle name="Percent 2 3 2 2 6 2" xfId="1191" xr:uid="{00000000-0005-0000-0000-000041050000}"/>
    <cellStyle name="Percent 2 3 2 2 7" xfId="1049" xr:uid="{00000000-0005-0000-0000-000042050000}"/>
    <cellStyle name="Percent 2 3 2 3" xfId="660" xr:uid="{00000000-0005-0000-0000-000043050000}"/>
    <cellStyle name="Percent 2 3 2 3 2" xfId="758" xr:uid="{00000000-0005-0000-0000-000044050000}"/>
    <cellStyle name="Percent 2 3 2 3 2 2" xfId="1354" xr:uid="{00000000-0005-0000-0000-000045050000}"/>
    <cellStyle name="Percent 2 3 2 3 3" xfId="1229" xr:uid="{00000000-0005-0000-0000-000046050000}"/>
    <cellStyle name="Percent 2 3 2 4" xfId="717" xr:uid="{00000000-0005-0000-0000-000047050000}"/>
    <cellStyle name="Percent 2 3 2 4 2" xfId="1278" xr:uid="{00000000-0005-0000-0000-000048050000}"/>
    <cellStyle name="Percent 2 3 2 5" xfId="807" xr:uid="{00000000-0005-0000-0000-000049050000}"/>
    <cellStyle name="Percent 2 3 2 6" xfId="586" xr:uid="{00000000-0005-0000-0000-00004A050000}"/>
    <cellStyle name="Percent 2 3 2 6 2" xfId="1153" xr:uid="{00000000-0005-0000-0000-00004B050000}"/>
    <cellStyle name="Percent 2 3 3" xfId="139" xr:uid="{00000000-0005-0000-0000-00004C050000}"/>
    <cellStyle name="Percent 2 3 3 2" xfId="293" xr:uid="{00000000-0005-0000-0000-00004D050000}"/>
    <cellStyle name="Percent 2 3 3 2 2" xfId="429" xr:uid="{00000000-0005-0000-0000-00004E050000}"/>
    <cellStyle name="Percent 2 3 3 2 2 2" xfId="1474" xr:uid="{00000000-0005-0000-0000-00004F050000}"/>
    <cellStyle name="Percent 2 3 3 2 3" xfId="968" xr:uid="{00000000-0005-0000-0000-000050050000}"/>
    <cellStyle name="Percent 2 3 3 2 3 2" xfId="1631" xr:uid="{00000000-0005-0000-0000-000051050000}"/>
    <cellStyle name="Percent 2 3 3 2 4" xfId="731" xr:uid="{00000000-0005-0000-0000-000052050000}"/>
    <cellStyle name="Percent 2 3 3 2 4 2" xfId="1298" xr:uid="{00000000-0005-0000-0000-000053050000}"/>
    <cellStyle name="Percent 2 3 3 2 5" xfId="1097" xr:uid="{00000000-0005-0000-0000-000054050000}"/>
    <cellStyle name="Percent 2 3 3 3" xfId="223" xr:uid="{00000000-0005-0000-0000-000055050000}"/>
    <cellStyle name="Percent 2 3 3 3 2" xfId="498" xr:uid="{00000000-0005-0000-0000-000056050000}"/>
    <cellStyle name="Percent 2 3 3 4" xfId="362" xr:uid="{00000000-0005-0000-0000-000057050000}"/>
    <cellStyle name="Percent 2 3 3 4 2" xfId="1410" xr:uid="{00000000-0005-0000-0000-000058050000}"/>
    <cellStyle name="Percent 2 3 3 5" xfId="908" xr:uid="{00000000-0005-0000-0000-000059050000}"/>
    <cellStyle name="Percent 2 3 3 5 2" xfId="1565" xr:uid="{00000000-0005-0000-0000-00005A050000}"/>
    <cellStyle name="Percent 2 3 3 6" xfId="609" xr:uid="{00000000-0005-0000-0000-00005B050000}"/>
    <cellStyle name="Percent 2 3 3 6 2" xfId="1173" xr:uid="{00000000-0005-0000-0000-00005C050000}"/>
    <cellStyle name="Percent 2 3 3 7" xfId="1031" xr:uid="{00000000-0005-0000-0000-00005D050000}"/>
    <cellStyle name="Percent 2 3 4" xfId="276" xr:uid="{00000000-0005-0000-0000-00005E050000}"/>
    <cellStyle name="Percent 2 3 4 2" xfId="412" xr:uid="{00000000-0005-0000-0000-00005F050000}"/>
    <cellStyle name="Percent 2 3 4 2 2" xfId="1336" xr:uid="{00000000-0005-0000-0000-000060050000}"/>
    <cellStyle name="Percent 2 3 4 3" xfId="842" xr:uid="{00000000-0005-0000-0000-000061050000}"/>
    <cellStyle name="Percent 2 3 4 3 2" xfId="1457" xr:uid="{00000000-0005-0000-0000-000062050000}"/>
    <cellStyle name="Percent 2 3 4 4" xfId="953" xr:uid="{00000000-0005-0000-0000-000063050000}"/>
    <cellStyle name="Percent 2 3 4 4 2" xfId="1614" xr:uid="{00000000-0005-0000-0000-000064050000}"/>
    <cellStyle name="Percent 2 3 4 5" xfId="649" xr:uid="{00000000-0005-0000-0000-000065050000}"/>
    <cellStyle name="Percent 2 3 4 5 2" xfId="1211" xr:uid="{00000000-0005-0000-0000-000066050000}"/>
    <cellStyle name="Percent 2 3 4 6" xfId="1080" xr:uid="{00000000-0005-0000-0000-000067050000}"/>
    <cellStyle name="Percent 2 3 5" xfId="206" xr:uid="{00000000-0005-0000-0000-000068050000}"/>
    <cellStyle name="Percent 2 3 5 2" xfId="481" xr:uid="{00000000-0005-0000-0000-000069050000}"/>
    <cellStyle name="Percent 2 3 5 2 2" xfId="1511" xr:uid="{00000000-0005-0000-0000-00006A050000}"/>
    <cellStyle name="Percent 2 3 5 3" xfId="1260" xr:uid="{00000000-0005-0000-0000-00006B050000}"/>
    <cellStyle name="Percent 2 3 6" xfId="345" xr:uid="{00000000-0005-0000-0000-00006C050000}"/>
    <cellStyle name="Percent 2 3 6 2" xfId="1393" xr:uid="{00000000-0005-0000-0000-00006D050000}"/>
    <cellStyle name="Percent 2 3 7" xfId="892" xr:uid="{00000000-0005-0000-0000-00006E050000}"/>
    <cellStyle name="Percent 2 3 7 2" xfId="1548" xr:uid="{00000000-0005-0000-0000-00006F050000}"/>
    <cellStyle name="Percent 2 3 8" xfId="568" xr:uid="{00000000-0005-0000-0000-000070050000}"/>
    <cellStyle name="Percent 2 3 8 2" xfId="1135" xr:uid="{00000000-0005-0000-0000-000071050000}"/>
    <cellStyle name="Percent 2 3 9" xfId="1014" xr:uid="{00000000-0005-0000-0000-000072050000}"/>
    <cellStyle name="Percent 2 4" xfId="120" xr:uid="{00000000-0005-0000-0000-000073050000}"/>
    <cellStyle name="Percent 2 4 2" xfId="148" xr:uid="{00000000-0005-0000-0000-000074050000}"/>
    <cellStyle name="Percent 2 4 2 2" xfId="302" xr:uid="{00000000-0005-0000-0000-000075050000}"/>
    <cellStyle name="Percent 2 4 2 2 2" xfId="438" xr:uid="{00000000-0005-0000-0000-000076050000}"/>
    <cellStyle name="Percent 2 4 2 2 2 2" xfId="1483" xr:uid="{00000000-0005-0000-0000-000077050000}"/>
    <cellStyle name="Percent 2 4 2 2 3" xfId="977" xr:uid="{00000000-0005-0000-0000-000078050000}"/>
    <cellStyle name="Percent 2 4 2 2 3 2" xfId="1640" xr:uid="{00000000-0005-0000-0000-000079050000}"/>
    <cellStyle name="Percent 2 4 2 2 4" xfId="737" xr:uid="{00000000-0005-0000-0000-00007A050000}"/>
    <cellStyle name="Percent 2 4 2 2 4 2" xfId="1307" xr:uid="{00000000-0005-0000-0000-00007B050000}"/>
    <cellStyle name="Percent 2 4 2 2 5" xfId="1106" xr:uid="{00000000-0005-0000-0000-00007C050000}"/>
    <cellStyle name="Percent 2 4 2 3" xfId="232" xr:uid="{00000000-0005-0000-0000-00007D050000}"/>
    <cellStyle name="Percent 2 4 2 3 2" xfId="507" xr:uid="{00000000-0005-0000-0000-00007E050000}"/>
    <cellStyle name="Percent 2 4 2 4" xfId="371" xr:uid="{00000000-0005-0000-0000-00007F050000}"/>
    <cellStyle name="Percent 2 4 2 4 2" xfId="1419" xr:uid="{00000000-0005-0000-0000-000080050000}"/>
    <cellStyle name="Percent 2 4 2 5" xfId="917" xr:uid="{00000000-0005-0000-0000-000081050000}"/>
    <cellStyle name="Percent 2 4 2 5 2" xfId="1574" xr:uid="{00000000-0005-0000-0000-000082050000}"/>
    <cellStyle name="Percent 2 4 2 6" xfId="618" xr:uid="{00000000-0005-0000-0000-000083050000}"/>
    <cellStyle name="Percent 2 4 2 6 2" xfId="1182" xr:uid="{00000000-0005-0000-0000-000084050000}"/>
    <cellStyle name="Percent 2 4 2 7" xfId="1040" xr:uid="{00000000-0005-0000-0000-000085050000}"/>
    <cellStyle name="Percent 2 4 3" xfId="277" xr:uid="{00000000-0005-0000-0000-000086050000}"/>
    <cellStyle name="Percent 2 4 3 2" xfId="413" xr:uid="{00000000-0005-0000-0000-000087050000}"/>
    <cellStyle name="Percent 2 4 3 2 2" xfId="1345" xr:uid="{00000000-0005-0000-0000-000088050000}"/>
    <cellStyle name="Percent 2 4 3 3" xfId="843" xr:uid="{00000000-0005-0000-0000-000089050000}"/>
    <cellStyle name="Percent 2 4 3 3 2" xfId="1458" xr:uid="{00000000-0005-0000-0000-00008A050000}"/>
    <cellStyle name="Percent 2 4 3 4" xfId="954" xr:uid="{00000000-0005-0000-0000-00008B050000}"/>
    <cellStyle name="Percent 2 4 3 4 2" xfId="1615" xr:uid="{00000000-0005-0000-0000-00008C050000}"/>
    <cellStyle name="Percent 2 4 3 5" xfId="655" xr:uid="{00000000-0005-0000-0000-00008D050000}"/>
    <cellStyle name="Percent 2 4 3 5 2" xfId="1220" xr:uid="{00000000-0005-0000-0000-00008E050000}"/>
    <cellStyle name="Percent 2 4 3 6" xfId="1081" xr:uid="{00000000-0005-0000-0000-00008F050000}"/>
    <cellStyle name="Percent 2 4 4" xfId="207" xr:uid="{00000000-0005-0000-0000-000090050000}"/>
    <cellStyle name="Percent 2 4 4 2" xfId="482" xr:uid="{00000000-0005-0000-0000-000091050000}"/>
    <cellStyle name="Percent 2 4 4 2 2" xfId="1512" xr:uid="{00000000-0005-0000-0000-000092050000}"/>
    <cellStyle name="Percent 2 4 4 3" xfId="1269" xr:uid="{00000000-0005-0000-0000-000093050000}"/>
    <cellStyle name="Percent 2 4 5" xfId="346" xr:uid="{00000000-0005-0000-0000-000094050000}"/>
    <cellStyle name="Percent 2 4 5 2" xfId="1394" xr:uid="{00000000-0005-0000-0000-000095050000}"/>
    <cellStyle name="Percent 2 4 6" xfId="893" xr:uid="{00000000-0005-0000-0000-000096050000}"/>
    <cellStyle name="Percent 2 4 6 2" xfId="1549" xr:uid="{00000000-0005-0000-0000-000097050000}"/>
    <cellStyle name="Percent 2 4 7" xfId="577" xr:uid="{00000000-0005-0000-0000-000098050000}"/>
    <cellStyle name="Percent 2 4 7 2" xfId="1144" xr:uid="{00000000-0005-0000-0000-000099050000}"/>
    <cellStyle name="Percent 2 4 8" xfId="1015" xr:uid="{00000000-0005-0000-0000-00009A050000}"/>
    <cellStyle name="Percent 2 5" xfId="130" xr:uid="{00000000-0005-0000-0000-00009B050000}"/>
    <cellStyle name="Percent 2 5 2" xfId="284" xr:uid="{00000000-0005-0000-0000-00009C050000}"/>
    <cellStyle name="Percent 2 5 2 2" xfId="420" xr:uid="{00000000-0005-0000-0000-00009D050000}"/>
    <cellStyle name="Percent 2 5 2 2 2" xfId="1465" xr:uid="{00000000-0005-0000-0000-00009E050000}"/>
    <cellStyle name="Percent 2 5 2 3" xfId="959" xr:uid="{00000000-0005-0000-0000-00009F050000}"/>
    <cellStyle name="Percent 2 5 2 3 2" xfId="1622" xr:uid="{00000000-0005-0000-0000-0000A0050000}"/>
    <cellStyle name="Percent 2 5 2 4" xfId="722" xr:uid="{00000000-0005-0000-0000-0000A1050000}"/>
    <cellStyle name="Percent 2 5 2 4 2" xfId="1289" xr:uid="{00000000-0005-0000-0000-0000A2050000}"/>
    <cellStyle name="Percent 2 5 2 5" xfId="1088" xr:uid="{00000000-0005-0000-0000-0000A3050000}"/>
    <cellStyle name="Percent 2 5 3" xfId="214" xr:uid="{00000000-0005-0000-0000-0000A4050000}"/>
    <cellStyle name="Percent 2 5 3 2" xfId="489" xr:uid="{00000000-0005-0000-0000-0000A5050000}"/>
    <cellStyle name="Percent 2 5 4" xfId="353" xr:uid="{00000000-0005-0000-0000-0000A6050000}"/>
    <cellStyle name="Percent 2 5 4 2" xfId="1401" xr:uid="{00000000-0005-0000-0000-0000A7050000}"/>
    <cellStyle name="Percent 2 5 5" xfId="899" xr:uid="{00000000-0005-0000-0000-0000A8050000}"/>
    <cellStyle name="Percent 2 5 5 2" xfId="1556" xr:uid="{00000000-0005-0000-0000-0000A9050000}"/>
    <cellStyle name="Percent 2 5 6" xfId="600" xr:uid="{00000000-0005-0000-0000-0000AA050000}"/>
    <cellStyle name="Percent 2 5 6 2" xfId="1164" xr:uid="{00000000-0005-0000-0000-0000AB050000}"/>
    <cellStyle name="Percent 2 5 7" xfId="1022" xr:uid="{00000000-0005-0000-0000-0000AC050000}"/>
    <cellStyle name="Percent 2 6" xfId="87" xr:uid="{00000000-0005-0000-0000-0000AD050000}"/>
    <cellStyle name="Percent 2 6 2" xfId="748" xr:uid="{00000000-0005-0000-0000-0000AE050000}"/>
    <cellStyle name="Percent 2 6 2 2" xfId="1327" xr:uid="{00000000-0005-0000-0000-0000AF050000}"/>
    <cellStyle name="Percent 2 6 3" xfId="796" xr:uid="{00000000-0005-0000-0000-0000B0050000}"/>
    <cellStyle name="Percent 2 6 4" xfId="640" xr:uid="{00000000-0005-0000-0000-0000B1050000}"/>
    <cellStyle name="Percent 2 6 4 2" xfId="1202" xr:uid="{00000000-0005-0000-0000-0000B2050000}"/>
    <cellStyle name="Percent 2 7" xfId="708" xr:uid="{00000000-0005-0000-0000-0000B3050000}"/>
    <cellStyle name="Percent 2 7 2" xfId="1251" xr:uid="{00000000-0005-0000-0000-0000B4050000}"/>
    <cellStyle name="Percent 2 8" xfId="786" xr:uid="{00000000-0005-0000-0000-0000B5050000}"/>
    <cellStyle name="Percent 2 9" xfId="559" xr:uid="{00000000-0005-0000-0000-0000B6050000}"/>
    <cellStyle name="Percent 2 9 2" xfId="1126" xr:uid="{00000000-0005-0000-0000-0000B7050000}"/>
    <cellStyle name="Percent 3" xfId="84" xr:uid="{00000000-0005-0000-0000-0000B8050000}"/>
    <cellStyle name="Percent 3 10" xfId="879" xr:uid="{00000000-0005-0000-0000-0000B9050000}"/>
    <cellStyle name="Percent 3 10 2" xfId="1532" xr:uid="{00000000-0005-0000-0000-0000BA050000}"/>
    <cellStyle name="Percent 3 11" xfId="566" xr:uid="{00000000-0005-0000-0000-0000BB050000}"/>
    <cellStyle name="Percent 3 11 2" xfId="1133" xr:uid="{00000000-0005-0000-0000-0000BC050000}"/>
    <cellStyle name="Percent 3 12" xfId="998" xr:uid="{00000000-0005-0000-0000-0000BD050000}"/>
    <cellStyle name="Percent 3 2" xfId="122" xr:uid="{00000000-0005-0000-0000-0000BE050000}"/>
    <cellStyle name="Percent 3 2 2" xfId="164" xr:uid="{00000000-0005-0000-0000-0000BF050000}"/>
    <cellStyle name="Percent 3 2 2 2" xfId="318" xr:uid="{00000000-0005-0000-0000-0000C0050000}"/>
    <cellStyle name="Percent 3 2 2 2 2" xfId="454" xr:uid="{00000000-0005-0000-0000-0000C1050000}"/>
    <cellStyle name="Percent 3 2 2 2 2 2" xfId="1323" xr:uid="{00000000-0005-0000-0000-0000C2050000}"/>
    <cellStyle name="Percent 3 2 2 2 3" xfId="859" xr:uid="{00000000-0005-0000-0000-0000C3050000}"/>
    <cellStyle name="Percent 3 2 2 2 3 2" xfId="1499" xr:uid="{00000000-0005-0000-0000-0000C4050000}"/>
    <cellStyle name="Percent 3 2 2 2 4" xfId="993" xr:uid="{00000000-0005-0000-0000-0000C5050000}"/>
    <cellStyle name="Percent 3 2 2 2 4 2" xfId="1656" xr:uid="{00000000-0005-0000-0000-0000C6050000}"/>
    <cellStyle name="Percent 3 2 2 2 5" xfId="634" xr:uid="{00000000-0005-0000-0000-0000C7050000}"/>
    <cellStyle name="Percent 3 2 2 2 5 2" xfId="1198" xr:uid="{00000000-0005-0000-0000-0000C8050000}"/>
    <cellStyle name="Percent 3 2 2 2 6" xfId="1122" xr:uid="{00000000-0005-0000-0000-0000C9050000}"/>
    <cellStyle name="Percent 3 2 2 3" xfId="248" xr:uid="{00000000-0005-0000-0000-0000CA050000}"/>
    <cellStyle name="Percent 3 2 2 3 2" xfId="523" xr:uid="{00000000-0005-0000-0000-0000CB050000}"/>
    <cellStyle name="Percent 3 2 2 3 2 2" xfId="1361" xr:uid="{00000000-0005-0000-0000-0000CC050000}"/>
    <cellStyle name="Percent 3 2 2 3 3" xfId="874" xr:uid="{00000000-0005-0000-0000-0000CD050000}"/>
    <cellStyle name="Percent 3 2 2 3 3 2" xfId="1527" xr:uid="{00000000-0005-0000-0000-0000CE050000}"/>
    <cellStyle name="Percent 3 2 2 3 4" xfId="1236" xr:uid="{00000000-0005-0000-0000-0000CF050000}"/>
    <cellStyle name="Percent 3 2 2 4" xfId="387" xr:uid="{00000000-0005-0000-0000-0000D0050000}"/>
    <cellStyle name="Percent 3 2 2 4 2" xfId="1285" xr:uid="{00000000-0005-0000-0000-0000D1050000}"/>
    <cellStyle name="Percent 3 2 2 5" xfId="823" xr:uid="{00000000-0005-0000-0000-0000D2050000}"/>
    <cellStyle name="Percent 3 2 2 5 2" xfId="1435" xr:uid="{00000000-0005-0000-0000-0000D3050000}"/>
    <cellStyle name="Percent 3 2 2 6" xfId="933" xr:uid="{00000000-0005-0000-0000-0000D4050000}"/>
    <cellStyle name="Percent 3 2 2 6 2" xfId="1590" xr:uid="{00000000-0005-0000-0000-0000D5050000}"/>
    <cellStyle name="Percent 3 2 2 7" xfId="593" xr:uid="{00000000-0005-0000-0000-0000D6050000}"/>
    <cellStyle name="Percent 3 2 2 7 2" xfId="1160" xr:uid="{00000000-0005-0000-0000-0000D7050000}"/>
    <cellStyle name="Percent 3 2 2 8" xfId="1056" xr:uid="{00000000-0005-0000-0000-0000D8050000}"/>
    <cellStyle name="Percent 3 2 3" xfId="146" xr:uid="{00000000-0005-0000-0000-0000D9050000}"/>
    <cellStyle name="Percent 3 2 3 2" xfId="300" xr:uid="{00000000-0005-0000-0000-0000DA050000}"/>
    <cellStyle name="Percent 3 2 3 2 2" xfId="436" xr:uid="{00000000-0005-0000-0000-0000DB050000}"/>
    <cellStyle name="Percent 3 2 3 2 2 2" xfId="1481" xr:uid="{00000000-0005-0000-0000-0000DC050000}"/>
    <cellStyle name="Percent 3 2 3 2 3" xfId="975" xr:uid="{00000000-0005-0000-0000-0000DD050000}"/>
    <cellStyle name="Percent 3 2 3 2 3 2" xfId="1638" xr:uid="{00000000-0005-0000-0000-0000DE050000}"/>
    <cellStyle name="Percent 3 2 3 2 4" xfId="736" xr:uid="{00000000-0005-0000-0000-0000DF050000}"/>
    <cellStyle name="Percent 3 2 3 2 4 2" xfId="1305" xr:uid="{00000000-0005-0000-0000-0000E0050000}"/>
    <cellStyle name="Percent 3 2 3 2 5" xfId="1104" xr:uid="{00000000-0005-0000-0000-0000E1050000}"/>
    <cellStyle name="Percent 3 2 3 3" xfId="230" xr:uid="{00000000-0005-0000-0000-0000E2050000}"/>
    <cellStyle name="Percent 3 2 3 3 2" xfId="505" xr:uid="{00000000-0005-0000-0000-0000E3050000}"/>
    <cellStyle name="Percent 3 2 3 4" xfId="369" xr:uid="{00000000-0005-0000-0000-0000E4050000}"/>
    <cellStyle name="Percent 3 2 3 4 2" xfId="1417" xr:uid="{00000000-0005-0000-0000-0000E5050000}"/>
    <cellStyle name="Percent 3 2 3 5" xfId="915" xr:uid="{00000000-0005-0000-0000-0000E6050000}"/>
    <cellStyle name="Percent 3 2 3 5 2" xfId="1572" xr:uid="{00000000-0005-0000-0000-0000E7050000}"/>
    <cellStyle name="Percent 3 2 3 6" xfId="616" xr:uid="{00000000-0005-0000-0000-0000E8050000}"/>
    <cellStyle name="Percent 3 2 3 6 2" xfId="1180" xr:uid="{00000000-0005-0000-0000-0000E9050000}"/>
    <cellStyle name="Percent 3 2 3 7" xfId="1038" xr:uid="{00000000-0005-0000-0000-0000EA050000}"/>
    <cellStyle name="Percent 3 2 4" xfId="654" xr:uid="{00000000-0005-0000-0000-0000EB050000}"/>
    <cellStyle name="Percent 3 2 4 2" xfId="757" xr:uid="{00000000-0005-0000-0000-0000EC050000}"/>
    <cellStyle name="Percent 3 2 4 2 2" xfId="1343" xr:uid="{00000000-0005-0000-0000-0000ED050000}"/>
    <cellStyle name="Percent 3 2 4 3" xfId="1218" xr:uid="{00000000-0005-0000-0000-0000EE050000}"/>
    <cellStyle name="Percent 3 2 5" xfId="716" xr:uid="{00000000-0005-0000-0000-0000EF050000}"/>
    <cellStyle name="Percent 3 2 5 2" xfId="1267" xr:uid="{00000000-0005-0000-0000-0000F0050000}"/>
    <cellStyle name="Percent 3 2 6" xfId="809" xr:uid="{00000000-0005-0000-0000-0000F1050000}"/>
    <cellStyle name="Percent 3 2 7" xfId="575" xr:uid="{00000000-0005-0000-0000-0000F2050000}"/>
    <cellStyle name="Percent 3 2 7 2" xfId="1142" xr:uid="{00000000-0005-0000-0000-0000F3050000}"/>
    <cellStyle name="Percent 3 3" xfId="123" xr:uid="{00000000-0005-0000-0000-0000F4050000}"/>
    <cellStyle name="Percent 3 3 2" xfId="155" xr:uid="{00000000-0005-0000-0000-0000F5050000}"/>
    <cellStyle name="Percent 3 3 2 2" xfId="309" xr:uid="{00000000-0005-0000-0000-0000F6050000}"/>
    <cellStyle name="Percent 3 3 2 2 2" xfId="445" xr:uid="{00000000-0005-0000-0000-0000F7050000}"/>
    <cellStyle name="Percent 3 3 2 2 2 2" xfId="1490" xr:uid="{00000000-0005-0000-0000-0000F8050000}"/>
    <cellStyle name="Percent 3 3 2 2 3" xfId="984" xr:uid="{00000000-0005-0000-0000-0000F9050000}"/>
    <cellStyle name="Percent 3 3 2 2 3 2" xfId="1647" xr:uid="{00000000-0005-0000-0000-0000FA050000}"/>
    <cellStyle name="Percent 3 3 2 2 4" xfId="741" xr:uid="{00000000-0005-0000-0000-0000FB050000}"/>
    <cellStyle name="Percent 3 3 2 2 4 2" xfId="1314" xr:uid="{00000000-0005-0000-0000-0000FC050000}"/>
    <cellStyle name="Percent 3 3 2 2 5" xfId="1113" xr:uid="{00000000-0005-0000-0000-0000FD050000}"/>
    <cellStyle name="Percent 3 3 2 3" xfId="239" xr:uid="{00000000-0005-0000-0000-0000FE050000}"/>
    <cellStyle name="Percent 3 3 2 3 2" xfId="514" xr:uid="{00000000-0005-0000-0000-0000FF050000}"/>
    <cellStyle name="Percent 3 3 2 4" xfId="378" xr:uid="{00000000-0005-0000-0000-000000060000}"/>
    <cellStyle name="Percent 3 3 2 4 2" xfId="1426" xr:uid="{00000000-0005-0000-0000-000001060000}"/>
    <cellStyle name="Percent 3 3 2 5" xfId="924" xr:uid="{00000000-0005-0000-0000-000002060000}"/>
    <cellStyle name="Percent 3 3 2 5 2" xfId="1581" xr:uid="{00000000-0005-0000-0000-000003060000}"/>
    <cellStyle name="Percent 3 3 2 6" xfId="625" xr:uid="{00000000-0005-0000-0000-000004060000}"/>
    <cellStyle name="Percent 3 3 2 6 2" xfId="1189" xr:uid="{00000000-0005-0000-0000-000005060000}"/>
    <cellStyle name="Percent 3 3 2 7" xfId="1047" xr:uid="{00000000-0005-0000-0000-000006060000}"/>
    <cellStyle name="Percent 3 3 3" xfId="278" xr:uid="{00000000-0005-0000-0000-000007060000}"/>
    <cellStyle name="Percent 3 3 3 2" xfId="414" xr:uid="{00000000-0005-0000-0000-000008060000}"/>
    <cellStyle name="Percent 3 3 3 2 2" xfId="1352" xr:uid="{00000000-0005-0000-0000-000009060000}"/>
    <cellStyle name="Percent 3 3 3 3" xfId="844" xr:uid="{00000000-0005-0000-0000-00000A060000}"/>
    <cellStyle name="Percent 3 3 3 3 2" xfId="1459" xr:uid="{00000000-0005-0000-0000-00000B060000}"/>
    <cellStyle name="Percent 3 3 3 4" xfId="955" xr:uid="{00000000-0005-0000-0000-00000C060000}"/>
    <cellStyle name="Percent 3 3 3 4 2" xfId="1616" xr:uid="{00000000-0005-0000-0000-00000D060000}"/>
    <cellStyle name="Percent 3 3 3 5" xfId="659" xr:uid="{00000000-0005-0000-0000-00000E060000}"/>
    <cellStyle name="Percent 3 3 3 5 2" xfId="1227" xr:uid="{00000000-0005-0000-0000-00000F060000}"/>
    <cellStyle name="Percent 3 3 3 6" xfId="1082" xr:uid="{00000000-0005-0000-0000-000010060000}"/>
    <cellStyle name="Percent 3 3 4" xfId="208" xr:uid="{00000000-0005-0000-0000-000011060000}"/>
    <cellStyle name="Percent 3 3 4 2" xfId="483" xr:uid="{00000000-0005-0000-0000-000012060000}"/>
    <cellStyle name="Percent 3 3 4 2 2" xfId="1513" xr:uid="{00000000-0005-0000-0000-000013060000}"/>
    <cellStyle name="Percent 3 3 4 3" xfId="1276" xr:uid="{00000000-0005-0000-0000-000014060000}"/>
    <cellStyle name="Percent 3 3 5" xfId="347" xr:uid="{00000000-0005-0000-0000-000015060000}"/>
    <cellStyle name="Percent 3 3 5 2" xfId="1395" xr:uid="{00000000-0005-0000-0000-000016060000}"/>
    <cellStyle name="Percent 3 3 6" xfId="894" xr:uid="{00000000-0005-0000-0000-000017060000}"/>
    <cellStyle name="Percent 3 3 6 2" xfId="1550" xr:uid="{00000000-0005-0000-0000-000018060000}"/>
    <cellStyle name="Percent 3 3 7" xfId="584" xr:uid="{00000000-0005-0000-0000-000019060000}"/>
    <cellStyle name="Percent 3 3 7 2" xfId="1151" xr:uid="{00000000-0005-0000-0000-00001A060000}"/>
    <cellStyle name="Percent 3 3 8" xfId="1016" xr:uid="{00000000-0005-0000-0000-00001B060000}"/>
    <cellStyle name="Percent 3 4" xfId="124" xr:uid="{00000000-0005-0000-0000-00001C060000}"/>
    <cellStyle name="Percent 3 4 2" xfId="279" xr:uid="{00000000-0005-0000-0000-00001D060000}"/>
    <cellStyle name="Percent 3 4 2 2" xfId="415" xr:uid="{00000000-0005-0000-0000-00001E060000}"/>
    <cellStyle name="Percent 3 4 2 2 2" xfId="1460" xr:uid="{00000000-0005-0000-0000-00001F060000}"/>
    <cellStyle name="Percent 3 4 2 3" xfId="956" xr:uid="{00000000-0005-0000-0000-000020060000}"/>
    <cellStyle name="Percent 3 4 2 3 2" xfId="1617" xr:uid="{00000000-0005-0000-0000-000021060000}"/>
    <cellStyle name="Percent 3 4 2 4" xfId="729" xr:uid="{00000000-0005-0000-0000-000022060000}"/>
    <cellStyle name="Percent 3 4 2 4 2" xfId="1296" xr:uid="{00000000-0005-0000-0000-000023060000}"/>
    <cellStyle name="Percent 3 4 2 5" xfId="1083" xr:uid="{00000000-0005-0000-0000-000024060000}"/>
    <cellStyle name="Percent 3 4 3" xfId="209" xr:uid="{00000000-0005-0000-0000-000025060000}"/>
    <cellStyle name="Percent 3 4 3 2" xfId="484" xr:uid="{00000000-0005-0000-0000-000026060000}"/>
    <cellStyle name="Percent 3 4 4" xfId="348" xr:uid="{00000000-0005-0000-0000-000027060000}"/>
    <cellStyle name="Percent 3 4 4 2" xfId="1396" xr:uid="{00000000-0005-0000-0000-000028060000}"/>
    <cellStyle name="Percent 3 4 5" xfId="895" xr:uid="{00000000-0005-0000-0000-000029060000}"/>
    <cellStyle name="Percent 3 4 5 2" xfId="1551" xr:uid="{00000000-0005-0000-0000-00002A060000}"/>
    <cellStyle name="Percent 3 4 6" xfId="607" xr:uid="{00000000-0005-0000-0000-00002B060000}"/>
    <cellStyle name="Percent 3 4 6 2" xfId="1171" xr:uid="{00000000-0005-0000-0000-00002C060000}"/>
    <cellStyle name="Percent 3 4 7" xfId="1017" xr:uid="{00000000-0005-0000-0000-00002D060000}"/>
    <cellStyle name="Percent 3 5" xfId="137" xr:uid="{00000000-0005-0000-0000-00002E060000}"/>
    <cellStyle name="Percent 3 5 2" xfId="291" xr:uid="{00000000-0005-0000-0000-00002F060000}"/>
    <cellStyle name="Percent 3 5 2 2" xfId="427" xr:uid="{00000000-0005-0000-0000-000030060000}"/>
    <cellStyle name="Percent 3 5 2 2 2" xfId="1472" xr:uid="{00000000-0005-0000-0000-000031060000}"/>
    <cellStyle name="Percent 3 5 2 3" xfId="966" xr:uid="{00000000-0005-0000-0000-000032060000}"/>
    <cellStyle name="Percent 3 5 2 3 2" xfId="1629" xr:uid="{00000000-0005-0000-0000-000033060000}"/>
    <cellStyle name="Percent 3 5 2 4" xfId="754" xr:uid="{00000000-0005-0000-0000-000034060000}"/>
    <cellStyle name="Percent 3 5 2 4 2" xfId="1334" xr:uid="{00000000-0005-0000-0000-000035060000}"/>
    <cellStyle name="Percent 3 5 2 5" xfId="1095" xr:uid="{00000000-0005-0000-0000-000036060000}"/>
    <cellStyle name="Percent 3 5 3" xfId="221" xr:uid="{00000000-0005-0000-0000-000037060000}"/>
    <cellStyle name="Percent 3 5 3 2" xfId="496" xr:uid="{00000000-0005-0000-0000-000038060000}"/>
    <cellStyle name="Percent 3 5 4" xfId="360" xr:uid="{00000000-0005-0000-0000-000039060000}"/>
    <cellStyle name="Percent 3 5 4 2" xfId="1408" xr:uid="{00000000-0005-0000-0000-00003A060000}"/>
    <cellStyle name="Percent 3 5 5" xfId="906" xr:uid="{00000000-0005-0000-0000-00003B060000}"/>
    <cellStyle name="Percent 3 5 5 2" xfId="1563" xr:uid="{00000000-0005-0000-0000-00003C060000}"/>
    <cellStyle name="Percent 3 5 6" xfId="647" xr:uid="{00000000-0005-0000-0000-00003D060000}"/>
    <cellStyle name="Percent 3 5 6 2" xfId="1209" xr:uid="{00000000-0005-0000-0000-00003E060000}"/>
    <cellStyle name="Percent 3 5 7" xfId="1029" xr:uid="{00000000-0005-0000-0000-00003F060000}"/>
    <cellStyle name="Percent 3 6" xfId="121" xr:uid="{00000000-0005-0000-0000-000040060000}"/>
    <cellStyle name="Percent 3 6 2" xfId="808" xr:uid="{00000000-0005-0000-0000-000041060000}"/>
    <cellStyle name="Percent 3 6 3" xfId="713" xr:uid="{00000000-0005-0000-0000-000042060000}"/>
    <cellStyle name="Percent 3 6 3 2" xfId="1258" xr:uid="{00000000-0005-0000-0000-000043060000}"/>
    <cellStyle name="Percent 3 7" xfId="259" xr:uid="{00000000-0005-0000-0000-000044060000}"/>
    <cellStyle name="Percent 3 7 2" xfId="396" xr:uid="{00000000-0005-0000-0000-000045060000}"/>
    <cellStyle name="Percent 3 7 2 2" xfId="1598" xr:uid="{00000000-0005-0000-0000-000046060000}"/>
    <cellStyle name="Percent 3 7 3" xfId="829" xr:uid="{00000000-0005-0000-0000-000047060000}"/>
    <cellStyle name="Percent 3 7 3 2" xfId="1441" xr:uid="{00000000-0005-0000-0000-000048060000}"/>
    <cellStyle name="Percent 3 7 4" xfId="1064" xr:uid="{00000000-0005-0000-0000-000049060000}"/>
    <cellStyle name="Percent 3 8" xfId="189" xr:uid="{00000000-0005-0000-0000-00004A060000}"/>
    <cellStyle name="Percent 3 8 2" xfId="465" xr:uid="{00000000-0005-0000-0000-00004B060000}"/>
    <cellStyle name="Percent 3 9" xfId="329" xr:uid="{00000000-0005-0000-0000-00004C060000}"/>
    <cellStyle name="Percent 3 9 2" xfId="1377" xr:uid="{00000000-0005-0000-0000-00004D060000}"/>
    <cellStyle name="Percent 4" xfId="59" xr:uid="{00000000-0005-0000-0000-00004E060000}"/>
    <cellStyle name="Percent 4 2" xfId="125" xr:uid="{00000000-0005-0000-0000-00004F060000}"/>
    <cellStyle name="Percent 5" xfId="126" xr:uid="{00000000-0005-0000-0000-000050060000}"/>
    <cellStyle name="Percent 5 2" xfId="280" xr:uid="{00000000-0005-0000-0000-000051060000}"/>
    <cellStyle name="Percent 5 2 2" xfId="416" xr:uid="{00000000-0005-0000-0000-000052060000}"/>
    <cellStyle name="Percent 5 2 2 2" xfId="1618" xr:uid="{00000000-0005-0000-0000-000053060000}"/>
    <cellStyle name="Percent 5 2 3" xfId="845" xr:uid="{00000000-0005-0000-0000-000054060000}"/>
    <cellStyle name="Percent 5 2 3 2" xfId="1461" xr:uid="{00000000-0005-0000-0000-000055060000}"/>
    <cellStyle name="Percent 5 2 4" xfId="1084" xr:uid="{00000000-0005-0000-0000-000056060000}"/>
    <cellStyle name="Percent 5 3" xfId="210" xr:uid="{00000000-0005-0000-0000-000057060000}"/>
    <cellStyle name="Percent 5 3 2" xfId="485" xr:uid="{00000000-0005-0000-0000-000058060000}"/>
    <cellStyle name="Percent 5 4" xfId="349" xr:uid="{00000000-0005-0000-0000-000059060000}"/>
    <cellStyle name="Percent 5 4 2" xfId="1552" xr:uid="{00000000-0005-0000-0000-00005A060000}"/>
    <cellStyle name="Percent 5 5" xfId="810" xr:uid="{00000000-0005-0000-0000-00005B060000}"/>
    <cellStyle name="Percent 5 5 2" xfId="1397" xr:uid="{00000000-0005-0000-0000-00005C060000}"/>
    <cellStyle name="Percent 5 6" xfId="1018" xr:uid="{00000000-0005-0000-0000-00005D060000}"/>
    <cellStyle name="Percent 6" xfId="173" xr:uid="{00000000-0005-0000-0000-00005E060000}"/>
    <cellStyle name="Percent 7" xfId="251" xr:uid="{00000000-0005-0000-0000-00005F060000}"/>
    <cellStyle name="Percent 7 2" xfId="390" xr:uid="{00000000-0005-0000-0000-000060060000}"/>
    <cellStyle name="Percent 7 2 2" xfId="1594" xr:uid="{00000000-0005-0000-0000-000061060000}"/>
    <cellStyle name="Percent 7 3" xfId="1060" xr:uid="{00000000-0005-0000-0000-000062060000}"/>
    <cellStyle name="Percent 8" xfId="325" xr:uid="{00000000-0005-0000-0000-000063060000}"/>
    <cellStyle name="phx-col-head-last" xfId="547" xr:uid="{00000000-0005-0000-0000-000064060000}"/>
    <cellStyle name="phx-header" xfId="549" xr:uid="{00000000-0005-0000-0000-000065060000}"/>
    <cellStyle name="phx-subhead" xfId="548" xr:uid="{00000000-0005-0000-0000-000066060000}"/>
    <cellStyle name="Prosent 2" xfId="179" xr:uid="{00000000-0005-0000-0000-000067060000}"/>
    <cellStyle name="Prosent 2 2" xfId="828" xr:uid="{00000000-0005-0000-0000-000068060000}"/>
    <cellStyle name="Prosent 2 3" xfId="598" xr:uid="{00000000-0005-0000-0000-000069060000}"/>
    <cellStyle name="Prosent 3" xfId="48" xr:uid="{00000000-0005-0000-0000-00006A060000}"/>
    <cellStyle name="Prosent 3 2" xfId="556" xr:uid="{00000000-0005-0000-0000-00006B060000}"/>
    <cellStyle name="Prosent 4" xfId="777" xr:uid="{00000000-0005-0000-0000-00006C060000}"/>
    <cellStyle name="TheMA_Background" xfId="44" xr:uid="{00000000-0005-0000-0000-00006D060000}"/>
    <cellStyle name="Title" xfId="1" builtinId="15" customBuiltin="1"/>
    <cellStyle name="Title 2" xfId="669" xr:uid="{00000000-0005-0000-0000-00006F060000}"/>
    <cellStyle name="Total" xfId="17" builtinId="25" customBuiltin="1"/>
    <cellStyle name="Total 2" xfId="699" xr:uid="{00000000-0005-0000-0000-000071060000}"/>
    <cellStyle name="Tusenskille" xfId="704" xr:uid="{00000000-0005-0000-0000-000072060000}"/>
    <cellStyle name="Tusenskille 2" xfId="638" xr:uid="{00000000-0005-0000-0000-000073060000}"/>
    <cellStyle name="Tusenskille 2 2" xfId="746" xr:uid="{00000000-0005-0000-0000-000074060000}"/>
    <cellStyle name="Tusenskille 3" xfId="772" xr:uid="{00000000-0005-0000-0000-000075060000}"/>
    <cellStyle name="Valgcelle" xfId="58" xr:uid="{00000000-0005-0000-0000-000076060000}"/>
    <cellStyle name="Warning Text" xfId="14" builtinId="11" customBuiltin="1"/>
    <cellStyle name="Warning Text 2" xfId="80" xr:uid="{00000000-0005-0000-0000-000078060000}"/>
    <cellStyle name="Warning Text 2 2" xfId="792" xr:uid="{00000000-0005-0000-0000-000079060000}"/>
    <cellStyle name="Warning Text 2 3" xfId="701" xr:uid="{00000000-0005-0000-0000-00007A060000}"/>
    <cellStyle name="Warning Text 3" xfId="64" xr:uid="{00000000-0005-0000-0000-00007B060000}"/>
  </cellStyles>
  <dxfs count="3">
    <dxf>
      <border diagonalUp="0" diagonalDown="0">
        <left/>
        <right/>
        <top/>
        <bottom/>
        <vertical/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  <tableStyle name="TheMA_Table" pivot="0" count="1" xr9:uid="{00000000-0011-0000-FFFF-FFFF01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ublikasjoner.nve.no/rapport/2025/rapport2025_15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353709</xdr:colOff>
      <xdr:row>4</xdr:row>
      <xdr:rowOff>19051</xdr:rowOff>
    </xdr:from>
    <xdr:to>
      <xdr:col>14</xdr:col>
      <xdr:colOff>253683</xdr:colOff>
      <xdr:row>31</xdr:row>
      <xdr:rowOff>41276</xdr:rowOff>
    </xdr:to>
    <xdr:pic>
      <xdr:nvPicPr>
        <xdr:cNvPr id="7" name="Bil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818B16-A66C-FD02-2E1B-E34473E19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4559" y="857251"/>
          <a:ext cx="3665524" cy="5194300"/>
        </a:xfrm>
        <a:prstGeom prst="rect">
          <a:avLst/>
        </a:prstGeom>
        <a:ln>
          <a:solidFill>
            <a:schemeClr val="tx1">
              <a:lumMod val="85000"/>
              <a:lumOff val="1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NVE_2018_nye_farger">
      <a:dk1>
        <a:srgbClr val="000000"/>
      </a:dk1>
      <a:lt1>
        <a:srgbClr val="FFFFFF"/>
      </a:lt1>
      <a:dk2>
        <a:srgbClr val="4C4D4F"/>
      </a:dk2>
      <a:lt2>
        <a:srgbClr val="E6E7E7"/>
      </a:lt2>
      <a:accent1>
        <a:srgbClr val="CD1232"/>
      </a:accent1>
      <a:accent2>
        <a:srgbClr val="00667E"/>
      </a:accent2>
      <a:accent3>
        <a:srgbClr val="0096A7"/>
      </a:accent3>
      <a:accent4>
        <a:srgbClr val="A3D0CA"/>
      </a:accent4>
      <a:accent5>
        <a:srgbClr val="ACC282"/>
      </a:accent5>
      <a:accent6>
        <a:srgbClr val="E96956"/>
      </a:accent6>
      <a:hlink>
        <a:srgbClr val="00667E"/>
      </a:hlink>
      <a:folHlink>
        <a:srgbClr val="83848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gki@nve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2"/>
  </sheetPr>
  <dimension ref="A1:X38"/>
  <sheetViews>
    <sheetView tabSelected="1" zoomScaleNormal="100" workbookViewId="0">
      <selection activeCell="R17" sqref="R17"/>
    </sheetView>
  </sheetViews>
  <sheetFormatPr defaultColWidth="10.81640625" defaultRowHeight="14.5" x14ac:dyDescent="0.35"/>
  <cols>
    <col min="1" max="16384" width="10.81640625" style="2"/>
  </cols>
  <sheetData>
    <row r="1" spans="1:24" ht="18.5" x14ac:dyDescent="0.45">
      <c r="A1" s="89" t="s">
        <v>105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 ht="18.5" x14ac:dyDescent="0.45">
      <c r="A2" s="89" t="s">
        <v>104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5" spans="1:24" ht="15.5" x14ac:dyDescent="0.35">
      <c r="A5" s="8" t="s">
        <v>103</v>
      </c>
    </row>
    <row r="6" spans="1:24" ht="15.5" x14ac:dyDescent="0.35">
      <c r="A6" s="9" t="s">
        <v>106</v>
      </c>
    </row>
    <row r="7" spans="1:24" ht="15.5" x14ac:dyDescent="0.35">
      <c r="A7" s="9" t="s">
        <v>0</v>
      </c>
    </row>
    <row r="9" spans="1:24" ht="15.5" x14ac:dyDescent="0.35">
      <c r="A9" s="8"/>
    </row>
    <row r="10" spans="1:24" x14ac:dyDescent="0.35">
      <c r="A10" s="18"/>
    </row>
    <row r="11" spans="1:24" x14ac:dyDescent="0.35">
      <c r="A11" s="16"/>
    </row>
    <row r="12" spans="1:24" ht="15.5" x14ac:dyDescent="0.35">
      <c r="A12" s="17"/>
    </row>
    <row r="13" spans="1:24" x14ac:dyDescent="0.35">
      <c r="A13" s="16"/>
    </row>
    <row r="16" spans="1:24" ht="15.5" x14ac:dyDescent="0.35">
      <c r="A16" s="9" t="s">
        <v>1</v>
      </c>
    </row>
    <row r="17" spans="1:1" x14ac:dyDescent="0.35">
      <c r="A17" s="26" t="s">
        <v>2</v>
      </c>
    </row>
    <row r="18" spans="1:1" ht="15.5" x14ac:dyDescent="0.35">
      <c r="A18" s="10"/>
    </row>
    <row r="19" spans="1:1" ht="15.5" x14ac:dyDescent="0.35">
      <c r="A19" s="9"/>
    </row>
    <row r="20" spans="1:1" ht="15.5" x14ac:dyDescent="0.35">
      <c r="A20" s="9"/>
    </row>
    <row r="21" spans="1:1" ht="15.5" x14ac:dyDescent="0.35">
      <c r="A21" s="9" t="s">
        <v>3</v>
      </c>
    </row>
    <row r="22" spans="1:1" ht="15.5" x14ac:dyDescent="0.35">
      <c r="A22" s="11" t="s">
        <v>4</v>
      </c>
    </row>
    <row r="23" spans="1:1" ht="15.5" x14ac:dyDescent="0.35">
      <c r="A23" s="12" t="s">
        <v>5</v>
      </c>
    </row>
    <row r="24" spans="1:1" x14ac:dyDescent="0.35">
      <c r="A24" s="14" t="s">
        <v>6</v>
      </c>
    </row>
    <row r="25" spans="1:1" ht="15.5" x14ac:dyDescent="0.35">
      <c r="A25" s="11" t="s">
        <v>7</v>
      </c>
    </row>
    <row r="26" spans="1:1" ht="15.5" x14ac:dyDescent="0.35">
      <c r="A26" s="12" t="s">
        <v>8</v>
      </c>
    </row>
    <row r="27" spans="1:1" ht="15.5" x14ac:dyDescent="0.35">
      <c r="A27" s="12" t="s">
        <v>9</v>
      </c>
    </row>
    <row r="30" spans="1:1" x14ac:dyDescent="0.35">
      <c r="A30" s="2" t="s">
        <v>10</v>
      </c>
    </row>
    <row r="31" spans="1:1" x14ac:dyDescent="0.35">
      <c r="A31" s="2" t="s">
        <v>11</v>
      </c>
    </row>
    <row r="32" spans="1:1" x14ac:dyDescent="0.35">
      <c r="A32" s="18" t="s">
        <v>12</v>
      </c>
    </row>
    <row r="33" spans="1:24" x14ac:dyDescent="0.35">
      <c r="A33" s="2" t="s">
        <v>13</v>
      </c>
    </row>
    <row r="34" spans="1:24" x14ac:dyDescent="0.35">
      <c r="A34" s="13"/>
    </row>
    <row r="35" spans="1:24" x14ac:dyDescent="0.35">
      <c r="A35" s="13"/>
    </row>
    <row r="37" spans="1:2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</sheetData>
  <mergeCells count="2">
    <mergeCell ref="A1:X1"/>
    <mergeCell ref="A2:X2"/>
  </mergeCells>
  <hyperlinks>
    <hyperlink ref="A22" location="'Hovedtall fra analysen'!A1" display=" - Hovedtall fra analysen" xr:uid="{00000000-0004-0000-0000-000000000000}"/>
    <hyperlink ref="A24" location="'Forbruk i Norge'!A1" display=" - Forbruk i Norden" xr:uid="{00000000-0004-0000-0000-000001000000}"/>
    <hyperlink ref="A25" location="'Produksjon i Norden'!A1" display=" - Produksjon i Norden" xr:uid="{00000000-0004-0000-0000-000002000000}"/>
    <hyperlink ref="A23" location="'Kull-, gass- og CO2-priser'!A1" display=" - Kull-, gass- og CO2-priser" xr:uid="{00000000-0004-0000-0000-000003000000}"/>
    <hyperlink ref="A26" location="'Kraftbalanser Norden'!A1" display=" - Kraftbalanse i nordiske prisområder" xr:uid="{00000000-0004-0000-0000-000004000000}"/>
    <hyperlink ref="A27" location="'Kraftpriser Norden'!A1" display=" - Kraftpriser i nordiske elspotområder" xr:uid="{00000000-0004-0000-0000-000005000000}"/>
    <hyperlink ref="A17" r:id="rId1" xr:uid="{00000000-0004-0000-0000-000006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6"/>
  </sheetPr>
  <dimension ref="A1:O54"/>
  <sheetViews>
    <sheetView zoomScaleNormal="100" workbookViewId="0">
      <selection activeCell="A2" sqref="A2"/>
    </sheetView>
  </sheetViews>
  <sheetFormatPr defaultColWidth="10.81640625" defaultRowHeight="14.5" x14ac:dyDescent="0.35"/>
  <cols>
    <col min="1" max="1" width="18.453125" style="2" bestFit="1" customWidth="1"/>
    <col min="2" max="2" width="12" style="2" bestFit="1" customWidth="1"/>
    <col min="3" max="10" width="11.81640625" style="2" customWidth="1"/>
    <col min="11" max="16384" width="10.81640625" style="2"/>
  </cols>
  <sheetData>
    <row r="1" spans="1:12" ht="18.5" x14ac:dyDescent="0.45">
      <c r="A1" s="89" t="s">
        <v>14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ht="15" thickBot="1" x14ac:dyDescent="0.4">
      <c r="A2" s="63"/>
      <c r="B2" s="82" t="s">
        <v>15</v>
      </c>
      <c r="C2" s="83" t="s">
        <v>16</v>
      </c>
      <c r="D2" s="83" t="s">
        <v>17</v>
      </c>
      <c r="E2" s="83" t="s">
        <v>18</v>
      </c>
      <c r="F2" s="83" t="s">
        <v>19</v>
      </c>
      <c r="G2" s="83" t="s">
        <v>20</v>
      </c>
      <c r="H2" s="83" t="s">
        <v>21</v>
      </c>
      <c r="I2" s="83" t="s">
        <v>22</v>
      </c>
      <c r="J2" s="83" t="s">
        <v>23</v>
      </c>
      <c r="L2" s="14"/>
    </row>
    <row r="3" spans="1:12" x14ac:dyDescent="0.35">
      <c r="A3" s="90" t="s">
        <v>24</v>
      </c>
      <c r="B3" s="70" t="s">
        <v>25</v>
      </c>
      <c r="C3" s="61">
        <v>67</v>
      </c>
      <c r="D3" s="61">
        <v>62</v>
      </c>
      <c r="E3" s="61">
        <v>60</v>
      </c>
      <c r="F3" s="61">
        <v>80</v>
      </c>
      <c r="G3" s="41">
        <v>83.609060934088504</v>
      </c>
      <c r="H3" s="41">
        <v>79.644947453158295</v>
      </c>
      <c r="I3" s="41">
        <v>80.467263480000014</v>
      </c>
      <c r="J3" s="41">
        <v>87.512823371606103</v>
      </c>
      <c r="L3" s="14"/>
    </row>
    <row r="4" spans="1:12" x14ac:dyDescent="0.35">
      <c r="A4" s="90"/>
      <c r="B4" s="70" t="s">
        <v>26</v>
      </c>
      <c r="C4" s="61">
        <v>54</v>
      </c>
      <c r="D4" s="61">
        <v>54</v>
      </c>
      <c r="E4" s="61">
        <v>52</v>
      </c>
      <c r="F4" s="61">
        <v>77</v>
      </c>
      <c r="G4" s="41">
        <v>83.94015126804544</v>
      </c>
      <c r="H4" s="41">
        <v>80.769251088850325</v>
      </c>
      <c r="I4" s="41">
        <v>82.346332866666657</v>
      </c>
      <c r="J4" s="41">
        <v>85.51939025163999</v>
      </c>
      <c r="L4" s="14"/>
    </row>
    <row r="5" spans="1:12" x14ac:dyDescent="0.35">
      <c r="A5" s="90"/>
      <c r="B5" s="70" t="s">
        <v>27</v>
      </c>
      <c r="C5" s="61">
        <v>55</v>
      </c>
      <c r="D5" s="61">
        <v>58</v>
      </c>
      <c r="E5" s="61">
        <v>58</v>
      </c>
      <c r="F5" s="61">
        <v>76</v>
      </c>
      <c r="G5" s="41">
        <v>81.246012053411604</v>
      </c>
      <c r="H5" s="41">
        <v>79.342870623158475</v>
      </c>
      <c r="I5" s="41">
        <v>79.836084986666663</v>
      </c>
      <c r="J5" s="41">
        <v>81.705391052200724</v>
      </c>
      <c r="L5" s="14"/>
    </row>
    <row r="6" spans="1:12" x14ac:dyDescent="0.35">
      <c r="A6" s="90"/>
      <c r="B6" s="70" t="s">
        <v>28</v>
      </c>
      <c r="C6" s="61">
        <v>58</v>
      </c>
      <c r="D6" s="61">
        <v>60</v>
      </c>
      <c r="E6" s="61">
        <v>63</v>
      </c>
      <c r="F6" s="61">
        <v>75</v>
      </c>
      <c r="G6" s="41">
        <v>78.518442827587265</v>
      </c>
      <c r="H6" s="41">
        <v>78.662797851347023</v>
      </c>
      <c r="I6" s="41">
        <v>78.955176040000012</v>
      </c>
      <c r="J6" s="41">
        <v>80.003828366896201</v>
      </c>
      <c r="L6" s="14"/>
    </row>
    <row r="7" spans="1:12" x14ac:dyDescent="0.35">
      <c r="A7" s="90"/>
      <c r="B7" s="70"/>
      <c r="C7" s="61"/>
      <c r="D7" s="61"/>
      <c r="E7" s="61"/>
      <c r="F7" s="61"/>
      <c r="G7" s="41"/>
      <c r="H7" s="41"/>
      <c r="I7" s="41"/>
      <c r="J7" s="41"/>
      <c r="L7" s="14"/>
    </row>
    <row r="8" spans="1:12" x14ac:dyDescent="0.35">
      <c r="A8" s="90"/>
      <c r="B8" s="70" t="s">
        <v>29</v>
      </c>
      <c r="C8" s="61">
        <v>102</v>
      </c>
      <c r="D8" s="61">
        <v>91</v>
      </c>
      <c r="E8" s="61">
        <v>87</v>
      </c>
      <c r="F8" s="61">
        <v>114</v>
      </c>
      <c r="G8" s="41">
        <v>120.7575976801309</v>
      </c>
      <c r="H8" s="41">
        <v>116.08858870547</v>
      </c>
      <c r="I8" s="41">
        <v>117.51492850666664</v>
      </c>
      <c r="J8" s="41">
        <v>127.87621622771481</v>
      </c>
    </row>
    <row r="9" spans="1:12" x14ac:dyDescent="0.35">
      <c r="A9" s="90"/>
      <c r="B9" s="70" t="s">
        <v>30</v>
      </c>
      <c r="C9" s="61">
        <v>85</v>
      </c>
      <c r="D9" s="61">
        <v>80</v>
      </c>
      <c r="E9" s="61">
        <v>75</v>
      </c>
      <c r="F9" s="61">
        <v>111</v>
      </c>
      <c r="G9" s="41">
        <v>122.44503639737761</v>
      </c>
      <c r="H9" s="41">
        <v>118.6350596097727</v>
      </c>
      <c r="I9" s="41">
        <v>121.19388445333338</v>
      </c>
      <c r="J9" s="41">
        <v>125.9921481319834</v>
      </c>
    </row>
    <row r="10" spans="1:12" x14ac:dyDescent="0.35">
      <c r="A10" s="90"/>
      <c r="B10" s="70" t="s">
        <v>31</v>
      </c>
      <c r="C10" s="61">
        <v>87</v>
      </c>
      <c r="D10" s="61">
        <v>84</v>
      </c>
      <c r="E10" s="61">
        <v>82</v>
      </c>
      <c r="F10" s="61">
        <v>110</v>
      </c>
      <c r="G10" s="41">
        <v>118.8914200983353</v>
      </c>
      <c r="H10" s="41">
        <v>117.1196428975129</v>
      </c>
      <c r="I10" s="41">
        <v>118.21996021333338</v>
      </c>
      <c r="J10" s="41">
        <v>121.13672864467421</v>
      </c>
    </row>
    <row r="11" spans="1:12" x14ac:dyDescent="0.35">
      <c r="A11" s="90"/>
      <c r="B11" s="70" t="s">
        <v>32</v>
      </c>
      <c r="C11" s="61">
        <v>91</v>
      </c>
      <c r="D11" s="61">
        <v>86</v>
      </c>
      <c r="E11" s="61">
        <v>86</v>
      </c>
      <c r="F11" s="61">
        <v>109</v>
      </c>
      <c r="G11" s="41">
        <v>115.2112627972358</v>
      </c>
      <c r="H11" s="41">
        <v>115.4147384037643</v>
      </c>
      <c r="I11" s="41">
        <v>117.56974738666663</v>
      </c>
      <c r="J11" s="41">
        <v>119.62316929249261</v>
      </c>
    </row>
    <row r="12" spans="1:12" x14ac:dyDescent="0.35">
      <c r="A12" s="90"/>
      <c r="B12" s="70"/>
      <c r="C12" s="61"/>
      <c r="D12" s="61"/>
      <c r="E12" s="61"/>
      <c r="F12" s="61"/>
      <c r="G12" s="41"/>
      <c r="H12" s="41"/>
      <c r="I12" s="41"/>
      <c r="J12" s="41"/>
    </row>
    <row r="13" spans="1:12" x14ac:dyDescent="0.35">
      <c r="A13" s="90"/>
      <c r="B13" s="70" t="s">
        <v>33</v>
      </c>
      <c r="C13" s="61">
        <v>34</v>
      </c>
      <c r="D13" s="61">
        <v>34</v>
      </c>
      <c r="E13" s="61">
        <v>33</v>
      </c>
      <c r="F13" s="61">
        <v>43</v>
      </c>
      <c r="G13" s="41">
        <v>45.546207280654372</v>
      </c>
      <c r="H13" s="41">
        <v>42.718918055717459</v>
      </c>
      <c r="I13" s="41">
        <v>43.182430660000001</v>
      </c>
      <c r="J13" s="41">
        <v>46.720483996787948</v>
      </c>
    </row>
    <row r="14" spans="1:12" x14ac:dyDescent="0.35">
      <c r="A14" s="90"/>
      <c r="B14" s="70" t="s">
        <v>34</v>
      </c>
      <c r="C14" s="61">
        <v>28</v>
      </c>
      <c r="D14" s="61">
        <v>30</v>
      </c>
      <c r="E14" s="61">
        <v>30</v>
      </c>
      <c r="F14" s="61">
        <v>42</v>
      </c>
      <c r="G14" s="41">
        <v>45.054858226276828</v>
      </c>
      <c r="H14" s="41">
        <v>42.967802547069923</v>
      </c>
      <c r="I14" s="41">
        <v>43.553600160000009</v>
      </c>
      <c r="J14" s="41">
        <v>45.378328299693791</v>
      </c>
    </row>
    <row r="15" spans="1:12" x14ac:dyDescent="0.35">
      <c r="A15" s="90"/>
      <c r="B15" s="70" t="s">
        <v>35</v>
      </c>
      <c r="C15" s="61">
        <v>29</v>
      </c>
      <c r="D15" s="61">
        <v>33</v>
      </c>
      <c r="E15" s="61">
        <v>34</v>
      </c>
      <c r="F15" s="61">
        <v>41</v>
      </c>
      <c r="G15" s="41">
        <v>43.553775940821659</v>
      </c>
      <c r="H15" s="41">
        <v>42.017199288052929</v>
      </c>
      <c r="I15" s="41">
        <v>42.064353920000002</v>
      </c>
      <c r="J15" s="41">
        <v>43.329838454126552</v>
      </c>
    </row>
    <row r="16" spans="1:12" ht="15" thickBot="1" x14ac:dyDescent="0.4">
      <c r="A16" s="91"/>
      <c r="B16" s="71" t="s">
        <v>36</v>
      </c>
      <c r="C16" s="64">
        <v>31</v>
      </c>
      <c r="D16" s="64">
        <v>35</v>
      </c>
      <c r="E16" s="64">
        <v>38</v>
      </c>
      <c r="F16" s="64">
        <v>41</v>
      </c>
      <c r="G16" s="42">
        <v>41.539113618018192</v>
      </c>
      <c r="H16" s="42">
        <v>41.206527120112852</v>
      </c>
      <c r="I16" s="42">
        <v>40.55873815333333</v>
      </c>
      <c r="J16" s="42">
        <v>41.524835120111</v>
      </c>
    </row>
    <row r="17" spans="1:15" x14ac:dyDescent="0.35">
      <c r="A17" s="92" t="s">
        <v>37</v>
      </c>
      <c r="B17" s="72">
        <v>2023</v>
      </c>
      <c r="C17" s="41">
        <f>'Produksjon i Norden'!J4</f>
        <v>155.80000000000001</v>
      </c>
      <c r="D17" s="41">
        <f>'Produksjon i Norden'!J10</f>
        <v>164.3</v>
      </c>
      <c r="E17" s="41">
        <f>'Produksjon i Norden'!J22</f>
        <v>78</v>
      </c>
      <c r="F17" s="41">
        <f>'Produksjon i Norden'!J16</f>
        <v>33.4</v>
      </c>
      <c r="G17" s="41">
        <v>488.50190200000003</v>
      </c>
      <c r="H17" s="41">
        <v>117.533912</v>
      </c>
      <c r="I17" s="41">
        <v>503.11624399999999</v>
      </c>
      <c r="J17" s="41">
        <v>305.375</v>
      </c>
      <c r="K17" s="24"/>
    </row>
    <row r="18" spans="1:15" x14ac:dyDescent="0.35">
      <c r="A18" s="90"/>
      <c r="B18" s="73" t="s">
        <v>25</v>
      </c>
      <c r="C18" s="41">
        <f>'Produksjon i Norden'!J5</f>
        <v>161.20000000000002</v>
      </c>
      <c r="D18" s="41">
        <f>'Produksjon i Norden'!J11</f>
        <v>186.1</v>
      </c>
      <c r="E18" s="41">
        <f>'Produksjon i Norden'!J23</f>
        <v>95.299846271000007</v>
      </c>
      <c r="F18" s="41">
        <f>'Produksjon i Norden'!J17</f>
        <v>51.817770569999993</v>
      </c>
      <c r="G18" s="41">
        <v>535.41598018677985</v>
      </c>
      <c r="H18" s="41">
        <v>148.78162249933331</v>
      </c>
      <c r="I18" s="41">
        <v>558.08843471499972</v>
      </c>
      <c r="J18" s="41">
        <v>320.03293734785689</v>
      </c>
      <c r="K18" s="5"/>
    </row>
    <row r="19" spans="1:15" x14ac:dyDescent="0.35">
      <c r="A19" s="90"/>
      <c r="B19" s="73" t="s">
        <v>26</v>
      </c>
      <c r="C19" s="41">
        <f>'Produksjon i Norden'!J6</f>
        <v>181</v>
      </c>
      <c r="D19" s="41">
        <f>'Produksjon i Norden'!J12</f>
        <v>192.49999999999997</v>
      </c>
      <c r="E19" s="41">
        <f>'Produksjon i Norden'!J24</f>
        <v>100.49976446400001</v>
      </c>
      <c r="F19" s="41">
        <f>'Produksjon i Norden'!J18</f>
        <v>59.8</v>
      </c>
      <c r="G19" s="41">
        <v>613.71774701660308</v>
      </c>
      <c r="H19" s="41">
        <v>159.88081845900001</v>
      </c>
      <c r="I19" s="41">
        <v>584.69339600692149</v>
      </c>
      <c r="J19" s="41">
        <v>354.86010554796269</v>
      </c>
      <c r="K19" s="5"/>
    </row>
    <row r="20" spans="1:15" x14ac:dyDescent="0.35">
      <c r="A20" s="90"/>
      <c r="B20" s="73" t="s">
        <v>27</v>
      </c>
      <c r="C20" s="41">
        <f>'Produksjon i Norden'!J7</f>
        <v>192</v>
      </c>
      <c r="D20" s="41">
        <f>'Produksjon i Norden'!J13</f>
        <v>200.5</v>
      </c>
      <c r="E20" s="41">
        <f>'Produksjon i Norden'!J25</f>
        <v>106.09969254033334</v>
      </c>
      <c r="F20" s="41">
        <f>'Produksjon i Norden'!J19</f>
        <v>80.3</v>
      </c>
      <c r="G20" s="41">
        <v>672.02925713276522</v>
      </c>
      <c r="H20" s="41">
        <v>177.8746839486667</v>
      </c>
      <c r="I20" s="41">
        <v>629.21813911052163</v>
      </c>
      <c r="J20" s="41">
        <v>397.67611863169628</v>
      </c>
      <c r="K20" s="5"/>
    </row>
    <row r="21" spans="1:15" ht="15" thickBot="1" x14ac:dyDescent="0.4">
      <c r="A21" s="91"/>
      <c r="B21" s="74" t="s">
        <v>28</v>
      </c>
      <c r="C21" s="42">
        <f>'Produksjon i Norden'!J8</f>
        <v>205</v>
      </c>
      <c r="D21" s="42">
        <f>'Produksjon i Norden'!J14</f>
        <v>236</v>
      </c>
      <c r="E21" s="42">
        <f>'Produksjon i Norden'!J26</f>
        <v>123.79999999999998</v>
      </c>
      <c r="F21" s="42">
        <f>'Produksjon i Norden'!J20</f>
        <v>107.9</v>
      </c>
      <c r="G21" s="42">
        <v>788.40278824915617</v>
      </c>
      <c r="H21" s="42">
        <v>220.6791383136667</v>
      </c>
      <c r="I21" s="42">
        <v>713.92468732166924</v>
      </c>
      <c r="J21" s="42">
        <v>488.43641099186362</v>
      </c>
      <c r="K21" s="5"/>
    </row>
    <row r="22" spans="1:15" x14ac:dyDescent="0.35">
      <c r="A22" s="92" t="s">
        <v>38</v>
      </c>
      <c r="B22" s="75" t="s">
        <v>39</v>
      </c>
      <c r="C22" s="41">
        <f>'Forbruk i Norden'!K3</f>
        <v>134.39999999999998</v>
      </c>
      <c r="D22" s="41">
        <f>'Forbruk i Norden'!K10</f>
        <v>133.9</v>
      </c>
      <c r="E22" s="41">
        <f>'Forbruk i Norden'!K22</f>
        <v>80.399999999999991</v>
      </c>
      <c r="F22" s="41">
        <f>'Forbruk i Norden'!K16</f>
        <v>35.200000000000003</v>
      </c>
      <c r="G22" s="41">
        <f>G17-G27</f>
        <v>497.72690200000005</v>
      </c>
      <c r="H22" s="41">
        <f t="shared" ref="H22" si="0">H17-H27</f>
        <v>111.874379</v>
      </c>
      <c r="I22" s="41">
        <f>I17-I27</f>
        <v>452.644542</v>
      </c>
      <c r="J22" s="41">
        <f>J17-J27</f>
        <v>329.20800000000003</v>
      </c>
      <c r="K22" s="22"/>
      <c r="L22" s="22"/>
    </row>
    <row r="23" spans="1:15" x14ac:dyDescent="0.35">
      <c r="A23" s="90"/>
      <c r="B23" s="76" t="s">
        <v>25</v>
      </c>
      <c r="C23" s="41">
        <f>'Forbruk i Norden'!K5</f>
        <v>154.4</v>
      </c>
      <c r="D23" s="41">
        <f>'Forbruk i Norden'!K11</f>
        <v>158.30000000000001</v>
      </c>
      <c r="E23" s="41">
        <f>'Forbruk i Norden'!K23</f>
        <v>93.6</v>
      </c>
      <c r="F23" s="41">
        <f>'Forbruk i Norden'!K17</f>
        <v>48.1</v>
      </c>
      <c r="G23" s="41">
        <v>567.59453954533342</v>
      </c>
      <c r="H23" s="41">
        <v>130.92218093</v>
      </c>
      <c r="I23" s="41">
        <v>505.79375919133332</v>
      </c>
      <c r="J23" s="41">
        <v>341.7713688583334</v>
      </c>
    </row>
    <row r="24" spans="1:15" x14ac:dyDescent="0.35">
      <c r="A24" s="90"/>
      <c r="B24" s="76" t="s">
        <v>26</v>
      </c>
      <c r="C24" s="41">
        <f>'Forbruk i Norden'!K6</f>
        <v>161.89999999999998</v>
      </c>
      <c r="D24" s="41">
        <f>'Forbruk i Norden'!K12</f>
        <v>171.29999999999998</v>
      </c>
      <c r="E24" s="41">
        <f>'Forbruk i Norden'!K24</f>
        <v>97.5</v>
      </c>
      <c r="F24" s="41">
        <f>'Forbruk i Norden'!K18</f>
        <v>58.6</v>
      </c>
      <c r="G24" s="41">
        <v>634.61593065966667</v>
      </c>
      <c r="H24" s="41">
        <v>142.71707392866671</v>
      </c>
      <c r="I24" s="41">
        <v>542.43543578866672</v>
      </c>
      <c r="J24" s="41">
        <v>373.07327537133341</v>
      </c>
    </row>
    <row r="25" spans="1:15" x14ac:dyDescent="0.35">
      <c r="A25" s="90"/>
      <c r="B25" s="76" t="s">
        <v>27</v>
      </c>
      <c r="C25" s="41">
        <f>'Forbruk i Norden'!K7</f>
        <v>172.2</v>
      </c>
      <c r="D25" s="41">
        <f>'Forbruk i Norden'!K13</f>
        <v>185.3</v>
      </c>
      <c r="E25" s="41">
        <f>'Forbruk i Norden'!K25</f>
        <v>106.80000000000001</v>
      </c>
      <c r="F25" s="41">
        <f>'Forbruk i Norden'!K19</f>
        <v>71.5</v>
      </c>
      <c r="G25" s="41">
        <v>691.29615891866672</v>
      </c>
      <c r="H25" s="41">
        <v>161.5917030636667</v>
      </c>
      <c r="I25" s="41">
        <v>588.79041263700014</v>
      </c>
      <c r="J25" s="41">
        <v>413.68367242733331</v>
      </c>
    </row>
    <row r="26" spans="1:15" ht="15" thickBot="1" x14ac:dyDescent="0.4">
      <c r="A26" s="91"/>
      <c r="B26" s="77" t="s">
        <v>28</v>
      </c>
      <c r="C26" s="42">
        <f>'Forbruk i Norden'!K8</f>
        <v>189.54</v>
      </c>
      <c r="D26" s="42">
        <f>'Forbruk i Norden'!K14</f>
        <v>219.20000000000002</v>
      </c>
      <c r="E26" s="42">
        <f>'Forbruk i Norden'!K26</f>
        <v>125.6</v>
      </c>
      <c r="F26" s="42">
        <f>'Forbruk i Norden'!K20</f>
        <v>92.7</v>
      </c>
      <c r="G26" s="42">
        <v>808.55391885566667</v>
      </c>
      <c r="H26" s="42">
        <v>211.1716903553334</v>
      </c>
      <c r="I26" s="42">
        <v>679.07137647833326</v>
      </c>
      <c r="J26" s="42">
        <v>500.64929793766669</v>
      </c>
    </row>
    <row r="27" spans="1:15" x14ac:dyDescent="0.35">
      <c r="A27" s="92" t="s">
        <v>40</v>
      </c>
      <c r="B27" s="75" t="s">
        <v>39</v>
      </c>
      <c r="C27" s="41">
        <f t="shared" ref="C27:F31" si="1">C17-C22</f>
        <v>21.400000000000034</v>
      </c>
      <c r="D27" s="41">
        <f t="shared" si="1"/>
        <v>30.400000000000006</v>
      </c>
      <c r="E27" s="41">
        <f t="shared" si="1"/>
        <v>-2.3999999999999915</v>
      </c>
      <c r="F27" s="41">
        <f t="shared" si="1"/>
        <v>-1.8000000000000043</v>
      </c>
      <c r="G27" s="41">
        <v>-9.2250000000000014</v>
      </c>
      <c r="H27" s="41">
        <v>5.6595329999999997</v>
      </c>
      <c r="I27" s="41">
        <v>50.471702000000008</v>
      </c>
      <c r="J27" s="41">
        <v>-23.833000000000002</v>
      </c>
      <c r="K27" s="24"/>
    </row>
    <row r="28" spans="1:15" x14ac:dyDescent="0.35">
      <c r="A28" s="90"/>
      <c r="B28" s="76" t="s">
        <v>25</v>
      </c>
      <c r="C28" s="41">
        <f t="shared" si="1"/>
        <v>6.8000000000000114</v>
      </c>
      <c r="D28" s="41">
        <f t="shared" si="1"/>
        <v>27.799999999999983</v>
      </c>
      <c r="E28" s="41">
        <f t="shared" si="1"/>
        <v>1.6998462710000126</v>
      </c>
      <c r="F28" s="41">
        <f t="shared" si="1"/>
        <v>3.7177705699999919</v>
      </c>
      <c r="G28" s="41">
        <v>-32.178559999999997</v>
      </c>
      <c r="H28" s="41">
        <v>17.859439999999999</v>
      </c>
      <c r="I28" s="41">
        <v>52.29468</v>
      </c>
      <c r="J28" s="41">
        <v>-21.738430000000001</v>
      </c>
    </row>
    <row r="29" spans="1:15" x14ac:dyDescent="0.35">
      <c r="A29" s="90"/>
      <c r="B29" s="76" t="s">
        <v>26</v>
      </c>
      <c r="C29" s="41">
        <f t="shared" si="1"/>
        <v>19.100000000000023</v>
      </c>
      <c r="D29" s="41">
        <f t="shared" si="1"/>
        <v>21.199999999999989</v>
      </c>
      <c r="E29" s="41">
        <f t="shared" si="1"/>
        <v>2.999764464000009</v>
      </c>
      <c r="F29" s="41">
        <f t="shared" si="1"/>
        <v>1.1999999999999957</v>
      </c>
      <c r="G29" s="41">
        <v>-20.89818</v>
      </c>
      <c r="H29" s="41">
        <v>17.163740000000001</v>
      </c>
      <c r="I29" s="41">
        <v>42.257959999999997</v>
      </c>
      <c r="J29" s="41">
        <v>-18.213170000000002</v>
      </c>
      <c r="M29" s="25"/>
      <c r="N29" s="25"/>
      <c r="O29" s="25"/>
    </row>
    <row r="30" spans="1:15" x14ac:dyDescent="0.35">
      <c r="A30" s="90"/>
      <c r="B30" s="76" t="s">
        <v>27</v>
      </c>
      <c r="C30" s="41">
        <f>C20-C25</f>
        <v>19.800000000000011</v>
      </c>
      <c r="D30" s="41">
        <f t="shared" si="1"/>
        <v>15.199999999999989</v>
      </c>
      <c r="E30" s="41">
        <f t="shared" ref="E30:F30" si="2">E20-E25</f>
        <v>-0.70030745966667496</v>
      </c>
      <c r="F30" s="41">
        <f t="shared" si="2"/>
        <v>8.7999999999999972</v>
      </c>
      <c r="G30" s="41">
        <v>-19.2669</v>
      </c>
      <c r="H30" s="41">
        <v>16.282979999999998</v>
      </c>
      <c r="I30" s="41">
        <v>40.427729999999997</v>
      </c>
      <c r="J30" s="41">
        <v>-16.007549999999998</v>
      </c>
      <c r="M30" s="25"/>
      <c r="N30" s="25"/>
      <c r="O30" s="25"/>
    </row>
    <row r="31" spans="1:15" ht="15" thickBot="1" x14ac:dyDescent="0.4">
      <c r="A31" s="91"/>
      <c r="B31" s="77" t="s">
        <v>28</v>
      </c>
      <c r="C31" s="42">
        <f t="shared" ref="C31" si="3">C21-C26</f>
        <v>15.460000000000008</v>
      </c>
      <c r="D31" s="42">
        <f t="shared" si="1"/>
        <v>16.799999999999983</v>
      </c>
      <c r="E31" s="42">
        <f t="shared" ref="E31:F31" si="4">E21-E26</f>
        <v>-1.8000000000000114</v>
      </c>
      <c r="F31" s="42">
        <f t="shared" si="4"/>
        <v>15.200000000000003</v>
      </c>
      <c r="G31" s="42">
        <v>-20.151129999999998</v>
      </c>
      <c r="H31" s="42">
        <v>9.5074480000000001</v>
      </c>
      <c r="I31" s="42">
        <v>34.85331</v>
      </c>
      <c r="J31" s="42">
        <v>-12.21289</v>
      </c>
      <c r="K31" s="5"/>
    </row>
    <row r="32" spans="1:15" x14ac:dyDescent="0.35">
      <c r="A32" s="55"/>
      <c r="B32" s="54"/>
      <c r="C32" s="41"/>
      <c r="D32" s="41"/>
      <c r="E32" s="41"/>
      <c r="F32" s="41"/>
      <c r="G32" s="41"/>
      <c r="H32" s="41"/>
      <c r="I32" s="41"/>
      <c r="J32" s="41"/>
    </row>
    <row r="33" spans="1:15" x14ac:dyDescent="0.35">
      <c r="A33" s="56" t="s">
        <v>41</v>
      </c>
      <c r="B33" s="56"/>
      <c r="C33" s="57"/>
      <c r="D33" s="57"/>
      <c r="E33" s="57"/>
      <c r="F33" s="3"/>
      <c r="G33" s="41"/>
      <c r="H33" s="41"/>
      <c r="I33" s="41"/>
      <c r="J33" s="41"/>
    </row>
    <row r="34" spans="1:15" x14ac:dyDescent="0.35">
      <c r="A34" s="56" t="s">
        <v>42</v>
      </c>
      <c r="B34" s="56"/>
      <c r="C34" s="57"/>
      <c r="D34" s="57"/>
      <c r="E34" s="57"/>
      <c r="F34" s="3"/>
      <c r="G34" s="41"/>
      <c r="H34" s="41"/>
      <c r="I34" s="41"/>
      <c r="J34" s="41"/>
    </row>
    <row r="35" spans="1:15" x14ac:dyDescent="0.35">
      <c r="A35" s="56"/>
      <c r="B35" s="56"/>
      <c r="C35" s="57"/>
      <c r="D35" s="57"/>
      <c r="E35" s="57"/>
      <c r="F35" s="3"/>
      <c r="G35" s="3"/>
      <c r="H35" s="3"/>
      <c r="I35" s="3"/>
      <c r="J35" s="3"/>
    </row>
    <row r="36" spans="1:15" x14ac:dyDescent="0.35">
      <c r="A36" s="58" t="s">
        <v>43</v>
      </c>
      <c r="B36" s="56"/>
      <c r="C36" s="57"/>
      <c r="D36" s="57"/>
      <c r="E36" s="57"/>
      <c r="F36" s="3"/>
      <c r="G36" s="3"/>
      <c r="H36" s="3"/>
      <c r="I36" s="3"/>
      <c r="J36" s="3"/>
    </row>
    <row r="37" spans="1:15" x14ac:dyDescent="0.35">
      <c r="A37" s="58"/>
      <c r="B37" s="56"/>
      <c r="C37" s="57"/>
      <c r="D37" s="57"/>
      <c r="E37" s="57"/>
      <c r="F37" s="3"/>
      <c r="G37" s="3"/>
      <c r="H37" s="3"/>
      <c r="I37" s="3"/>
      <c r="J37" s="3"/>
    </row>
    <row r="38" spans="1:15" x14ac:dyDescent="0.35">
      <c r="A38" s="58" t="s">
        <v>44</v>
      </c>
      <c r="B38" s="56"/>
      <c r="C38" s="57"/>
      <c r="D38" s="56"/>
      <c r="E38" s="56"/>
    </row>
    <row r="39" spans="1:15" x14ac:dyDescent="0.35">
      <c r="A39" s="25" t="s">
        <v>45</v>
      </c>
      <c r="B39" s="56"/>
      <c r="C39" s="57"/>
      <c r="D39" s="56"/>
      <c r="E39" s="56"/>
    </row>
    <row r="40" spans="1:15" s="25" customFormat="1" x14ac:dyDescent="0.35">
      <c r="A40" s="25" t="s">
        <v>46</v>
      </c>
      <c r="M40" s="2"/>
      <c r="N40" s="2"/>
      <c r="O40" s="2"/>
    </row>
    <row r="41" spans="1:15" s="25" customFormat="1" x14ac:dyDescent="0.35">
      <c r="M41" s="2"/>
      <c r="N41" s="2"/>
      <c r="O41" s="2"/>
    </row>
    <row r="42" spans="1:15" x14ac:dyDescent="0.35">
      <c r="A42" s="59" t="s">
        <v>47</v>
      </c>
      <c r="B42" s="56"/>
      <c r="C42" s="57"/>
      <c r="D42" s="56"/>
      <c r="E42" s="56"/>
    </row>
    <row r="43" spans="1:15" x14ac:dyDescent="0.35">
      <c r="A43" s="58"/>
      <c r="B43" s="56"/>
      <c r="C43" s="56"/>
      <c r="D43" s="56"/>
      <c r="E43" s="56"/>
    </row>
    <row r="45" spans="1:15" x14ac:dyDescent="0.35">
      <c r="A45" s="60"/>
    </row>
    <row r="46" spans="1:15" x14ac:dyDescent="0.35">
      <c r="B46" s="22"/>
      <c r="D46" s="23"/>
    </row>
    <row r="47" spans="1:15" x14ac:dyDescent="0.35">
      <c r="A47" s="60"/>
      <c r="B47" s="22"/>
      <c r="D47" s="23"/>
    </row>
    <row r="48" spans="1:15" x14ac:dyDescent="0.35">
      <c r="A48" s="22"/>
      <c r="B48" s="22"/>
      <c r="D48" s="23"/>
    </row>
    <row r="49" spans="1:4" x14ac:dyDescent="0.35">
      <c r="A49" s="22"/>
      <c r="B49" s="22"/>
      <c r="D49" s="23"/>
    </row>
    <row r="50" spans="1:4" x14ac:dyDescent="0.35">
      <c r="A50" s="22"/>
      <c r="B50" s="22"/>
      <c r="D50" s="23"/>
    </row>
    <row r="51" spans="1:4" x14ac:dyDescent="0.35">
      <c r="A51" s="22"/>
      <c r="B51" s="22"/>
      <c r="D51" s="23"/>
    </row>
    <row r="52" spans="1:4" x14ac:dyDescent="0.35">
      <c r="A52" s="22"/>
      <c r="B52" s="22"/>
      <c r="D52" s="23"/>
    </row>
    <row r="53" spans="1:4" x14ac:dyDescent="0.35">
      <c r="A53" s="22"/>
      <c r="B53" s="22"/>
      <c r="D53" s="23"/>
    </row>
    <row r="54" spans="1:4" x14ac:dyDescent="0.35">
      <c r="A54" s="22"/>
      <c r="B54" s="22"/>
      <c r="D54" s="23"/>
    </row>
  </sheetData>
  <mergeCells count="5">
    <mergeCell ref="A1:J1"/>
    <mergeCell ref="A3:A16"/>
    <mergeCell ref="A17:A21"/>
    <mergeCell ref="A22:A26"/>
    <mergeCell ref="A27:A31"/>
  </mergeCells>
  <pageMargins left="0.7" right="0.7" top="0.75" bottom="0.75" header="0.3" footer="0.3"/>
  <pageSetup paperSize="8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tabColor theme="5"/>
  </sheetPr>
  <dimension ref="A1:P28"/>
  <sheetViews>
    <sheetView workbookViewId="0">
      <selection activeCell="A2" sqref="A2"/>
    </sheetView>
  </sheetViews>
  <sheetFormatPr defaultColWidth="10.81640625" defaultRowHeight="14.5" x14ac:dyDescent="0.35"/>
  <cols>
    <col min="1" max="2" width="10.81640625" style="2"/>
    <col min="3" max="3" width="14.453125" style="2" customWidth="1"/>
    <col min="4" max="10" width="12.54296875" style="2" customWidth="1"/>
    <col min="11" max="11" width="12.81640625" style="2" customWidth="1"/>
    <col min="12" max="16384" width="10.81640625" style="2"/>
  </cols>
  <sheetData>
    <row r="1" spans="1:16" ht="18.5" x14ac:dyDescent="0.4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6"/>
      <c r="M1" s="6"/>
      <c r="N1" s="6"/>
      <c r="O1" s="6"/>
      <c r="P1" s="6"/>
    </row>
    <row r="2" spans="1:16" ht="26" x14ac:dyDescent="0.35">
      <c r="A2" s="78" t="s">
        <v>49</v>
      </c>
      <c r="B2" s="79" t="s">
        <v>50</v>
      </c>
      <c r="C2" s="80" t="s">
        <v>51</v>
      </c>
      <c r="D2" s="80" t="s">
        <v>52</v>
      </c>
      <c r="E2" s="81" t="s">
        <v>53</v>
      </c>
      <c r="F2" s="80" t="s">
        <v>100</v>
      </c>
      <c r="G2" s="80" t="s">
        <v>54</v>
      </c>
      <c r="H2" s="80" t="s">
        <v>55</v>
      </c>
      <c r="I2" s="80" t="s">
        <v>56</v>
      </c>
      <c r="J2" s="80" t="s">
        <v>57</v>
      </c>
      <c r="K2" s="80" t="s">
        <v>58</v>
      </c>
      <c r="L2" s="14"/>
    </row>
    <row r="3" spans="1:16" x14ac:dyDescent="0.35">
      <c r="A3" s="2" t="s">
        <v>16</v>
      </c>
      <c r="B3" s="53">
        <v>2023</v>
      </c>
      <c r="C3" s="23">
        <v>62</v>
      </c>
      <c r="D3" s="23">
        <v>1</v>
      </c>
      <c r="E3" s="23">
        <v>3.6</v>
      </c>
      <c r="F3" s="23">
        <f>35.5+0+12.8</f>
        <v>48.3</v>
      </c>
      <c r="G3" s="23">
        <v>2</v>
      </c>
      <c r="H3" s="23">
        <v>0</v>
      </c>
      <c r="I3" s="23">
        <v>10.5</v>
      </c>
      <c r="J3" s="23">
        <v>7</v>
      </c>
      <c r="K3" s="23">
        <f t="shared" ref="K3:K8" si="0">SUM(C3:J3)</f>
        <v>134.39999999999998</v>
      </c>
      <c r="L3" s="68"/>
    </row>
    <row r="4" spans="1:16" x14ac:dyDescent="0.35">
      <c r="B4" s="53" t="s">
        <v>101</v>
      </c>
      <c r="C4" s="23">
        <v>61.7</v>
      </c>
      <c r="D4" s="23">
        <v>1</v>
      </c>
      <c r="E4" s="23">
        <v>3.6</v>
      </c>
      <c r="F4" s="23">
        <f>35.5+0+12.8</f>
        <v>48.3</v>
      </c>
      <c r="G4" s="23">
        <v>2</v>
      </c>
      <c r="H4" s="23">
        <v>0</v>
      </c>
      <c r="I4" s="23">
        <v>10.5</v>
      </c>
      <c r="J4" s="23">
        <v>7</v>
      </c>
      <c r="K4" s="23">
        <f t="shared" si="0"/>
        <v>134.1</v>
      </c>
      <c r="L4" s="14"/>
    </row>
    <row r="5" spans="1:16" x14ac:dyDescent="0.35">
      <c r="B5" s="44" t="s">
        <v>25</v>
      </c>
      <c r="C5" s="23">
        <f>61.2</f>
        <v>61.2</v>
      </c>
      <c r="D5" s="23">
        <v>1</v>
      </c>
      <c r="E5" s="23">
        <v>8</v>
      </c>
      <c r="F5" s="23">
        <f xml:space="preserve"> 39.6+14.2</f>
        <v>53.8</v>
      </c>
      <c r="G5" s="23">
        <v>6</v>
      </c>
      <c r="H5" s="23">
        <v>1.3</v>
      </c>
      <c r="I5" s="23">
        <v>15.5</v>
      </c>
      <c r="J5" s="23">
        <v>7.6</v>
      </c>
      <c r="K5" s="23">
        <f t="shared" si="0"/>
        <v>154.4</v>
      </c>
      <c r="L5" s="14"/>
    </row>
    <row r="6" spans="1:16" x14ac:dyDescent="0.35">
      <c r="B6" s="45" t="s">
        <v>26</v>
      </c>
      <c r="C6" s="23">
        <f>60.5</f>
        <v>60.5</v>
      </c>
      <c r="D6" s="23">
        <v>1.3</v>
      </c>
      <c r="E6" s="23">
        <v>11.5</v>
      </c>
      <c r="F6" s="23">
        <f>41.2+14.6</f>
        <v>55.800000000000004</v>
      </c>
      <c r="G6" s="23">
        <v>8.1</v>
      </c>
      <c r="H6" s="23">
        <v>2.5</v>
      </c>
      <c r="I6" s="23">
        <v>14.2</v>
      </c>
      <c r="J6" s="23">
        <v>8</v>
      </c>
      <c r="K6" s="23">
        <f t="shared" si="0"/>
        <v>161.89999999999998</v>
      </c>
      <c r="L6" s="14"/>
    </row>
    <row r="7" spans="1:16" x14ac:dyDescent="0.35">
      <c r="B7" s="45" t="s">
        <v>27</v>
      </c>
      <c r="C7" s="23">
        <f>59.6</f>
        <v>59.6</v>
      </c>
      <c r="D7" s="23">
        <v>1.4</v>
      </c>
      <c r="E7" s="23">
        <v>15.5</v>
      </c>
      <c r="F7" s="23">
        <f>44.1+15</f>
        <v>59.1</v>
      </c>
      <c r="G7" s="23">
        <v>9.6999999999999993</v>
      </c>
      <c r="H7" s="23">
        <v>4.7</v>
      </c>
      <c r="I7" s="23">
        <v>13.8</v>
      </c>
      <c r="J7" s="23">
        <v>8.4</v>
      </c>
      <c r="K7" s="23">
        <f t="shared" si="0"/>
        <v>172.2</v>
      </c>
      <c r="L7" s="14"/>
    </row>
    <row r="8" spans="1:16" x14ac:dyDescent="0.35">
      <c r="B8" s="45" t="s">
        <v>28</v>
      </c>
      <c r="C8" s="23">
        <f>57.3</f>
        <v>57.3</v>
      </c>
      <c r="D8" s="23">
        <v>1.6</v>
      </c>
      <c r="E8" s="23">
        <v>22</v>
      </c>
      <c r="F8" s="23">
        <f>49.2+15.7</f>
        <v>64.900000000000006</v>
      </c>
      <c r="G8" s="23">
        <v>12.9</v>
      </c>
      <c r="H8" s="23">
        <v>8.94</v>
      </c>
      <c r="I8" s="23">
        <v>12.7</v>
      </c>
      <c r="J8" s="23">
        <v>9.1999999999999993</v>
      </c>
      <c r="K8" s="23">
        <f t="shared" si="0"/>
        <v>189.54</v>
      </c>
      <c r="L8" s="14"/>
    </row>
    <row r="9" spans="1:16" x14ac:dyDescent="0.35">
      <c r="B9" s="45"/>
      <c r="C9" s="23"/>
      <c r="D9" s="23"/>
      <c r="E9" s="23"/>
      <c r="F9" s="23"/>
      <c r="G9" s="23"/>
      <c r="H9" s="23"/>
      <c r="I9" s="23"/>
      <c r="J9" s="23"/>
      <c r="K9" s="23"/>
      <c r="L9" s="14"/>
    </row>
    <row r="10" spans="1:16" x14ac:dyDescent="0.35">
      <c r="A10" s="2" t="s">
        <v>17</v>
      </c>
      <c r="B10" s="53">
        <v>2023</v>
      </c>
      <c r="C10" s="23">
        <v>69.7</v>
      </c>
      <c r="D10" s="23">
        <v>3.8</v>
      </c>
      <c r="E10" s="23">
        <v>4.0999999999999996</v>
      </c>
      <c r="F10" s="23">
        <v>44.9</v>
      </c>
      <c r="G10" s="23">
        <v>1.8</v>
      </c>
      <c r="H10" s="23">
        <v>0</v>
      </c>
      <c r="I10" s="23">
        <v>0</v>
      </c>
      <c r="J10" s="23">
        <v>9.6</v>
      </c>
      <c r="K10" s="23">
        <f>SUM(C10:J10)</f>
        <v>133.9</v>
      </c>
      <c r="L10" s="14"/>
    </row>
    <row r="11" spans="1:16" x14ac:dyDescent="0.35">
      <c r="B11" s="44" t="s">
        <v>25</v>
      </c>
      <c r="C11" s="23">
        <v>70</v>
      </c>
      <c r="D11" s="23">
        <v>5.6</v>
      </c>
      <c r="E11" s="23">
        <v>8</v>
      </c>
      <c r="F11" s="23">
        <v>54</v>
      </c>
      <c r="G11" s="23">
        <v>5.3</v>
      </c>
      <c r="H11" s="23">
        <v>3.8</v>
      </c>
      <c r="I11" s="23">
        <v>0</v>
      </c>
      <c r="J11" s="23">
        <v>11.6</v>
      </c>
      <c r="K11" s="23">
        <f>SUM(C11:J11)</f>
        <v>158.30000000000001</v>
      </c>
      <c r="L11" s="14"/>
    </row>
    <row r="12" spans="1:16" x14ac:dyDescent="0.35">
      <c r="B12" s="45" t="s">
        <v>26</v>
      </c>
      <c r="C12" s="23">
        <v>70</v>
      </c>
      <c r="D12" s="23">
        <v>6.8</v>
      </c>
      <c r="E12" s="23">
        <v>12</v>
      </c>
      <c r="F12" s="23">
        <v>56</v>
      </c>
      <c r="G12" s="23">
        <v>6.2</v>
      </c>
      <c r="H12" s="23">
        <v>7.7</v>
      </c>
      <c r="I12" s="23">
        <v>0</v>
      </c>
      <c r="J12" s="23">
        <v>12.6</v>
      </c>
      <c r="K12" s="23">
        <f>SUM(C12:J12)</f>
        <v>171.29999999999998</v>
      </c>
      <c r="L12" s="14"/>
    </row>
    <row r="13" spans="1:16" x14ac:dyDescent="0.35">
      <c r="B13" s="45" t="s">
        <v>27</v>
      </c>
      <c r="C13" s="23">
        <v>69</v>
      </c>
      <c r="D13" s="23">
        <v>7.7</v>
      </c>
      <c r="E13" s="23">
        <v>18</v>
      </c>
      <c r="F13" s="23">
        <v>58</v>
      </c>
      <c r="G13" s="23">
        <v>7.9</v>
      </c>
      <c r="H13" s="23">
        <v>11.8</v>
      </c>
      <c r="I13" s="23">
        <v>0</v>
      </c>
      <c r="J13" s="23">
        <v>12.9</v>
      </c>
      <c r="K13" s="23">
        <f>SUM(C13:J13)</f>
        <v>185.3</v>
      </c>
      <c r="L13" s="14"/>
    </row>
    <row r="14" spans="1:16" x14ac:dyDescent="0.35">
      <c r="B14" s="45" t="s">
        <v>28</v>
      </c>
      <c r="C14" s="23">
        <v>68</v>
      </c>
      <c r="D14" s="23">
        <v>8.8000000000000007</v>
      </c>
      <c r="E14" s="23">
        <v>26</v>
      </c>
      <c r="F14" s="23">
        <v>62</v>
      </c>
      <c r="G14" s="23">
        <v>11.8</v>
      </c>
      <c r="H14" s="23">
        <v>29</v>
      </c>
      <c r="I14" s="23">
        <v>0</v>
      </c>
      <c r="J14" s="23">
        <v>13.6</v>
      </c>
      <c r="K14" s="23">
        <f>SUM(C14:J14)</f>
        <v>219.20000000000002</v>
      </c>
      <c r="L14" s="14"/>
    </row>
    <row r="15" spans="1:16" x14ac:dyDescent="0.35">
      <c r="B15" s="45"/>
      <c r="C15" s="23"/>
      <c r="D15" s="23"/>
      <c r="E15" s="23"/>
      <c r="F15" s="23"/>
      <c r="G15" s="23"/>
      <c r="H15" s="23"/>
      <c r="I15" s="23"/>
      <c r="J15" s="23"/>
      <c r="K15" s="23"/>
      <c r="L15" s="14"/>
    </row>
    <row r="16" spans="1:16" x14ac:dyDescent="0.35">
      <c r="A16" s="2" t="s">
        <v>19</v>
      </c>
      <c r="B16" s="53">
        <v>2023</v>
      </c>
      <c r="C16" s="23">
        <v>18.2</v>
      </c>
      <c r="D16" s="23">
        <v>3.3</v>
      </c>
      <c r="E16" s="23">
        <v>1.1000000000000001</v>
      </c>
      <c r="F16" s="23">
        <v>9</v>
      </c>
      <c r="G16" s="23">
        <v>1.6</v>
      </c>
      <c r="H16" s="23">
        <v>0</v>
      </c>
      <c r="I16" s="23">
        <v>0</v>
      </c>
      <c r="J16" s="23">
        <v>2</v>
      </c>
      <c r="K16" s="23">
        <f>SUM(C16:J16)</f>
        <v>35.200000000000003</v>
      </c>
      <c r="L16" s="14"/>
    </row>
    <row r="17" spans="1:12" x14ac:dyDescent="0.35">
      <c r="B17" s="44" t="s">
        <v>25</v>
      </c>
      <c r="C17" s="23">
        <v>20</v>
      </c>
      <c r="D17" s="23">
        <v>5.2</v>
      </c>
      <c r="E17" s="23">
        <v>3.3</v>
      </c>
      <c r="F17" s="23">
        <v>10.1</v>
      </c>
      <c r="G17" s="23">
        <v>5.5</v>
      </c>
      <c r="H17" s="23">
        <v>1.4</v>
      </c>
      <c r="I17" s="23">
        <v>0</v>
      </c>
      <c r="J17" s="23">
        <v>2.6</v>
      </c>
      <c r="K17" s="23">
        <f>SUM(C17:J17)</f>
        <v>48.1</v>
      </c>
      <c r="L17" s="14"/>
    </row>
    <row r="18" spans="1:12" x14ac:dyDescent="0.35">
      <c r="B18" s="45" t="s">
        <v>26</v>
      </c>
      <c r="C18" s="23">
        <v>20</v>
      </c>
      <c r="D18" s="23">
        <v>7.1</v>
      </c>
      <c r="E18" s="23">
        <v>5</v>
      </c>
      <c r="F18" s="23">
        <v>11.1</v>
      </c>
      <c r="G18" s="23">
        <v>7.5</v>
      </c>
      <c r="H18" s="23">
        <v>4.8</v>
      </c>
      <c r="I18" s="23">
        <v>0</v>
      </c>
      <c r="J18" s="23">
        <v>3.1</v>
      </c>
      <c r="K18" s="23">
        <f>SUM(C18:J18)</f>
        <v>58.6</v>
      </c>
      <c r="L18" s="14"/>
    </row>
    <row r="19" spans="1:12" x14ac:dyDescent="0.35">
      <c r="B19" s="45" t="s">
        <v>27</v>
      </c>
      <c r="C19" s="23">
        <v>20</v>
      </c>
      <c r="D19" s="23">
        <v>8.3000000000000007</v>
      </c>
      <c r="E19" s="23">
        <v>8</v>
      </c>
      <c r="F19" s="23">
        <v>11.8</v>
      </c>
      <c r="G19" s="23">
        <v>10.199999999999999</v>
      </c>
      <c r="H19" s="23">
        <v>9.6999999999999993</v>
      </c>
      <c r="I19" s="23">
        <v>0</v>
      </c>
      <c r="J19" s="23">
        <v>3.5</v>
      </c>
      <c r="K19" s="23">
        <f>SUM(C19:J19)</f>
        <v>71.5</v>
      </c>
      <c r="L19" s="14"/>
    </row>
    <row r="20" spans="1:12" x14ac:dyDescent="0.35">
      <c r="B20" s="45" t="s">
        <v>28</v>
      </c>
      <c r="C20" s="23">
        <v>20</v>
      </c>
      <c r="D20" s="23">
        <v>11.4</v>
      </c>
      <c r="E20" s="23">
        <v>14</v>
      </c>
      <c r="F20" s="23">
        <v>12.7</v>
      </c>
      <c r="G20" s="23">
        <v>15.5</v>
      </c>
      <c r="H20" s="23">
        <v>14.7</v>
      </c>
      <c r="I20" s="23">
        <v>0</v>
      </c>
      <c r="J20" s="23">
        <v>4.4000000000000004</v>
      </c>
      <c r="K20" s="23">
        <f>SUM(C20:J20)</f>
        <v>92.7</v>
      </c>
      <c r="L20" s="14"/>
    </row>
    <row r="21" spans="1:12" x14ac:dyDescent="0.35">
      <c r="B21" s="45"/>
      <c r="C21" s="23"/>
      <c r="D21" s="23"/>
      <c r="E21" s="23"/>
      <c r="F21" s="23"/>
      <c r="G21" s="23"/>
      <c r="H21" s="23"/>
      <c r="I21" s="23"/>
      <c r="J21" s="23"/>
      <c r="K21" s="23"/>
      <c r="L21" s="14"/>
    </row>
    <row r="22" spans="1:12" x14ac:dyDescent="0.35">
      <c r="A22" s="2" t="s">
        <v>18</v>
      </c>
      <c r="B22" s="53">
        <v>2023</v>
      </c>
      <c r="C22" s="23">
        <v>39</v>
      </c>
      <c r="D22" s="23">
        <v>1.5</v>
      </c>
      <c r="E22" s="23">
        <v>1.3</v>
      </c>
      <c r="F22" s="23">
        <v>34.5</v>
      </c>
      <c r="G22" s="23">
        <v>1</v>
      </c>
      <c r="H22" s="23">
        <v>0</v>
      </c>
      <c r="I22" s="23">
        <v>0</v>
      </c>
      <c r="J22" s="23">
        <v>3.1</v>
      </c>
      <c r="K22" s="23">
        <f>SUM(C22:J22)</f>
        <v>80.399999999999991</v>
      </c>
      <c r="L22" s="14"/>
    </row>
    <row r="23" spans="1:12" x14ac:dyDescent="0.35">
      <c r="B23" s="44" t="s">
        <v>25</v>
      </c>
      <c r="C23" s="23">
        <v>41</v>
      </c>
      <c r="D23" s="23">
        <v>2.9</v>
      </c>
      <c r="E23" s="23">
        <v>2.8</v>
      </c>
      <c r="F23" s="23">
        <v>38</v>
      </c>
      <c r="G23" s="23">
        <v>4</v>
      </c>
      <c r="H23" s="23">
        <v>1.4</v>
      </c>
      <c r="I23" s="23">
        <v>0</v>
      </c>
      <c r="J23" s="23">
        <v>3.5</v>
      </c>
      <c r="K23" s="23">
        <f>SUM(C23:J23)</f>
        <v>93.6</v>
      </c>
      <c r="L23" s="14"/>
    </row>
    <row r="24" spans="1:12" x14ac:dyDescent="0.35">
      <c r="B24" s="45" t="s">
        <v>26</v>
      </c>
      <c r="C24" s="23">
        <v>40</v>
      </c>
      <c r="D24" s="23">
        <v>3.9</v>
      </c>
      <c r="E24" s="23">
        <v>5</v>
      </c>
      <c r="F24" s="23">
        <v>38.5</v>
      </c>
      <c r="G24" s="23">
        <v>4</v>
      </c>
      <c r="H24" s="23">
        <v>2.6</v>
      </c>
      <c r="I24" s="23">
        <v>0</v>
      </c>
      <c r="J24" s="23">
        <v>3.5</v>
      </c>
      <c r="K24" s="23">
        <f>SUM(C24:J24)</f>
        <v>97.5</v>
      </c>
      <c r="L24" s="14"/>
    </row>
    <row r="25" spans="1:12" x14ac:dyDescent="0.35">
      <c r="B25" s="45" t="s">
        <v>27</v>
      </c>
      <c r="C25" s="23">
        <v>40</v>
      </c>
      <c r="D25" s="23">
        <v>4.2</v>
      </c>
      <c r="E25" s="23">
        <v>6</v>
      </c>
      <c r="F25" s="23">
        <v>40</v>
      </c>
      <c r="G25" s="23">
        <v>5</v>
      </c>
      <c r="H25" s="23">
        <v>7.9</v>
      </c>
      <c r="I25" s="23">
        <v>0</v>
      </c>
      <c r="J25" s="23">
        <v>3.7</v>
      </c>
      <c r="K25" s="23">
        <f>SUM(C25:J25)</f>
        <v>106.80000000000001</v>
      </c>
    </row>
    <row r="26" spans="1:12" x14ac:dyDescent="0.35">
      <c r="B26" s="45" t="s">
        <v>28</v>
      </c>
      <c r="C26" s="23">
        <v>39</v>
      </c>
      <c r="D26" s="23">
        <v>5.3</v>
      </c>
      <c r="E26" s="23">
        <v>8</v>
      </c>
      <c r="F26" s="23">
        <v>47</v>
      </c>
      <c r="G26" s="23">
        <v>6</v>
      </c>
      <c r="H26" s="23">
        <v>16.399999999999999</v>
      </c>
      <c r="I26" s="23">
        <v>0</v>
      </c>
      <c r="J26" s="23">
        <v>3.9</v>
      </c>
      <c r="K26" s="23">
        <f>SUM(C26:J26)</f>
        <v>125.6</v>
      </c>
    </row>
    <row r="27" spans="1:12" x14ac:dyDescent="0.3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2" x14ac:dyDescent="0.35">
      <c r="A28" s="69" t="s">
        <v>102</v>
      </c>
      <c r="B28"/>
      <c r="C28"/>
      <c r="D28"/>
    </row>
  </sheetData>
  <mergeCells count="1">
    <mergeCell ref="A1:K1"/>
  </mergeCells>
  <pageMargins left="0.7" right="0.7" top="0.75" bottom="0.75" header="0.3" footer="0.3"/>
  <pageSetup paperSize="8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>
    <tabColor theme="3"/>
  </sheetPr>
  <dimension ref="A1:L7"/>
  <sheetViews>
    <sheetView workbookViewId="0">
      <selection activeCell="A2" sqref="A2"/>
    </sheetView>
  </sheetViews>
  <sheetFormatPr defaultColWidth="10.81640625" defaultRowHeight="14.5" x14ac:dyDescent="0.35"/>
  <cols>
    <col min="1" max="16384" width="10.81640625" style="2"/>
  </cols>
  <sheetData>
    <row r="1" spans="1:12" ht="19.5" customHeight="1" thickBot="1" x14ac:dyDescent="0.4">
      <c r="A1" s="97" t="s">
        <v>59</v>
      </c>
      <c r="B1" s="97"/>
      <c r="C1" s="97"/>
      <c r="D1" s="97"/>
      <c r="E1" s="97"/>
      <c r="F1" s="97"/>
      <c r="G1" s="97"/>
      <c r="H1" s="97"/>
      <c r="I1" s="97"/>
      <c r="J1" s="97"/>
      <c r="K1" s="4"/>
    </row>
    <row r="2" spans="1:12" ht="15" customHeight="1" x14ac:dyDescent="0.35">
      <c r="A2" s="39"/>
      <c r="B2" s="95" t="s">
        <v>60</v>
      </c>
      <c r="C2" s="95"/>
      <c r="D2" s="96"/>
      <c r="E2" s="94" t="s">
        <v>61</v>
      </c>
      <c r="F2" s="95"/>
      <c r="G2" s="96"/>
      <c r="H2" s="94" t="s">
        <v>62</v>
      </c>
      <c r="I2" s="95"/>
      <c r="J2" s="96"/>
      <c r="K2" s="35"/>
      <c r="L2" s="14"/>
    </row>
    <row r="3" spans="1:12" x14ac:dyDescent="0.35">
      <c r="A3" s="40"/>
      <c r="B3" s="36" t="s">
        <v>63</v>
      </c>
      <c r="C3" s="36" t="s">
        <v>64</v>
      </c>
      <c r="D3" s="30" t="s">
        <v>65</v>
      </c>
      <c r="E3" s="36" t="s">
        <v>63</v>
      </c>
      <c r="F3" s="36" t="s">
        <v>64</v>
      </c>
      <c r="G3" s="30" t="s">
        <v>65</v>
      </c>
      <c r="H3" s="36" t="s">
        <v>63</v>
      </c>
      <c r="I3" s="36" t="s">
        <v>64</v>
      </c>
      <c r="J3" s="30" t="s">
        <v>65</v>
      </c>
      <c r="K3" s="37"/>
      <c r="L3" s="14"/>
    </row>
    <row r="4" spans="1:12" x14ac:dyDescent="0.35">
      <c r="A4" s="29">
        <v>2030</v>
      </c>
      <c r="B4" s="28" t="s">
        <v>74</v>
      </c>
      <c r="C4" s="28">
        <v>14.5917737782449</v>
      </c>
      <c r="D4" s="31" t="s">
        <v>74</v>
      </c>
      <c r="E4" s="28">
        <v>12</v>
      </c>
      <c r="F4" s="28">
        <v>24</v>
      </c>
      <c r="G4" s="31">
        <v>36</v>
      </c>
      <c r="H4" s="38">
        <v>42.3</v>
      </c>
      <c r="I4" s="28">
        <v>84.6</v>
      </c>
      <c r="J4" s="31">
        <v>127</v>
      </c>
      <c r="L4" s="14"/>
    </row>
    <row r="5" spans="1:12" x14ac:dyDescent="0.35">
      <c r="A5" s="29">
        <v>2035</v>
      </c>
      <c r="B5" s="28" t="s">
        <v>74</v>
      </c>
      <c r="C5" s="28">
        <v>13.082096229637401</v>
      </c>
      <c r="D5" s="31" t="s">
        <v>74</v>
      </c>
      <c r="E5" s="28">
        <v>12</v>
      </c>
      <c r="F5" s="28">
        <v>24.073831456840701</v>
      </c>
      <c r="G5" s="31">
        <v>36.1</v>
      </c>
      <c r="H5" s="38">
        <v>50</v>
      </c>
      <c r="I5" s="28">
        <v>100</v>
      </c>
      <c r="J5" s="31">
        <v>150</v>
      </c>
      <c r="L5" s="14"/>
    </row>
    <row r="6" spans="1:12" x14ac:dyDescent="0.35">
      <c r="A6" s="30">
        <v>2040</v>
      </c>
      <c r="B6" s="28" t="s">
        <v>74</v>
      </c>
      <c r="C6" s="28">
        <v>11.5724186810299</v>
      </c>
      <c r="D6" s="31" t="s">
        <v>74</v>
      </c>
      <c r="E6" s="28">
        <v>12.1</v>
      </c>
      <c r="F6" s="28">
        <v>24.147662913681302</v>
      </c>
      <c r="G6" s="31">
        <v>36.200000000000003</v>
      </c>
      <c r="H6" s="28">
        <v>57.7</v>
      </c>
      <c r="I6" s="28">
        <v>115.4</v>
      </c>
      <c r="J6" s="31">
        <v>173.1</v>
      </c>
      <c r="L6" s="14"/>
    </row>
    <row r="7" spans="1:12" ht="15" thickBot="1" x14ac:dyDescent="0.4">
      <c r="A7" s="32">
        <v>2050</v>
      </c>
      <c r="B7" s="33" t="s">
        <v>74</v>
      </c>
      <c r="C7" s="33">
        <v>8.5530635838150602</v>
      </c>
      <c r="D7" s="34" t="s">
        <v>74</v>
      </c>
      <c r="E7" s="33">
        <v>12.1</v>
      </c>
      <c r="F7" s="33">
        <v>24.295325827362699</v>
      </c>
      <c r="G7" s="34">
        <v>36.4</v>
      </c>
      <c r="H7" s="33">
        <v>73.099999999999994</v>
      </c>
      <c r="I7" s="33">
        <v>146.1</v>
      </c>
      <c r="J7" s="34">
        <v>219.2</v>
      </c>
    </row>
  </sheetData>
  <mergeCells count="4">
    <mergeCell ref="H2:J2"/>
    <mergeCell ref="A1:J1"/>
    <mergeCell ref="B2:D2"/>
    <mergeCell ref="E2:G2"/>
  </mergeCells>
  <pageMargins left="0.7" right="0.7" top="0.75" bottom="0.75" header="0.3" footer="0.3"/>
  <pageSetup paperSize="9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5"/>
  </sheetPr>
  <dimension ref="A1:R54"/>
  <sheetViews>
    <sheetView zoomScale="86" zoomScaleNormal="86" workbookViewId="0">
      <selection activeCell="A2" sqref="A2"/>
    </sheetView>
  </sheetViews>
  <sheetFormatPr defaultColWidth="10.81640625" defaultRowHeight="14.5" x14ac:dyDescent="0.35"/>
  <cols>
    <col min="1" max="1" width="10.81640625" style="2"/>
    <col min="2" max="2" width="18.7265625" style="2" customWidth="1"/>
    <col min="3" max="3" width="12.1796875" style="5" customWidth="1"/>
    <col min="4" max="4" width="17.54296875" style="5" customWidth="1"/>
    <col min="5" max="5" width="11.81640625" style="5" customWidth="1"/>
    <col min="6" max="6" width="12.453125" style="5" customWidth="1"/>
    <col min="7" max="7" width="12.54296875" style="5" customWidth="1"/>
    <col min="8" max="8" width="15.7265625" style="5" customWidth="1"/>
    <col min="9" max="9" width="22.26953125" style="5" customWidth="1"/>
    <col min="10" max="16384" width="10.81640625" style="5"/>
  </cols>
  <sheetData>
    <row r="1" spans="1:14" s="2" customFormat="1" ht="18.5" x14ac:dyDescent="0.45">
      <c r="A1" s="89" t="s">
        <v>66</v>
      </c>
      <c r="B1" s="89"/>
      <c r="C1" s="89"/>
      <c r="D1" s="89"/>
      <c r="E1" s="89"/>
      <c r="F1" s="89"/>
      <c r="G1" s="89"/>
      <c r="H1" s="89"/>
      <c r="I1" s="89"/>
      <c r="J1" s="89"/>
    </row>
    <row r="2" spans="1:14" s="2" customFormat="1" x14ac:dyDescent="0.35">
      <c r="A2" s="84" t="s">
        <v>49</v>
      </c>
      <c r="B2" s="84" t="s">
        <v>50</v>
      </c>
      <c r="C2" s="85" t="s">
        <v>67</v>
      </c>
      <c r="D2" s="85" t="s">
        <v>68</v>
      </c>
      <c r="E2" s="85" t="s">
        <v>69</v>
      </c>
      <c r="F2" s="85" t="s">
        <v>70</v>
      </c>
      <c r="G2" s="85" t="s">
        <v>71</v>
      </c>
      <c r="H2" s="85" t="s">
        <v>72</v>
      </c>
      <c r="I2" s="85" t="s">
        <v>73</v>
      </c>
      <c r="J2" s="85" t="s">
        <v>58</v>
      </c>
    </row>
    <row r="3" spans="1:14" s="2" customFormat="1" x14ac:dyDescent="0.35">
      <c r="A3" s="2" t="s">
        <v>16</v>
      </c>
      <c r="B3" s="44">
        <v>2023</v>
      </c>
      <c r="C3" s="46">
        <v>137.30000000000001</v>
      </c>
      <c r="D3" s="46">
        <v>14</v>
      </c>
      <c r="E3" s="46">
        <v>0</v>
      </c>
      <c r="F3" s="46">
        <v>0.3</v>
      </c>
      <c r="G3" s="46">
        <v>0</v>
      </c>
      <c r="H3" s="46">
        <v>2.5</v>
      </c>
      <c r="I3" s="52" t="s">
        <v>74</v>
      </c>
      <c r="J3" s="23">
        <f>SUM(C3:H3)</f>
        <v>154.10000000000002</v>
      </c>
    </row>
    <row r="4" spans="1:14" s="2" customFormat="1" x14ac:dyDescent="0.35">
      <c r="B4" s="44" t="s">
        <v>75</v>
      </c>
      <c r="C4" s="46">
        <v>137</v>
      </c>
      <c r="D4" s="46">
        <v>15.9</v>
      </c>
      <c r="E4" s="46">
        <v>0</v>
      </c>
      <c r="F4" s="46">
        <v>0.4</v>
      </c>
      <c r="G4" s="46">
        <v>0</v>
      </c>
      <c r="H4" s="46">
        <v>2.5</v>
      </c>
      <c r="I4" s="46" t="s">
        <v>74</v>
      </c>
      <c r="J4" s="23">
        <f>SUM(C4:H4)</f>
        <v>155.80000000000001</v>
      </c>
      <c r="L4" s="23"/>
    </row>
    <row r="5" spans="1:14" s="2" customFormat="1" x14ac:dyDescent="0.35">
      <c r="B5" s="45" t="s">
        <v>25</v>
      </c>
      <c r="C5" s="46">
        <v>142.30000000000001</v>
      </c>
      <c r="D5" s="46">
        <v>16.100000000000001</v>
      </c>
      <c r="E5" s="46">
        <v>0</v>
      </c>
      <c r="F5" s="46">
        <v>2.2999999999999998</v>
      </c>
      <c r="G5" s="46">
        <v>0</v>
      </c>
      <c r="H5" s="51">
        <v>1</v>
      </c>
      <c r="I5" s="46">
        <v>-0.5</v>
      </c>
      <c r="J5" s="23">
        <f>SUM(C5:I5)</f>
        <v>161.20000000000002</v>
      </c>
    </row>
    <row r="6" spans="1:14" s="2" customFormat="1" x14ac:dyDescent="0.35">
      <c r="B6" s="45" t="s">
        <v>26</v>
      </c>
      <c r="C6" s="46">
        <v>144.19999999999999</v>
      </c>
      <c r="D6" s="46">
        <v>22.6</v>
      </c>
      <c r="E6" s="46">
        <v>9</v>
      </c>
      <c r="F6" s="46">
        <v>5.3</v>
      </c>
      <c r="G6" s="46">
        <v>0</v>
      </c>
      <c r="H6" s="46">
        <v>1</v>
      </c>
      <c r="I6" s="46">
        <v>-1.1000000000000001</v>
      </c>
      <c r="J6" s="23">
        <f>SUM(C6:I6)</f>
        <v>181</v>
      </c>
      <c r="L6" s="5"/>
    </row>
    <row r="7" spans="1:14" s="2" customFormat="1" x14ac:dyDescent="0.35">
      <c r="B7" s="45" t="s">
        <v>27</v>
      </c>
      <c r="C7" s="46">
        <v>145.80000000000001</v>
      </c>
      <c r="D7" s="46">
        <v>29.3</v>
      </c>
      <c r="E7" s="46">
        <v>10.199999999999999</v>
      </c>
      <c r="F7" s="46">
        <v>7.2</v>
      </c>
      <c r="G7" s="46">
        <v>0</v>
      </c>
      <c r="H7" s="46">
        <v>1</v>
      </c>
      <c r="I7" s="46">
        <v>-1.5</v>
      </c>
      <c r="J7" s="23">
        <f>SUM(C7:I7)</f>
        <v>192</v>
      </c>
      <c r="L7" s="23"/>
    </row>
    <row r="8" spans="1:14" s="2" customFormat="1" x14ac:dyDescent="0.35">
      <c r="B8" s="2" t="s">
        <v>28</v>
      </c>
      <c r="C8" s="46">
        <v>146.80000000000001</v>
      </c>
      <c r="D8" s="46">
        <v>32.700000000000003</v>
      </c>
      <c r="E8" s="46">
        <v>17</v>
      </c>
      <c r="F8" s="46">
        <v>10.199999999999999</v>
      </c>
      <c r="G8" s="46">
        <v>0</v>
      </c>
      <c r="H8" s="46">
        <v>1</v>
      </c>
      <c r="I8" s="46">
        <v>-2.7</v>
      </c>
      <c r="J8" s="23">
        <f>SUM(C8:I8)</f>
        <v>205</v>
      </c>
    </row>
    <row r="9" spans="1:14" s="2" customFormat="1" x14ac:dyDescent="0.35">
      <c r="C9" s="43"/>
      <c r="D9" s="43"/>
      <c r="E9" s="43"/>
      <c r="F9" s="43"/>
      <c r="G9" s="43"/>
      <c r="H9" s="43"/>
      <c r="I9" s="43"/>
      <c r="J9" s="43"/>
    </row>
    <row r="10" spans="1:14" s="2" customFormat="1" x14ac:dyDescent="0.35">
      <c r="A10" s="2" t="s">
        <v>17</v>
      </c>
      <c r="B10" s="44">
        <v>2023</v>
      </c>
      <c r="C10" s="43">
        <v>65.7</v>
      </c>
      <c r="D10" s="43">
        <v>34.5</v>
      </c>
      <c r="E10" s="43">
        <v>0</v>
      </c>
      <c r="F10" s="43">
        <v>4</v>
      </c>
      <c r="G10" s="43">
        <v>46.6</v>
      </c>
      <c r="H10" s="43">
        <v>13.5</v>
      </c>
      <c r="I10" s="43" t="s">
        <v>74</v>
      </c>
      <c r="J10" s="23">
        <f>SUM(C10:H10)</f>
        <v>164.3</v>
      </c>
      <c r="K10" s="5"/>
      <c r="L10" s="5"/>
    </row>
    <row r="11" spans="1:14" s="2" customFormat="1" x14ac:dyDescent="0.35">
      <c r="B11" s="45" t="s">
        <v>25</v>
      </c>
      <c r="C11" s="43">
        <v>64.8</v>
      </c>
      <c r="D11" s="43">
        <v>48.2</v>
      </c>
      <c r="E11" s="43">
        <v>1.8</v>
      </c>
      <c r="F11" s="43">
        <v>7.9</v>
      </c>
      <c r="G11" s="43">
        <v>48.4</v>
      </c>
      <c r="H11" s="43">
        <v>15.2</v>
      </c>
      <c r="I11" s="43">
        <v>-0.2</v>
      </c>
      <c r="J11" s="23">
        <f>SUM(C11:I11)</f>
        <v>186.1</v>
      </c>
      <c r="K11" s="5"/>
      <c r="L11" s="5"/>
    </row>
    <row r="12" spans="1:14" s="2" customFormat="1" x14ac:dyDescent="0.35">
      <c r="B12" s="45" t="s">
        <v>26</v>
      </c>
      <c r="C12" s="43">
        <v>64.599999999999994</v>
      </c>
      <c r="D12" s="43">
        <v>52.5</v>
      </c>
      <c r="E12" s="43">
        <v>3.6</v>
      </c>
      <c r="F12" s="43">
        <v>10.7</v>
      </c>
      <c r="G12" s="43">
        <v>47.5</v>
      </c>
      <c r="H12" s="43">
        <v>13.9</v>
      </c>
      <c r="I12" s="43">
        <v>-0.3</v>
      </c>
      <c r="J12" s="23">
        <f>SUM(C12:I12)</f>
        <v>192.49999999999997</v>
      </c>
      <c r="K12" s="5"/>
      <c r="L12" s="5"/>
      <c r="M12" s="5"/>
    </row>
    <row r="13" spans="1:14" s="2" customFormat="1" x14ac:dyDescent="0.35">
      <c r="B13" s="45" t="s">
        <v>27</v>
      </c>
      <c r="C13" s="43">
        <v>64.5</v>
      </c>
      <c r="D13" s="43">
        <v>57.9</v>
      </c>
      <c r="E13" s="43">
        <v>5.4</v>
      </c>
      <c r="F13" s="43">
        <v>12.9</v>
      </c>
      <c r="G13" s="43">
        <v>47</v>
      </c>
      <c r="H13" s="43">
        <v>13.2</v>
      </c>
      <c r="I13" s="43">
        <v>-0.4</v>
      </c>
      <c r="J13" s="23">
        <f>SUM(C13:I13)</f>
        <v>200.5</v>
      </c>
      <c r="K13" s="5"/>
      <c r="L13" s="5"/>
    </row>
    <row r="14" spans="1:14" s="2" customFormat="1" x14ac:dyDescent="0.35">
      <c r="B14" s="2" t="s">
        <v>28</v>
      </c>
      <c r="C14" s="43">
        <v>64.3</v>
      </c>
      <c r="D14" s="43">
        <v>66.3</v>
      </c>
      <c r="E14" s="43">
        <v>14.3</v>
      </c>
      <c r="F14" s="43">
        <v>14.5</v>
      </c>
      <c r="G14" s="43">
        <v>64.599999999999994</v>
      </c>
      <c r="H14" s="43">
        <v>12.6</v>
      </c>
      <c r="I14" s="43">
        <v>-0.6</v>
      </c>
      <c r="J14" s="23">
        <f>SUM(C14:I14)</f>
        <v>236</v>
      </c>
      <c r="K14" s="5"/>
      <c r="L14" s="5"/>
      <c r="N14" s="23"/>
    </row>
    <row r="15" spans="1:14" s="2" customFormat="1" x14ac:dyDescent="0.35">
      <c r="C15" s="43"/>
      <c r="D15" s="43"/>
      <c r="E15" s="43"/>
      <c r="F15" s="43"/>
      <c r="G15" s="43"/>
      <c r="H15" s="43"/>
      <c r="I15" s="43"/>
      <c r="J15" s="43"/>
      <c r="K15" s="5"/>
      <c r="L15" s="5"/>
      <c r="N15" s="23"/>
    </row>
    <row r="16" spans="1:14" s="2" customFormat="1" x14ac:dyDescent="0.35">
      <c r="A16" s="2" t="s">
        <v>19</v>
      </c>
      <c r="B16" s="44">
        <v>2023</v>
      </c>
      <c r="C16" s="43">
        <v>0</v>
      </c>
      <c r="D16" s="43">
        <v>10.9</v>
      </c>
      <c r="E16" s="43">
        <v>8.6</v>
      </c>
      <c r="F16" s="43">
        <v>3.7</v>
      </c>
      <c r="G16" s="43">
        <v>0</v>
      </c>
      <c r="H16" s="43">
        <v>10.199999999999999</v>
      </c>
      <c r="I16" s="43" t="s">
        <v>74</v>
      </c>
      <c r="J16" s="23">
        <f>SUM(C16:H16)</f>
        <v>33.4</v>
      </c>
      <c r="K16" s="5"/>
      <c r="L16" s="5"/>
      <c r="N16" s="23"/>
    </row>
    <row r="17" spans="1:18" s="2" customFormat="1" x14ac:dyDescent="0.35">
      <c r="B17" s="45" t="s">
        <v>25</v>
      </c>
      <c r="C17" s="43">
        <v>0</v>
      </c>
      <c r="D17" s="43">
        <v>14.24777057</v>
      </c>
      <c r="E17" s="43">
        <v>16.399999999999999</v>
      </c>
      <c r="F17" s="43">
        <v>7.3</v>
      </c>
      <c r="G17" s="43">
        <v>0</v>
      </c>
      <c r="H17" s="43">
        <v>13.9</v>
      </c>
      <c r="I17" s="43">
        <v>-0.03</v>
      </c>
      <c r="J17" s="23">
        <f>SUM(C17:I17)</f>
        <v>51.817770569999993</v>
      </c>
      <c r="K17" s="5"/>
      <c r="L17" s="5"/>
      <c r="N17" s="23"/>
    </row>
    <row r="18" spans="1:18" s="2" customFormat="1" x14ac:dyDescent="0.35">
      <c r="B18" s="45" t="s">
        <v>26</v>
      </c>
      <c r="C18" s="43">
        <v>0</v>
      </c>
      <c r="D18" s="43">
        <v>15</v>
      </c>
      <c r="E18" s="43">
        <v>23.7</v>
      </c>
      <c r="F18" s="43">
        <v>9.3000000000000007</v>
      </c>
      <c r="G18" s="43">
        <v>0</v>
      </c>
      <c r="H18" s="43">
        <v>11.8</v>
      </c>
      <c r="I18" s="43">
        <v>0</v>
      </c>
      <c r="J18" s="23">
        <f>SUM(C18:I18)</f>
        <v>59.8</v>
      </c>
      <c r="K18" s="5"/>
      <c r="L18" s="5"/>
    </row>
    <row r="19" spans="1:18" s="2" customFormat="1" x14ac:dyDescent="0.35">
      <c r="B19" s="45" t="s">
        <v>27</v>
      </c>
      <c r="C19" s="43">
        <v>0</v>
      </c>
      <c r="D19" s="43">
        <v>19</v>
      </c>
      <c r="E19" s="43">
        <v>42.6</v>
      </c>
      <c r="F19" s="43">
        <v>11</v>
      </c>
      <c r="G19" s="43">
        <v>0</v>
      </c>
      <c r="H19" s="43">
        <v>7.7</v>
      </c>
      <c r="I19" s="43">
        <v>0</v>
      </c>
      <c r="J19" s="23">
        <f>SUM(C19:I19)</f>
        <v>80.3</v>
      </c>
      <c r="K19" s="5"/>
      <c r="L19" s="5"/>
    </row>
    <row r="20" spans="1:18" s="2" customFormat="1" x14ac:dyDescent="0.35">
      <c r="B20" s="2" t="s">
        <v>28</v>
      </c>
      <c r="C20" s="43">
        <v>0</v>
      </c>
      <c r="D20" s="43">
        <v>21.2</v>
      </c>
      <c r="E20" s="43">
        <v>64.8</v>
      </c>
      <c r="F20" s="43">
        <v>15.2</v>
      </c>
      <c r="G20" s="43">
        <v>0</v>
      </c>
      <c r="H20" s="43">
        <v>6.8</v>
      </c>
      <c r="I20" s="43">
        <v>-0.1</v>
      </c>
      <c r="J20" s="23">
        <f>SUM(C20:I20)</f>
        <v>107.9</v>
      </c>
      <c r="K20" s="5"/>
      <c r="L20" s="5"/>
    </row>
    <row r="21" spans="1:18" s="2" customFormat="1" x14ac:dyDescent="0.35">
      <c r="C21" s="43"/>
      <c r="D21" s="43"/>
      <c r="E21" s="43"/>
      <c r="F21" s="43"/>
      <c r="G21" s="43"/>
      <c r="H21" s="43"/>
      <c r="I21" s="43"/>
      <c r="J21" s="43"/>
      <c r="K21" s="5"/>
      <c r="L21" s="5"/>
    </row>
    <row r="22" spans="1:18" s="2" customFormat="1" x14ac:dyDescent="0.35">
      <c r="A22" s="2" t="s">
        <v>18</v>
      </c>
      <c r="B22" s="44">
        <v>2023</v>
      </c>
      <c r="C22" s="43">
        <v>15</v>
      </c>
      <c r="D22" s="43">
        <v>14.5</v>
      </c>
      <c r="E22" s="43">
        <v>0</v>
      </c>
      <c r="F22" s="43">
        <v>0.7</v>
      </c>
      <c r="G22" s="43">
        <v>32.799999999999997</v>
      </c>
      <c r="H22" s="43">
        <v>15</v>
      </c>
      <c r="I22" s="43" t="s">
        <v>74</v>
      </c>
      <c r="J22" s="23">
        <f>SUM(C22:H22)</f>
        <v>78</v>
      </c>
      <c r="K22" s="5"/>
      <c r="L22" s="5"/>
    </row>
    <row r="23" spans="1:18" s="2" customFormat="1" x14ac:dyDescent="0.35">
      <c r="B23" s="45" t="s">
        <v>25</v>
      </c>
      <c r="C23" s="43">
        <v>13.6</v>
      </c>
      <c r="D23" s="43">
        <v>28</v>
      </c>
      <c r="E23" s="43">
        <v>0</v>
      </c>
      <c r="F23" s="43">
        <v>3.1998462710000002</v>
      </c>
      <c r="G23" s="43">
        <v>34.1</v>
      </c>
      <c r="H23" s="43">
        <v>16.399999999999999</v>
      </c>
      <c r="I23" s="43">
        <v>0</v>
      </c>
      <c r="J23" s="23">
        <f>SUM(C23:I23)</f>
        <v>95.299846271000007</v>
      </c>
      <c r="K23" s="5"/>
      <c r="L23" s="5"/>
    </row>
    <row r="24" spans="1:18" s="2" customFormat="1" x14ac:dyDescent="0.35">
      <c r="B24" s="45" t="s">
        <v>26</v>
      </c>
      <c r="C24" s="43">
        <v>13.6</v>
      </c>
      <c r="D24" s="43">
        <v>32</v>
      </c>
      <c r="E24" s="43">
        <v>1.7</v>
      </c>
      <c r="F24" s="43">
        <v>4.7997644639999999</v>
      </c>
      <c r="G24" s="43">
        <v>32.9</v>
      </c>
      <c r="H24" s="43">
        <v>15.5</v>
      </c>
      <c r="I24" s="43">
        <v>0</v>
      </c>
      <c r="J24" s="23">
        <f>SUM(C24:I24)</f>
        <v>100.49976446400001</v>
      </c>
      <c r="K24" s="5"/>
      <c r="L24" s="5"/>
    </row>
    <row r="25" spans="1:18" s="2" customFormat="1" x14ac:dyDescent="0.35">
      <c r="B25" s="45" t="s">
        <v>27</v>
      </c>
      <c r="C25" s="43">
        <v>13.6</v>
      </c>
      <c r="D25" s="43">
        <v>35</v>
      </c>
      <c r="E25" s="43">
        <v>5</v>
      </c>
      <c r="F25" s="43">
        <v>6.39969254033333</v>
      </c>
      <c r="G25" s="43">
        <v>32.700000000000003</v>
      </c>
      <c r="H25" s="43">
        <v>13.4</v>
      </c>
      <c r="I25" s="43">
        <v>0</v>
      </c>
      <c r="J25" s="23">
        <f>SUM(C25:I25)</f>
        <v>106.09969254033334</v>
      </c>
      <c r="K25" s="5"/>
      <c r="L25" s="19"/>
    </row>
    <row r="26" spans="1:18" s="2" customFormat="1" x14ac:dyDescent="0.35">
      <c r="B26" s="2" t="s">
        <v>28</v>
      </c>
      <c r="C26" s="43">
        <v>13.6</v>
      </c>
      <c r="D26" s="43">
        <v>46.4</v>
      </c>
      <c r="E26" s="43">
        <v>6.6</v>
      </c>
      <c r="F26" s="43">
        <v>9.6</v>
      </c>
      <c r="G26" s="43">
        <v>32.799999999999997</v>
      </c>
      <c r="H26" s="43">
        <v>15</v>
      </c>
      <c r="I26" s="43">
        <v>-0.2</v>
      </c>
      <c r="J26" s="23">
        <f>SUM(C26:I26)</f>
        <v>123.79999999999998</v>
      </c>
      <c r="K26" s="5"/>
      <c r="L26" s="20"/>
      <c r="M26" s="21"/>
    </row>
    <row r="27" spans="1:18" x14ac:dyDescent="0.35">
      <c r="A27" s="2" t="s">
        <v>76</v>
      </c>
      <c r="L27" s="20"/>
    </row>
    <row r="28" spans="1:18" x14ac:dyDescent="0.35">
      <c r="A28" s="2" t="s">
        <v>77</v>
      </c>
      <c r="L28" s="20"/>
    </row>
    <row r="30" spans="1:18" ht="18.5" x14ac:dyDescent="0.45">
      <c r="A30" s="89" t="s">
        <v>78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8" x14ac:dyDescent="0.35">
      <c r="A31" s="84" t="s">
        <v>49</v>
      </c>
      <c r="B31" s="84" t="s">
        <v>50</v>
      </c>
      <c r="C31" s="85" t="s">
        <v>67</v>
      </c>
      <c r="D31" s="85" t="s">
        <v>68</v>
      </c>
      <c r="E31" s="85" t="s">
        <v>69</v>
      </c>
      <c r="F31" s="85" t="s">
        <v>70</v>
      </c>
      <c r="G31" s="85" t="s">
        <v>71</v>
      </c>
      <c r="H31" s="85" t="s">
        <v>72</v>
      </c>
      <c r="I31" s="85"/>
      <c r="J31" s="86" t="s">
        <v>58</v>
      </c>
      <c r="L31" s="7"/>
      <c r="M31" s="7"/>
      <c r="N31" s="7"/>
      <c r="O31" s="7"/>
      <c r="P31" s="7"/>
      <c r="Q31" s="7"/>
      <c r="R31" s="3"/>
    </row>
    <row r="32" spans="1:18" x14ac:dyDescent="0.35">
      <c r="A32" s="2" t="s">
        <v>16</v>
      </c>
      <c r="B32" s="44">
        <v>2023</v>
      </c>
      <c r="C32" s="43">
        <v>35</v>
      </c>
      <c r="D32" s="43">
        <v>5.0999999999999996</v>
      </c>
      <c r="E32" s="43">
        <v>0</v>
      </c>
      <c r="F32" s="43">
        <v>0.6</v>
      </c>
      <c r="G32" s="43">
        <v>0</v>
      </c>
      <c r="H32" s="43">
        <v>0.5</v>
      </c>
      <c r="I32" s="43"/>
      <c r="J32" s="23">
        <f>SUM(C32:H32)</f>
        <v>41.2</v>
      </c>
    </row>
    <row r="33" spans="1:10" x14ac:dyDescent="0.35">
      <c r="B33" s="45" t="s">
        <v>25</v>
      </c>
      <c r="C33" s="43">
        <v>36.6</v>
      </c>
      <c r="D33" s="43">
        <v>5.0999999999999996</v>
      </c>
      <c r="E33" s="43">
        <v>0</v>
      </c>
      <c r="F33" s="43">
        <v>2.5</v>
      </c>
      <c r="G33" s="43">
        <v>0</v>
      </c>
      <c r="H33" s="43">
        <v>0.315</v>
      </c>
      <c r="I33" s="43"/>
      <c r="J33" s="23">
        <f t="shared" ref="J33:J36" si="0">SUM(C33:H33)</f>
        <v>44.515000000000001</v>
      </c>
    </row>
    <row r="34" spans="1:10" x14ac:dyDescent="0.35">
      <c r="B34" s="45" t="s">
        <v>26</v>
      </c>
      <c r="C34" s="43">
        <v>37.9</v>
      </c>
      <c r="D34" s="43">
        <v>6.4</v>
      </c>
      <c r="E34" s="43">
        <v>1.9</v>
      </c>
      <c r="F34" s="43">
        <v>5.9</v>
      </c>
      <c r="G34" s="43">
        <v>0</v>
      </c>
      <c r="H34" s="43">
        <v>0.315</v>
      </c>
      <c r="I34" s="43"/>
      <c r="J34" s="23">
        <f t="shared" si="0"/>
        <v>52.414999999999992</v>
      </c>
    </row>
    <row r="35" spans="1:10" x14ac:dyDescent="0.35">
      <c r="B35" s="45" t="s">
        <v>27</v>
      </c>
      <c r="C35" s="43">
        <v>38.9</v>
      </c>
      <c r="D35" s="43">
        <v>7.9</v>
      </c>
      <c r="E35" s="43">
        <v>2.15</v>
      </c>
      <c r="F35" s="43">
        <v>8</v>
      </c>
      <c r="G35" s="43">
        <v>0</v>
      </c>
      <c r="H35" s="43">
        <v>0.315</v>
      </c>
      <c r="I35" s="43"/>
      <c r="J35" s="23">
        <f t="shared" si="0"/>
        <v>57.264999999999993</v>
      </c>
    </row>
    <row r="36" spans="1:10" x14ac:dyDescent="0.35">
      <c r="B36" s="2" t="s">
        <v>28</v>
      </c>
      <c r="C36" s="43">
        <v>42.6</v>
      </c>
      <c r="D36" s="43">
        <v>8.1999999999999993</v>
      </c>
      <c r="E36" s="43">
        <v>3.55</v>
      </c>
      <c r="F36" s="43">
        <v>11.3</v>
      </c>
      <c r="G36" s="43">
        <v>0</v>
      </c>
      <c r="H36" s="43">
        <v>0.315</v>
      </c>
      <c r="I36" s="47"/>
      <c r="J36" s="23">
        <f t="shared" si="0"/>
        <v>65.964999999999989</v>
      </c>
    </row>
    <row r="37" spans="1:10" x14ac:dyDescent="0.35">
      <c r="C37" s="47"/>
      <c r="D37" s="47"/>
      <c r="E37" s="47"/>
      <c r="F37" s="47"/>
      <c r="G37" s="47"/>
      <c r="H37" s="47"/>
      <c r="I37" s="47"/>
    </row>
    <row r="38" spans="1:10" x14ac:dyDescent="0.35">
      <c r="A38" s="2" t="s">
        <v>17</v>
      </c>
      <c r="B38" s="44">
        <v>2023</v>
      </c>
      <c r="C38" s="43">
        <v>16.399999999999999</v>
      </c>
      <c r="D38" s="43">
        <v>16.2</v>
      </c>
      <c r="E38" s="43">
        <v>0</v>
      </c>
      <c r="F38" s="43">
        <v>4</v>
      </c>
      <c r="G38" s="43">
        <v>6.9</v>
      </c>
      <c r="H38" s="43">
        <v>7.7</v>
      </c>
      <c r="I38" s="43"/>
      <c r="J38" s="23">
        <f>SUM(C38:H38)</f>
        <v>51.199999999999996</v>
      </c>
    </row>
    <row r="39" spans="1:10" x14ac:dyDescent="0.35">
      <c r="B39" s="45" t="s">
        <v>25</v>
      </c>
      <c r="C39" s="43">
        <v>16.600000000000001</v>
      </c>
      <c r="D39" s="43">
        <v>19.100000000000001</v>
      </c>
      <c r="E39" s="43">
        <v>0.4</v>
      </c>
      <c r="F39" s="43">
        <v>8.3000000000000007</v>
      </c>
      <c r="G39" s="43">
        <v>6.9</v>
      </c>
      <c r="H39" s="43">
        <v>5.6109999999999998</v>
      </c>
      <c r="I39" s="43"/>
      <c r="J39" s="23">
        <f t="shared" ref="J39:J42" si="1">SUM(C39:H39)</f>
        <v>56.911000000000001</v>
      </c>
    </row>
    <row r="40" spans="1:10" x14ac:dyDescent="0.35">
      <c r="B40" s="45" t="s">
        <v>26</v>
      </c>
      <c r="C40" s="43">
        <v>16.600000000000001</v>
      </c>
      <c r="D40" s="43">
        <v>19.8</v>
      </c>
      <c r="E40" s="43">
        <v>0.9</v>
      </c>
      <c r="F40" s="43">
        <v>11.2</v>
      </c>
      <c r="G40" s="43">
        <v>6.9</v>
      </c>
      <c r="H40" s="43">
        <v>5.5</v>
      </c>
      <c r="I40" s="43"/>
      <c r="J40" s="23">
        <f t="shared" si="1"/>
        <v>60.9</v>
      </c>
    </row>
    <row r="41" spans="1:10" x14ac:dyDescent="0.35">
      <c r="B41" s="45" t="s">
        <v>27</v>
      </c>
      <c r="C41" s="43">
        <v>16.600000000000001</v>
      </c>
      <c r="D41" s="43">
        <v>21.3</v>
      </c>
      <c r="E41" s="43">
        <v>1.3</v>
      </c>
      <c r="F41" s="43">
        <v>13.6</v>
      </c>
      <c r="G41" s="43">
        <v>6.9</v>
      </c>
      <c r="H41" s="43">
        <v>5.3</v>
      </c>
      <c r="I41" s="43"/>
      <c r="J41" s="23">
        <f t="shared" si="1"/>
        <v>65</v>
      </c>
    </row>
    <row r="42" spans="1:10" x14ac:dyDescent="0.35">
      <c r="B42" s="2" t="s">
        <v>28</v>
      </c>
      <c r="C42" s="43">
        <v>16.600000000000001</v>
      </c>
      <c r="D42" s="43">
        <v>23.5</v>
      </c>
      <c r="E42" s="43">
        <v>3.6</v>
      </c>
      <c r="F42" s="43">
        <v>15.3</v>
      </c>
      <c r="G42" s="43">
        <v>9.4</v>
      </c>
      <c r="H42" s="43">
        <v>5.0999999999999996</v>
      </c>
      <c r="I42" s="47"/>
      <c r="J42" s="23">
        <f t="shared" si="1"/>
        <v>73.5</v>
      </c>
    </row>
    <row r="43" spans="1:10" x14ac:dyDescent="0.35">
      <c r="C43" s="47"/>
      <c r="D43" s="47"/>
      <c r="E43" s="47"/>
      <c r="F43" s="47"/>
      <c r="G43" s="47"/>
      <c r="H43" s="47"/>
      <c r="I43" s="47"/>
    </row>
    <row r="44" spans="1:10" x14ac:dyDescent="0.35">
      <c r="A44" s="2" t="s">
        <v>19</v>
      </c>
      <c r="B44" s="44">
        <v>2023</v>
      </c>
      <c r="C44" s="43">
        <v>0</v>
      </c>
      <c r="D44" s="50">
        <v>4.9000000000000004</v>
      </c>
      <c r="E44" s="43">
        <v>2.7</v>
      </c>
      <c r="F44" s="43">
        <v>3.2</v>
      </c>
      <c r="G44" s="43">
        <v>0</v>
      </c>
      <c r="H44" s="43">
        <v>5.9359999999999999</v>
      </c>
      <c r="I44" s="43"/>
      <c r="J44" s="23">
        <f>SUM(C44:H44)</f>
        <v>16.736000000000001</v>
      </c>
    </row>
    <row r="45" spans="1:10" x14ac:dyDescent="0.35">
      <c r="B45" s="45" t="s">
        <v>25</v>
      </c>
      <c r="C45" s="43">
        <v>0</v>
      </c>
      <c r="D45" s="43">
        <v>3.9</v>
      </c>
      <c r="E45" s="43">
        <v>3.8</v>
      </c>
      <c r="F45" s="43">
        <v>7.3</v>
      </c>
      <c r="G45" s="43">
        <v>0</v>
      </c>
      <c r="H45" s="43">
        <v>5.2</v>
      </c>
      <c r="I45" s="43"/>
      <c r="J45" s="23">
        <f>SUM(C45:H45)</f>
        <v>20.2</v>
      </c>
    </row>
    <row r="46" spans="1:10" x14ac:dyDescent="0.35">
      <c r="B46" s="45" t="s">
        <v>26</v>
      </c>
      <c r="C46" s="43">
        <v>0</v>
      </c>
      <c r="D46" s="43">
        <v>3.6</v>
      </c>
      <c r="E46" s="43">
        <v>5.3</v>
      </c>
      <c r="F46" s="43">
        <v>9.3000000000000007</v>
      </c>
      <c r="G46" s="43">
        <v>0</v>
      </c>
      <c r="H46" s="43">
        <v>4.3</v>
      </c>
      <c r="I46" s="43"/>
      <c r="J46" s="23">
        <f>SUM(C46:H46)</f>
        <v>22.500000000000004</v>
      </c>
    </row>
    <row r="47" spans="1:10" x14ac:dyDescent="0.35">
      <c r="B47" s="45" t="s">
        <v>27</v>
      </c>
      <c r="C47" s="43">
        <v>0</v>
      </c>
      <c r="D47" s="43">
        <v>4.3</v>
      </c>
      <c r="E47" s="43">
        <v>9.4</v>
      </c>
      <c r="F47" s="43">
        <v>10.9</v>
      </c>
      <c r="G47" s="43">
        <v>0</v>
      </c>
      <c r="H47" s="43">
        <v>2.8</v>
      </c>
      <c r="I47" s="43"/>
      <c r="J47" s="23">
        <f>SUM(C47:H47)</f>
        <v>27.400000000000002</v>
      </c>
    </row>
    <row r="48" spans="1:10" x14ac:dyDescent="0.35">
      <c r="B48" s="2" t="s">
        <v>28</v>
      </c>
      <c r="C48" s="43">
        <v>0</v>
      </c>
      <c r="D48" s="43">
        <v>4.7</v>
      </c>
      <c r="E48" s="43">
        <v>14.3</v>
      </c>
      <c r="F48" s="43">
        <v>15.1</v>
      </c>
      <c r="G48" s="43">
        <v>0</v>
      </c>
      <c r="H48" s="43">
        <v>2.8</v>
      </c>
      <c r="I48" s="47"/>
      <c r="J48" s="23">
        <f>SUM(C48:H48)</f>
        <v>36.9</v>
      </c>
    </row>
    <row r="49" spans="1:10" x14ac:dyDescent="0.35">
      <c r="C49" s="49"/>
      <c r="D49" s="47"/>
      <c r="E49" s="47"/>
      <c r="F49" s="47"/>
      <c r="G49" s="47"/>
      <c r="H49" s="47"/>
      <c r="I49" s="47"/>
    </row>
    <row r="50" spans="1:10" x14ac:dyDescent="0.35">
      <c r="A50" s="2" t="s">
        <v>18</v>
      </c>
      <c r="B50" s="44">
        <v>2023</v>
      </c>
      <c r="C50" s="43">
        <v>2.7</v>
      </c>
      <c r="D50" s="43">
        <v>6.9</v>
      </c>
      <c r="E50" s="43">
        <v>0</v>
      </c>
      <c r="F50" s="43">
        <v>7</v>
      </c>
      <c r="G50" s="43">
        <v>4.4000000000000004</v>
      </c>
      <c r="H50" s="43">
        <v>7.7919999999999998</v>
      </c>
      <c r="I50" s="43"/>
      <c r="J50" s="23">
        <f>SUM(C50:H50)</f>
        <v>28.792000000000002</v>
      </c>
    </row>
    <row r="51" spans="1:10" x14ac:dyDescent="0.35">
      <c r="B51" s="45" t="s">
        <v>25</v>
      </c>
      <c r="C51" s="43">
        <v>2.7</v>
      </c>
      <c r="D51" s="43">
        <v>10</v>
      </c>
      <c r="E51" s="43">
        <v>0</v>
      </c>
      <c r="F51" s="43">
        <v>3.2</v>
      </c>
      <c r="G51" s="43">
        <v>4.4000000000000004</v>
      </c>
      <c r="H51" s="43">
        <v>7.8</v>
      </c>
      <c r="I51" s="43"/>
      <c r="J51" s="23">
        <f>SUM(C51:H51)</f>
        <v>28.099999999999998</v>
      </c>
    </row>
    <row r="52" spans="1:10" x14ac:dyDescent="0.35">
      <c r="B52" s="45" t="s">
        <v>26</v>
      </c>
      <c r="C52" s="43">
        <v>2.7</v>
      </c>
      <c r="D52" s="43">
        <v>11</v>
      </c>
      <c r="E52" s="43">
        <v>0.5</v>
      </c>
      <c r="F52" s="43">
        <v>4.9000000000000004</v>
      </c>
      <c r="G52" s="43">
        <v>4.4000000000000004</v>
      </c>
      <c r="H52" s="43">
        <v>7.9</v>
      </c>
      <c r="I52" s="43"/>
      <c r="J52" s="23">
        <f>SUM(C52:H52)</f>
        <v>31.4</v>
      </c>
    </row>
    <row r="53" spans="1:10" x14ac:dyDescent="0.35">
      <c r="B53" s="45" t="s">
        <v>27</v>
      </c>
      <c r="C53" s="43">
        <v>2.7</v>
      </c>
      <c r="D53" s="43">
        <v>11.8</v>
      </c>
      <c r="E53" s="43">
        <v>1.5</v>
      </c>
      <c r="F53" s="43">
        <v>6.5</v>
      </c>
      <c r="G53" s="43">
        <v>4.4000000000000004</v>
      </c>
      <c r="H53" s="43">
        <v>7.9</v>
      </c>
      <c r="I53" s="43"/>
      <c r="J53" s="23">
        <f>SUM(C53:H53)</f>
        <v>34.799999999999997</v>
      </c>
    </row>
    <row r="54" spans="1:10" x14ac:dyDescent="0.35">
      <c r="B54" s="2" t="s">
        <v>28</v>
      </c>
      <c r="C54" s="43">
        <v>2.7</v>
      </c>
      <c r="D54" s="43">
        <v>15.6</v>
      </c>
      <c r="E54" s="43">
        <v>2</v>
      </c>
      <c r="F54" s="43">
        <v>9.6999999999999993</v>
      </c>
      <c r="G54" s="43">
        <v>4.4000000000000004</v>
      </c>
      <c r="H54" s="43">
        <v>8</v>
      </c>
      <c r="J54" s="23">
        <f>SUM(C54:H54)</f>
        <v>42.4</v>
      </c>
    </row>
  </sheetData>
  <mergeCells count="2">
    <mergeCell ref="A30:J30"/>
    <mergeCell ref="A1:J1"/>
  </mergeCells>
  <phoneticPr fontId="64" type="noConversion"/>
  <pageMargins left="0.7" right="0.7" top="0.75" bottom="0.75" header="0.3" footer="0.3"/>
  <pageSetup paperSize="8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tabColor theme="5"/>
  </sheetPr>
  <dimension ref="A1:P31"/>
  <sheetViews>
    <sheetView workbookViewId="0">
      <selection activeCell="A2" sqref="A2"/>
    </sheetView>
  </sheetViews>
  <sheetFormatPr defaultColWidth="10.81640625" defaultRowHeight="14.5" x14ac:dyDescent="0.35"/>
  <cols>
    <col min="1" max="1" width="13.7265625" style="2" customWidth="1"/>
    <col min="2" max="2" width="14.54296875" style="2" customWidth="1"/>
    <col min="3" max="3" width="11.26953125" style="2" bestFit="1" customWidth="1"/>
    <col min="4" max="7" width="11" style="2" bestFit="1" customWidth="1"/>
    <col min="8" max="16384" width="10.81640625" style="2"/>
  </cols>
  <sheetData>
    <row r="1" spans="1:16" ht="18.5" x14ac:dyDescent="0.45">
      <c r="A1" s="89" t="s">
        <v>79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6" x14ac:dyDescent="0.35">
      <c r="A2" s="84"/>
      <c r="B2" s="84" t="s">
        <v>50</v>
      </c>
      <c r="C2" s="87" t="s">
        <v>80</v>
      </c>
      <c r="D2" s="87" t="s">
        <v>81</v>
      </c>
      <c r="E2" s="87" t="s">
        <v>82</v>
      </c>
      <c r="F2" s="87" t="s">
        <v>83</v>
      </c>
      <c r="G2" s="87" t="s">
        <v>84</v>
      </c>
      <c r="H2" s="87" t="s">
        <v>85</v>
      </c>
      <c r="I2" s="87" t="s">
        <v>86</v>
      </c>
      <c r="J2" s="87" t="s">
        <v>87</v>
      </c>
      <c r="K2" s="87" t="s">
        <v>88</v>
      </c>
      <c r="L2" s="87" t="s">
        <v>89</v>
      </c>
      <c r="M2" s="87" t="s">
        <v>90</v>
      </c>
      <c r="N2" s="87" t="s">
        <v>91</v>
      </c>
      <c r="P2" s="14"/>
    </row>
    <row r="3" spans="1:16" x14ac:dyDescent="0.35">
      <c r="A3" s="2" t="s">
        <v>92</v>
      </c>
      <c r="B3" s="67">
        <v>2023</v>
      </c>
      <c r="C3" s="7">
        <v>20.7</v>
      </c>
      <c r="D3" s="7">
        <v>50.7</v>
      </c>
      <c r="E3" s="7">
        <v>23.7</v>
      </c>
      <c r="F3" s="7">
        <v>27.9</v>
      </c>
      <c r="G3" s="7">
        <v>30.3</v>
      </c>
      <c r="H3" s="7">
        <v>26</v>
      </c>
      <c r="I3" s="7">
        <v>50</v>
      </c>
      <c r="J3" s="7">
        <v>77</v>
      </c>
      <c r="K3" s="7">
        <v>11</v>
      </c>
      <c r="L3" s="7">
        <v>78</v>
      </c>
      <c r="M3" s="7">
        <v>22.7</v>
      </c>
      <c r="N3" s="7">
        <v>10.6</v>
      </c>
    </row>
    <row r="4" spans="1:16" x14ac:dyDescent="0.35">
      <c r="B4" s="67" t="s">
        <v>97</v>
      </c>
      <c r="C4" s="7">
        <v>19.3</v>
      </c>
      <c r="D4" s="7">
        <v>51.2</v>
      </c>
      <c r="E4" s="7">
        <v>26.8</v>
      </c>
      <c r="F4" s="7">
        <v>28.92</v>
      </c>
      <c r="G4" s="7">
        <v>30</v>
      </c>
      <c r="H4" s="7" t="s">
        <v>74</v>
      </c>
      <c r="I4" s="7" t="s">
        <v>74</v>
      </c>
      <c r="J4" s="7" t="s">
        <v>74</v>
      </c>
      <c r="K4" s="7" t="s">
        <v>74</v>
      </c>
      <c r="L4" s="7" t="s">
        <v>74</v>
      </c>
      <c r="M4" s="7" t="s">
        <v>74</v>
      </c>
      <c r="N4" s="7" t="s">
        <v>74</v>
      </c>
    </row>
    <row r="5" spans="1:16" x14ac:dyDescent="0.35">
      <c r="B5" s="45" t="s">
        <v>25</v>
      </c>
      <c r="C5" s="7">
        <v>20</v>
      </c>
      <c r="D5" s="7">
        <v>53.75</v>
      </c>
      <c r="E5" s="7">
        <v>26.38</v>
      </c>
      <c r="F5" s="7">
        <v>28.84</v>
      </c>
      <c r="G5" s="7">
        <v>32.25</v>
      </c>
      <c r="H5" s="7">
        <v>27.7</v>
      </c>
      <c r="I5" s="7">
        <v>58.95</v>
      </c>
      <c r="J5" s="7">
        <v>85.13</v>
      </c>
      <c r="K5" s="7">
        <v>14.28</v>
      </c>
      <c r="L5" s="7">
        <v>95.77</v>
      </c>
      <c r="M5" s="7">
        <v>38.6</v>
      </c>
      <c r="N5" s="7">
        <v>13.24</v>
      </c>
    </row>
    <row r="6" spans="1:16" x14ac:dyDescent="0.35">
      <c r="B6" s="45" t="s">
        <v>26</v>
      </c>
      <c r="C6" s="7">
        <v>21.58</v>
      </c>
      <c r="D6" s="7">
        <v>65.5</v>
      </c>
      <c r="E6" s="7">
        <v>28.4</v>
      </c>
      <c r="F6" s="7">
        <v>32.450000000000003</v>
      </c>
      <c r="G6" s="7">
        <v>33.200000000000003</v>
      </c>
      <c r="H6" s="7">
        <v>29.43</v>
      </c>
      <c r="I6" s="7">
        <v>59.13</v>
      </c>
      <c r="J6" s="7">
        <v>86.8</v>
      </c>
      <c r="K6" s="7">
        <v>17.100000000000001</v>
      </c>
      <c r="L6" s="7">
        <v>100.7</v>
      </c>
      <c r="M6" s="7">
        <v>43.2</v>
      </c>
      <c r="N6" s="7">
        <v>16.54</v>
      </c>
    </row>
    <row r="7" spans="1:16" x14ac:dyDescent="0.35">
      <c r="B7" s="45" t="s">
        <v>27</v>
      </c>
      <c r="C7" s="7">
        <v>22.74</v>
      </c>
      <c r="D7" s="7">
        <v>69.7</v>
      </c>
      <c r="E7" s="7">
        <v>31</v>
      </c>
      <c r="F7" s="7">
        <v>34.43</v>
      </c>
      <c r="G7" s="7">
        <v>33.9</v>
      </c>
      <c r="H7" s="7">
        <v>31.35</v>
      </c>
      <c r="I7" s="7">
        <v>59.3</v>
      </c>
      <c r="J7" s="7">
        <v>91.87</v>
      </c>
      <c r="K7" s="7">
        <v>18</v>
      </c>
      <c r="L7" s="7">
        <v>106.43</v>
      </c>
      <c r="M7" s="7">
        <v>47.96</v>
      </c>
      <c r="N7" s="7">
        <v>32.200000000000003</v>
      </c>
    </row>
    <row r="8" spans="1:16" x14ac:dyDescent="0.35">
      <c r="B8" s="45" t="s">
        <v>28</v>
      </c>
      <c r="C8" s="7">
        <v>23.66</v>
      </c>
      <c r="D8" s="7">
        <v>78</v>
      </c>
      <c r="E8" s="7">
        <v>33.6</v>
      </c>
      <c r="F8" s="7">
        <v>34.74</v>
      </c>
      <c r="G8" s="7">
        <v>35</v>
      </c>
      <c r="H8" s="7">
        <v>34.200000000000003</v>
      </c>
      <c r="I8" s="7">
        <v>62.1</v>
      </c>
      <c r="J8" s="7">
        <v>118.2</v>
      </c>
      <c r="K8" s="7">
        <v>21.5</v>
      </c>
      <c r="L8" s="7">
        <v>124.2</v>
      </c>
      <c r="M8" s="7">
        <v>70.3</v>
      </c>
      <c r="N8" s="7">
        <v>37.6</v>
      </c>
    </row>
    <row r="9" spans="1:16" x14ac:dyDescent="0.35">
      <c r="B9" s="6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x14ac:dyDescent="0.35">
      <c r="A10" s="2" t="s">
        <v>93</v>
      </c>
      <c r="B10" s="67">
        <v>2023</v>
      </c>
      <c r="C10" s="7">
        <v>34.380000000000003</v>
      </c>
      <c r="D10" s="7">
        <v>34.979999999999997</v>
      </c>
      <c r="E10" s="7">
        <v>27.98</v>
      </c>
      <c r="F10" s="7">
        <v>20.18</v>
      </c>
      <c r="G10" s="7">
        <v>16.88</v>
      </c>
      <c r="H10" s="7">
        <v>10.8</v>
      </c>
      <c r="I10" s="7">
        <v>16.399999999999999</v>
      </c>
      <c r="J10" s="7">
        <v>82.9</v>
      </c>
      <c r="K10" s="7">
        <v>23.8</v>
      </c>
      <c r="L10" s="7">
        <v>80.3</v>
      </c>
      <c r="M10" s="7">
        <v>22.3</v>
      </c>
      <c r="N10" s="7">
        <v>13.1</v>
      </c>
    </row>
    <row r="11" spans="1:16" x14ac:dyDescent="0.35">
      <c r="B11" s="66" t="s">
        <v>25</v>
      </c>
      <c r="C11" s="7">
        <v>38.4</v>
      </c>
      <c r="D11" s="7">
        <v>42.4</v>
      </c>
      <c r="E11" s="7">
        <v>30</v>
      </c>
      <c r="F11" s="7">
        <v>23.2</v>
      </c>
      <c r="G11" s="7">
        <v>20.399999999999999</v>
      </c>
      <c r="H11" s="7">
        <v>15</v>
      </c>
      <c r="I11" s="7">
        <v>18.8</v>
      </c>
      <c r="J11" s="7">
        <v>96.2</v>
      </c>
      <c r="K11" s="7">
        <v>28.3</v>
      </c>
      <c r="L11" s="7">
        <v>93.5</v>
      </c>
      <c r="M11" s="7">
        <v>30</v>
      </c>
      <c r="N11" s="7">
        <v>18.2</v>
      </c>
      <c r="O11" s="7"/>
    </row>
    <row r="12" spans="1:16" x14ac:dyDescent="0.35">
      <c r="B12" s="66" t="s">
        <v>26</v>
      </c>
      <c r="C12" s="7">
        <v>40.4</v>
      </c>
      <c r="D12" s="7">
        <v>44.8</v>
      </c>
      <c r="E12" s="7">
        <v>30.9</v>
      </c>
      <c r="F12" s="7">
        <v>24.6</v>
      </c>
      <c r="G12" s="7">
        <v>21.2</v>
      </c>
      <c r="H12" s="7">
        <v>18.100000000000001</v>
      </c>
      <c r="I12" s="7">
        <v>20.399999999999999</v>
      </c>
      <c r="J12" s="7">
        <v>102.2</v>
      </c>
      <c r="K12" s="7">
        <v>30.6</v>
      </c>
      <c r="L12" s="7">
        <v>97.5</v>
      </c>
      <c r="M12" s="7">
        <v>36.299999999999997</v>
      </c>
      <c r="N12" s="7">
        <v>22.3</v>
      </c>
      <c r="O12" s="7"/>
    </row>
    <row r="13" spans="1:16" x14ac:dyDescent="0.35">
      <c r="B13" s="66" t="s">
        <v>27</v>
      </c>
      <c r="C13" s="7">
        <v>42.4</v>
      </c>
      <c r="D13" s="7">
        <v>48.5</v>
      </c>
      <c r="E13" s="7">
        <v>32.4</v>
      </c>
      <c r="F13" s="7">
        <v>26.1</v>
      </c>
      <c r="G13" s="7">
        <v>22.8</v>
      </c>
      <c r="H13" s="7">
        <v>21.2</v>
      </c>
      <c r="I13" s="7">
        <v>22.2</v>
      </c>
      <c r="J13" s="7">
        <v>108.8</v>
      </c>
      <c r="K13" s="7">
        <v>33</v>
      </c>
      <c r="L13" s="7">
        <v>106.7</v>
      </c>
      <c r="M13" s="7">
        <v>43.6</v>
      </c>
      <c r="N13" s="7">
        <v>28</v>
      </c>
      <c r="O13" s="7"/>
    </row>
    <row r="14" spans="1:16" x14ac:dyDescent="0.35">
      <c r="B14" s="66" t="s">
        <v>28</v>
      </c>
      <c r="C14" s="7">
        <v>46.1</v>
      </c>
      <c r="D14" s="7">
        <v>54.7</v>
      </c>
      <c r="E14" s="7">
        <v>34.799999999999997</v>
      </c>
      <c r="F14" s="7">
        <v>28.5</v>
      </c>
      <c r="G14" s="7">
        <v>25.5</v>
      </c>
      <c r="H14" s="7">
        <v>33.4</v>
      </c>
      <c r="I14" s="7">
        <v>26.8</v>
      </c>
      <c r="J14" s="7">
        <v>120.3</v>
      </c>
      <c r="K14" s="7">
        <v>38.700000000000003</v>
      </c>
      <c r="L14" s="7">
        <v>125.7</v>
      </c>
      <c r="M14" s="7">
        <v>56</v>
      </c>
      <c r="N14" s="7">
        <v>36.799999999999997</v>
      </c>
      <c r="O14" s="7"/>
    </row>
    <row r="15" spans="1:16" x14ac:dyDescent="0.35">
      <c r="B15" s="6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x14ac:dyDescent="0.35">
      <c r="A16" s="2" t="s">
        <v>94</v>
      </c>
      <c r="B16" s="67">
        <v>2023</v>
      </c>
      <c r="C16" s="7">
        <f>C3-C10</f>
        <v>-13.680000000000003</v>
      </c>
      <c r="D16" s="7">
        <f t="shared" ref="D16:N16" si="0">D3-D10</f>
        <v>15.720000000000006</v>
      </c>
      <c r="E16" s="7">
        <f t="shared" si="0"/>
        <v>-4.2800000000000011</v>
      </c>
      <c r="F16" s="7">
        <f t="shared" si="0"/>
        <v>7.7199999999999989</v>
      </c>
      <c r="G16" s="7">
        <f t="shared" si="0"/>
        <v>13.420000000000002</v>
      </c>
      <c r="H16" s="7">
        <f t="shared" si="0"/>
        <v>15.2</v>
      </c>
      <c r="I16" s="7">
        <f t="shared" si="0"/>
        <v>33.6</v>
      </c>
      <c r="J16" s="7">
        <f t="shared" si="0"/>
        <v>-5.9000000000000057</v>
      </c>
      <c r="K16" s="7">
        <f t="shared" si="0"/>
        <v>-12.8</v>
      </c>
      <c r="L16" s="7">
        <f t="shared" si="0"/>
        <v>-2.2999999999999972</v>
      </c>
      <c r="M16" s="7">
        <f t="shared" si="0"/>
        <v>0.39999999999999858</v>
      </c>
      <c r="N16" s="7">
        <f t="shared" si="0"/>
        <v>-2.5</v>
      </c>
    </row>
    <row r="17" spans="1:14" x14ac:dyDescent="0.35">
      <c r="B17" s="45" t="s">
        <v>25</v>
      </c>
      <c r="C17" s="7">
        <f t="shared" ref="C17:N17" si="1">C5-C11</f>
        <v>-18.399999999999999</v>
      </c>
      <c r="D17" s="7">
        <f t="shared" si="1"/>
        <v>11.350000000000001</v>
      </c>
      <c r="E17" s="7">
        <f t="shared" si="1"/>
        <v>-3.620000000000001</v>
      </c>
      <c r="F17" s="7">
        <f t="shared" si="1"/>
        <v>5.6400000000000006</v>
      </c>
      <c r="G17" s="7">
        <f t="shared" si="1"/>
        <v>11.850000000000001</v>
      </c>
      <c r="H17" s="7">
        <f>H5-H11</f>
        <v>12.7</v>
      </c>
      <c r="I17" s="7">
        <f t="shared" si="1"/>
        <v>40.150000000000006</v>
      </c>
      <c r="J17" s="7">
        <f t="shared" si="1"/>
        <v>-11.070000000000007</v>
      </c>
      <c r="K17" s="7">
        <f t="shared" si="1"/>
        <v>-14.020000000000001</v>
      </c>
      <c r="L17" s="7">
        <f t="shared" si="1"/>
        <v>2.269999999999996</v>
      </c>
      <c r="M17" s="7">
        <f t="shared" si="1"/>
        <v>8.6000000000000014</v>
      </c>
      <c r="N17" s="7">
        <f t="shared" si="1"/>
        <v>-4.9599999999999991</v>
      </c>
    </row>
    <row r="18" spans="1:14" x14ac:dyDescent="0.35">
      <c r="B18" s="45" t="s">
        <v>26</v>
      </c>
      <c r="C18" s="7">
        <f>C6-C12</f>
        <v>-18.82</v>
      </c>
      <c r="D18" s="7">
        <f t="shared" ref="D18:N18" si="2">D6-D12</f>
        <v>20.700000000000003</v>
      </c>
      <c r="E18" s="7">
        <f t="shared" si="2"/>
        <v>-2.5</v>
      </c>
      <c r="F18" s="7">
        <f t="shared" si="2"/>
        <v>7.8500000000000014</v>
      </c>
      <c r="G18" s="7">
        <f t="shared" si="2"/>
        <v>12.000000000000004</v>
      </c>
      <c r="H18" s="7">
        <f>H6-H12</f>
        <v>11.329999999999998</v>
      </c>
      <c r="I18" s="7">
        <f>I6-I12</f>
        <v>38.730000000000004</v>
      </c>
      <c r="J18" s="7">
        <f t="shared" si="2"/>
        <v>-15.400000000000006</v>
      </c>
      <c r="K18" s="7">
        <f t="shared" si="2"/>
        <v>-13.5</v>
      </c>
      <c r="L18" s="7">
        <f t="shared" si="2"/>
        <v>3.2000000000000028</v>
      </c>
      <c r="M18" s="7">
        <f t="shared" si="2"/>
        <v>6.9000000000000057</v>
      </c>
      <c r="N18" s="7">
        <f t="shared" si="2"/>
        <v>-5.7600000000000016</v>
      </c>
    </row>
    <row r="19" spans="1:14" x14ac:dyDescent="0.35">
      <c r="B19" s="45" t="s">
        <v>27</v>
      </c>
      <c r="C19" s="7">
        <f t="shared" ref="C19:N19" si="3">C7-C13</f>
        <v>-19.66</v>
      </c>
      <c r="D19" s="7">
        <f t="shared" si="3"/>
        <v>21.200000000000003</v>
      </c>
      <c r="E19" s="7">
        <f t="shared" si="3"/>
        <v>-1.3999999999999986</v>
      </c>
      <c r="F19" s="7">
        <f t="shared" si="3"/>
        <v>8.3299999999999983</v>
      </c>
      <c r="G19" s="7">
        <f t="shared" si="3"/>
        <v>11.099999999999998</v>
      </c>
      <c r="H19" s="7">
        <f t="shared" si="3"/>
        <v>10.150000000000002</v>
      </c>
      <c r="I19" s="7">
        <f t="shared" si="3"/>
        <v>37.099999999999994</v>
      </c>
      <c r="J19" s="7">
        <f t="shared" si="3"/>
        <v>-16.929999999999993</v>
      </c>
      <c r="K19" s="7">
        <f t="shared" si="3"/>
        <v>-15</v>
      </c>
      <c r="L19" s="7">
        <f t="shared" si="3"/>
        <v>-0.26999999999999602</v>
      </c>
      <c r="M19" s="7">
        <f t="shared" si="3"/>
        <v>4.3599999999999994</v>
      </c>
      <c r="N19" s="7">
        <f t="shared" si="3"/>
        <v>4.2000000000000028</v>
      </c>
    </row>
    <row r="20" spans="1:14" x14ac:dyDescent="0.35">
      <c r="B20" s="45" t="s">
        <v>28</v>
      </c>
      <c r="C20" s="7">
        <f t="shared" ref="C20:N20" si="4">C8-C14</f>
        <v>-22.44</v>
      </c>
      <c r="D20" s="7">
        <f t="shared" si="4"/>
        <v>23.299999999999997</v>
      </c>
      <c r="E20" s="7">
        <f t="shared" si="4"/>
        <v>-1.1999999999999957</v>
      </c>
      <c r="F20" s="7">
        <f t="shared" si="4"/>
        <v>6.240000000000002</v>
      </c>
      <c r="G20" s="7">
        <f t="shared" si="4"/>
        <v>9.5</v>
      </c>
      <c r="H20" s="7">
        <f t="shared" si="4"/>
        <v>0.80000000000000426</v>
      </c>
      <c r="I20" s="7">
        <f t="shared" si="4"/>
        <v>35.299999999999997</v>
      </c>
      <c r="J20" s="7">
        <f t="shared" si="4"/>
        <v>-2.0999999999999943</v>
      </c>
      <c r="K20" s="7">
        <f t="shared" si="4"/>
        <v>-17.200000000000003</v>
      </c>
      <c r="L20" s="7">
        <f t="shared" si="4"/>
        <v>-1.5</v>
      </c>
      <c r="M20" s="7">
        <f t="shared" si="4"/>
        <v>14.299999999999997</v>
      </c>
      <c r="N20" s="7">
        <f t="shared" si="4"/>
        <v>0.80000000000000426</v>
      </c>
    </row>
    <row r="22" spans="1:14" x14ac:dyDescent="0.35">
      <c r="A22" s="2" t="s">
        <v>99</v>
      </c>
    </row>
    <row r="23" spans="1:14" x14ac:dyDescent="0.35">
      <c r="C23" s="22"/>
      <c r="H23" s="22"/>
    </row>
    <row r="24" spans="1:14" x14ac:dyDescent="0.35">
      <c r="B24" s="22"/>
      <c r="C24" s="24"/>
      <c r="D24" s="24"/>
      <c r="E24" s="24"/>
      <c r="H24" s="22"/>
    </row>
    <row r="25" spans="1:14" x14ac:dyDescent="0.35">
      <c r="B25" s="22"/>
      <c r="C25" s="22"/>
      <c r="H25" s="22"/>
    </row>
    <row r="26" spans="1:14" x14ac:dyDescent="0.35">
      <c r="B26" s="22"/>
      <c r="C26" s="22"/>
      <c r="D26" s="23"/>
      <c r="H26" s="22"/>
    </row>
    <row r="27" spans="1:14" x14ac:dyDescent="0.35">
      <c r="B27" s="22"/>
      <c r="C27" s="22"/>
      <c r="D27" s="22"/>
      <c r="H27" s="22"/>
    </row>
    <row r="28" spans="1:14" x14ac:dyDescent="0.35">
      <c r="B28" s="22"/>
      <c r="C28" s="22"/>
      <c r="D28" s="22"/>
    </row>
    <row r="29" spans="1:14" x14ac:dyDescent="0.35">
      <c r="I29" s="5"/>
    </row>
    <row r="31" spans="1:14" x14ac:dyDescent="0.35">
      <c r="C31" s="5"/>
    </row>
  </sheetData>
  <mergeCells count="1">
    <mergeCell ref="A1:N1"/>
  </mergeCells>
  <pageMargins left="0.7" right="0.7" top="0.75" bottom="0.75" header="0.3" footer="0.3"/>
  <pageSetup paperSize="8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tabColor theme="7"/>
  </sheetPr>
  <dimension ref="A1:P24"/>
  <sheetViews>
    <sheetView workbookViewId="0">
      <selection activeCell="A2" sqref="A2"/>
    </sheetView>
  </sheetViews>
  <sheetFormatPr defaultColWidth="10.81640625" defaultRowHeight="14.5" x14ac:dyDescent="0.35"/>
  <cols>
    <col min="1" max="1" width="18.453125" style="2" bestFit="1" customWidth="1"/>
    <col min="2" max="10" width="10.81640625" style="2"/>
    <col min="11" max="11" width="8" style="2" customWidth="1"/>
    <col min="12" max="12" width="9" style="2" customWidth="1"/>
    <col min="13" max="16384" width="10.81640625" style="2"/>
  </cols>
  <sheetData>
    <row r="1" spans="1:16" ht="18.5" x14ac:dyDescent="0.45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6" x14ac:dyDescent="0.35">
      <c r="A2" s="84"/>
      <c r="B2" s="88" t="s">
        <v>15</v>
      </c>
      <c r="C2" s="87" t="s">
        <v>80</v>
      </c>
      <c r="D2" s="87" t="s">
        <v>81</v>
      </c>
      <c r="E2" s="87" t="s">
        <v>82</v>
      </c>
      <c r="F2" s="87" t="s">
        <v>83</v>
      </c>
      <c r="G2" s="87" t="s">
        <v>84</v>
      </c>
      <c r="H2" s="87" t="s">
        <v>85</v>
      </c>
      <c r="I2" s="87" t="s">
        <v>86</v>
      </c>
      <c r="J2" s="87" t="s">
        <v>87</v>
      </c>
      <c r="K2" s="87" t="s">
        <v>88</v>
      </c>
      <c r="L2" s="87" t="s">
        <v>90</v>
      </c>
      <c r="M2" s="87" t="s">
        <v>91</v>
      </c>
      <c r="N2" s="87" t="s">
        <v>89</v>
      </c>
      <c r="P2" s="14"/>
    </row>
    <row r="3" spans="1:16" x14ac:dyDescent="0.35">
      <c r="A3" s="62" t="s">
        <v>96</v>
      </c>
      <c r="B3" s="2" t="s">
        <v>25</v>
      </c>
      <c r="C3" s="3">
        <v>68</v>
      </c>
      <c r="D3" s="3">
        <v>71</v>
      </c>
      <c r="E3" s="3">
        <v>63</v>
      </c>
      <c r="F3" s="3">
        <v>62</v>
      </c>
      <c r="G3" s="3">
        <v>68</v>
      </c>
      <c r="H3" s="3">
        <v>59</v>
      </c>
      <c r="I3" s="3">
        <v>61</v>
      </c>
      <c r="J3" s="3">
        <v>64</v>
      </c>
      <c r="K3" s="3">
        <v>63</v>
      </c>
      <c r="L3" s="3">
        <v>79</v>
      </c>
      <c r="M3" s="3">
        <v>82</v>
      </c>
      <c r="N3" s="3">
        <v>60</v>
      </c>
      <c r="P3" s="14"/>
    </row>
    <row r="4" spans="1:16" x14ac:dyDescent="0.35">
      <c r="A4" s="62" t="s">
        <v>98</v>
      </c>
      <c r="B4" s="2" t="s">
        <v>26</v>
      </c>
      <c r="C4" s="3">
        <v>56</v>
      </c>
      <c r="D4" s="3">
        <v>57</v>
      </c>
      <c r="E4" s="3">
        <v>51</v>
      </c>
      <c r="F4" s="3">
        <v>49</v>
      </c>
      <c r="G4" s="3">
        <v>56</v>
      </c>
      <c r="H4" s="3">
        <v>51</v>
      </c>
      <c r="I4" s="3">
        <v>52</v>
      </c>
      <c r="J4" s="3">
        <v>56</v>
      </c>
      <c r="K4" s="3">
        <v>55</v>
      </c>
      <c r="L4" s="3">
        <v>76</v>
      </c>
      <c r="M4" s="3">
        <v>79</v>
      </c>
      <c r="N4" s="3">
        <v>52</v>
      </c>
      <c r="P4" s="14"/>
    </row>
    <row r="5" spans="1:16" x14ac:dyDescent="0.35">
      <c r="A5" s="62"/>
      <c r="B5" s="2" t="s">
        <v>27</v>
      </c>
      <c r="C5" s="3">
        <v>57</v>
      </c>
      <c r="D5" s="3">
        <v>56</v>
      </c>
      <c r="E5" s="3">
        <v>55</v>
      </c>
      <c r="F5" s="3">
        <v>52</v>
      </c>
      <c r="G5" s="3">
        <v>56</v>
      </c>
      <c r="H5" s="3">
        <v>55</v>
      </c>
      <c r="I5" s="3">
        <v>56</v>
      </c>
      <c r="J5" s="3">
        <v>59</v>
      </c>
      <c r="K5" s="3">
        <v>59</v>
      </c>
      <c r="L5" s="3">
        <v>76</v>
      </c>
      <c r="M5" s="3">
        <v>77</v>
      </c>
      <c r="N5" s="3">
        <v>58</v>
      </c>
      <c r="P5" s="27"/>
    </row>
    <row r="6" spans="1:16" x14ac:dyDescent="0.35">
      <c r="B6" s="2" t="s">
        <v>28</v>
      </c>
      <c r="C6" s="3">
        <v>61</v>
      </c>
      <c r="D6" s="3">
        <v>60</v>
      </c>
      <c r="E6" s="3">
        <v>57</v>
      </c>
      <c r="F6" s="3">
        <v>52</v>
      </c>
      <c r="G6" s="3">
        <v>59</v>
      </c>
      <c r="H6" s="3">
        <v>59</v>
      </c>
      <c r="I6" s="3">
        <v>57</v>
      </c>
      <c r="J6" s="3">
        <v>61</v>
      </c>
      <c r="K6" s="3">
        <v>63</v>
      </c>
      <c r="L6" s="3">
        <v>74</v>
      </c>
      <c r="M6" s="3">
        <v>79</v>
      </c>
      <c r="N6" s="3">
        <v>63</v>
      </c>
      <c r="P6" s="15"/>
    </row>
    <row r="7" spans="1:16" x14ac:dyDescent="0.3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15"/>
    </row>
    <row r="8" spans="1:16" x14ac:dyDescent="0.35">
      <c r="A8" s="62"/>
      <c r="B8" s="2" t="s">
        <v>33</v>
      </c>
      <c r="C8" s="3">
        <v>35</v>
      </c>
      <c r="D8" s="3">
        <v>36</v>
      </c>
      <c r="E8" s="3">
        <v>33</v>
      </c>
      <c r="F8" s="3">
        <v>31</v>
      </c>
      <c r="G8" s="3">
        <v>35</v>
      </c>
      <c r="H8" s="3">
        <v>32</v>
      </c>
      <c r="I8" s="3">
        <v>33</v>
      </c>
      <c r="J8" s="3">
        <v>34</v>
      </c>
      <c r="K8" s="3">
        <v>34</v>
      </c>
      <c r="L8" s="3">
        <v>43</v>
      </c>
      <c r="M8" s="3">
        <v>45</v>
      </c>
      <c r="N8" s="3">
        <v>33</v>
      </c>
    </row>
    <row r="9" spans="1:16" x14ac:dyDescent="0.35">
      <c r="A9" s="62"/>
      <c r="B9" s="2" t="s">
        <v>34</v>
      </c>
      <c r="C9" s="3">
        <v>30</v>
      </c>
      <c r="D9" s="3">
        <v>29</v>
      </c>
      <c r="E9" s="3">
        <v>27</v>
      </c>
      <c r="F9" s="3">
        <v>26</v>
      </c>
      <c r="G9" s="3">
        <v>29</v>
      </c>
      <c r="H9" s="3">
        <v>29</v>
      </c>
      <c r="I9" s="3">
        <v>29</v>
      </c>
      <c r="J9" s="3">
        <v>31</v>
      </c>
      <c r="K9" s="3">
        <v>31</v>
      </c>
      <c r="L9" s="3">
        <v>42</v>
      </c>
      <c r="M9" s="3">
        <v>44</v>
      </c>
      <c r="N9" s="3">
        <v>30</v>
      </c>
    </row>
    <row r="10" spans="1:16" x14ac:dyDescent="0.35">
      <c r="A10" s="62"/>
      <c r="B10" s="2" t="s">
        <v>35</v>
      </c>
      <c r="C10" s="3">
        <v>30</v>
      </c>
      <c r="D10" s="3">
        <v>29</v>
      </c>
      <c r="E10" s="3">
        <v>29</v>
      </c>
      <c r="F10" s="3">
        <v>28</v>
      </c>
      <c r="G10" s="3">
        <v>29</v>
      </c>
      <c r="H10" s="3">
        <v>32</v>
      </c>
      <c r="I10" s="3">
        <v>32</v>
      </c>
      <c r="J10" s="3">
        <v>33</v>
      </c>
      <c r="K10" s="3">
        <v>33</v>
      </c>
      <c r="L10" s="3">
        <v>41</v>
      </c>
      <c r="M10" s="3">
        <v>42</v>
      </c>
      <c r="N10" s="3">
        <v>34</v>
      </c>
    </row>
    <row r="11" spans="1:16" x14ac:dyDescent="0.35">
      <c r="A11" s="62"/>
      <c r="B11" s="2" t="s">
        <v>36</v>
      </c>
      <c r="C11" s="3">
        <v>32</v>
      </c>
      <c r="D11" s="3">
        <v>31</v>
      </c>
      <c r="E11" s="3">
        <v>31</v>
      </c>
      <c r="F11" s="3">
        <v>28</v>
      </c>
      <c r="G11" s="3">
        <v>31</v>
      </c>
      <c r="H11" s="3">
        <v>35</v>
      </c>
      <c r="I11" s="3">
        <v>33</v>
      </c>
      <c r="J11" s="3">
        <v>35</v>
      </c>
      <c r="K11" s="3">
        <v>37</v>
      </c>
      <c r="L11" s="3">
        <v>40</v>
      </c>
      <c r="M11" s="3">
        <v>45</v>
      </c>
      <c r="N11" s="3">
        <v>38</v>
      </c>
    </row>
    <row r="13" spans="1:16" x14ac:dyDescent="0.35">
      <c r="A13" s="62"/>
      <c r="B13" s="2" t="s">
        <v>29</v>
      </c>
      <c r="C13" s="3">
        <v>103</v>
      </c>
      <c r="D13" s="3">
        <v>108</v>
      </c>
      <c r="E13" s="3">
        <v>96</v>
      </c>
      <c r="F13" s="3">
        <v>95</v>
      </c>
      <c r="G13" s="3">
        <v>103</v>
      </c>
      <c r="H13" s="3">
        <v>86</v>
      </c>
      <c r="I13" s="3">
        <v>89</v>
      </c>
      <c r="J13" s="3">
        <v>92</v>
      </c>
      <c r="K13" s="3">
        <v>92</v>
      </c>
      <c r="L13" s="3">
        <v>114</v>
      </c>
      <c r="M13" s="3">
        <v>116</v>
      </c>
      <c r="N13" s="3">
        <v>87</v>
      </c>
    </row>
    <row r="14" spans="1:16" x14ac:dyDescent="0.35">
      <c r="A14" s="62"/>
      <c r="B14" s="2" t="s">
        <v>30</v>
      </c>
      <c r="C14" s="3">
        <v>87</v>
      </c>
      <c r="D14" s="3">
        <v>89</v>
      </c>
      <c r="E14" s="3">
        <v>79</v>
      </c>
      <c r="F14" s="3">
        <v>77</v>
      </c>
      <c r="G14" s="3">
        <v>88</v>
      </c>
      <c r="H14" s="3">
        <v>75</v>
      </c>
      <c r="I14" s="3">
        <v>78</v>
      </c>
      <c r="J14" s="3">
        <v>82</v>
      </c>
      <c r="K14" s="3">
        <v>81</v>
      </c>
      <c r="L14" s="3">
        <v>111</v>
      </c>
      <c r="M14" s="3">
        <v>112</v>
      </c>
      <c r="N14" s="3">
        <v>75</v>
      </c>
    </row>
    <row r="15" spans="1:16" x14ac:dyDescent="0.35">
      <c r="A15" s="62"/>
      <c r="B15" s="2" t="s">
        <v>31</v>
      </c>
      <c r="C15" s="3">
        <v>89</v>
      </c>
      <c r="D15" s="3">
        <v>88</v>
      </c>
      <c r="E15" s="3">
        <v>85</v>
      </c>
      <c r="F15" s="3">
        <v>81</v>
      </c>
      <c r="G15" s="3">
        <v>88</v>
      </c>
      <c r="H15" s="3">
        <v>81</v>
      </c>
      <c r="I15" s="3">
        <v>82</v>
      </c>
      <c r="J15" s="3">
        <v>86</v>
      </c>
      <c r="K15" s="3">
        <v>86</v>
      </c>
      <c r="L15" s="3">
        <v>110</v>
      </c>
      <c r="M15" s="3">
        <v>111</v>
      </c>
      <c r="N15" s="3">
        <v>82</v>
      </c>
    </row>
    <row r="16" spans="1:16" x14ac:dyDescent="0.35">
      <c r="A16" s="62"/>
      <c r="B16" s="2" t="s">
        <v>32</v>
      </c>
      <c r="C16" s="3">
        <v>94</v>
      </c>
      <c r="D16" s="3">
        <v>94</v>
      </c>
      <c r="E16" s="3">
        <v>90</v>
      </c>
      <c r="F16" s="3">
        <v>83</v>
      </c>
      <c r="G16" s="3">
        <v>93</v>
      </c>
      <c r="H16" s="3">
        <v>84</v>
      </c>
      <c r="I16" s="3">
        <v>82</v>
      </c>
      <c r="J16" s="3">
        <v>88</v>
      </c>
      <c r="K16" s="3">
        <v>89</v>
      </c>
      <c r="L16" s="3">
        <v>108</v>
      </c>
      <c r="M16" s="3">
        <v>113</v>
      </c>
      <c r="N16" s="3">
        <v>86</v>
      </c>
    </row>
    <row r="17" spans="1:16" x14ac:dyDescent="0.35">
      <c r="A17" s="56"/>
    </row>
    <row r="18" spans="1:16" x14ac:dyDescent="0.35">
      <c r="A18" s="56" t="s">
        <v>42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35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5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5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5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5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</sheetData>
  <mergeCells count="1">
    <mergeCell ref="A1:N1"/>
  </mergeCells>
  <phoneticPr fontId="64" type="noConversion"/>
  <pageMargins left="0.7" right="0.7" top="0.75" bottom="0.75" header="0.3" footer="0.3"/>
  <pageSetup paperSize="9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4152832-9f03-4628-8f8a-984f7e09cd82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5d7cef-b4e1-4646-acb4-f79d6f029472">
      <UserInfo>
        <DisplayName>Ingvild Vestre Sem</DisplayName>
        <AccountId>26</AccountId>
        <AccountType/>
      </UserInfo>
    </SharedWithUsers>
    <Stikkord xmlns="6ef98f70-ebdb-4d8c-ae0e-5bc74a510774" xsi:nil="true"/>
    <_Flow_SignoffStatus xmlns="6ef98f70-ebdb-4d8c-ae0e-5bc74a510774" xsi:nil="true"/>
    <_x0050_360 xmlns="6ef98f70-ebdb-4d8c-ae0e-5bc74a510774">
      <Url xsi:nil="true"/>
      <Description xsi:nil="true"/>
    </_x0050_360>
    <Person xmlns="6ef98f70-ebdb-4d8c-ae0e-5bc74a510774">
      <UserInfo>
        <DisplayName/>
        <AccountId xsi:nil="true"/>
        <AccountType/>
      </UserInfo>
    </Person>
    <Typekontaktperson2 xmlns="6ef98f70-ebdb-4d8c-ae0e-5bc74a510774" xsi:nil="true"/>
    <TaxCatchAll xmlns="08670d86-fc33-4f61-bf51-96e019343c8b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lcf76f155ced4ddcb4097134ff3c332f xmlns="6ef98f70-ebdb-4d8c-ae0e-5bc74a510774">
      <Terms xmlns="http://schemas.microsoft.com/office/infopath/2007/PartnerControls"/>
    </lcf76f155ced4ddcb4097134ff3c332f>
    <Godkjent_x0020_av_x0020_seksjonsleder xmlns="6ef98f70-ebdb-4d8c-ae0e-5bc74a510774">Ikke behov</Godkjent_x0020_av_x0020_seksjonsleder>
    <Uke xmlns="6ef98f70-ebdb-4d8c-ae0e-5bc74a510774" xsi:nil="true"/>
    <Type xmlns="6ef98f70-ebdb-4d8c-ae0e-5bc74a510774" xsi:nil="true"/>
    <Internt_x002f_eksternt xmlns="6ef98f70-ebdb-4d8c-ae0e-5bc74a510774" xsi:nil="true"/>
    <Typekontaktperson xmlns="6ef98f70-ebdb-4d8c-ae0e-5bc74a5107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97DBDE7D2D50A479E6FD94AD3A32CE2" ma:contentTypeVersion="35" ma:contentTypeDescription="Opprett et nytt dokument." ma:contentTypeScope="" ma:versionID="53d591c68502e11044f3faa519692b3d">
  <xsd:schema xmlns:xsd="http://www.w3.org/2001/XMLSchema" xmlns:xs="http://www.w3.org/2001/XMLSchema" xmlns:p="http://schemas.microsoft.com/office/2006/metadata/properties" xmlns:ns2="08670d86-fc33-4f61-bf51-96e019343c8b" xmlns:ns3="6ef98f70-ebdb-4d8c-ae0e-5bc74a510774" xmlns:ns4="b25d7cef-b4e1-4646-acb4-f79d6f029472" targetNamespace="http://schemas.microsoft.com/office/2006/metadata/properties" ma:root="true" ma:fieldsID="2d1eee04357e3adc203cb6775a12c71c" ns2:_="" ns3:_="" ns4:_="">
    <xsd:import namespace="08670d86-fc33-4f61-bf51-96e019343c8b"/>
    <xsd:import namespace="6ef98f70-ebdb-4d8c-ae0e-5bc74a510774"/>
    <xsd:import namespace="b25d7cef-b4e1-4646-acb4-f79d6f02947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Person" minOccurs="0"/>
                <xsd:element ref="ns3:Typekontaktperson2" minOccurs="0"/>
                <xsd:element ref="ns3:Godkjent_x0020_av_x0020_seksjonsleder" minOccurs="0"/>
                <xsd:element ref="ns3:_Flow_SignoffStatus" minOccurs="0"/>
                <xsd:element ref="ns3:Uke" minOccurs="0"/>
                <xsd:element ref="ns3:Type" minOccurs="0"/>
                <xsd:element ref="ns3:Internt_x002f_eksternt" minOccurs="0"/>
                <xsd:element ref="ns3:Typekontaktperson" minOccurs="0"/>
                <xsd:element ref="ns3:_x0050_360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Stikkord" minOccurs="0"/>
                <xsd:element ref="ns3:MediaServiceAutoTag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8f61711-8435-427f-aeea-a25a99399fa6}" ma:internalName="TaxCatchAll" ma:showField="CatchAllData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8f61711-8435-427f-aeea-a25a99399fa6}" ma:internalName="TaxCatchAllLabel" ma:readOnly="true" ma:showField="CatchAllDataLabel" ma:web="b25d7cef-b4e1-4646-acb4-f79d6f029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98f70-ebdb-4d8c-ae0e-5bc74a510774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Person" ma:index="22" nillable="true" ma:displayName="Personer involvert" ma:format="Dropdown" ma:list="UserInfo" ma:SharePointGroup="0" ma:internalName="Pers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ypekontaktperson2" ma:index="23" nillable="true" ma:displayName="Type kontaktperson 2" ma:format="Dropdown" ma:internalName="Typekontaktperson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Statnett"/>
                        <xsd:enumeration value="OED"/>
                        <xsd:enumeration value="DSB"/>
                        <xsd:enumeration value="NRK"/>
                        <xsd:enumeration value="Europower"/>
                        <xsd:enumeration value="EnergiTeknikk"/>
                        <xsd:enumeration value="Montel"/>
                        <xsd:enumeration value="Teknisk Ukeblad"/>
                        <xsd:enumeration value="Faktisk.no"/>
                        <xsd:enumeration value="Privatpers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Godkjent_x0020_av_x0020_seksjonsleder" ma:index="24" nillable="true" ma:displayName="Godkjent av seksjonsleder" ma:default="Ikke behov" ma:format="Dropdown" ma:internalName="Godkjent_x0020_av_x0020_seksjonsleder">
      <xsd:simpleType>
        <xsd:restriction base="dms:Choice">
          <xsd:enumeration value="Ja"/>
          <xsd:enumeration value="Nei"/>
          <xsd:enumeration value="Ikke behov"/>
        </xsd:restriction>
      </xsd:simpleType>
    </xsd:element>
    <xsd:element name="_Flow_SignoffStatus" ma:index="25" nillable="true" ma:displayName="Godkjenningsstatus" ma:internalName="Godkjenningsstatus">
      <xsd:simpleType>
        <xsd:restriction base="dms:Text"/>
      </xsd:simpleType>
    </xsd:element>
    <xsd:element name="Uke" ma:index="26" nillable="true" ma:displayName="Uke" ma:format="Dropdown" ma:internalName="Uke" ma:percentage="FALSE">
      <xsd:simpleType>
        <xsd:restriction base="dms:Number"/>
      </xsd:simpleType>
    </xsd:element>
    <xsd:element name="Type" ma:index="27" nillable="true" ma:displayName="Type " ma:format="Dropdown" ma:internalName="Type">
      <xsd:simpleType>
        <xsd:union memberTypes="dms:Text">
          <xsd:simpleType>
            <xsd:restriction base="dms:Choice">
              <xsd:enumeration value="Kurs"/>
              <xsd:enumeration value="Valg 2"/>
              <xsd:enumeration value="Valg 3"/>
            </xsd:restriction>
          </xsd:simpleType>
        </xsd:union>
      </xsd:simpleType>
    </xsd:element>
    <xsd:element name="Internt_x002f_eksternt" ma:index="28" nillable="true" ma:displayName="Internt/eksternt" ma:format="Dropdown" ma:internalName="Internt_x002f_eksternt">
      <xsd:simpleType>
        <xsd:restriction base="dms:Choice">
          <xsd:enumeration value="Internt"/>
          <xsd:enumeration value="Eksternt"/>
        </xsd:restriction>
      </xsd:simpleType>
    </xsd:element>
    <xsd:element name="Typekontaktperson" ma:index="29" nillable="true" ma:displayName="Type kontaktperson" ma:format="Dropdown" ma:internalName="Typekontaktperson">
      <xsd:simpleType>
        <xsd:union memberTypes="dms:Text">
          <xsd:simpleType>
            <xsd:restriction base="dms:Choice">
              <xsd:enumeration value="Media"/>
              <xsd:enumeration value="Myndighet"/>
              <xsd:enumeration value="Privatperson"/>
              <xsd:enumeration value="Privat selskap"/>
            </xsd:restriction>
          </xsd:simpleType>
        </xsd:union>
      </xsd:simpleType>
    </xsd:element>
    <xsd:element name="_x0050_360" ma:index="30" nillable="true" ma:displayName="P360" ma:format="Hyperlink" ma:internalName="_x0050_36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Stikkord" ma:index="37" nillable="true" ma:displayName="Stikkord" ma:default="Presentasjon" ma:format="Dropdown" ma:internalName="Stikk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arkedsdesign"/>
                        <xsd:enumeration value="Forbrukerfleksibilitet"/>
                        <xsd:enumeration value="Anleggsbidrag"/>
                        <xsd:enumeration value="Tariffer"/>
                        <xsd:enumeration value="Kraftmarkedsanalyse"/>
                        <xsd:enumeration value="Samfunnsøkonomi - metode"/>
                        <xsd:enumeration value="Ikke-prissatte virkninger"/>
                        <xsd:enumeration value="Modell - metode"/>
                        <xsd:enumeration value="Prognose"/>
                        <xsd:enumeration value="Presentasjon"/>
                        <xsd:enumeration value="Kraftmarkedet"/>
                        <xsd:enumeration value="Havv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Tags" ma:index="38" nillable="true" ma:displayName="Tags" ma:internalName="MediaServiceAutoTags" ma:readOnly="tru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d7cef-b4e1-4646-acb4-f79d6f029472" elementFormDefault="qualified">
    <xsd:import namespace="http://schemas.microsoft.com/office/2006/documentManagement/types"/>
    <xsd:import namespace="http://schemas.microsoft.com/office/infopath/2007/PartnerControls"/>
    <xsd:element name="SharedWithUsers" ma:index="3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A948FC-0491-4C24-8B5E-6129A4F4306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BF66A7A-ABF4-48F3-99D8-09EA148352AF}">
  <ds:schemaRefs>
    <ds:schemaRef ds:uri="http://schemas.microsoft.com/office/infopath/2007/PartnerControls"/>
    <ds:schemaRef ds:uri="http://purl.org/dc/terms/"/>
    <ds:schemaRef ds:uri="6ef98f70-ebdb-4d8c-ae0e-5bc74a510774"/>
    <ds:schemaRef ds:uri="http://purl.org/dc/elements/1.1/"/>
    <ds:schemaRef ds:uri="b25d7cef-b4e1-4646-acb4-f79d6f029472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8670d86-fc33-4f61-bf51-96e019343c8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14C2F9-EF57-4B58-ABF8-0454A226D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6ef98f70-ebdb-4d8c-ae0e-5bc74a510774"/>
    <ds:schemaRef ds:uri="b25d7cef-b4e1-4646-acb4-f79d6f029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398613A-870E-454F-9CB1-B97588DFAF5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Introduksjon</vt:lpstr>
      <vt:lpstr>Hovedtall fra analysen</vt:lpstr>
      <vt:lpstr>Forbruk i Norden</vt:lpstr>
      <vt:lpstr>Kull-, gass- og CO2-priser</vt:lpstr>
      <vt:lpstr>Produksjon i Norden</vt:lpstr>
      <vt:lpstr>Kraftbalanser Norden</vt:lpstr>
      <vt:lpstr>Kraftpriser Norden</vt:lpstr>
    </vt:vector>
  </TitlesOfParts>
  <Manager/>
  <Company>NVE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Gogia Raghav</dc:creator>
  <cp:keywords/>
  <dc:description/>
  <cp:lastModifiedBy>Amaresh Neguse Eyob</cp:lastModifiedBy>
  <cp:revision/>
  <dcterms:created xsi:type="dcterms:W3CDTF">2019-09-24T13:47:10Z</dcterms:created>
  <dcterms:modified xsi:type="dcterms:W3CDTF">2025-06-17T14:28:04Z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0x010100B97DBDE7D2D50A479E6FD94AD3A32CE2</vt:lpwstr>
  </property>
  <property fmtid="{D5CDD505-2E9C-101B-9397-08002B2CF9AE}" pid="3" name="NVE_Tema">
    <vt:lpwstr/>
  </property>
  <property fmtid="{D5CDD505-2E9C-101B-9397-08002B2CF9AE}" pid="4" name="MediaServiceImageTags">
    <vt:lpwstr/>
  </property>
  <property fmtid="{D5CDD505-2E9C-101B-9397-08002B2CF9AE}" pid="5" name="NVE_Dokumenttype">
    <vt:lpwstr/>
  </property>
</Properties>
</file>