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edtak/Til web/"/>
    </mc:Choice>
  </mc:AlternateContent>
  <xr:revisionPtr revIDLastSave="999" documentId="13_ncr:1_{A4C24AF6-B26C-4E6C-8C16-5964636FA5F1}" xr6:coauthVersionLast="47" xr6:coauthVersionMax="47" xr10:uidLastSave="{4D4ABEC8-3237-448F-972E-1FE9A7125490}"/>
  <bookViews>
    <workbookView xWindow="-28920" yWindow="-2010" windowWidth="29040" windowHeight="17640" tabRatio="784" xr2:uid="{00000000-000D-0000-FFFF-FFFF00000000}"/>
  </bookViews>
  <sheets>
    <sheet name="Luftlinje" sheetId="1" r:id="rId1"/>
    <sheet name="Luftlinje Pivot" sheetId="29" r:id="rId2"/>
    <sheet name="Luftfartshinder" sheetId="7" r:id="rId3"/>
    <sheet name="HinderPivot" sheetId="30" r:id="rId4"/>
    <sheet name="Vekt Luftlinje" sheetId="12" r:id="rId5"/>
    <sheet name="Jordkabel" sheetId="2" r:id="rId6"/>
    <sheet name="Jordkabel Pivot" sheetId="32" r:id="rId7"/>
    <sheet name="Beregning jordkabelvekt" sheetId="15" r:id="rId8"/>
    <sheet name="Sjøkabel" sheetId="16" r:id="rId9"/>
    <sheet name="Sjøkabel Pivot" sheetId="33" r:id="rId10"/>
    <sheet name="Trafo" sheetId="3" r:id="rId11"/>
    <sheet name="Trafo pivot" sheetId="34" r:id="rId12"/>
    <sheet name="Avgang" sheetId="4" r:id="rId13"/>
    <sheet name="Avgang pivot" sheetId="35" r:id="rId14"/>
    <sheet name="Stasjon" sheetId="5" r:id="rId15"/>
    <sheet name="Stasjon pivot" sheetId="36" r:id="rId16"/>
    <sheet name="Kompensering" sheetId="8" r:id="rId17"/>
    <sheet name="Kompensering pivot" sheetId="37" r:id="rId18"/>
  </sheets>
  <definedNames>
    <definedName name="_xlnm._FilterDatabase" localSheetId="12" hidden="1">Avgang!$A$2:$K$302</definedName>
    <definedName name="_xlnm._FilterDatabase" localSheetId="7" hidden="1">'Beregning jordkabelvekt'!$A$6:$H$6</definedName>
    <definedName name="_xlnm._FilterDatabase" localSheetId="5" hidden="1">Jordkabel!$A$2:$M$2</definedName>
    <definedName name="_xlnm._FilterDatabase" localSheetId="16" hidden="1">Kompensering!$A$2:$N$28</definedName>
    <definedName name="_xlnm._FilterDatabase" localSheetId="2" hidden="1">Luftfartshinder!$A$5:$N$150</definedName>
    <definedName name="_xlnm._FilterDatabase" localSheetId="0" hidden="1">Luftlinje!$A$2:$Q$513</definedName>
    <definedName name="_xlnm._FilterDatabase" localSheetId="8" hidden="1">Sjøkabel!$A$2:$M$73</definedName>
    <definedName name="_xlnm._FilterDatabase" localSheetId="14" hidden="1">Stasjon!$A$2:$L$277</definedName>
    <definedName name="_xlnm._FilterDatabase" localSheetId="10" hidden="1">Trafo!$A$2:$N$128</definedName>
    <definedName name="_xlnm._FilterDatabase" localSheetId="4" hidden="1">'Vekt Luftlinje'!$A$1:$E$47</definedName>
  </definedNames>
  <calcPr calcId="191029"/>
  <pivotCaches>
    <pivotCache cacheId="0" r:id="rId19"/>
    <pivotCache cacheId="1" r:id="rId20"/>
    <pivotCache cacheId="2" r:id="rId21"/>
    <pivotCache cacheId="3" r:id="rId22"/>
    <pivotCache cacheId="4" r:id="rId23"/>
    <pivotCache cacheId="5" r:id="rId24"/>
    <pivotCache cacheId="6" r:id="rId25"/>
    <pivotCache cacheId="7" r:id="rId2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510" i="4"/>
  <c r="K511" i="4"/>
  <c r="K512" i="4"/>
  <c r="K513" i="4"/>
  <c r="K514" i="4"/>
  <c r="K515" i="4"/>
  <c r="K516" i="4"/>
  <c r="K517" i="4"/>
  <c r="K518" i="4"/>
  <c r="K519" i="4"/>
  <c r="K520" i="4"/>
  <c r="K521" i="4"/>
  <c r="K522" i="4"/>
  <c r="K523" i="4"/>
  <c r="K524" i="4"/>
  <c r="K525" i="4"/>
  <c r="K526" i="4"/>
  <c r="K527" i="4"/>
  <c r="K528" i="4"/>
  <c r="K529" i="4"/>
  <c r="K530" i="4"/>
  <c r="K531" i="4"/>
  <c r="K532" i="4"/>
  <c r="K533" i="4"/>
  <c r="K534" i="4"/>
  <c r="K535" i="4"/>
  <c r="K536" i="4"/>
  <c r="K537" i="4"/>
  <c r="K538" i="4"/>
  <c r="K539" i="4"/>
  <c r="K540" i="4"/>
  <c r="K541" i="4"/>
  <c r="K542" i="4"/>
  <c r="K543" i="4"/>
  <c r="K544" i="4"/>
  <c r="K545" i="4"/>
  <c r="K546" i="4"/>
  <c r="K547" i="4"/>
  <c r="K548" i="4"/>
  <c r="K549" i="4"/>
  <c r="K550" i="4"/>
  <c r="K551" i="4"/>
  <c r="K552" i="4"/>
  <c r="K553" i="4"/>
  <c r="L129" i="3"/>
  <c r="N129" i="3" s="1"/>
  <c r="M129" i="3"/>
  <c r="C8" i="15" l="1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7" i="15"/>
  <c r="B18" i="15"/>
  <c r="B7" i="15"/>
  <c r="B54" i="15"/>
  <c r="B29" i="15"/>
  <c r="B36" i="15"/>
  <c r="B16" i="15"/>
  <c r="B50" i="15"/>
  <c r="B25" i="15"/>
  <c r="B43" i="15"/>
  <c r="B47" i="15"/>
  <c r="B38" i="15"/>
  <c r="B55" i="15"/>
  <c r="B23" i="15"/>
  <c r="B26" i="15"/>
  <c r="B19" i="15"/>
  <c r="B44" i="15"/>
  <c r="B37" i="15"/>
  <c r="B12" i="15"/>
  <c r="B48" i="15"/>
  <c r="B28" i="15"/>
  <c r="B34" i="15"/>
  <c r="B45" i="15"/>
  <c r="B42" i="15"/>
  <c r="B8" i="15"/>
  <c r="B35" i="15"/>
  <c r="B49" i="15"/>
  <c r="B17" i="15"/>
  <c r="B53" i="15"/>
  <c r="B10" i="15"/>
  <c r="B22" i="15"/>
  <c r="B21" i="15"/>
  <c r="B11" i="15"/>
  <c r="B52" i="15"/>
  <c r="B9" i="15"/>
  <c r="B13" i="15"/>
  <c r="B27" i="15"/>
  <c r="B32" i="15"/>
  <c r="B40" i="15"/>
  <c r="B15" i="15"/>
  <c r="B33" i="15"/>
  <c r="B20" i="15"/>
  <c r="B31" i="15"/>
  <c r="B39" i="15"/>
  <c r="B14" i="15"/>
  <c r="B46" i="15"/>
  <c r="B51" i="15"/>
  <c r="B41" i="15"/>
  <c r="B24" i="15"/>
  <c r="B30" i="15"/>
  <c r="M214" i="2"/>
  <c r="D35" i="12"/>
  <c r="D17" i="12"/>
  <c r="D12" i="12"/>
  <c r="D2" i="12"/>
  <c r="D49" i="12"/>
  <c r="D46" i="12"/>
  <c r="D22" i="12"/>
  <c r="D29" i="12"/>
  <c r="D33" i="12"/>
  <c r="D11" i="12"/>
  <c r="D43" i="12"/>
  <c r="D18" i="12"/>
  <c r="D37" i="12"/>
  <c r="D40" i="12"/>
  <c r="D31" i="12"/>
  <c r="D50" i="12"/>
  <c r="D16" i="12"/>
  <c r="D19" i="12"/>
  <c r="D13" i="12"/>
  <c r="D38" i="12"/>
  <c r="D30" i="12"/>
  <c r="D7" i="12"/>
  <c r="D41" i="12"/>
  <c r="D21" i="12"/>
  <c r="D27" i="12"/>
  <c r="D36" i="12"/>
  <c r="D3" i="12"/>
  <c r="D28" i="12"/>
  <c r="D42" i="12"/>
  <c r="D39" i="12"/>
  <c r="D47" i="12"/>
  <c r="D5" i="12"/>
  <c r="D15" i="12"/>
  <c r="D6" i="12"/>
  <c r="D45" i="12"/>
  <c r="D4" i="12"/>
  <c r="D8" i="12"/>
  <c r="D48" i="12"/>
  <c r="D20" i="12"/>
  <c r="D25" i="12"/>
  <c r="D34" i="12"/>
  <c r="D10" i="12"/>
  <c r="D26" i="12"/>
  <c r="D14" i="12"/>
  <c r="D24" i="12"/>
  <c r="D32" i="12"/>
  <c r="D9" i="12"/>
  <c r="D44" i="12"/>
  <c r="D23" i="12"/>
  <c r="C12" i="12"/>
  <c r="C2" i="12"/>
  <c r="C49" i="12"/>
  <c r="C46" i="12"/>
  <c r="C22" i="12"/>
  <c r="C29" i="12"/>
  <c r="C33" i="12"/>
  <c r="C11" i="12"/>
  <c r="C43" i="12"/>
  <c r="C18" i="12"/>
  <c r="C37" i="12"/>
  <c r="C40" i="12"/>
  <c r="C31" i="12"/>
  <c r="C50" i="12"/>
  <c r="C16" i="12"/>
  <c r="C19" i="12"/>
  <c r="C13" i="12"/>
  <c r="C38" i="12"/>
  <c r="C30" i="12"/>
  <c r="C7" i="12"/>
  <c r="C41" i="12"/>
  <c r="C21" i="12"/>
  <c r="C27" i="12"/>
  <c r="C36" i="12"/>
  <c r="C3" i="12"/>
  <c r="C28" i="12"/>
  <c r="C42" i="12"/>
  <c r="C39" i="12"/>
  <c r="C47" i="12"/>
  <c r="C5" i="12"/>
  <c r="C15" i="12"/>
  <c r="C6" i="12"/>
  <c r="C45" i="12"/>
  <c r="C4" i="12"/>
  <c r="C8" i="12"/>
  <c r="C48" i="12"/>
  <c r="C20" i="12"/>
  <c r="C25" i="12"/>
  <c r="C34" i="12"/>
  <c r="C10" i="12"/>
  <c r="C26" i="12"/>
  <c r="C14" i="12"/>
  <c r="C24" i="12"/>
  <c r="C32" i="12"/>
  <c r="C9" i="12"/>
  <c r="C44" i="12"/>
  <c r="C35" i="12"/>
  <c r="C17" i="12"/>
  <c r="C23" i="12"/>
  <c r="B12" i="12"/>
  <c r="B2" i="12"/>
  <c r="B49" i="12"/>
  <c r="B46" i="12"/>
  <c r="B22" i="12"/>
  <c r="B29" i="12"/>
  <c r="B33" i="12"/>
  <c r="B11" i="12"/>
  <c r="B43" i="12"/>
  <c r="B18" i="12"/>
  <c r="B37" i="12"/>
  <c r="B40" i="12"/>
  <c r="B31" i="12"/>
  <c r="B50" i="12"/>
  <c r="B16" i="12"/>
  <c r="B19" i="12"/>
  <c r="B13" i="12"/>
  <c r="B38" i="12"/>
  <c r="B30" i="12"/>
  <c r="B7" i="12"/>
  <c r="B41" i="12"/>
  <c r="B21" i="12"/>
  <c r="B27" i="12"/>
  <c r="B36" i="12"/>
  <c r="B3" i="12"/>
  <c r="B28" i="12"/>
  <c r="B42" i="12"/>
  <c r="B39" i="12"/>
  <c r="B47" i="12"/>
  <c r="B5" i="12"/>
  <c r="B15" i="12"/>
  <c r="B6" i="12"/>
  <c r="B45" i="12"/>
  <c r="B4" i="12"/>
  <c r="B8" i="12"/>
  <c r="B48" i="12"/>
  <c r="B20" i="12"/>
  <c r="B25" i="12"/>
  <c r="B34" i="12"/>
  <c r="B10" i="12"/>
  <c r="B26" i="12"/>
  <c r="B14" i="12"/>
  <c r="B24" i="12"/>
  <c r="B32" i="12"/>
  <c r="B9" i="12"/>
  <c r="B44" i="12"/>
  <c r="B35" i="12"/>
  <c r="B17" i="12"/>
  <c r="B23" i="12"/>
  <c r="L512" i="1"/>
  <c r="N512" i="1"/>
  <c r="L513" i="1"/>
  <c r="N513" i="1"/>
  <c r="M150" i="7"/>
  <c r="L150" i="7"/>
  <c r="K150" i="7"/>
  <c r="M149" i="7"/>
  <c r="L149" i="7"/>
  <c r="K149" i="7"/>
  <c r="M148" i="7"/>
  <c r="L148" i="7"/>
  <c r="K148" i="7"/>
  <c r="M147" i="7"/>
  <c r="L147" i="7"/>
  <c r="K147" i="7"/>
  <c r="M146" i="7"/>
  <c r="L146" i="7"/>
  <c r="K146" i="7"/>
  <c r="M145" i="7"/>
  <c r="L145" i="7"/>
  <c r="K145" i="7"/>
  <c r="M144" i="7"/>
  <c r="L144" i="7"/>
  <c r="K144" i="7"/>
  <c r="M143" i="7"/>
  <c r="L143" i="7"/>
  <c r="K143" i="7"/>
  <c r="M142" i="7"/>
  <c r="L142" i="7"/>
  <c r="K142" i="7"/>
  <c r="M141" i="7"/>
  <c r="L141" i="7"/>
  <c r="K141" i="7"/>
  <c r="M140" i="7"/>
  <c r="L140" i="7"/>
  <c r="K140" i="7"/>
  <c r="M139" i="7"/>
  <c r="L139" i="7"/>
  <c r="K139" i="7"/>
  <c r="M138" i="7"/>
  <c r="L138" i="7"/>
  <c r="K138" i="7"/>
  <c r="M137" i="7"/>
  <c r="L137" i="7"/>
  <c r="K137" i="7"/>
  <c r="M136" i="7"/>
  <c r="L136" i="7"/>
  <c r="K136" i="7"/>
  <c r="M135" i="7"/>
  <c r="L135" i="7"/>
  <c r="K135" i="7"/>
  <c r="M134" i="7"/>
  <c r="L134" i="7"/>
  <c r="K134" i="7"/>
  <c r="M133" i="7"/>
  <c r="L133" i="7"/>
  <c r="K133" i="7"/>
  <c r="M132" i="7"/>
  <c r="L132" i="7"/>
  <c r="K132" i="7"/>
  <c r="M131" i="7"/>
  <c r="L131" i="7"/>
  <c r="K131" i="7"/>
  <c r="M130" i="7"/>
  <c r="L130" i="7"/>
  <c r="K130" i="7"/>
  <c r="M129" i="7"/>
  <c r="L129" i="7"/>
  <c r="K129" i="7"/>
  <c r="M128" i="7"/>
  <c r="L128" i="7"/>
  <c r="K128" i="7"/>
  <c r="M127" i="7"/>
  <c r="L127" i="7"/>
  <c r="K127" i="7"/>
  <c r="M126" i="7"/>
  <c r="L126" i="7"/>
  <c r="K126" i="7"/>
  <c r="M125" i="7"/>
  <c r="L125" i="7"/>
  <c r="K125" i="7"/>
  <c r="M124" i="7"/>
  <c r="L124" i="7"/>
  <c r="K124" i="7"/>
  <c r="M123" i="7"/>
  <c r="L123" i="7"/>
  <c r="K123" i="7"/>
  <c r="M122" i="7"/>
  <c r="L122" i="7"/>
  <c r="K122" i="7"/>
  <c r="M121" i="7"/>
  <c r="L121" i="7"/>
  <c r="K121" i="7"/>
  <c r="M120" i="7"/>
  <c r="L120" i="7"/>
  <c r="K120" i="7"/>
  <c r="M119" i="7"/>
  <c r="L119" i="7"/>
  <c r="K119" i="7"/>
  <c r="M118" i="7"/>
  <c r="L118" i="7"/>
  <c r="K118" i="7"/>
  <c r="M117" i="7"/>
  <c r="L117" i="7"/>
  <c r="K117" i="7"/>
  <c r="M116" i="7"/>
  <c r="L116" i="7"/>
  <c r="K116" i="7"/>
  <c r="M115" i="7"/>
  <c r="L115" i="7"/>
  <c r="K115" i="7"/>
  <c r="M114" i="7"/>
  <c r="L114" i="7"/>
  <c r="K114" i="7"/>
  <c r="M113" i="7"/>
  <c r="L113" i="7"/>
  <c r="K113" i="7"/>
  <c r="M112" i="7"/>
  <c r="L112" i="7"/>
  <c r="K112" i="7"/>
  <c r="M111" i="7"/>
  <c r="L111" i="7"/>
  <c r="K111" i="7"/>
  <c r="M110" i="7"/>
  <c r="L110" i="7"/>
  <c r="K110" i="7"/>
  <c r="M109" i="7"/>
  <c r="L109" i="7"/>
  <c r="K109" i="7"/>
  <c r="M108" i="7"/>
  <c r="L108" i="7"/>
  <c r="K108" i="7"/>
  <c r="M107" i="7"/>
  <c r="L107" i="7"/>
  <c r="K107" i="7"/>
  <c r="M106" i="7"/>
  <c r="L106" i="7"/>
  <c r="K106" i="7"/>
  <c r="M105" i="7"/>
  <c r="L105" i="7"/>
  <c r="K105" i="7"/>
  <c r="M104" i="7"/>
  <c r="L104" i="7"/>
  <c r="K104" i="7"/>
  <c r="M103" i="7"/>
  <c r="L103" i="7"/>
  <c r="K103" i="7"/>
  <c r="M102" i="7"/>
  <c r="L102" i="7"/>
  <c r="K102" i="7"/>
  <c r="M101" i="7"/>
  <c r="L101" i="7"/>
  <c r="K101" i="7"/>
  <c r="M100" i="7"/>
  <c r="L100" i="7"/>
  <c r="K100" i="7"/>
  <c r="M99" i="7"/>
  <c r="L99" i="7"/>
  <c r="K99" i="7"/>
  <c r="M98" i="7"/>
  <c r="L98" i="7"/>
  <c r="K98" i="7"/>
  <c r="M97" i="7"/>
  <c r="L97" i="7"/>
  <c r="K97" i="7"/>
  <c r="M96" i="7"/>
  <c r="L96" i="7"/>
  <c r="K96" i="7"/>
  <c r="M95" i="7"/>
  <c r="L95" i="7"/>
  <c r="K95" i="7"/>
  <c r="M94" i="7"/>
  <c r="L94" i="7"/>
  <c r="K94" i="7"/>
  <c r="M93" i="7"/>
  <c r="L93" i="7"/>
  <c r="K93" i="7"/>
  <c r="M92" i="7"/>
  <c r="L92" i="7"/>
  <c r="K92" i="7"/>
  <c r="M91" i="7"/>
  <c r="L91" i="7"/>
  <c r="K91" i="7"/>
  <c r="M90" i="7"/>
  <c r="L90" i="7"/>
  <c r="K90" i="7"/>
  <c r="M89" i="7"/>
  <c r="L89" i="7"/>
  <c r="K89" i="7"/>
  <c r="M88" i="7"/>
  <c r="L88" i="7"/>
  <c r="K88" i="7"/>
  <c r="M87" i="7"/>
  <c r="L87" i="7"/>
  <c r="K87" i="7"/>
  <c r="M86" i="7"/>
  <c r="L86" i="7"/>
  <c r="K86" i="7"/>
  <c r="M85" i="7"/>
  <c r="L85" i="7"/>
  <c r="K85" i="7"/>
  <c r="M84" i="7"/>
  <c r="L84" i="7"/>
  <c r="K84" i="7"/>
  <c r="M83" i="7"/>
  <c r="L83" i="7"/>
  <c r="K83" i="7"/>
  <c r="M82" i="7"/>
  <c r="L82" i="7"/>
  <c r="K82" i="7"/>
  <c r="M81" i="7"/>
  <c r="L81" i="7"/>
  <c r="K81" i="7"/>
  <c r="M80" i="7"/>
  <c r="L80" i="7"/>
  <c r="K80" i="7"/>
  <c r="M79" i="7"/>
  <c r="L79" i="7"/>
  <c r="K79" i="7"/>
  <c r="M78" i="7"/>
  <c r="L78" i="7"/>
  <c r="K78" i="7"/>
  <c r="M77" i="7"/>
  <c r="L77" i="7"/>
  <c r="K77" i="7"/>
  <c r="M76" i="7"/>
  <c r="L76" i="7"/>
  <c r="K76" i="7"/>
  <c r="M75" i="7"/>
  <c r="L75" i="7"/>
  <c r="K75" i="7"/>
  <c r="M74" i="7"/>
  <c r="L74" i="7"/>
  <c r="K74" i="7"/>
  <c r="M73" i="7"/>
  <c r="L73" i="7"/>
  <c r="K73" i="7"/>
  <c r="M72" i="7"/>
  <c r="L72" i="7"/>
  <c r="K72" i="7"/>
  <c r="M71" i="7"/>
  <c r="L71" i="7"/>
  <c r="K71" i="7"/>
  <c r="M70" i="7"/>
  <c r="L70" i="7"/>
  <c r="K70" i="7"/>
  <c r="M69" i="7"/>
  <c r="L69" i="7"/>
  <c r="K69" i="7"/>
  <c r="M68" i="7"/>
  <c r="L68" i="7"/>
  <c r="K68" i="7"/>
  <c r="M67" i="7"/>
  <c r="L67" i="7"/>
  <c r="K67" i="7"/>
  <c r="M66" i="7"/>
  <c r="L66" i="7"/>
  <c r="K66" i="7"/>
  <c r="M65" i="7"/>
  <c r="L65" i="7"/>
  <c r="K65" i="7"/>
  <c r="M64" i="7"/>
  <c r="L64" i="7"/>
  <c r="K64" i="7"/>
  <c r="M63" i="7"/>
  <c r="L63" i="7"/>
  <c r="K63" i="7"/>
  <c r="M62" i="7"/>
  <c r="L62" i="7"/>
  <c r="K62" i="7"/>
  <c r="M61" i="7"/>
  <c r="L61" i="7"/>
  <c r="K61" i="7"/>
  <c r="M60" i="7"/>
  <c r="L60" i="7"/>
  <c r="K60" i="7"/>
  <c r="M59" i="7"/>
  <c r="L59" i="7"/>
  <c r="K59" i="7"/>
  <c r="M58" i="7"/>
  <c r="L58" i="7"/>
  <c r="K58" i="7"/>
  <c r="M57" i="7"/>
  <c r="L57" i="7"/>
  <c r="K57" i="7"/>
  <c r="M56" i="7"/>
  <c r="L56" i="7"/>
  <c r="K56" i="7"/>
  <c r="M55" i="7"/>
  <c r="L55" i="7"/>
  <c r="K55" i="7"/>
  <c r="M54" i="7"/>
  <c r="L54" i="7"/>
  <c r="K54" i="7"/>
  <c r="M53" i="7"/>
  <c r="L53" i="7"/>
  <c r="K53" i="7"/>
  <c r="M52" i="7"/>
  <c r="L52" i="7"/>
  <c r="K52" i="7"/>
  <c r="M51" i="7"/>
  <c r="L51" i="7"/>
  <c r="K51" i="7"/>
  <c r="M50" i="7"/>
  <c r="L50" i="7"/>
  <c r="K50" i="7"/>
  <c r="M49" i="7"/>
  <c r="L49" i="7"/>
  <c r="K49" i="7"/>
  <c r="M48" i="7"/>
  <c r="L48" i="7"/>
  <c r="K48" i="7"/>
  <c r="M47" i="7"/>
  <c r="L47" i="7"/>
  <c r="K47" i="7"/>
  <c r="M46" i="7"/>
  <c r="L46" i="7"/>
  <c r="K46" i="7"/>
  <c r="M45" i="7"/>
  <c r="L45" i="7"/>
  <c r="K45" i="7"/>
  <c r="M44" i="7"/>
  <c r="L44" i="7"/>
  <c r="K44" i="7"/>
  <c r="M43" i="7"/>
  <c r="L43" i="7"/>
  <c r="K43" i="7"/>
  <c r="M42" i="7"/>
  <c r="L42" i="7"/>
  <c r="K42" i="7"/>
  <c r="M41" i="7"/>
  <c r="L41" i="7"/>
  <c r="K41" i="7"/>
  <c r="M40" i="7"/>
  <c r="L40" i="7"/>
  <c r="K40" i="7"/>
  <c r="M39" i="7"/>
  <c r="L39" i="7"/>
  <c r="K39" i="7"/>
  <c r="M38" i="7"/>
  <c r="L38" i="7"/>
  <c r="K38" i="7"/>
  <c r="M37" i="7"/>
  <c r="L37" i="7"/>
  <c r="K37" i="7"/>
  <c r="M36" i="7"/>
  <c r="L36" i="7"/>
  <c r="K36" i="7"/>
  <c r="M35" i="7"/>
  <c r="L35" i="7"/>
  <c r="K35" i="7"/>
  <c r="M34" i="7"/>
  <c r="L34" i="7"/>
  <c r="K34" i="7"/>
  <c r="M33" i="7"/>
  <c r="L33" i="7"/>
  <c r="K33" i="7"/>
  <c r="M32" i="7"/>
  <c r="L32" i="7"/>
  <c r="K32" i="7"/>
  <c r="M31" i="7"/>
  <c r="L31" i="7"/>
  <c r="K31" i="7"/>
  <c r="M30" i="7"/>
  <c r="L30" i="7"/>
  <c r="K30" i="7"/>
  <c r="M29" i="7"/>
  <c r="L29" i="7"/>
  <c r="K29" i="7"/>
  <c r="M28" i="7"/>
  <c r="L28" i="7"/>
  <c r="K28" i="7"/>
  <c r="M27" i="7"/>
  <c r="L27" i="7"/>
  <c r="K27" i="7"/>
  <c r="M26" i="7"/>
  <c r="L26" i="7"/>
  <c r="K26" i="7"/>
  <c r="M25" i="7"/>
  <c r="L25" i="7"/>
  <c r="K25" i="7"/>
  <c r="M24" i="7"/>
  <c r="L24" i="7"/>
  <c r="K24" i="7"/>
  <c r="M23" i="7"/>
  <c r="L23" i="7"/>
  <c r="K23" i="7"/>
  <c r="M22" i="7"/>
  <c r="L22" i="7"/>
  <c r="K22" i="7"/>
  <c r="M21" i="7"/>
  <c r="L21" i="7"/>
  <c r="K21" i="7"/>
  <c r="M20" i="7"/>
  <c r="L20" i="7"/>
  <c r="K20" i="7"/>
  <c r="M19" i="7"/>
  <c r="L19" i="7"/>
  <c r="K19" i="7"/>
  <c r="M18" i="7"/>
  <c r="L18" i="7"/>
  <c r="K18" i="7"/>
  <c r="M17" i="7"/>
  <c r="L17" i="7"/>
  <c r="K17" i="7"/>
  <c r="M16" i="7"/>
  <c r="L16" i="7"/>
  <c r="K16" i="7"/>
  <c r="M15" i="7"/>
  <c r="L15" i="7"/>
  <c r="K15" i="7"/>
  <c r="M14" i="7"/>
  <c r="L14" i="7"/>
  <c r="K14" i="7"/>
  <c r="M13" i="7"/>
  <c r="L13" i="7"/>
  <c r="K13" i="7"/>
  <c r="M12" i="7"/>
  <c r="L12" i="7"/>
  <c r="K12" i="7"/>
  <c r="M11" i="7"/>
  <c r="L11" i="7"/>
  <c r="K11" i="7"/>
  <c r="M10" i="7"/>
  <c r="L10" i="7"/>
  <c r="K10" i="7"/>
  <c r="M9" i="7"/>
  <c r="L9" i="7"/>
  <c r="K9" i="7"/>
  <c r="M8" i="7"/>
  <c r="L8" i="7"/>
  <c r="K8" i="7"/>
  <c r="M7" i="7"/>
  <c r="L7" i="7"/>
  <c r="K7" i="7"/>
  <c r="M6" i="7"/>
  <c r="L6" i="7"/>
  <c r="K6" i="7"/>
  <c r="Q513" i="1" l="1"/>
  <c r="Q512" i="1"/>
  <c r="E35" i="12"/>
  <c r="E17" i="12"/>
  <c r="N120" i="7"/>
  <c r="N9" i="7"/>
  <c r="N17" i="7"/>
  <c r="N25" i="7"/>
  <c r="N33" i="7"/>
  <c r="N41" i="7"/>
  <c r="N49" i="7"/>
  <c r="N57" i="7"/>
  <c r="N65" i="7"/>
  <c r="N73" i="7"/>
  <c r="N81" i="7"/>
  <c r="N89" i="7"/>
  <c r="N97" i="7"/>
  <c r="N105" i="7"/>
  <c r="N110" i="7"/>
  <c r="N118" i="7"/>
  <c r="N121" i="7"/>
  <c r="N137" i="7"/>
  <c r="N140" i="7"/>
  <c r="N148" i="7"/>
  <c r="N122" i="7"/>
  <c r="N130" i="7"/>
  <c r="N138" i="7"/>
  <c r="N146" i="7"/>
  <c r="N13" i="7"/>
  <c r="N21" i="7"/>
  <c r="N29" i="7"/>
  <c r="N37" i="7"/>
  <c r="N45" i="7"/>
  <c r="N53" i="7"/>
  <c r="N61" i="7"/>
  <c r="N69" i="7"/>
  <c r="N77" i="7"/>
  <c r="N85" i="7"/>
  <c r="N93" i="7"/>
  <c r="N101" i="7"/>
  <c r="N109" i="7"/>
  <c r="N139" i="7"/>
  <c r="N126" i="7"/>
  <c r="N136" i="7"/>
  <c r="N12" i="7"/>
  <c r="N20" i="7"/>
  <c r="N28" i="7"/>
  <c r="N36" i="7"/>
  <c r="N44" i="7"/>
  <c r="N52" i="7"/>
  <c r="N60" i="7"/>
  <c r="N68" i="7"/>
  <c r="N76" i="7"/>
  <c r="N84" i="7"/>
  <c r="N92" i="7"/>
  <c r="N100" i="7"/>
  <c r="N108" i="7"/>
  <c r="N114" i="7"/>
  <c r="N124" i="7"/>
  <c r="N135" i="7"/>
  <c r="N112" i="7"/>
  <c r="N125" i="7"/>
  <c r="N19" i="7"/>
  <c r="N27" i="7"/>
  <c r="N35" i="7"/>
  <c r="N43" i="7"/>
  <c r="N51" i="7"/>
  <c r="N59" i="7"/>
  <c r="N67" i="7"/>
  <c r="N75" i="7"/>
  <c r="N83" i="7"/>
  <c r="N91" i="7"/>
  <c r="N99" i="7"/>
  <c r="N107" i="7"/>
  <c r="N128" i="7"/>
  <c r="N141" i="7"/>
  <c r="N11" i="7"/>
  <c r="N123" i="7"/>
  <c r="N131" i="7"/>
  <c r="N144" i="7"/>
  <c r="N147" i="7"/>
  <c r="N134" i="7"/>
  <c r="N142" i="7"/>
  <c r="N111" i="7"/>
  <c r="N119" i="7"/>
  <c r="N132" i="7"/>
  <c r="N26" i="7"/>
  <c r="N50" i="7"/>
  <c r="N90" i="7"/>
  <c r="N116" i="7"/>
  <c r="N8" i="7"/>
  <c r="N16" i="7"/>
  <c r="N24" i="7"/>
  <c r="N32" i="7"/>
  <c r="N40" i="7"/>
  <c r="N48" i="7"/>
  <c r="N56" i="7"/>
  <c r="N64" i="7"/>
  <c r="N72" i="7"/>
  <c r="N80" i="7"/>
  <c r="N88" i="7"/>
  <c r="N96" i="7"/>
  <c r="N104" i="7"/>
  <c r="N117" i="7"/>
  <c r="N133" i="7"/>
  <c r="N149" i="7"/>
  <c r="N42" i="7"/>
  <c r="N66" i="7"/>
  <c r="N98" i="7"/>
  <c r="N10" i="7"/>
  <c r="N34" i="7"/>
  <c r="N82" i="7"/>
  <c r="N106" i="7"/>
  <c r="N6" i="7"/>
  <c r="N14" i="7"/>
  <c r="N22" i="7"/>
  <c r="N30" i="7"/>
  <c r="N38" i="7"/>
  <c r="N46" i="7"/>
  <c r="N54" i="7"/>
  <c r="N62" i="7"/>
  <c r="N70" i="7"/>
  <c r="N78" i="7"/>
  <c r="N86" i="7"/>
  <c r="N94" i="7"/>
  <c r="N102" i="7"/>
  <c r="N115" i="7"/>
  <c r="N129" i="7"/>
  <c r="N145" i="7"/>
  <c r="N18" i="7"/>
  <c r="N58" i="7"/>
  <c r="N74" i="7"/>
  <c r="N7" i="7"/>
  <c r="N15" i="7"/>
  <c r="N23" i="7"/>
  <c r="N31" i="7"/>
  <c r="N39" i="7"/>
  <c r="N47" i="7"/>
  <c r="N55" i="7"/>
  <c r="N63" i="7"/>
  <c r="N71" i="7"/>
  <c r="N79" i="7"/>
  <c r="N87" i="7"/>
  <c r="N95" i="7"/>
  <c r="N103" i="7"/>
  <c r="N113" i="7"/>
  <c r="N127" i="7"/>
  <c r="N143" i="7"/>
  <c r="N150" i="7"/>
  <c r="E43" i="12"/>
  <c r="E7" i="12"/>
  <c r="E14" i="12"/>
  <c r="E20" i="12"/>
  <c r="E49" i="12"/>
  <c r="E21" i="12"/>
  <c r="E28" i="12"/>
  <c r="E29" i="12"/>
  <c r="E3" i="12"/>
  <c r="E10" i="12"/>
  <c r="E2" i="12"/>
  <c r="E31" i="12"/>
  <c r="E44" i="12"/>
  <c r="E40" i="12"/>
  <c r="E19" i="12"/>
  <c r="E18" i="12"/>
  <c r="E6" i="12"/>
  <c r="E30" i="12"/>
  <c r="E37" i="12"/>
  <c r="E15" i="12"/>
  <c r="E50" i="12"/>
  <c r="E16" i="12"/>
  <c r="E13" i="12"/>
  <c r="E24" i="12"/>
  <c r="E8" i="12"/>
  <c r="E33" i="12"/>
  <c r="E48" i="12"/>
  <c r="E26" i="12"/>
  <c r="E27" i="12"/>
  <c r="E11" i="12"/>
  <c r="E25" i="12"/>
  <c r="E5" i="12"/>
  <c r="E45" i="12"/>
  <c r="E32" i="12"/>
  <c r="E47" i="12"/>
  <c r="E23" i="12"/>
  <c r="E46" i="12"/>
  <c r="E42" i="12"/>
  <c r="E4" i="12"/>
  <c r="E38" i="12"/>
  <c r="E12" i="12"/>
  <c r="E34" i="12"/>
  <c r="E36" i="12"/>
  <c r="E22" i="12"/>
  <c r="E41" i="12"/>
  <c r="E9" i="12"/>
  <c r="E39" i="12"/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63" i="1"/>
  <c r="L260" i="1"/>
  <c r="L272" i="1"/>
  <c r="L266" i="1"/>
  <c r="L271" i="1"/>
  <c r="L267" i="1"/>
  <c r="L264" i="1"/>
  <c r="L261" i="1"/>
  <c r="L262" i="1"/>
  <c r="L274" i="1"/>
  <c r="L278" i="1"/>
  <c r="L276" i="1"/>
  <c r="L277" i="1"/>
  <c r="L268" i="1"/>
  <c r="L273" i="1"/>
  <c r="L265" i="1"/>
  <c r="L275" i="1"/>
  <c r="L270" i="1"/>
  <c r="L259" i="1"/>
  <c r="L269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29" i="8"/>
  <c r="M29" i="8"/>
  <c r="M4" i="16"/>
  <c r="M5" i="16"/>
  <c r="M6" i="16"/>
  <c r="M7" i="16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3" i="16"/>
  <c r="G30" i="15"/>
  <c r="N29" i="8" l="1"/>
  <c r="N507" i="1"/>
  <c r="N508" i="1"/>
  <c r="N509" i="1"/>
  <c r="N510" i="1"/>
  <c r="N511" i="1"/>
  <c r="Q511" i="1" s="1"/>
  <c r="Q507" i="1" l="1"/>
  <c r="Q509" i="1"/>
  <c r="Q510" i="1"/>
  <c r="Q508" i="1"/>
  <c r="L3" i="8" l="1"/>
  <c r="M3" i="8"/>
  <c r="L4" i="8"/>
  <c r="M4" i="8"/>
  <c r="L5" i="8"/>
  <c r="M5" i="8"/>
  <c r="L6" i="8"/>
  <c r="M6" i="8"/>
  <c r="L7" i="8"/>
  <c r="M7" i="8"/>
  <c r="L8" i="8"/>
  <c r="M8" i="8"/>
  <c r="L9" i="8"/>
  <c r="M9" i="8"/>
  <c r="L10" i="8"/>
  <c r="M10" i="8"/>
  <c r="L11" i="8"/>
  <c r="M11" i="8"/>
  <c r="L12" i="8"/>
  <c r="M12" i="8"/>
  <c r="L13" i="8"/>
  <c r="M13" i="8"/>
  <c r="L14" i="8"/>
  <c r="M14" i="8"/>
  <c r="L15" i="8"/>
  <c r="M15" i="8"/>
  <c r="L16" i="8"/>
  <c r="M16" i="8"/>
  <c r="L17" i="8"/>
  <c r="M17" i="8"/>
  <c r="L18" i="8"/>
  <c r="M18" i="8"/>
  <c r="L19" i="8"/>
  <c r="M19" i="8"/>
  <c r="L20" i="8"/>
  <c r="M20" i="8"/>
  <c r="L21" i="8"/>
  <c r="M21" i="8"/>
  <c r="L22" i="8"/>
  <c r="M22" i="8"/>
  <c r="L23" i="8"/>
  <c r="M23" i="8"/>
  <c r="L24" i="8"/>
  <c r="M24" i="8"/>
  <c r="L25" i="8"/>
  <c r="M25" i="8"/>
  <c r="L26" i="8"/>
  <c r="M26" i="8"/>
  <c r="L27" i="8"/>
  <c r="M27" i="8"/>
  <c r="L28" i="8"/>
  <c r="M28" i="8"/>
  <c r="L3" i="3" l="1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M195" i="2" l="1"/>
  <c r="E29" i="15"/>
  <c r="E44" i="15"/>
  <c r="E51" i="15"/>
  <c r="E22" i="15"/>
  <c r="E37" i="15"/>
  <c r="E14" i="15"/>
  <c r="E10" i="15"/>
  <c r="E49" i="15"/>
  <c r="E45" i="15"/>
  <c r="E28" i="15"/>
  <c r="E27" i="15"/>
  <c r="E52" i="15"/>
  <c r="E43" i="15"/>
  <c r="E9" i="15"/>
  <c r="E15" i="15"/>
  <c r="E33" i="15"/>
  <c r="E13" i="15"/>
  <c r="E31" i="15"/>
  <c r="E40" i="15"/>
  <c r="E36" i="15"/>
  <c r="E16" i="15"/>
  <c r="E12" i="15"/>
  <c r="E23" i="15"/>
  <c r="E11" i="15"/>
  <c r="E50" i="15"/>
  <c r="E55" i="15"/>
  <c r="E8" i="15"/>
  <c r="E21" i="15"/>
  <c r="E20" i="15"/>
  <c r="E25" i="15"/>
  <c r="E19" i="15"/>
  <c r="E48" i="15"/>
  <c r="E7" i="15"/>
  <c r="E30" i="15"/>
  <c r="E38" i="15"/>
  <c r="E54" i="15"/>
  <c r="E42" i="15"/>
  <c r="E46" i="15"/>
  <c r="E26" i="15"/>
  <c r="E17" i="15"/>
  <c r="E35" i="15"/>
  <c r="E47" i="15"/>
  <c r="E18" i="15"/>
  <c r="E53" i="15"/>
  <c r="E32" i="15"/>
  <c r="E41" i="15"/>
  <c r="E39" i="15"/>
  <c r="E34" i="15" l="1"/>
  <c r="G34" i="15"/>
  <c r="G12" i="15"/>
  <c r="H12" i="15" s="1"/>
  <c r="G27" i="15"/>
  <c r="H27" i="15" s="1"/>
  <c r="G55" i="15"/>
  <c r="H55" i="15" s="1"/>
  <c r="G49" i="15"/>
  <c r="H49" i="15" s="1"/>
  <c r="G39" i="15"/>
  <c r="H39" i="15" s="1"/>
  <c r="H30" i="15"/>
  <c r="G31" i="15"/>
  <c r="H31" i="15" s="1"/>
  <c r="G22" i="15"/>
  <c r="H22" i="15" s="1"/>
  <c r="G18" i="15"/>
  <c r="H18" i="15" s="1"/>
  <c r="G25" i="15"/>
  <c r="H25" i="15" s="1"/>
  <c r="G9" i="15"/>
  <c r="H9" i="15" s="1"/>
  <c r="M1" i="16"/>
  <c r="G41" i="15"/>
  <c r="H41" i="15" s="1"/>
  <c r="G47" i="15"/>
  <c r="H47" i="15" s="1"/>
  <c r="G17" i="15"/>
  <c r="H17" i="15" s="1"/>
  <c r="G42" i="15"/>
  <c r="H42" i="15" s="1"/>
  <c r="G7" i="15"/>
  <c r="H7" i="15" s="1"/>
  <c r="G20" i="15"/>
  <c r="H20" i="15" s="1"/>
  <c r="G50" i="15"/>
  <c r="H50" i="15" s="1"/>
  <c r="G16" i="15"/>
  <c r="H16" i="15" s="1"/>
  <c r="G13" i="15"/>
  <c r="H13" i="15" s="1"/>
  <c r="G43" i="15"/>
  <c r="H43" i="15" s="1"/>
  <c r="G28" i="15"/>
  <c r="H28" i="15" s="1"/>
  <c r="G10" i="15"/>
  <c r="H10" i="15" s="1"/>
  <c r="G51" i="15"/>
  <c r="H51" i="15" s="1"/>
  <c r="G32" i="15"/>
  <c r="H32" i="15" s="1"/>
  <c r="G35" i="15"/>
  <c r="H35" i="15" s="1"/>
  <c r="G26" i="15"/>
  <c r="H26" i="15" s="1"/>
  <c r="G54" i="15"/>
  <c r="H54" i="15" s="1"/>
  <c r="G48" i="15"/>
  <c r="H48" i="15" s="1"/>
  <c r="G21" i="15"/>
  <c r="H21" i="15" s="1"/>
  <c r="G11" i="15"/>
  <c r="H11" i="15" s="1"/>
  <c r="G36" i="15"/>
  <c r="H36" i="15" s="1"/>
  <c r="G33" i="15"/>
  <c r="H33" i="15" s="1"/>
  <c r="G14" i="15"/>
  <c r="H14" i="15" s="1"/>
  <c r="G44" i="15"/>
  <c r="H44" i="15" s="1"/>
  <c r="G53" i="15"/>
  <c r="H53" i="15" s="1"/>
  <c r="G46" i="15"/>
  <c r="H46" i="15" s="1"/>
  <c r="G38" i="15"/>
  <c r="H38" i="15" s="1"/>
  <c r="G19" i="15"/>
  <c r="H19" i="15" s="1"/>
  <c r="G8" i="15"/>
  <c r="H8" i="15" s="1"/>
  <c r="G23" i="15"/>
  <c r="H23" i="15" s="1"/>
  <c r="G40" i="15"/>
  <c r="H40" i="15" s="1"/>
  <c r="G15" i="15"/>
  <c r="H15" i="15" s="1"/>
  <c r="G52" i="15"/>
  <c r="H52" i="15" s="1"/>
  <c r="G45" i="15"/>
  <c r="H45" i="15" s="1"/>
  <c r="G37" i="15"/>
  <c r="H37" i="15" s="1"/>
  <c r="G29" i="15"/>
  <c r="H29" i="15" s="1"/>
  <c r="N3" i="8"/>
  <c r="N5" i="8"/>
  <c r="N8" i="8"/>
  <c r="H34" i="15" l="1"/>
  <c r="N9" i="8"/>
  <c r="N14" i="8"/>
  <c r="N17" i="8"/>
  <c r="N11" i="8"/>
  <c r="N24" i="8"/>
  <c r="N23" i="8"/>
  <c r="N16" i="8"/>
  <c r="N21" i="8"/>
  <c r="N18" i="8"/>
  <c r="N27" i="8"/>
  <c r="N20" i="8"/>
  <c r="N13" i="8"/>
  <c r="N10" i="8"/>
  <c r="N28" i="8"/>
  <c r="N19" i="8"/>
  <c r="N7" i="8"/>
  <c r="N6" i="8"/>
  <c r="N25" i="8"/>
  <c r="N12" i="8"/>
  <c r="N26" i="8"/>
  <c r="N22" i="8"/>
  <c r="N15" i="8"/>
  <c r="N4" i="8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3" i="5"/>
  <c r="K3" i="4"/>
  <c r="N6" i="3"/>
  <c r="N10" i="3"/>
  <c r="N14" i="3"/>
  <c r="N18" i="3"/>
  <c r="N22" i="3"/>
  <c r="N26" i="3"/>
  <c r="N30" i="3"/>
  <c r="N34" i="3"/>
  <c r="N38" i="3"/>
  <c r="N42" i="3"/>
  <c r="N46" i="3"/>
  <c r="N50" i="3"/>
  <c r="N54" i="3"/>
  <c r="N58" i="3"/>
  <c r="N62" i="3"/>
  <c r="N66" i="3"/>
  <c r="N70" i="3"/>
  <c r="N74" i="3"/>
  <c r="N78" i="3"/>
  <c r="N82" i="3"/>
  <c r="N86" i="3"/>
  <c r="N92" i="3"/>
  <c r="N96" i="3"/>
  <c r="N100" i="3"/>
  <c r="N104" i="3"/>
  <c r="N107" i="3"/>
  <c r="N111" i="3"/>
  <c r="N115" i="3"/>
  <c r="N119" i="3"/>
  <c r="N123" i="3"/>
  <c r="N127" i="3"/>
  <c r="N3" i="3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3" i="2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Q73" i="1" s="1"/>
  <c r="N74" i="1"/>
  <c r="N75" i="1"/>
  <c r="N76" i="1"/>
  <c r="N77" i="1"/>
  <c r="N78" i="1"/>
  <c r="N79" i="1"/>
  <c r="N80" i="1"/>
  <c r="N81" i="1"/>
  <c r="N82" i="1"/>
  <c r="N83" i="1"/>
  <c r="Q83" i="1" s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63" i="1"/>
  <c r="N260" i="1"/>
  <c r="N272" i="1"/>
  <c r="N266" i="1"/>
  <c r="N271" i="1"/>
  <c r="N267" i="1"/>
  <c r="N264" i="1"/>
  <c r="N261" i="1"/>
  <c r="N262" i="1"/>
  <c r="N274" i="1"/>
  <c r="N278" i="1"/>
  <c r="N276" i="1"/>
  <c r="N277" i="1"/>
  <c r="N268" i="1"/>
  <c r="N273" i="1"/>
  <c r="N265" i="1"/>
  <c r="N275" i="1"/>
  <c r="N270" i="1"/>
  <c r="N259" i="1"/>
  <c r="N269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3" i="1"/>
  <c r="N1" i="8" l="1"/>
  <c r="Q184" i="1"/>
  <c r="N114" i="3"/>
  <c r="N110" i="3"/>
  <c r="N106" i="3"/>
  <c r="N103" i="3"/>
  <c r="N99" i="3"/>
  <c r="N95" i="3"/>
  <c r="N89" i="3"/>
  <c r="N85" i="3"/>
  <c r="N81" i="3"/>
  <c r="N77" i="3"/>
  <c r="N73" i="3"/>
  <c r="N69" i="3"/>
  <c r="N65" i="3"/>
  <c r="N61" i="3"/>
  <c r="N57" i="3"/>
  <c r="N53" i="3"/>
  <c r="N49" i="3"/>
  <c r="N45" i="3"/>
  <c r="N41" i="3"/>
  <c r="N37" i="3"/>
  <c r="N33" i="3"/>
  <c r="N29" i="3"/>
  <c r="N25" i="3"/>
  <c r="N21" i="3"/>
  <c r="N17" i="3"/>
  <c r="N13" i="3"/>
  <c r="N9" i="3"/>
  <c r="N5" i="3"/>
  <c r="N121" i="3"/>
  <c r="N113" i="3"/>
  <c r="N98" i="3"/>
  <c r="N91" i="3"/>
  <c r="N84" i="3"/>
  <c r="N76" i="3"/>
  <c r="N68" i="3"/>
  <c r="N60" i="3"/>
  <c r="N52" i="3"/>
  <c r="N44" i="3"/>
  <c r="N36" i="3"/>
  <c r="N28" i="3"/>
  <c r="N20" i="3"/>
  <c r="N12" i="3"/>
  <c r="N4" i="3"/>
  <c r="N126" i="3"/>
  <c r="N122" i="3"/>
  <c r="N118" i="3"/>
  <c r="N125" i="3"/>
  <c r="N117" i="3"/>
  <c r="N109" i="3"/>
  <c r="N102" i="3"/>
  <c r="N94" i="3"/>
  <c r="N88" i="3"/>
  <c r="N80" i="3"/>
  <c r="N72" i="3"/>
  <c r="N64" i="3"/>
  <c r="N56" i="3"/>
  <c r="N48" i="3"/>
  <c r="N40" i="3"/>
  <c r="N32" i="3"/>
  <c r="N24" i="3"/>
  <c r="N16" i="3"/>
  <c r="N8" i="3"/>
  <c r="N128" i="3"/>
  <c r="N124" i="3"/>
  <c r="N120" i="3"/>
  <c r="N116" i="3"/>
  <c r="N112" i="3"/>
  <c r="N108" i="3"/>
  <c r="N105" i="3"/>
  <c r="N101" i="3"/>
  <c r="N97" i="3"/>
  <c r="N93" i="3"/>
  <c r="N90" i="3"/>
  <c r="N87" i="3"/>
  <c r="N83" i="3"/>
  <c r="N79" i="3"/>
  <c r="N75" i="3"/>
  <c r="N71" i="3"/>
  <c r="N67" i="3"/>
  <c r="N63" i="3"/>
  <c r="N59" i="3"/>
  <c r="N55" i="3"/>
  <c r="N51" i="3"/>
  <c r="N47" i="3"/>
  <c r="N43" i="3"/>
  <c r="N39" i="3"/>
  <c r="N35" i="3"/>
  <c r="N31" i="3"/>
  <c r="N27" i="3"/>
  <c r="N23" i="3"/>
  <c r="N19" i="3"/>
  <c r="N15" i="3"/>
  <c r="N11" i="3"/>
  <c r="N7" i="3"/>
  <c r="M1" i="2"/>
  <c r="Q347" i="1"/>
  <c r="Q330" i="1"/>
  <c r="Q318" i="1"/>
  <c r="Q314" i="1"/>
  <c r="Q298" i="1"/>
  <c r="Q286" i="1"/>
  <c r="Q282" i="1"/>
  <c r="Q261" i="1"/>
  <c r="Q254" i="1"/>
  <c r="Q250" i="1"/>
  <c r="Q234" i="1"/>
  <c r="Q222" i="1"/>
  <c r="Q206" i="1"/>
  <c r="Q202" i="1"/>
  <c r="Q190" i="1"/>
  <c r="Q174" i="1"/>
  <c r="Q170" i="1"/>
  <c r="Q158" i="1"/>
  <c r="Q142" i="1"/>
  <c r="Q138" i="1"/>
  <c r="Q126" i="1"/>
  <c r="Q110" i="1"/>
  <c r="Q106" i="1"/>
  <c r="Q94" i="1"/>
  <c r="Q78" i="1"/>
  <c r="Q74" i="1"/>
  <c r="Q62" i="1"/>
  <c r="Q46" i="1"/>
  <c r="Q42" i="1"/>
  <c r="Q30" i="1"/>
  <c r="Q14" i="1"/>
  <c r="Q10" i="1"/>
  <c r="Q499" i="1"/>
  <c r="Q484" i="1"/>
  <c r="Q477" i="1"/>
  <c r="Q469" i="1"/>
  <c r="Q461" i="1"/>
  <c r="Q453" i="1"/>
  <c r="Q445" i="1"/>
  <c r="Q437" i="1"/>
  <c r="Q429" i="1"/>
  <c r="Q421" i="1"/>
  <c r="Q413" i="1"/>
  <c r="Q405" i="1"/>
  <c r="Q398" i="1"/>
  <c r="Q385" i="1"/>
  <c r="Q377" i="1"/>
  <c r="Q369" i="1"/>
  <c r="Q361" i="1"/>
  <c r="Q353" i="1"/>
  <c r="Q345" i="1"/>
  <c r="Q506" i="1"/>
  <c r="Q502" i="1"/>
  <c r="Q498" i="1"/>
  <c r="Q494" i="1"/>
  <c r="Q491" i="1"/>
  <c r="Q487" i="1"/>
  <c r="Q483" i="1"/>
  <c r="Q480" i="1"/>
  <c r="Q476" i="1"/>
  <c r="Q472" i="1"/>
  <c r="Q468" i="1"/>
  <c r="Q464" i="1"/>
  <c r="Q460" i="1"/>
  <c r="Q456" i="1"/>
  <c r="Q452" i="1"/>
  <c r="Q448" i="1"/>
  <c r="Q444" i="1"/>
  <c r="Q440" i="1"/>
  <c r="Q436" i="1"/>
  <c r="Q432" i="1"/>
  <c r="Q428" i="1"/>
  <c r="Q424" i="1"/>
  <c r="Q420" i="1"/>
  <c r="Q416" i="1"/>
  <c r="Q412" i="1"/>
  <c r="Q408" i="1"/>
  <c r="Q401" i="1"/>
  <c r="Q397" i="1"/>
  <c r="Q394" i="1"/>
  <c r="Q392" i="1"/>
  <c r="Q388" i="1"/>
  <c r="Q384" i="1"/>
  <c r="Q380" i="1"/>
  <c r="Q376" i="1"/>
  <c r="Q372" i="1"/>
  <c r="Q368" i="1"/>
  <c r="Q364" i="1"/>
  <c r="Q360" i="1"/>
  <c r="Q356" i="1"/>
  <c r="Q352" i="1"/>
  <c r="Q348" i="1"/>
  <c r="Q344" i="1"/>
  <c r="Q340" i="1"/>
  <c r="Q336" i="1"/>
  <c r="Q328" i="1"/>
  <c r="Q324" i="1"/>
  <c r="Q320" i="1"/>
  <c r="Q312" i="1"/>
  <c r="Q308" i="1"/>
  <c r="Q304" i="1"/>
  <c r="Q296" i="1"/>
  <c r="Q292" i="1"/>
  <c r="Q288" i="1"/>
  <c r="Q280" i="1"/>
  <c r="Q270" i="1"/>
  <c r="Q268" i="1"/>
  <c r="Q267" i="1"/>
  <c r="Q260" i="1"/>
  <c r="Q256" i="1"/>
  <c r="Q248" i="1"/>
  <c r="Q244" i="1"/>
  <c r="Q240" i="1"/>
  <c r="Q236" i="1"/>
  <c r="Q232" i="1"/>
  <c r="Q228" i="1"/>
  <c r="Q224" i="1"/>
  <c r="Q220" i="1"/>
  <c r="Q216" i="1"/>
  <c r="Q212" i="1"/>
  <c r="Q208" i="1"/>
  <c r="Q204" i="1"/>
  <c r="Q200" i="1"/>
  <c r="Q196" i="1"/>
  <c r="Q192" i="1"/>
  <c r="Q188" i="1"/>
  <c r="Q180" i="1"/>
  <c r="Q176" i="1"/>
  <c r="Q172" i="1"/>
  <c r="Q168" i="1"/>
  <c r="Q164" i="1"/>
  <c r="Q160" i="1"/>
  <c r="Q156" i="1"/>
  <c r="Q152" i="1"/>
  <c r="Q148" i="1"/>
  <c r="Q144" i="1"/>
  <c r="Q140" i="1"/>
  <c r="Q136" i="1"/>
  <c r="Q132" i="1"/>
  <c r="Q128" i="1"/>
  <c r="Q124" i="1"/>
  <c r="Q120" i="1"/>
  <c r="Q116" i="1"/>
  <c r="Q112" i="1"/>
  <c r="Q108" i="1"/>
  <c r="Q104" i="1"/>
  <c r="Q100" i="1"/>
  <c r="Q96" i="1"/>
  <c r="Q92" i="1"/>
  <c r="Q88" i="1"/>
  <c r="Q84" i="1"/>
  <c r="Q80" i="1"/>
  <c r="Q76" i="1"/>
  <c r="Q72" i="1"/>
  <c r="Q68" i="1"/>
  <c r="Q64" i="1"/>
  <c r="Q60" i="1"/>
  <c r="Q56" i="1"/>
  <c r="Q52" i="1"/>
  <c r="Q48" i="1"/>
  <c r="Q44" i="1"/>
  <c r="Q40" i="1"/>
  <c r="Q36" i="1"/>
  <c r="Q32" i="1"/>
  <c r="Q28" i="1"/>
  <c r="Q24" i="1"/>
  <c r="Q20" i="1"/>
  <c r="Q16" i="1"/>
  <c r="Q12" i="1"/>
  <c r="Q8" i="1"/>
  <c r="Q4" i="1"/>
  <c r="Q505" i="1"/>
  <c r="Q501" i="1"/>
  <c r="Q497" i="1"/>
  <c r="Q493" i="1"/>
  <c r="Q490" i="1"/>
  <c r="Q486" i="1"/>
  <c r="Q479" i="1"/>
  <c r="Q475" i="1"/>
  <c r="Q471" i="1"/>
  <c r="Q467" i="1"/>
  <c r="Q463" i="1"/>
  <c r="Q459" i="1"/>
  <c r="Q455" i="1"/>
  <c r="Q451" i="1"/>
  <c r="Q447" i="1"/>
  <c r="Q443" i="1"/>
  <c r="Q439" i="1"/>
  <c r="Q435" i="1"/>
  <c r="Q431" i="1"/>
  <c r="Q427" i="1"/>
  <c r="Q423" i="1"/>
  <c r="Q419" i="1"/>
  <c r="Q415" i="1"/>
  <c r="Q411" i="1"/>
  <c r="Q407" i="1"/>
  <c r="Q404" i="1"/>
  <c r="Q400" i="1"/>
  <c r="Q396" i="1"/>
  <c r="Q391" i="1"/>
  <c r="Q387" i="1"/>
  <c r="Q383" i="1"/>
  <c r="Q379" i="1"/>
  <c r="Q375" i="1"/>
  <c r="Q371" i="1"/>
  <c r="Q367" i="1"/>
  <c r="Q363" i="1"/>
  <c r="Q359" i="1"/>
  <c r="Q355" i="1"/>
  <c r="Q351" i="1"/>
  <c r="Q343" i="1"/>
  <c r="Q339" i="1"/>
  <c r="Q335" i="1"/>
  <c r="Q331" i="1"/>
  <c r="Q327" i="1"/>
  <c r="Q323" i="1"/>
  <c r="Q319" i="1"/>
  <c r="Q315" i="1"/>
  <c r="Q311" i="1"/>
  <c r="Q307" i="1"/>
  <c r="Q303" i="1"/>
  <c r="Q299" i="1"/>
  <c r="Q295" i="1"/>
  <c r="Q291" i="1"/>
  <c r="Q287" i="1"/>
  <c r="Q283" i="1"/>
  <c r="Q279" i="1"/>
  <c r="Q275" i="1"/>
  <c r="Q277" i="1"/>
  <c r="Q262" i="1"/>
  <c r="Q271" i="1"/>
  <c r="Q263" i="1"/>
  <c r="Q255" i="1"/>
  <c r="Q251" i="1"/>
  <c r="Q247" i="1"/>
  <c r="Q243" i="1"/>
  <c r="Q239" i="1"/>
  <c r="Q235" i="1"/>
  <c r="Q231" i="1"/>
  <c r="Q227" i="1"/>
  <c r="Q223" i="1"/>
  <c r="Q219" i="1"/>
  <c r="Q215" i="1"/>
  <c r="Q211" i="1"/>
  <c r="Q207" i="1"/>
  <c r="Q203" i="1"/>
  <c r="Q199" i="1"/>
  <c r="Q195" i="1"/>
  <c r="Q191" i="1"/>
  <c r="Q187" i="1"/>
  <c r="Q183" i="1"/>
  <c r="Q179" i="1"/>
  <c r="Q175" i="1"/>
  <c r="Q171" i="1"/>
  <c r="Q167" i="1"/>
  <c r="Q163" i="1"/>
  <c r="Q159" i="1"/>
  <c r="Q155" i="1"/>
  <c r="Q151" i="1"/>
  <c r="Q147" i="1"/>
  <c r="Q143" i="1"/>
  <c r="Q139" i="1"/>
  <c r="Q135" i="1"/>
  <c r="Q131" i="1"/>
  <c r="Q127" i="1"/>
  <c r="Q123" i="1"/>
  <c r="Q119" i="1"/>
  <c r="Q115" i="1"/>
  <c r="Q111" i="1"/>
  <c r="Q107" i="1"/>
  <c r="Q103" i="1"/>
  <c r="Q99" i="1"/>
  <c r="Q95" i="1"/>
  <c r="Q91" i="1"/>
  <c r="Q87" i="1"/>
  <c r="Q79" i="1"/>
  <c r="Q75" i="1"/>
  <c r="Q71" i="1"/>
  <c r="Q67" i="1"/>
  <c r="Q63" i="1"/>
  <c r="Q59" i="1"/>
  <c r="Q55" i="1"/>
  <c r="Q51" i="1"/>
  <c r="Q47" i="1"/>
  <c r="Q43" i="1"/>
  <c r="Q39" i="1"/>
  <c r="Q35" i="1"/>
  <c r="Q31" i="1"/>
  <c r="Q27" i="1"/>
  <c r="Q23" i="1"/>
  <c r="Q19" i="1"/>
  <c r="Q15" i="1"/>
  <c r="Q11" i="1"/>
  <c r="Q7" i="1"/>
  <c r="Q503" i="1"/>
  <c r="Q495" i="1"/>
  <c r="Q488" i="1"/>
  <c r="Q481" i="1"/>
  <c r="Q473" i="1"/>
  <c r="Q465" i="1"/>
  <c r="Q457" i="1"/>
  <c r="Q449" i="1"/>
  <c r="Q441" i="1"/>
  <c r="Q433" i="1"/>
  <c r="Q425" i="1"/>
  <c r="Q417" i="1"/>
  <c r="Q409" i="1"/>
  <c r="Q402" i="1"/>
  <c r="Q389" i="1"/>
  <c r="Q381" i="1"/>
  <c r="Q373" i="1"/>
  <c r="Q365" i="1"/>
  <c r="Q357" i="1"/>
  <c r="Q349" i="1"/>
  <c r="Q332" i="1"/>
  <c r="Q316" i="1"/>
  <c r="Q300" i="1"/>
  <c r="Q284" i="1"/>
  <c r="Q274" i="1"/>
  <c r="Q252" i="1"/>
  <c r="Q334" i="1"/>
  <c r="Q302" i="1"/>
  <c r="Q276" i="1"/>
  <c r="Q238" i="1"/>
  <c r="Q218" i="1"/>
  <c r="Q186" i="1"/>
  <c r="Q154" i="1"/>
  <c r="Q122" i="1"/>
  <c r="Q90" i="1"/>
  <c r="Q58" i="1"/>
  <c r="Q26" i="1"/>
  <c r="Q3" i="1"/>
  <c r="Q504" i="1"/>
  <c r="Q500" i="1"/>
  <c r="Q496" i="1"/>
  <c r="Q492" i="1"/>
  <c r="Q489" i="1"/>
  <c r="Q485" i="1"/>
  <c r="Q482" i="1"/>
  <c r="Q478" i="1"/>
  <c r="Q474" i="1"/>
  <c r="Q470" i="1"/>
  <c r="Q466" i="1"/>
  <c r="Q462" i="1"/>
  <c r="Q458" i="1"/>
  <c r="Q454" i="1"/>
  <c r="Q450" i="1"/>
  <c r="Q446" i="1"/>
  <c r="Q442" i="1"/>
  <c r="Q438" i="1"/>
  <c r="Q434" i="1"/>
  <c r="Q430" i="1"/>
  <c r="Q426" i="1"/>
  <c r="Q422" i="1"/>
  <c r="Q418" i="1"/>
  <c r="Q414" i="1"/>
  <c r="Q410" i="1"/>
  <c r="Q406" i="1"/>
  <c r="Q403" i="1"/>
  <c r="Q399" i="1"/>
  <c r="Q395" i="1"/>
  <c r="Q393" i="1"/>
  <c r="Q390" i="1"/>
  <c r="Q386" i="1"/>
  <c r="Q382" i="1"/>
  <c r="Q378" i="1"/>
  <c r="Q374" i="1"/>
  <c r="Q370" i="1"/>
  <c r="Q366" i="1"/>
  <c r="Q362" i="1"/>
  <c r="Q358" i="1"/>
  <c r="Q354" i="1"/>
  <c r="Q350" i="1"/>
  <c r="Q346" i="1"/>
  <c r="Q342" i="1"/>
  <c r="Q338" i="1"/>
  <c r="Q326" i="1"/>
  <c r="Q322" i="1"/>
  <c r="Q310" i="1"/>
  <c r="Q306" i="1"/>
  <c r="Q294" i="1"/>
  <c r="Q290" i="1"/>
  <c r="Q269" i="1"/>
  <c r="Q265" i="1"/>
  <c r="Q266" i="1"/>
  <c r="Q258" i="1"/>
  <c r="Q246" i="1"/>
  <c r="Q242" i="1"/>
  <c r="Q230" i="1"/>
  <c r="Q226" i="1"/>
  <c r="Q214" i="1"/>
  <c r="Q210" i="1"/>
  <c r="Q198" i="1"/>
  <c r="Q194" i="1"/>
  <c r="Q182" i="1"/>
  <c r="Q178" i="1"/>
  <c r="Q166" i="1"/>
  <c r="Q162" i="1"/>
  <c r="Q150" i="1"/>
  <c r="Q146" i="1"/>
  <c r="Q134" i="1"/>
  <c r="Q130" i="1"/>
  <c r="Q118" i="1"/>
  <c r="Q114" i="1"/>
  <c r="Q102" i="1"/>
  <c r="Q98" i="1"/>
  <c r="Q86" i="1"/>
  <c r="Q82" i="1"/>
  <c r="Q70" i="1"/>
  <c r="Q66" i="1"/>
  <c r="Q54" i="1"/>
  <c r="Q50" i="1"/>
  <c r="Q38" i="1"/>
  <c r="Q34" i="1"/>
  <c r="Q22" i="1"/>
  <c r="Q18" i="1"/>
  <c r="Q6" i="1"/>
  <c r="Q341" i="1"/>
  <c r="Q337" i="1"/>
  <c r="Q333" i="1"/>
  <c r="Q329" i="1"/>
  <c r="Q325" i="1"/>
  <c r="Q321" i="1"/>
  <c r="Q317" i="1"/>
  <c r="Q313" i="1"/>
  <c r="Q309" i="1"/>
  <c r="Q305" i="1"/>
  <c r="Q301" i="1"/>
  <c r="Q297" i="1"/>
  <c r="Q293" i="1"/>
  <c r="Q289" i="1"/>
  <c r="Q285" i="1"/>
  <c r="Q281" i="1"/>
  <c r="Q259" i="1"/>
  <c r="Q273" i="1"/>
  <c r="Q278" i="1"/>
  <c r="Q264" i="1"/>
  <c r="Q272" i="1"/>
  <c r="Q257" i="1"/>
  <c r="Q253" i="1"/>
  <c r="Q249" i="1"/>
  <c r="Q245" i="1"/>
  <c r="Q241" i="1"/>
  <c r="Q237" i="1"/>
  <c r="Q233" i="1"/>
  <c r="Q229" i="1"/>
  <c r="Q225" i="1"/>
  <c r="Q221" i="1"/>
  <c r="Q217" i="1"/>
  <c r="Q213" i="1"/>
  <c r="Q209" i="1"/>
  <c r="Q205" i="1"/>
  <c r="Q201" i="1"/>
  <c r="Q197" i="1"/>
  <c r="Q193" i="1"/>
  <c r="Q189" i="1"/>
  <c r="Q185" i="1"/>
  <c r="Q181" i="1"/>
  <c r="Q177" i="1"/>
  <c r="Q173" i="1"/>
  <c r="Q169" i="1"/>
  <c r="Q165" i="1"/>
  <c r="Q161" i="1"/>
  <c r="Q157" i="1"/>
  <c r="Q153" i="1"/>
  <c r="Q149" i="1"/>
  <c r="Q145" i="1"/>
  <c r="Q141" i="1"/>
  <c r="Q137" i="1"/>
  <c r="Q133" i="1"/>
  <c r="Q129" i="1"/>
  <c r="Q125" i="1"/>
  <c r="Q121" i="1"/>
  <c r="Q117" i="1"/>
  <c r="Q113" i="1"/>
  <c r="Q109" i="1"/>
  <c r="Q105" i="1"/>
  <c r="Q101" i="1"/>
  <c r="Q97" i="1"/>
  <c r="Q93" i="1"/>
  <c r="Q89" i="1"/>
  <c r="Q85" i="1"/>
  <c r="Q81" i="1"/>
  <c r="Q77" i="1"/>
  <c r="Q69" i="1"/>
  <c r="Q65" i="1"/>
  <c r="Q61" i="1"/>
  <c r="Q57" i="1"/>
  <c r="Q53" i="1"/>
  <c r="Q49" i="1"/>
  <c r="Q45" i="1"/>
  <c r="Q41" i="1"/>
  <c r="Q37" i="1"/>
  <c r="Q33" i="1"/>
  <c r="Q29" i="1"/>
  <c r="Q25" i="1"/>
  <c r="Q21" i="1"/>
  <c r="Q17" i="1"/>
  <c r="Q13" i="1"/>
  <c r="Q9" i="1"/>
  <c r="Q5" i="1"/>
  <c r="K1" i="4"/>
  <c r="L1" i="5"/>
  <c r="N1" i="3" l="1"/>
  <c r="Q1" i="1"/>
</calcChain>
</file>

<file path=xl/sharedStrings.xml><?xml version="1.0" encoding="utf-8"?>
<sst xmlns="http://schemas.openxmlformats.org/spreadsheetml/2006/main" count="5748" uniqueCount="538">
  <si>
    <t>Orgnr</t>
  </si>
  <si>
    <t>Selskap</t>
  </si>
  <si>
    <t>År</t>
  </si>
  <si>
    <t>kV</t>
  </si>
  <si>
    <t>Mast</t>
  </si>
  <si>
    <t>Tverrsnitt</t>
  </si>
  <si>
    <t>Antall linjer</t>
  </si>
  <si>
    <t>System</t>
  </si>
  <si>
    <t>Eierandel</t>
  </si>
  <si>
    <t>Driftsandel</t>
  </si>
  <si>
    <t>Trase (km)</t>
  </si>
  <si>
    <t>Traselengde Justert for eier- og driftsandel</t>
  </si>
  <si>
    <t>Herav toppline (km)</t>
  </si>
  <si>
    <t>Traselengde herav Toppline, justert for eier- og driftsandel</t>
  </si>
  <si>
    <t>VektID</t>
  </si>
  <si>
    <t>Vekt med topplinje</t>
  </si>
  <si>
    <t>Vekt uten topplinje</t>
  </si>
  <si>
    <t>Sum vektet verdi</t>
  </si>
  <si>
    <t>Stål</t>
  </si>
  <si>
    <t>Dobbel</t>
  </si>
  <si>
    <t>Simplex</t>
  </si>
  <si>
    <t>Enkel</t>
  </si>
  <si>
    <t>Tre</t>
  </si>
  <si>
    <t>Duplex</t>
  </si>
  <si>
    <t>Aktieselskabet Saudefaldene</t>
  </si>
  <si>
    <t>HALLINGDAL KRAFTNETT AS</t>
  </si>
  <si>
    <t>HERØYA NETT AS</t>
  </si>
  <si>
    <t>STATNETT SF</t>
  </si>
  <si>
    <t>TINFOS AS</t>
  </si>
  <si>
    <t/>
  </si>
  <si>
    <t>Velg selskap i filteret og se vektet verdi i celle M1</t>
  </si>
  <si>
    <t>PEX/Olje</t>
  </si>
  <si>
    <t>Vekt</t>
  </si>
  <si>
    <t>Vektet verdi før GIS-korreksjon</t>
  </si>
  <si>
    <t>1*3</t>
  </si>
  <si>
    <t>PEX</t>
  </si>
  <si>
    <t>3*1</t>
  </si>
  <si>
    <t>Olje</t>
  </si>
  <si>
    <t>STATKRAFT ENERGI AS</t>
  </si>
  <si>
    <t>Velg selskap i filteret og se vektet verdi i celle N1</t>
  </si>
  <si>
    <t>Antall</t>
  </si>
  <si>
    <t>Ytelse</t>
  </si>
  <si>
    <t>Vekt Antall</t>
  </si>
  <si>
    <t>Vekt ytelse</t>
  </si>
  <si>
    <t>Vektet verdi antall</t>
  </si>
  <si>
    <t>Vektet verdi ytelse</t>
  </si>
  <si>
    <t>Vektet verdi transformator</t>
  </si>
  <si>
    <t>YARA NORGE AS</t>
  </si>
  <si>
    <t>Velg selskap i filteret og se vektet verdi i celle K1</t>
  </si>
  <si>
    <t>Navn</t>
  </si>
  <si>
    <t>Type</t>
  </si>
  <si>
    <t>Totalvekt</t>
  </si>
  <si>
    <t>Vektet verdi avganger</t>
  </si>
  <si>
    <t>Landsbygd</t>
  </si>
  <si>
    <t>Sentrum</t>
  </si>
  <si>
    <t>Tettsted</t>
  </si>
  <si>
    <t>Velg selskap i filteret og se vektet verdi i celle L1</t>
  </si>
  <si>
    <t>Beliggenhet</t>
  </si>
  <si>
    <t>Vektet verdi</t>
  </si>
  <si>
    <t>under 132 kV</t>
  </si>
  <si>
    <t>over 132 kV</t>
  </si>
  <si>
    <t>LufthinderID</t>
  </si>
  <si>
    <t>Belysning</t>
  </si>
  <si>
    <t>Vekt per spenn</t>
  </si>
  <si>
    <t>Vekt per km</t>
  </si>
  <si>
    <t>Vekt belyst spenn</t>
  </si>
  <si>
    <t>Akland</t>
  </si>
  <si>
    <t>152</t>
  </si>
  <si>
    <t>Avg Leivoll</t>
  </si>
  <si>
    <t>141</t>
  </si>
  <si>
    <t>Bjelland</t>
  </si>
  <si>
    <t>140</t>
  </si>
  <si>
    <t>Finså</t>
  </si>
  <si>
    <t>225</t>
  </si>
  <si>
    <t>Havik</t>
  </si>
  <si>
    <t>218, 132</t>
  </si>
  <si>
    <t>Lyngdal</t>
  </si>
  <si>
    <t>Vallemoen</t>
  </si>
  <si>
    <t>Senumstad</t>
  </si>
  <si>
    <t>151</t>
  </si>
  <si>
    <t>113</t>
  </si>
  <si>
    <t>Øye</t>
  </si>
  <si>
    <t>222, 223</t>
  </si>
  <si>
    <t>143, 220</t>
  </si>
  <si>
    <t>Vågåmo</t>
  </si>
  <si>
    <t>61313</t>
  </si>
  <si>
    <t>Arna 1</t>
  </si>
  <si>
    <t>Dale</t>
  </si>
  <si>
    <t>202</t>
  </si>
  <si>
    <t>Arna 2</t>
  </si>
  <si>
    <t>195,203</t>
  </si>
  <si>
    <t>askøy 1</t>
  </si>
  <si>
    <t>271</t>
  </si>
  <si>
    <t>Evanger</t>
  </si>
  <si>
    <t>197,196</t>
  </si>
  <si>
    <t>dale</t>
  </si>
  <si>
    <t>209, 207</t>
  </si>
  <si>
    <t>201,264</t>
  </si>
  <si>
    <t>57814, 57813</t>
  </si>
  <si>
    <t>57793,57794</t>
  </si>
  <si>
    <t>Fana</t>
  </si>
  <si>
    <t>182,57926</t>
  </si>
  <si>
    <t>fana</t>
  </si>
  <si>
    <t>194</t>
  </si>
  <si>
    <t>frøyset 1</t>
  </si>
  <si>
    <t>58122, 58058</t>
  </si>
  <si>
    <t>granvin</t>
  </si>
  <si>
    <t>346</t>
  </si>
  <si>
    <t>kartveit</t>
  </si>
  <si>
    <t>meland</t>
  </si>
  <si>
    <t>6</t>
  </si>
  <si>
    <t>57956</t>
  </si>
  <si>
    <t>kollsnes</t>
  </si>
  <si>
    <t>57950</t>
  </si>
  <si>
    <t>matre</t>
  </si>
  <si>
    <t>223</t>
  </si>
  <si>
    <t>Matre</t>
  </si>
  <si>
    <t>Osterøy</t>
  </si>
  <si>
    <t>215</t>
  </si>
  <si>
    <t>57943</t>
  </si>
  <si>
    <t>183</t>
  </si>
  <si>
    <t>Øystese</t>
  </si>
  <si>
    <t>228</t>
  </si>
  <si>
    <t>Åbjøra</t>
  </si>
  <si>
    <t>130</t>
  </si>
  <si>
    <t>Kikut-Lystad</t>
  </si>
  <si>
    <t>71793</t>
  </si>
  <si>
    <t>Follo - Nystuen</t>
  </si>
  <si>
    <t>71794</t>
  </si>
  <si>
    <t>65661</t>
  </si>
  <si>
    <t>porsa</t>
  </si>
  <si>
    <t>67511</t>
  </si>
  <si>
    <t>skaidi trafostasjon</t>
  </si>
  <si>
    <t>65659</t>
  </si>
  <si>
    <t>Langeland</t>
  </si>
  <si>
    <t>63518</t>
  </si>
  <si>
    <t>Blåfalli Vik</t>
  </si>
  <si>
    <t>67682</t>
  </si>
  <si>
    <t>Husnes</t>
  </si>
  <si>
    <t>157</t>
  </si>
  <si>
    <t>Spanne</t>
  </si>
  <si>
    <t>63611</t>
  </si>
  <si>
    <t>HÅVIK</t>
  </si>
  <si>
    <t>63491</t>
  </si>
  <si>
    <t>Vikedal</t>
  </si>
  <si>
    <t>55997</t>
  </si>
  <si>
    <t>132-Alsten</t>
  </si>
  <si>
    <t>42</t>
  </si>
  <si>
    <t>132-Grytåga-l</t>
  </si>
  <si>
    <t>79</t>
  </si>
  <si>
    <t>132-Kolsvik</t>
  </si>
  <si>
    <t>82</t>
  </si>
  <si>
    <t>Knardalstrand Koblingsstasjon</t>
  </si>
  <si>
    <t>70442</t>
  </si>
  <si>
    <t>70441</t>
  </si>
  <si>
    <t>Forsand</t>
  </si>
  <si>
    <t>221</t>
  </si>
  <si>
    <t>Bjørke 1</t>
  </si>
  <si>
    <t>174</t>
  </si>
  <si>
    <t>Ballangen</t>
  </si>
  <si>
    <t>191,192</t>
  </si>
  <si>
    <t>Halsa (Fjordspenn)</t>
  </si>
  <si>
    <t>56348</t>
  </si>
  <si>
    <t>Glomfjord (Fjordspenn)</t>
  </si>
  <si>
    <t>56332</t>
  </si>
  <si>
    <t>Hopen</t>
  </si>
  <si>
    <t>62116</t>
  </si>
  <si>
    <t>62145</t>
  </si>
  <si>
    <t>Sulis</t>
  </si>
  <si>
    <t>62183</t>
  </si>
  <si>
    <t>Sjønstå (M1-22/M23-106)</t>
  </si>
  <si>
    <t>62165</t>
  </si>
  <si>
    <t>Sjønstå (M1-21)</t>
  </si>
  <si>
    <t>62158</t>
  </si>
  <si>
    <t>Fauske (Fjordspenn)</t>
  </si>
  <si>
    <t>62089</t>
  </si>
  <si>
    <t>Svartisen</t>
  </si>
  <si>
    <t>91129</t>
  </si>
  <si>
    <t>Enga (Fjordspenn)</t>
  </si>
  <si>
    <t>56330</t>
  </si>
  <si>
    <t>Sundsfjord (M254-255 Fjordspenn)</t>
  </si>
  <si>
    <t>62213</t>
  </si>
  <si>
    <t>Smibelg (M682-683 Fjordspenn)</t>
  </si>
  <si>
    <t>56386</t>
  </si>
  <si>
    <t>62102</t>
  </si>
  <si>
    <t>Gillesvåg (M17-18 Fjordspenn)</t>
  </si>
  <si>
    <t>62111</t>
  </si>
  <si>
    <t>Sjønstå (M22-23 Fjordspenn)</t>
  </si>
  <si>
    <t>62166</t>
  </si>
  <si>
    <t>Åsen (M73-74)</t>
  </si>
  <si>
    <t>62107</t>
  </si>
  <si>
    <t>Bele  skillebryter</t>
  </si>
  <si>
    <t>RE_66HL10</t>
  </si>
  <si>
    <t>Kristiansund tr.st.</t>
  </si>
  <si>
    <t>Nordheim tr.st.</t>
  </si>
  <si>
    <t>RE_132HL02</t>
  </si>
  <si>
    <t>RE_132HL03</t>
  </si>
  <si>
    <t>RE_66HL15</t>
  </si>
  <si>
    <t>NyeRensvik tr.st.</t>
  </si>
  <si>
    <t>RE_66HL03</t>
  </si>
  <si>
    <t>Botelvatn</t>
  </si>
  <si>
    <t>189</t>
  </si>
  <si>
    <t>9</t>
  </si>
  <si>
    <t>25</t>
  </si>
  <si>
    <t>Bratli</t>
  </si>
  <si>
    <t>66005</t>
  </si>
  <si>
    <t>Daltrøa</t>
  </si>
  <si>
    <t>65842 og 65847</t>
  </si>
  <si>
    <t>Follafoss</t>
  </si>
  <si>
    <t>65998</t>
  </si>
  <si>
    <t>Kolsvik</t>
  </si>
  <si>
    <t>65757 og 65762</t>
  </si>
  <si>
    <t>Salsbruket T</t>
  </si>
  <si>
    <t>65785</t>
  </si>
  <si>
    <t>65781</t>
  </si>
  <si>
    <t>65857</t>
  </si>
  <si>
    <t>Åsen M2a</t>
  </si>
  <si>
    <t>56670,56668,56684</t>
  </si>
  <si>
    <t>Åsen M2</t>
  </si>
  <si>
    <t>Lindenes Mu3</t>
  </si>
  <si>
    <t>56677</t>
  </si>
  <si>
    <t>Mågeli (Å1)</t>
  </si>
  <si>
    <t>69397, 56669</t>
  </si>
  <si>
    <t>Grov</t>
  </si>
  <si>
    <t>82318</t>
  </si>
  <si>
    <t>Leivdal</t>
  </si>
  <si>
    <t>72362</t>
  </si>
  <si>
    <t>Navelsaker</t>
  </si>
  <si>
    <t>82394</t>
  </si>
  <si>
    <t>Drageset</t>
  </si>
  <si>
    <t>72349</t>
  </si>
  <si>
    <t>Skei</t>
  </si>
  <si>
    <t>64423</t>
  </si>
  <si>
    <t>Øksenelvane</t>
  </si>
  <si>
    <t>82362</t>
  </si>
  <si>
    <t>Ålfoten</t>
  </si>
  <si>
    <t>64499</t>
  </si>
  <si>
    <t>Åskåra</t>
  </si>
  <si>
    <t>76598, 64504</t>
  </si>
  <si>
    <t>82375</t>
  </si>
  <si>
    <t>65697</t>
  </si>
  <si>
    <t>Brevik</t>
  </si>
  <si>
    <t>63158</t>
  </si>
  <si>
    <t>63150</t>
  </si>
  <si>
    <t>Hauen</t>
  </si>
  <si>
    <t>63155</t>
  </si>
  <si>
    <t>Jåberg</t>
  </si>
  <si>
    <t>63306</t>
  </si>
  <si>
    <t>63152</t>
  </si>
  <si>
    <t>Skotfoss</t>
  </si>
  <si>
    <t>63159</t>
  </si>
  <si>
    <t>Njøs</t>
  </si>
  <si>
    <t>Kjelland</t>
  </si>
  <si>
    <t>?</t>
  </si>
  <si>
    <t>Tonstad</t>
  </si>
  <si>
    <t>Åna-Sira</t>
  </si>
  <si>
    <t>63822</t>
  </si>
  <si>
    <t>Bjørnabøle (Blåfalli III)</t>
  </si>
  <si>
    <t>82243</t>
  </si>
  <si>
    <t>Feda (linje 2)</t>
  </si>
  <si>
    <t>63825</t>
  </si>
  <si>
    <t>Jostedal</t>
  </si>
  <si>
    <t>63892</t>
  </si>
  <si>
    <t>Balbergskaret</t>
  </si>
  <si>
    <t>63955</t>
  </si>
  <si>
    <t>Porsgrunn</t>
  </si>
  <si>
    <t>63910</t>
  </si>
  <si>
    <t>Øvre Årdal</t>
  </si>
  <si>
    <t>82386</t>
  </si>
  <si>
    <t>Hjorteland</t>
  </si>
  <si>
    <t>268969;56166;56157</t>
  </si>
  <si>
    <t>264694</t>
  </si>
  <si>
    <t>Sande</t>
  </si>
  <si>
    <t>377944</t>
  </si>
  <si>
    <t>377945</t>
  </si>
  <si>
    <t>Kviteberg</t>
  </si>
  <si>
    <t>200</t>
  </si>
  <si>
    <t>Selnes-1</t>
  </si>
  <si>
    <t>Selnes-2</t>
  </si>
  <si>
    <t>206</t>
  </si>
  <si>
    <t>Snillfjord</t>
  </si>
  <si>
    <t>68070</t>
  </si>
  <si>
    <t>177</t>
  </si>
  <si>
    <t>Vråvatn aust</t>
  </si>
  <si>
    <t>313</t>
  </si>
  <si>
    <t>MVAr</t>
  </si>
  <si>
    <t>Ytelse vekt</t>
  </si>
  <si>
    <t>Sum vektet verdi kompenseringsanlegg</t>
  </si>
  <si>
    <t>Kondensatorbatteri</t>
  </si>
  <si>
    <t>Reaktor</t>
  </si>
  <si>
    <t>Vekt hinder</t>
  </si>
  <si>
    <t>Vektet verdi luftlinje</t>
  </si>
  <si>
    <t>Forutsetninger</t>
  </si>
  <si>
    <t>Andel grøftekostnad av totalkostnad</t>
  </si>
  <si>
    <t>Tillegg tettsted</t>
  </si>
  <si>
    <t>Tillegg sentrum</t>
  </si>
  <si>
    <t>Vektet verdi (før geo-korreksjon)</t>
  </si>
  <si>
    <t>Andel Sentrum</t>
  </si>
  <si>
    <t>Andel Tettsted</t>
  </si>
  <si>
    <t>Vekt (per km)</t>
  </si>
  <si>
    <t>Koblingsstasjon</t>
  </si>
  <si>
    <t>Trafostasjon</t>
  </si>
  <si>
    <t>HYDRO ALUMINIUM AS</t>
  </si>
  <si>
    <t>RAKKESTAD ENERGI AS</t>
  </si>
  <si>
    <t>SØR AURDAL ENERGI AS</t>
  </si>
  <si>
    <t>Beregnet vekt</t>
  </si>
  <si>
    <t>Radetiketter</t>
  </si>
  <si>
    <t>ARVA AS</t>
  </si>
  <si>
    <t>ELVIA AS</t>
  </si>
  <si>
    <t>Enida AS</t>
  </si>
  <si>
    <t>KYSTNETT AS</t>
  </si>
  <si>
    <t>LINEA AS</t>
  </si>
  <si>
    <t>LINJA AS</t>
  </si>
  <si>
    <t>NORGESNETT AS</t>
  </si>
  <si>
    <t>NORSKE SKOG SKOGN AS</t>
  </si>
  <si>
    <t>RØROS E-VERK NETT AS</t>
  </si>
  <si>
    <t>TENSIO TS AS</t>
  </si>
  <si>
    <t>Fauske</t>
  </si>
  <si>
    <t>Svelgen</t>
  </si>
  <si>
    <t>91492</t>
  </si>
  <si>
    <t>Veland</t>
  </si>
  <si>
    <t>66800</t>
  </si>
  <si>
    <t>Dalen</t>
  </si>
  <si>
    <t>56479, 56476</t>
  </si>
  <si>
    <t>56414</t>
  </si>
  <si>
    <t>56420</t>
  </si>
  <si>
    <t>Helmikstøl</t>
  </si>
  <si>
    <t>56440, 56452</t>
  </si>
  <si>
    <t>56466, 56467</t>
  </si>
  <si>
    <t>56672, 56673, 56674, 56675, 56676</t>
  </si>
  <si>
    <t>Samteig</t>
  </si>
  <si>
    <t>56684</t>
  </si>
  <si>
    <t>Tysso II Muffehus</t>
  </si>
  <si>
    <t>56668, 56672</t>
  </si>
  <si>
    <t>56671</t>
  </si>
  <si>
    <t>Sandvikkollen</t>
  </si>
  <si>
    <t>Tørdal</t>
  </si>
  <si>
    <t>65694</t>
  </si>
  <si>
    <t>65695</t>
  </si>
  <si>
    <t>EVERKET AS</t>
  </si>
  <si>
    <t>JÆREN EVERK AS</t>
  </si>
  <si>
    <t>KE NETT AS</t>
  </si>
  <si>
    <t>STANNUM AS</t>
  </si>
  <si>
    <t>BØMLO KRAFTNETT AS</t>
  </si>
  <si>
    <t>KVAM ENERGI NETT AS</t>
  </si>
  <si>
    <t>Velg et selskap i filter B2,  se deretter vektet verdi i celle Q1</t>
  </si>
  <si>
    <t>ALUT AS</t>
  </si>
  <si>
    <t>BARENTS NETT AS</t>
  </si>
  <si>
    <t>BREHEIM NETT AS</t>
  </si>
  <si>
    <t>ELINETT AS</t>
  </si>
  <si>
    <t>ELMEA AS</t>
  </si>
  <si>
    <t>FAGNE AS</t>
  </si>
  <si>
    <t>FJELLNETT AS</t>
  </si>
  <si>
    <t>HEMSIL NETT AS</t>
  </si>
  <si>
    <t>INDRE HORDALAND KRAFTNETT AS</t>
  </si>
  <si>
    <t>LEDE AS</t>
  </si>
  <si>
    <t>LEGA NETT AS</t>
  </si>
  <si>
    <t>LNETT AS</t>
  </si>
  <si>
    <t>LUCERNA AS</t>
  </si>
  <si>
    <t>MELLOM AS</t>
  </si>
  <si>
    <t>MIDTNETT AS</t>
  </si>
  <si>
    <t>RK NETT AS</t>
  </si>
  <si>
    <t>S-NETT AS</t>
  </si>
  <si>
    <t>SYGNIR AS</t>
  </si>
  <si>
    <t>TENSIO TN AS</t>
  </si>
  <si>
    <t>VESTÁLL AS</t>
  </si>
  <si>
    <t>VESTMAR NETT AS</t>
  </si>
  <si>
    <t>VEVIG AS</t>
  </si>
  <si>
    <t>VISSI AS</t>
  </si>
  <si>
    <t>Totalsum</t>
  </si>
  <si>
    <t>Hålandsfossen</t>
  </si>
  <si>
    <t>Moskog</t>
  </si>
  <si>
    <t>Reed</t>
  </si>
  <si>
    <t>Fortun</t>
  </si>
  <si>
    <t>82380</t>
  </si>
  <si>
    <t>Magnhildskaret</t>
  </si>
  <si>
    <t>82385</t>
  </si>
  <si>
    <t>Lunden</t>
  </si>
  <si>
    <t>87096</t>
  </si>
  <si>
    <t>92079</t>
  </si>
  <si>
    <t>82384</t>
  </si>
  <si>
    <t>Mel</t>
  </si>
  <si>
    <t>91022</t>
  </si>
  <si>
    <t>Myklebustdalen</t>
  </si>
  <si>
    <t>82390</t>
  </si>
  <si>
    <t>kvaløya Fjordspenn</t>
  </si>
  <si>
    <t>HAFSLUND ECO VANNKRAFT AS</t>
  </si>
  <si>
    <t>DE NETT AS</t>
  </si>
  <si>
    <t>FØRE AS</t>
  </si>
  <si>
    <t>KLIVE AS</t>
  </si>
  <si>
    <t>MELØY NETT AS</t>
  </si>
  <si>
    <t>ROMSDALSNETT AS</t>
  </si>
  <si>
    <t>ETNA NETT AS</t>
  </si>
  <si>
    <t>GRIUG AS</t>
  </si>
  <si>
    <t>LYSNA AS</t>
  </si>
  <si>
    <t>STRAUMEN NETT AS</t>
  </si>
  <si>
    <t>STRAUMNETT AS</t>
  </si>
  <si>
    <t>SUNETT AS</t>
  </si>
  <si>
    <t>Vektet verdi stasjon</t>
  </si>
  <si>
    <t>Vekt, unntatt hinder</t>
  </si>
  <si>
    <t>BKK AS</t>
  </si>
  <si>
    <t>LUOSTEJOK NETT AS</t>
  </si>
  <si>
    <t>SVABO INDUSTRINETT AS</t>
  </si>
  <si>
    <t>TELEMARK NETT AS</t>
  </si>
  <si>
    <t>Holt</t>
  </si>
  <si>
    <t>Leivoll</t>
  </si>
  <si>
    <t>Kristiansand</t>
  </si>
  <si>
    <t>Avgr. Konstali</t>
  </si>
  <si>
    <t>Vanse</t>
  </si>
  <si>
    <t>Fjære</t>
  </si>
  <si>
    <t>Ramslandsvågen</t>
  </si>
  <si>
    <t>Lista Vindpark</t>
  </si>
  <si>
    <t>Reppa</t>
  </si>
  <si>
    <t>Enga</t>
  </si>
  <si>
    <t>Messiosen</t>
  </si>
  <si>
    <t>Tjønndal</t>
  </si>
  <si>
    <t>Sjønstå I</t>
  </si>
  <si>
    <t>Valljord</t>
  </si>
  <si>
    <t>Rognan</t>
  </si>
  <si>
    <t>Overgang luft/kabel Goullasjåkka</t>
  </si>
  <si>
    <t>Avgreining Sandvika-1</t>
  </si>
  <si>
    <t>Avgreining Sandvika-2</t>
  </si>
  <si>
    <t>Halsa</t>
  </si>
  <si>
    <t>Sjona</t>
  </si>
  <si>
    <t>Gillesvåg</t>
  </si>
  <si>
    <t>Fossedal</t>
  </si>
  <si>
    <t>Hålandsfoss</t>
  </si>
  <si>
    <t>jordal</t>
  </si>
  <si>
    <t>myster</t>
  </si>
  <si>
    <t>ravneberget</t>
  </si>
  <si>
    <t>Modalen</t>
  </si>
  <si>
    <t>Samnanger</t>
  </si>
  <si>
    <t>Litlesotra</t>
  </si>
  <si>
    <t>samnanger</t>
  </si>
  <si>
    <t>Sandøy - mongstad</t>
  </si>
  <si>
    <t>bu</t>
  </si>
  <si>
    <t>merkesvik</t>
  </si>
  <si>
    <t>litlesotra</t>
  </si>
  <si>
    <t>seim</t>
  </si>
  <si>
    <t>Jordal</t>
  </si>
  <si>
    <t>Ålvik</t>
  </si>
  <si>
    <t>Tonsåsen</t>
  </si>
  <si>
    <t>Stussvik</t>
  </si>
  <si>
    <t>Tysingvatn</t>
  </si>
  <si>
    <t>Odda (Å1/Å2)</t>
  </si>
  <si>
    <t>Kvitur Mu1</t>
  </si>
  <si>
    <t>SPANNE</t>
  </si>
  <si>
    <t>Åmsosen</t>
  </si>
  <si>
    <t>Stanavegen (Å1)</t>
  </si>
  <si>
    <t>Kvitur Mu2</t>
  </si>
  <si>
    <t>Litledalen</t>
  </si>
  <si>
    <t>Stord</t>
  </si>
  <si>
    <t>Håvik</t>
  </si>
  <si>
    <t>Dombås II</t>
  </si>
  <si>
    <t>Herøya Fo2</t>
  </si>
  <si>
    <t>Kjøpsvik</t>
  </si>
  <si>
    <t>Pæsa</t>
  </si>
  <si>
    <t>Gjerdemyra</t>
  </si>
  <si>
    <t>Rafnes</t>
  </si>
  <si>
    <t>Langesund</t>
  </si>
  <si>
    <t>Kjørbekk</t>
  </si>
  <si>
    <t>Lunde (Del 1)</t>
  </si>
  <si>
    <t>Meen</t>
  </si>
  <si>
    <t>Århus</t>
  </si>
  <si>
    <t>Glosimot</t>
  </si>
  <si>
    <t>Leirosen</t>
  </si>
  <si>
    <t>Tilrem</t>
  </si>
  <si>
    <t>Lande</t>
  </si>
  <si>
    <t>Øyravatn</t>
  </si>
  <si>
    <t>Haugen</t>
  </si>
  <si>
    <t>Tomasgard</t>
  </si>
  <si>
    <t>Sandane</t>
  </si>
  <si>
    <t>Lefdal</t>
  </si>
  <si>
    <t>Bø</t>
  </si>
  <si>
    <t>Øvre Årdal 1</t>
  </si>
  <si>
    <t>Øvre Årdal 3</t>
  </si>
  <si>
    <t>Grindsdalen</t>
  </si>
  <si>
    <t>Årdalstangen</t>
  </si>
  <si>
    <t>Lefdal, fjordspenn</t>
  </si>
  <si>
    <t>Hennøy</t>
  </si>
  <si>
    <t>Lysebotn</t>
  </si>
  <si>
    <t>Jøssang</t>
  </si>
  <si>
    <t>Tronsholen</t>
  </si>
  <si>
    <t>A60</t>
  </si>
  <si>
    <t>fastlandet</t>
  </si>
  <si>
    <t>sandøybotn</t>
  </si>
  <si>
    <t>Hyggevatn trafo</t>
  </si>
  <si>
    <t>Tingvoll lia</t>
  </si>
  <si>
    <t>Gylthalsen tr.st.</t>
  </si>
  <si>
    <t>Liabø</t>
  </si>
  <si>
    <t>Kjørsvik koblingskiosk</t>
  </si>
  <si>
    <t>Haugen 1</t>
  </si>
  <si>
    <t>Blåfalli</t>
  </si>
  <si>
    <t>Lista (linje 2)</t>
  </si>
  <si>
    <t>Leirdøla</t>
  </si>
  <si>
    <t>Rendalen</t>
  </si>
  <si>
    <t>Herøya</t>
  </si>
  <si>
    <t>Stokkeland</t>
  </si>
  <si>
    <t>Haugsstølen (M60)</t>
  </si>
  <si>
    <t>93851</t>
  </si>
  <si>
    <t>Dragsvik</t>
  </si>
  <si>
    <t>67727, 87428, 93838</t>
  </si>
  <si>
    <t>Hove</t>
  </si>
  <si>
    <t>67600, 67726</t>
  </si>
  <si>
    <t>Flekstveit</t>
  </si>
  <si>
    <t>Digernes</t>
  </si>
  <si>
    <t>Osen</t>
  </si>
  <si>
    <t>Saltbotn</t>
  </si>
  <si>
    <t>Høylandet T</t>
  </si>
  <si>
    <t>Namsos</t>
  </si>
  <si>
    <t>Lauvsnes</t>
  </si>
  <si>
    <t>Jøa T</t>
  </si>
  <si>
    <t>Steinkjer</t>
  </si>
  <si>
    <t>Årsandøy</t>
  </si>
  <si>
    <t>Malnes T1</t>
  </si>
  <si>
    <t>Spenning_kV</t>
  </si>
  <si>
    <t>AntallHinder</t>
  </si>
  <si>
    <t>Summer av Beregnet vekt</t>
  </si>
  <si>
    <t>SKIAKERNETT AS</t>
  </si>
  <si>
    <t>Fra plassering</t>
  </si>
  <si>
    <t>Til plassering</t>
  </si>
  <si>
    <t>Lengde (m)</t>
  </si>
  <si>
    <t>Vektet verdi jordkabel</t>
  </si>
  <si>
    <t>GLITRE NETT AS</t>
  </si>
  <si>
    <t>NETT I NORD AS</t>
  </si>
  <si>
    <t>NORANETT ANDØY AS</t>
  </si>
  <si>
    <t>NORANETT AS</t>
  </si>
  <si>
    <t>NORANETT HADSEL AS</t>
  </si>
  <si>
    <t>NVE</t>
  </si>
  <si>
    <t>TENDRANETT AS</t>
  </si>
  <si>
    <t>Summer av Sum vektet verdi</t>
  </si>
  <si>
    <t>Summer av Vektet verdi før GIS-korreksjon</t>
  </si>
  <si>
    <t>Summer av Vektet verdi</t>
  </si>
  <si>
    <t>YMBER PRODUKSJON AS</t>
  </si>
  <si>
    <t>Summer av Vektet verdi transformator</t>
  </si>
  <si>
    <t>Summer av Vektet verdi avganger</t>
  </si>
  <si>
    <t>Summer av Vektet verdi stasjon</t>
  </si>
  <si>
    <t>Summer av Sum vektet verdi kompenseringsanlegg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</si>
</sst>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164" fontId="0" fillId="0" borderId="0" xfId="1" applyNumberFormat="1" applyFont="1"/>
    <xf numFmtId="165" fontId="0" fillId="5" borderId="1" xfId="3" applyNumberFormat="1" applyFont="1" applyFill="1" applyBorder="1"/>
    <xf numFmtId="165" fontId="0" fillId="0" borderId="0" xfId="3" applyNumberFormat="1" applyFont="1"/>
    <xf numFmtId="0" fontId="1" fillId="0" borderId="0" xfId="4"/>
    <xf numFmtId="0" fontId="4" fillId="3" borderId="1" xfId="5" applyFont="1" applyFill="1" applyBorder="1" applyAlignment="1">
      <alignment horizontal="center" wrapText="1"/>
    </xf>
    <xf numFmtId="0" fontId="4" fillId="3" borderId="1" xfId="6" applyFont="1" applyFill="1" applyBorder="1" applyAlignment="1">
      <alignment horizontal="center" wrapText="1"/>
    </xf>
    <xf numFmtId="165" fontId="0" fillId="5" borderId="1" xfId="3" applyNumberFormat="1" applyFont="1" applyFill="1" applyBorder="1" applyAlignment="1"/>
    <xf numFmtId="0" fontId="4" fillId="3" borderId="2" xfId="7" applyFont="1" applyFill="1" applyBorder="1" applyAlignment="1">
      <alignment horizontal="center" wrapText="1"/>
    </xf>
    <xf numFmtId="0" fontId="4" fillId="3" borderId="4" xfId="7" applyFont="1" applyFill="1" applyBorder="1" applyAlignment="1">
      <alignment horizontal="center" wrapText="1"/>
    </xf>
    <xf numFmtId="165" fontId="0" fillId="0" borderId="0" xfId="3" applyNumberFormat="1" applyFont="1" applyAlignment="1"/>
    <xf numFmtId="0" fontId="4" fillId="3" borderId="2" xfId="8" applyFont="1" applyFill="1" applyBorder="1" applyAlignment="1">
      <alignment horizontal="center"/>
    </xf>
    <xf numFmtId="0" fontId="4" fillId="3" borderId="4" xfId="8" applyFont="1" applyFill="1" applyBorder="1" applyAlignment="1">
      <alignment horizontal="center" wrapText="1"/>
    </xf>
    <xf numFmtId="0" fontId="4" fillId="3" borderId="2" xfId="9" applyFont="1" applyFill="1" applyBorder="1" applyAlignment="1">
      <alignment horizontal="center"/>
    </xf>
    <xf numFmtId="0" fontId="4" fillId="3" borderId="4" xfId="9" applyFont="1" applyFill="1" applyBorder="1" applyAlignment="1">
      <alignment horizontal="center"/>
    </xf>
    <xf numFmtId="164" fontId="0" fillId="0" borderId="0" xfId="0" applyNumberFormat="1"/>
    <xf numFmtId="165" fontId="0" fillId="5" borderId="6" xfId="3" applyNumberFormat="1" applyFont="1" applyFill="1" applyBorder="1"/>
    <xf numFmtId="0" fontId="4" fillId="3" borderId="1" xfId="10" applyFont="1" applyFill="1" applyBorder="1" applyAlignment="1">
      <alignment horizontal="left"/>
    </xf>
    <xf numFmtId="0" fontId="4" fillId="3" borderId="1" xfId="1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165" fontId="0" fillId="0" borderId="0" xfId="1" applyNumberFormat="1" applyFont="1"/>
    <xf numFmtId="0" fontId="5" fillId="6" borderId="5" xfId="4" applyFont="1" applyFill="1" applyBorder="1"/>
    <xf numFmtId="0" fontId="1" fillId="6" borderId="5" xfId="4" applyFill="1" applyBorder="1"/>
    <xf numFmtId="0" fontId="1" fillId="6" borderId="5" xfId="4" applyFill="1" applyBorder="1" applyAlignment="1">
      <alignment horizontal="right"/>
    </xf>
    <xf numFmtId="9" fontId="1" fillId="6" borderId="5" xfId="4" applyNumberFormat="1" applyFill="1" applyBorder="1" applyAlignment="1">
      <alignment horizontal="right"/>
    </xf>
    <xf numFmtId="0" fontId="1" fillId="7" borderId="5" xfId="4" applyFill="1" applyBorder="1"/>
    <xf numFmtId="0" fontId="6" fillId="7" borderId="5" xfId="4" applyFont="1" applyFill="1" applyBorder="1" applyAlignment="1">
      <alignment wrapText="1"/>
    </xf>
    <xf numFmtId="0" fontId="1" fillId="5" borderId="5" xfId="4" applyFill="1" applyBorder="1"/>
    <xf numFmtId="9" fontId="0" fillId="0" borderId="0" xfId="11" applyFont="1"/>
    <xf numFmtId="165" fontId="1" fillId="0" borderId="0" xfId="4" applyNumberFormat="1"/>
    <xf numFmtId="0" fontId="4" fillId="3" borderId="2" xfId="13" applyFont="1" applyFill="1" applyBorder="1" applyAlignment="1">
      <alignment horizontal="center" wrapText="1"/>
    </xf>
    <xf numFmtId="0" fontId="4" fillId="3" borderId="4" xfId="13" applyFont="1" applyFill="1" applyBorder="1" applyAlignment="1">
      <alignment horizontal="center" wrapText="1"/>
    </xf>
    <xf numFmtId="43" fontId="0" fillId="0" borderId="0" xfId="0" applyNumberFormat="1"/>
    <xf numFmtId="0" fontId="0" fillId="4" borderId="1" xfId="0" applyFill="1" applyBorder="1"/>
    <xf numFmtId="43" fontId="1" fillId="0" borderId="0" xfId="4" applyNumberFormat="1"/>
    <xf numFmtId="165" fontId="0" fillId="0" borderId="0" xfId="1" applyNumberFormat="1" applyFont="1" applyFill="1"/>
    <xf numFmtId="164" fontId="1" fillId="0" borderId="0" xfId="1" applyNumberFormat="1"/>
    <xf numFmtId="164" fontId="4" fillId="3" borderId="1" xfId="1" applyNumberFormat="1" applyFont="1" applyFill="1" applyBorder="1" applyAlignment="1">
      <alignment horizontal="center" wrapText="1"/>
    </xf>
    <xf numFmtId="164" fontId="4" fillId="3" borderId="2" xfId="1" applyNumberFormat="1" applyFont="1" applyFill="1" applyBorder="1" applyAlignment="1">
      <alignment horizontal="center"/>
    </xf>
    <xf numFmtId="164" fontId="0" fillId="0" borderId="0" xfId="1" applyNumberFormat="1" applyFont="1" applyAlignment="1"/>
    <xf numFmtId="0" fontId="3" fillId="0" borderId="0" xfId="2"/>
    <xf numFmtId="165" fontId="4" fillId="0" borderId="3" xfId="1" applyNumberFormat="1" applyFont="1" applyFill="1" applyBorder="1" applyAlignment="1">
      <alignment horizontal="right"/>
    </xf>
    <xf numFmtId="164" fontId="4" fillId="0" borderId="3" xfId="1" applyNumberFormat="1" applyFont="1" applyFill="1" applyBorder="1" applyAlignment="1">
      <alignment horizontal="right"/>
    </xf>
    <xf numFmtId="0" fontId="7" fillId="0" borderId="3" xfId="2" applyFont="1" applyBorder="1" applyAlignment="1">
      <alignment horizontal="right" wrapText="1"/>
    </xf>
    <xf numFmtId="0" fontId="7" fillId="0" borderId="3" xfId="2" applyFont="1" applyBorder="1" applyAlignment="1">
      <alignment wrapText="1"/>
    </xf>
    <xf numFmtId="0" fontId="0" fillId="4" borderId="0" xfId="0" applyFill="1"/>
    <xf numFmtId="0" fontId="2" fillId="2" borderId="7" xfId="0" applyFont="1" applyFill="1" applyBorder="1" applyAlignment="1">
      <alignment horizontal="center" vertical="center" wrapText="1"/>
    </xf>
    <xf numFmtId="0" fontId="0" fillId="8" borderId="0" xfId="0" applyFill="1"/>
    <xf numFmtId="165" fontId="0" fillId="8" borderId="0" xfId="1" applyNumberFormat="1" applyFont="1" applyFill="1"/>
    <xf numFmtId="165" fontId="5" fillId="8" borderId="0" xfId="1" applyNumberFormat="1" applyFont="1" applyFill="1"/>
    <xf numFmtId="164" fontId="7" fillId="0" borderId="3" xfId="1" applyNumberFormat="1" applyFont="1" applyBorder="1" applyAlignment="1">
      <alignment horizontal="right" wrapText="1"/>
    </xf>
    <xf numFmtId="165" fontId="4" fillId="3" borderId="2" xfId="1" applyNumberFormat="1" applyFont="1" applyFill="1" applyBorder="1" applyAlignment="1">
      <alignment horizontal="center" wrapText="1"/>
    </xf>
    <xf numFmtId="165" fontId="7" fillId="0" borderId="3" xfId="1" applyNumberFormat="1" applyFont="1" applyBorder="1" applyAlignment="1">
      <alignment horizontal="right" wrapText="1"/>
    </xf>
    <xf numFmtId="166" fontId="7" fillId="0" borderId="3" xfId="2" applyNumberFormat="1" applyFont="1" applyBorder="1" applyAlignment="1">
      <alignment horizontal="right" wrapText="1"/>
    </xf>
  </cellXfs>
  <cellStyles count="14">
    <cellStyle name="Komma" xfId="1" builtinId="3"/>
    <cellStyle name="Komma 2" xfId="3" xr:uid="{00000000-0005-0000-0000-000001000000}"/>
    <cellStyle name="Normal" xfId="0" builtinId="0"/>
    <cellStyle name="Normal 2" xfId="4" xr:uid="{00000000-0005-0000-0000-000003000000}"/>
    <cellStyle name="Normal_Ark1" xfId="2" xr:uid="{00000000-0005-0000-0000-000004000000}"/>
    <cellStyle name="Normal_Ark1 2" xfId="5" xr:uid="{00000000-0005-0000-0000-000005000000}"/>
    <cellStyle name="Normal_Ark9" xfId="9" xr:uid="{00000000-0005-0000-0000-000009000000}"/>
    <cellStyle name="Normal_Avgang" xfId="8" xr:uid="{00000000-0005-0000-0000-00000B000000}"/>
    <cellStyle name="Normal_Jordkabler" xfId="6" xr:uid="{00000000-0005-0000-0000-00000C000000}"/>
    <cellStyle name="Normal_Kompensering" xfId="10" xr:uid="{00000000-0005-0000-0000-00000D000000}"/>
    <cellStyle name="Normal_Sjøkabel" xfId="13" xr:uid="{00000000-0005-0000-0000-00000F000000}"/>
    <cellStyle name="Normal_Transformator" xfId="7" xr:uid="{00000000-0005-0000-0000-000011000000}"/>
    <cellStyle name="Prosent" xfId="11" builtinId="5"/>
    <cellStyle name="Prosent 2" xfId="12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8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3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7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2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6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5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1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4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9639300" cy="838200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4533900" y="0"/>
          <a:ext cx="9639300" cy="8382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/>
            <a:t>Vi viser til følgende underlag</a:t>
          </a:r>
          <a:r>
            <a:rPr lang="nb-NO" sz="1100" baseline="0"/>
            <a:t> for hvordan vektet verdi for jordkabler beregnes:</a:t>
          </a:r>
          <a:endParaRPr lang="nb-NO" sz="1100"/>
        </a:p>
        <a:p>
          <a:r>
            <a:rPr lang="nb-NO" sz="1100"/>
            <a:t>NVE rapport 110/2015,</a:t>
          </a:r>
          <a:r>
            <a:rPr lang="nb-NO" sz="1100" baseline="0"/>
            <a:t> </a:t>
          </a:r>
          <a:r>
            <a:rPr lang="nb-NO" sz="1100"/>
            <a:t>NVE</a:t>
          </a:r>
          <a:r>
            <a:rPr lang="nb-NO" sz="1100" baseline="0"/>
            <a:t> høringsdokument 5/2014 og 8/2015</a:t>
          </a:r>
        </a:p>
      </xdr:txBody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92.57962326389" createdVersion="8" refreshedVersion="8" minRefreshableVersion="3" recordCount="145" xr:uid="{833644F0-30C8-4538-9F47-7C6B2DE7C171}">
  <cacheSource type="worksheet">
    <worksheetSource ref="A5:N150" sheet="Luftfartshinder"/>
  </cacheSource>
  <cacheFields count="14">
    <cacheField name="Orgnr" numFmtId="0">
      <sharedItems containsSemiMixedTypes="0" containsString="0" containsNumber="1" containsInteger="1" minValue="912631532" maxValue="998509289" count="21">
        <n v="979151950"/>
        <n v="976944801"/>
        <n v="980489698"/>
        <n v="915635857"/>
        <n v="923354204"/>
        <n v="982974011"/>
        <n v="998509289"/>
        <n v="923152601"/>
        <n v="979422679"/>
        <n v="917424799"/>
        <n v="912631532"/>
        <n v="984882114"/>
        <n v="980038408"/>
        <n v="982897327"/>
        <n v="925668389"/>
        <n v="985411131"/>
        <n v="962986633"/>
        <n v="924619260"/>
        <n v="925803375"/>
        <n v="988807648"/>
        <n v="978631029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Spenning_kV" numFmtId="0">
      <sharedItems containsSemiMixedTypes="0" containsString="0" containsNumber="1" containsInteger="1" minValue="66" maxValue="300"/>
    </cacheField>
    <cacheField name="Fra plassering" numFmtId="0">
      <sharedItems/>
    </cacheField>
    <cacheField name="Til plassering" numFmtId="0">
      <sharedItems/>
    </cacheField>
    <cacheField name="LufthinderID" numFmtId="0">
      <sharedItems/>
    </cacheField>
    <cacheField name="Lengde (m)" numFmtId="0">
      <sharedItems containsSemiMixedTypes="0" containsString="0" containsNumber="1" containsInteger="1" minValue="77" maxValue="8744"/>
    </cacheField>
    <cacheField name="Belysning" numFmtId="0">
      <sharedItems/>
    </cacheField>
    <cacheField name="AntallHinder" numFmtId="0">
      <sharedItems containsSemiMixedTypes="0" containsString="0" containsNumber="1" containsInteger="1" minValue="1" maxValue="15"/>
    </cacheField>
    <cacheField name="Vekt per spenn" numFmtId="0">
      <sharedItems containsSemiMixedTypes="0" containsString="0" containsNumber="1" minValue="21.2" maxValue="318"/>
    </cacheField>
    <cacheField name="Vekt per km" numFmtId="0">
      <sharedItems containsSemiMixedTypes="0" containsString="0" containsNumber="1" minValue="3.4573" maxValue="392.60559999999998"/>
    </cacheField>
    <cacheField name="Vekt belyst spenn" numFmtId="0">
      <sharedItems containsSemiMixedTypes="0" containsString="0" containsNumber="1" minValue="0" maxValue="738.59999999999991"/>
    </cacheField>
    <cacheField name="Beregnet vekt" numFmtId="164">
      <sharedItems containsSemiMixedTypes="0" containsString="0" containsNumber="1" minValue="24.657299999999999" maxValue="1066.9968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92.582440740742" createdVersion="8" refreshedVersion="8" minRefreshableVersion="3" recordCount="212" xr:uid="{AD1C6D19-2061-47F1-A5BB-8C7D2BCDDDB1}">
  <cacheSource type="worksheet">
    <worksheetSource ref="A2:M214" sheet="Jordkabel"/>
  </cacheSource>
  <cacheFields count="13">
    <cacheField name="Orgnr" numFmtId="0">
      <sharedItems containsSemiMixedTypes="0" containsString="0" containsNumber="1" containsInteger="1" minValue="912631532" maxValue="998509289" count="50">
        <n v="915729290"/>
        <n v="925336637"/>
        <n v="979151950"/>
        <n v="971058854"/>
        <n v="976944801"/>
        <n v="924527994"/>
        <n v="979379455"/>
        <n v="986347801"/>
        <n v="980489698"/>
        <n v="918312730"/>
        <n v="966731508"/>
        <n v="915635857"/>
        <n v="923354204"/>
        <n v="982974011"/>
        <n v="976894677"/>
        <n v="971589752"/>
        <n v="923050612"/>
        <n v="998509289"/>
        <n v="919415096"/>
        <n v="923152601"/>
        <n v="979422679"/>
        <n v="924868759"/>
        <n v="917424799"/>
        <n v="912631532"/>
        <n v="984882114"/>
        <n v="980038408"/>
        <n v="982897327"/>
        <n v="924934867"/>
        <n v="925668389"/>
        <n v="917856222"/>
        <n v="923993355"/>
        <n v="921680554"/>
        <n v="985411131"/>
        <n v="917983550"/>
        <n v="980234088"/>
        <n v="996732673"/>
        <n v="925017809"/>
        <n v="919884452"/>
        <n v="923819177"/>
        <n v="924940379"/>
        <n v="987059729"/>
        <n v="921025610"/>
        <n v="924619260"/>
        <n v="925803375"/>
        <n v="918999361"/>
        <n v="988807648"/>
        <n v="978631029"/>
        <n v="968168134"/>
        <n v="916319908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50" maxValue="2000"/>
    </cacheField>
    <cacheField name="System" numFmtId="0">
      <sharedItems/>
    </cacheField>
    <cacheField name="PEX/Olje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95.84"/>
    </cacheField>
    <cacheField name="VektID" numFmtId="0">
      <sharedItems containsSemiMixedTypes="0" containsString="0" containsNumber="1" containsInteger="1" minValue="200000" maxValue="205000"/>
    </cacheField>
    <cacheField name="Vekt" numFmtId="0">
      <sharedItems containsSemiMixedTypes="0" containsString="0" containsNumber="1" minValue="32.158872240444502" maxValue="1159.40177416131"/>
    </cacheField>
    <cacheField name="Vektet verdi før GIS-korreksjon" numFmtId="165">
      <sharedItems containsSemiMixedTypes="0" containsString="0" containsNumber="1" minValue="0" maxValue="42934.87603608633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92.589346643515" createdVersion="8" refreshedVersion="8" minRefreshableVersion="3" recordCount="71" xr:uid="{7C30E602-774F-4567-A244-5D0F5A53FAF6}">
  <cacheSource type="worksheet">
    <worksheetSource ref="A2:M73" sheet="Sjøkabel"/>
  </cacheSource>
  <cacheFields count="13">
    <cacheField name="Orgnr" numFmtId="0">
      <sharedItems containsSemiMixedTypes="0" containsString="0" containsNumber="1" containsInteger="1" minValue="912631532" maxValue="998509289" count="25">
        <n v="979151950"/>
        <n v="976944801"/>
        <n v="986347801"/>
        <n v="980489698"/>
        <n v="918312730"/>
        <n v="915635857"/>
        <n v="998509289"/>
        <n v="919415096"/>
        <n v="923152601"/>
        <n v="979422679"/>
        <n v="917424799"/>
        <n v="912631532"/>
        <n v="984882114"/>
        <n v="980038408"/>
        <n v="982897327"/>
        <n v="925668389"/>
        <n v="923993355"/>
        <n v="921680554"/>
        <n v="985411131"/>
        <n v="917983550"/>
        <n v="924619260"/>
        <n v="988807648"/>
        <n v="978631029"/>
        <n v="968168134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24" maxValue="300"/>
    </cacheField>
    <cacheField name="Tverrsnitt" numFmtId="0">
      <sharedItems containsSemiMixedTypes="0" containsString="0" containsNumber="1" containsInteger="1" minValue="95" maxValue="1600"/>
    </cacheField>
    <cacheField name="Type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.25" maxValue="48.406999999999996"/>
    </cacheField>
    <cacheField name="VektID" numFmtId="0">
      <sharedItems containsSemiMixedTypes="0" containsString="0" containsNumber="1" containsInteger="1" minValue="300300" maxValue="316300"/>
    </cacheField>
    <cacheField name="Vekt (per km)" numFmtId="165">
      <sharedItems containsSemiMixedTypes="0" containsString="0" containsNumber="1" minValue="105.104686127045" maxValue="2949.53166395162"/>
    </cacheField>
    <cacheField name="Vektet verdi" numFmtId="165">
      <sharedItems containsSemiMixedTypes="0" containsString="0" containsNumber="1" minValue="0" maxValue="17260.910957160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92.593627430557" createdVersion="8" refreshedVersion="8" minRefreshableVersion="3" recordCount="127" xr:uid="{EF231E13-6780-4D53-B345-50712797A9A7}">
  <cacheSource type="worksheet">
    <worksheetSource ref="A2:N129" sheet="Trafo"/>
  </cacheSource>
  <cacheFields count="14">
    <cacheField name="Orgnr" numFmtId="0">
      <sharedItems containsSemiMixedTypes="0" containsString="0" containsNumber="1" containsInteger="1" minValue="824914982" maxValue="999999998" count="62">
        <n v="915729290"/>
        <n v="925336637"/>
        <n v="979151950"/>
        <n v="971058854"/>
        <n v="976944801"/>
        <n v="924527994"/>
        <n v="924862602"/>
        <n v="979379455"/>
        <n v="986347801"/>
        <n v="980489698"/>
        <n v="918312730"/>
        <n v="966731508"/>
        <n v="915635857"/>
        <n v="923354204"/>
        <n v="925549738"/>
        <n v="982974011"/>
        <n v="976894677"/>
        <n v="971589752"/>
        <n v="923050612"/>
        <n v="998509289"/>
        <n v="919415096"/>
        <n v="824914982"/>
        <n v="977285712"/>
        <n v="923436596"/>
        <n v="923152601"/>
        <n v="979422679"/>
        <n v="924868759"/>
        <n v="917424799"/>
        <n v="912631532"/>
        <n v="984882114"/>
        <n v="980038408"/>
        <n v="982897327"/>
        <n v="924934867"/>
        <n v="925668389"/>
        <n v="919173122"/>
        <n v="917856222"/>
        <n v="923993355"/>
        <n v="921680554"/>
        <n v="985411131"/>
        <n v="917983550"/>
        <n v="980234088"/>
        <n v="996732673"/>
        <n v="999999998"/>
        <n v="925017809"/>
        <n v="926377841"/>
        <n v="919884452"/>
        <n v="923819177"/>
        <n v="924940379"/>
        <n v="962986633"/>
        <n v="921025610"/>
        <n v="924619260"/>
        <n v="925803375"/>
        <n v="918999361"/>
        <n v="988807648"/>
        <n v="978631029"/>
        <n v="916763476"/>
        <n v="968168134"/>
        <n v="979399901"/>
        <n v="916319908"/>
        <n v="921683057"/>
        <n v="984015666"/>
        <n v="913680294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66" maxValue="300"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450"/>
    </cacheField>
    <cacheField name="Ytelse" numFmtId="0">
      <sharedItems containsSemiMixedTypes="0" containsString="0" containsNumber="1" minValue="6" maxValue="8188.97"/>
    </cacheField>
    <cacheField name="VektID" numFmtId="0">
      <sharedItems containsSemiMixedTypes="0" containsString="0" containsNumber="1" containsInteger="1" minValue="600100" maxValue="600800"/>
    </cacheField>
    <cacheField name="Vekt Antall" numFmtId="0">
      <sharedItems containsSemiMixedTypes="0" containsString="0" containsNumber="1" minValue="147.32938519715199" maxValue="551.82991776195399"/>
    </cacheField>
    <cacheField name="Vekt ytelse" numFmtId="0">
      <sharedItems containsSemiMixedTypes="0" containsString="0" containsNumber="1" minValue="4.2861857894608004" maxValue="4.8755363355116996"/>
    </cacheField>
    <cacheField name="Vektet verdi antall" numFmtId="165">
      <sharedItems containsSemiMixedTypes="0" containsString="0" containsNumber="1" minValue="0" maxValue="66298.223338718395"/>
    </cacheField>
    <cacheField name="Vektet verdi ytelse" numFmtId="165">
      <sharedItems containsSemiMixedTypes="0" containsString="0" containsNumber="1" minValue="0" maxValue="39925.620785415245"/>
    </cacheField>
    <cacheField name="Vektet verdi transformator" numFmtId="165">
      <sharedItems containsSemiMixedTypes="0" containsString="0" containsNumber="1" minValue="0" maxValue="106223.844124133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92.595246990742" createdVersion="8" refreshedVersion="8" minRefreshableVersion="3" recordCount="551" xr:uid="{574FB11E-B32F-4B72-8C22-733ACAC56CC8}">
  <cacheSource type="worksheet">
    <worksheetSource ref="A2:K553" sheet="Avgang"/>
  </cacheSource>
  <cacheFields count="11">
    <cacheField name="Orgnr" numFmtId="0">
      <sharedItems containsSemiMixedTypes="0" containsString="0" containsNumber="1" containsInteger="1" minValue="824914982" maxValue="999999998" count="75">
        <n v="915729290"/>
        <n v="925336637"/>
        <n v="979151950"/>
        <n v="971058854"/>
        <n v="976944801"/>
        <n v="924527994"/>
        <n v="923934138"/>
        <n v="924862602"/>
        <n v="979379455"/>
        <n v="986347801"/>
        <n v="980489698"/>
        <n v="918312730"/>
        <n v="882783022"/>
        <n v="966731508"/>
        <n v="915635857"/>
        <n v="923354204"/>
        <n v="925549738"/>
        <n v="982974011"/>
        <n v="953681781"/>
        <n v="976894677"/>
        <n v="971589752"/>
        <n v="923050612"/>
        <n v="998509289"/>
        <n v="917537534"/>
        <n v="919415096"/>
        <n v="824914982"/>
        <n v="977285712"/>
        <n v="923436596"/>
        <n v="923789324"/>
        <n v="923152601"/>
        <n v="979422679"/>
        <n v="924868759"/>
        <n v="917424799"/>
        <n v="912631532"/>
        <n v="984882114"/>
        <n v="980038408"/>
        <n v="982897327"/>
        <n v="924934867"/>
        <n v="923833706"/>
        <n v="925668389"/>
        <n v="919173122"/>
        <n v="917856222"/>
        <n v="923993355"/>
        <n v="921680554"/>
        <n v="985411131"/>
        <n v="917983550"/>
        <n v="980234088"/>
        <n v="996732673"/>
        <n v="999999998"/>
        <n v="968398083"/>
        <n v="925017809"/>
        <n v="926377841"/>
        <n v="919884452"/>
        <n v="920295975"/>
        <n v="923819177"/>
        <n v="924940379"/>
        <n v="987059729"/>
        <n v="962986633"/>
        <n v="925354813"/>
        <n v="922694435"/>
        <n v="924330678"/>
        <n v="921025610"/>
        <n v="924619260"/>
        <n v="997712099"/>
        <n v="925803375"/>
        <n v="918999361"/>
        <n v="988807648"/>
        <n v="978631029"/>
        <n v="916763476"/>
        <n v="968168134"/>
        <n v="979399901"/>
        <n v="916319908"/>
        <n v="921683057"/>
        <n v="984015666"/>
        <n v="913680294"/>
      </sharedItems>
    </cacheField>
    <cacheField name="Navn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5" maxValue="300"/>
    </cacheField>
    <cacheField name="Type" numFmtId="0">
      <sharedItems/>
    </cacheField>
    <cacheField name="Eierandel" numFmtId="0">
      <sharedItems containsSemiMixedTypes="0" containsString="0" containsNumb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0" maxValue="1800"/>
    </cacheField>
    <cacheField name="VektID" numFmtId="0">
      <sharedItems containsSemiMixedTypes="0" containsString="0" containsNumber="1" containsInteger="1" minValue="400000" maxValue="400900"/>
    </cacheField>
    <cacheField name="Totalvekt" numFmtId="164">
      <sharedItems containsSemiMixedTypes="0" containsString="0" containsNumber="1" minValue="32.904186975259101" maxValue="1128.14355343746"/>
    </cacheField>
    <cacheField name="Vektet verdi avganger" numFmtId="165">
      <sharedItems containsSemiMixedTypes="0" containsString="0" containsNumber="1" minValue="0" maxValue="118455.073110932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92.596127314813" createdVersion="8" refreshedVersion="8" minRefreshableVersion="3" recordCount="278" xr:uid="{6CFA6961-1863-4812-91EB-88F0CD28E0B9}">
  <cacheSource type="worksheet">
    <worksheetSource ref="A2:L280" sheet="Stasjon"/>
  </cacheSource>
  <cacheFields count="12">
    <cacheField name="Orgnr" numFmtId="0">
      <sharedItems containsSemiMixedTypes="0" containsString="0" containsNumber="1" containsInteger="1" minValue="824914982" maxValue="999999998" count="61">
        <n v="915729290"/>
        <n v="925336637"/>
        <n v="979151950"/>
        <n v="971058854"/>
        <n v="976944801"/>
        <n v="924527994"/>
        <n v="924862602"/>
        <n v="979379455"/>
        <n v="986347801"/>
        <n v="980489698"/>
        <n v="918312730"/>
        <n v="882783022"/>
        <n v="966731508"/>
        <n v="915635857"/>
        <n v="923354204"/>
        <n v="925549738"/>
        <n v="982974011"/>
        <n v="976894677"/>
        <n v="971589752"/>
        <n v="923050612"/>
        <n v="998509289"/>
        <n v="919415096"/>
        <n v="824914982"/>
        <n v="923436596"/>
        <n v="923152601"/>
        <n v="979422679"/>
        <n v="924868759"/>
        <n v="917424799"/>
        <n v="912631532"/>
        <n v="984882114"/>
        <n v="980038408"/>
        <n v="982897327"/>
        <n v="924934867"/>
        <n v="925668389"/>
        <n v="917856222"/>
        <n v="923993355"/>
        <n v="921680554"/>
        <n v="985411131"/>
        <n v="917983550"/>
        <n v="980234088"/>
        <n v="996732673"/>
        <n v="999999998"/>
        <n v="925017809"/>
        <n v="926377841"/>
        <n v="919884452"/>
        <n v="923819177"/>
        <n v="924940379"/>
        <n v="987059729"/>
        <n v="962986633"/>
        <n v="922694435"/>
        <n v="921025610"/>
        <n v="924619260"/>
        <n v="925803375"/>
        <n v="918999361"/>
        <n v="988807648"/>
        <n v="978631029"/>
        <n v="916763476"/>
        <n v="968168134"/>
        <n v="979399901"/>
        <n v="916319908"/>
        <n v="921683057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24" maxValue="420"/>
    </cacheField>
    <cacheField name="Type" numFmtId="0">
      <sharedItems/>
    </cacheField>
    <cacheField name="Beliggenhet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minValue="0" maxValue="100"/>
    </cacheField>
    <cacheField name="Antall" numFmtId="0">
      <sharedItems containsSemiMixedTypes="0" containsString="0" containsNumber="1" containsInteger="1" minValue="1" maxValue="122"/>
    </cacheField>
    <cacheField name="VektID" numFmtId="0">
      <sharedItems containsSemiMixedTypes="0" containsString="0" containsNumber="1" containsInteger="1" minValue="500000" maxValue="502100"/>
    </cacheField>
    <cacheField name="Vekt Antall" numFmtId="166">
      <sharedItems containsSemiMixedTypes="0" containsString="0" containsNumber="1" minValue="135.622551211136" maxValue="890.01082638576304"/>
    </cacheField>
    <cacheField name="Vektet verdi stasjon" numFmtId="0">
      <sharedItems containsString="0" containsBlank="1" containsNumber="1" minValue="0" maxValue="35077.41664524817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92.596805208334" createdVersion="8" refreshedVersion="8" minRefreshableVersion="3" recordCount="27" xr:uid="{104867C8-FCD7-4202-8F98-00479E4061CC}">
  <cacheSource type="worksheet">
    <worksheetSource ref="A2:N29" sheet="Kompensering"/>
  </cacheSource>
  <cacheFields count="14">
    <cacheField name="Orgnr" numFmtId="0">
      <sharedItems containsSemiMixedTypes="0" containsString="0" containsNumber="1" containsInteger="1" minValue="912631532" maxValue="998509289" count="19">
        <n v="979151950"/>
        <n v="971058854"/>
        <n v="976944801"/>
        <n v="980489698"/>
        <n v="915635857"/>
        <n v="982974011"/>
        <n v="998509289"/>
        <n v="977285712"/>
        <n v="923152601"/>
        <n v="917424799"/>
        <n v="912631532"/>
        <n v="980038408"/>
        <n v="985411131"/>
        <n v="917983550"/>
        <n v="926377841"/>
        <n v="962986633"/>
        <n v="988807648"/>
        <n v="978631029"/>
        <n v="916319908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Type" numFmtId="0">
      <sharedItems/>
    </cacheField>
    <cacheField name="kV" numFmtId="0">
      <sharedItems containsSemiMixedTypes="0" containsString="0" containsNumber="1" containsInteger="1" minValue="33" maxValue="300"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Antall" numFmtId="0">
      <sharedItems containsSemiMixedTypes="0" containsString="0" containsNumber="1" containsInteger="1" minValue="1" maxValue="26"/>
    </cacheField>
    <cacheField name="MVAr" numFmtId="0">
      <sharedItems containsSemiMixedTypes="0" containsString="0" containsNumber="1" minValue="1.5" maxValue="531.24"/>
    </cacheField>
    <cacheField name="Totalvekt" numFmtId="0">
      <sharedItems containsSemiMixedTypes="0" containsString="0" containsNumber="1" minValue="15.1" maxValue="15.1"/>
    </cacheField>
    <cacheField name="Ytelse vekt" numFmtId="0">
      <sharedItems containsSemiMixedTypes="0" containsString="0" containsNumber="1" minValue="2.98" maxValue="10.292"/>
    </cacheField>
    <cacheField name="Vektet verdi antall" numFmtId="165">
      <sharedItems containsSemiMixedTypes="0" containsString="0" containsNumber="1" minValue="0" maxValue="392.59999999999997"/>
    </cacheField>
    <cacheField name="Vektet verdi ytelse" numFmtId="165">
      <sharedItems containsSemiMixedTypes="0" containsString="0" containsNumber="1" minValue="0" maxValue="1583.0952"/>
    </cacheField>
    <cacheField name="Sum vektet verdi kompenseringsanlegg" numFmtId="165">
      <sharedItems containsSemiMixedTypes="0" containsString="0" containsNumber="1" minValue="0" maxValue="1854.8951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le-Petter Kordahl" refreshedDate="45692.59826446759" createdVersion="8" refreshedVersion="8" minRefreshableVersion="3" recordCount="511" xr:uid="{8ACF9C31-4F1E-452A-8EA6-BDC789AA293A}">
  <cacheSource type="worksheet">
    <worksheetSource ref="A2:Q513" sheet="Luftlinje"/>
  </cacheSource>
  <cacheFields count="17">
    <cacheField name="Orgnr" numFmtId="0">
      <sharedItems containsSemiMixedTypes="0" containsString="0" containsNumber="1" containsInteger="1" minValue="912631532" maxValue="999999998" count="50">
        <n v="915729290"/>
        <n v="925336637"/>
        <n v="979151950"/>
        <n v="971058854"/>
        <n v="976944801"/>
        <n v="924527994"/>
        <n v="979379455"/>
        <n v="986347801"/>
        <n v="980489698"/>
        <n v="918312730"/>
        <n v="915635857"/>
        <n v="923354204"/>
        <n v="982974011"/>
        <n v="971589752"/>
        <n v="923050612"/>
        <n v="998509289"/>
        <n v="919415096"/>
        <n v="923152601"/>
        <n v="979422679"/>
        <n v="924868759"/>
        <n v="917424799"/>
        <n v="912631532"/>
        <n v="984882114"/>
        <n v="980038408"/>
        <n v="982897327"/>
        <n v="924934867"/>
        <n v="925668389"/>
        <n v="917856222"/>
        <n v="923993355"/>
        <n v="921680554"/>
        <n v="985411131"/>
        <n v="917983550"/>
        <n v="980234088"/>
        <n v="996732673"/>
        <n v="925017809"/>
        <n v="919884452"/>
        <n v="923819177"/>
        <n v="962986633"/>
        <n v="921025610"/>
        <n v="924619260"/>
        <n v="925803375"/>
        <n v="918999361"/>
        <n v="988807648"/>
        <n v="978631029"/>
        <n v="916763476"/>
        <n v="968168134"/>
        <n v="979399901"/>
        <n v="916319908"/>
        <n v="921683057"/>
        <n v="999999998" u="1"/>
      </sharedItems>
    </cacheField>
    <cacheField name="Selskap" numFmtId="0">
      <sharedItems/>
    </cacheField>
    <cacheField name="År" numFmtId="0">
      <sharedItems containsSemiMixedTypes="0" containsString="0" containsNumber="1" containsInteger="1" minValue="2022" maxValue="2022"/>
    </cacheField>
    <cacheField name="kV" numFmtId="0">
      <sharedItems containsSemiMixedTypes="0" containsString="0" containsNumber="1" containsInteger="1" minValue="24" maxValue="300"/>
    </cacheField>
    <cacheField name="Mast" numFmtId="0">
      <sharedItems/>
    </cacheField>
    <cacheField name="Tverrsnitt" numFmtId="0">
      <sharedItems containsSemiMixedTypes="0" containsString="0" containsNumber="1" containsInteger="1" minValue="25" maxValue="1022"/>
    </cacheField>
    <cacheField name="Antall linjer" numFmtId="0">
      <sharedItems/>
    </cacheField>
    <cacheField name="System" numFmtId="0">
      <sharedItems/>
    </cacheField>
    <cacheField name="Eierandel" numFmtId="0">
      <sharedItems containsSemiMixedTypes="0" containsString="0" containsNumber="1" containsInteger="1" minValue="0" maxValue="100"/>
    </cacheField>
    <cacheField name="Driftsandel" numFmtId="0">
      <sharedItems containsSemiMixedTypes="0" containsString="0" containsNumber="1" containsInteger="1" minValue="0" maxValue="100"/>
    </cacheField>
    <cacheField name="Trase (km)" numFmtId="0">
      <sharedItems containsSemiMixedTypes="0" containsString="0" containsNumber="1" minValue="0" maxValue="345.78399999999999"/>
    </cacheField>
    <cacheField name="Traselengde Justert for eier- og driftsandel" numFmtId="164">
      <sharedItems containsSemiMixedTypes="0" containsString="0" containsNumber="1" minValue="0" maxValue="345.78399999999999"/>
    </cacheField>
    <cacheField name="Herav toppline (km)" numFmtId="0">
      <sharedItems containsString="0" containsBlank="1" containsNumber="1" minValue="0" maxValue="345.79"/>
    </cacheField>
    <cacheField name="Traselengde herav Toppline, justert for eier- og driftsandel" numFmtId="164">
      <sharedItems containsSemiMixedTypes="0" containsString="0" containsNumber="1" minValue="0" maxValue="345.79"/>
    </cacheField>
    <cacheField name="Vekt med topplinje" numFmtId="166">
      <sharedItems containsSemiMixedTypes="0" containsString="0" containsNumber="1" minValue="56.510496297927403" maxValue="369.07610831938001"/>
    </cacheField>
    <cacheField name="Vekt uten topplinje" numFmtId="166">
      <sharedItems containsSemiMixedTypes="0" containsString="0" containsNumber="1" minValue="57.5104963" maxValue="369.07610829999999"/>
    </cacheField>
    <cacheField name="Sum vektet verdi" numFmtId="165">
      <sharedItems containsSemiMixedTypes="0" containsString="0" containsNumber="1" minValue="0" maxValue="97424.9258808211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5">
  <r>
    <x v="0"/>
    <s v="ARVA AS"/>
    <n v="2022"/>
    <n v="132"/>
    <s v="Halsa (Fjordspenn)"/>
    <s v="Reppa"/>
    <s v="56348"/>
    <n v="2692"/>
    <b v="1"/>
    <n v="1"/>
    <n v="21.2"/>
    <n v="120.8708"/>
    <n v="123.1"/>
    <n v="265.17079999999999"/>
  </r>
  <r>
    <x v="0"/>
    <s v="ARVA AS"/>
    <n v="2022"/>
    <n v="132"/>
    <s v="Glomfjord (Fjordspenn)"/>
    <s v="Enga"/>
    <s v="56332"/>
    <n v="2782"/>
    <b v="0"/>
    <n v="1"/>
    <n v="21.2"/>
    <n v="124.9118"/>
    <n v="0"/>
    <n v="146.11179999999999"/>
  </r>
  <r>
    <x v="0"/>
    <s v="ARVA AS"/>
    <n v="2022"/>
    <n v="132"/>
    <s v="Hopen"/>
    <s v="Messiosen"/>
    <s v="62116"/>
    <n v="473"/>
    <b v="0"/>
    <n v="1"/>
    <n v="21.2"/>
    <n v="21.237699999999997"/>
    <n v="0"/>
    <n v="42.437699999999992"/>
  </r>
  <r>
    <x v="0"/>
    <s v="ARVA AS"/>
    <n v="2022"/>
    <n v="132"/>
    <s v="Fauske"/>
    <s v="Tjønndal"/>
    <s v="62145"/>
    <n v="503"/>
    <b v="0"/>
    <n v="1"/>
    <n v="21.2"/>
    <n v="22.584699999999998"/>
    <n v="0"/>
    <n v="43.784700000000001"/>
  </r>
  <r>
    <x v="0"/>
    <s v="ARVA AS"/>
    <n v="2022"/>
    <n v="132"/>
    <s v="Sulis"/>
    <s v="Sjønstå I"/>
    <s v="62183"/>
    <n v="165"/>
    <b v="0"/>
    <n v="1"/>
    <n v="21.2"/>
    <n v="7.4085000000000001"/>
    <n v="0"/>
    <n v="28.608499999999999"/>
  </r>
  <r>
    <x v="0"/>
    <s v="ARVA AS"/>
    <n v="2022"/>
    <n v="132"/>
    <s v="Sjønstå (M1-22/M23-106)"/>
    <s v="Valljord"/>
    <s v="62165"/>
    <n v="842"/>
    <b v="0"/>
    <n v="1"/>
    <n v="21.2"/>
    <n v="37.805799999999998"/>
    <n v="0"/>
    <n v="59.005799999999994"/>
  </r>
  <r>
    <x v="0"/>
    <s v="ARVA AS"/>
    <n v="2022"/>
    <n v="132"/>
    <s v="Sjønstå (M1-21)"/>
    <s v="Fauske"/>
    <s v="62158"/>
    <n v="796"/>
    <b v="0"/>
    <n v="1"/>
    <n v="21.2"/>
    <n v="35.740400000000001"/>
    <n v="0"/>
    <n v="56.940399999999997"/>
  </r>
  <r>
    <x v="0"/>
    <s v="ARVA AS"/>
    <n v="2022"/>
    <n v="132"/>
    <s v="Fauske (Fjordspenn)"/>
    <s v="Rognan"/>
    <s v="62089"/>
    <n v="1339"/>
    <b v="1"/>
    <n v="1"/>
    <n v="21.2"/>
    <n v="60.121099999999998"/>
    <n v="123.1"/>
    <n v="204.4211"/>
  </r>
  <r>
    <x v="0"/>
    <s v="ARVA AS"/>
    <n v="2022"/>
    <n v="132"/>
    <s v="Kviteberg"/>
    <s v="Overgang luft/kabel Goullasjåkka"/>
    <s v="200"/>
    <n v="2100"/>
    <b v="0"/>
    <n v="1"/>
    <n v="21.2"/>
    <n v="94.29"/>
    <n v="0"/>
    <n v="115.49000000000001"/>
  </r>
  <r>
    <x v="0"/>
    <s v="ARVA AS"/>
    <n v="2022"/>
    <n v="132"/>
    <s v="Selnes-1"/>
    <s v="Avgreining Sandvika-1"/>
    <s v="221"/>
    <n v="2346"/>
    <b v="0"/>
    <n v="1"/>
    <n v="21.2"/>
    <n v="105.33540000000001"/>
    <n v="0"/>
    <n v="126.53540000000001"/>
  </r>
  <r>
    <x v="0"/>
    <s v="ARVA AS"/>
    <n v="2022"/>
    <n v="132"/>
    <s v="Selnes-2"/>
    <s v="Avgreining Sandvika-2"/>
    <s v="206"/>
    <n v="2468"/>
    <b v="0"/>
    <n v="1"/>
    <n v="21.2"/>
    <n v="110.81319999999999"/>
    <n v="0"/>
    <n v="132.01319999999998"/>
  </r>
  <r>
    <x v="0"/>
    <s v="ARVA AS"/>
    <n v="2022"/>
    <n v="132"/>
    <s v="Enga (Fjordspenn)"/>
    <s v="Halsa"/>
    <s v="56330"/>
    <n v="2007"/>
    <b v="1"/>
    <n v="1"/>
    <n v="21.2"/>
    <n v="90.1143"/>
    <n v="123.1"/>
    <n v="234.4143"/>
  </r>
  <r>
    <x v="0"/>
    <s v="ARVA AS"/>
    <n v="2022"/>
    <n v="132"/>
    <s v="Sundsfjord (M254-255 Fjordspenn)"/>
    <s v="Hopen"/>
    <s v="62213"/>
    <n v="1070"/>
    <b v="1"/>
    <n v="1"/>
    <n v="21.2"/>
    <n v="48.042999999999999"/>
    <n v="123.1"/>
    <n v="192.34299999999999"/>
  </r>
  <r>
    <x v="0"/>
    <s v="ARVA AS"/>
    <n v="2022"/>
    <n v="132"/>
    <s v="Smibelg (M682-683 Fjordspenn)"/>
    <s v="Sjona"/>
    <s v="56386"/>
    <n v="699"/>
    <b v="1"/>
    <n v="1"/>
    <n v="21.2"/>
    <n v="31.385099999999998"/>
    <n v="123.1"/>
    <n v="175.68509999999998"/>
  </r>
  <r>
    <x v="0"/>
    <s v="ARVA AS"/>
    <n v="2022"/>
    <n v="66"/>
    <s v="Fauske (Fjordspenn)"/>
    <s v="Rognan"/>
    <s v="62102"/>
    <n v="1274"/>
    <b v="1"/>
    <n v="1"/>
    <n v="21.2"/>
    <n v="57.202599999999997"/>
    <n v="123.1"/>
    <n v="201.50259999999997"/>
  </r>
  <r>
    <x v="0"/>
    <s v="ARVA AS"/>
    <n v="2022"/>
    <n v="66"/>
    <s v="Gillesvåg (M17-18 Fjordspenn)"/>
    <s v="Hopen"/>
    <s v="62111"/>
    <n v="1109"/>
    <b v="1"/>
    <n v="1"/>
    <n v="21.2"/>
    <n v="49.7941"/>
    <n v="123.1"/>
    <n v="194.0941"/>
  </r>
  <r>
    <x v="0"/>
    <s v="ARVA AS"/>
    <n v="2022"/>
    <n v="132"/>
    <s v="Sjønstå (M22-23 Fjordspenn)"/>
    <s v="Valljord"/>
    <s v="62166"/>
    <n v="1074"/>
    <b v="0"/>
    <n v="1"/>
    <n v="21.2"/>
    <n v="48.2226"/>
    <n v="0"/>
    <n v="69.422600000000003"/>
  </r>
  <r>
    <x v="0"/>
    <s v="ARVA AS"/>
    <n v="2022"/>
    <n v="66"/>
    <s v="Åsen (M73-74)"/>
    <s v="Gillesvåg"/>
    <s v="62107"/>
    <n v="671"/>
    <b v="0"/>
    <n v="1"/>
    <n v="21.2"/>
    <n v="30.1279"/>
    <n v="0"/>
    <n v="51.3279"/>
  </r>
  <r>
    <x v="0"/>
    <s v="ARVA AS"/>
    <n v="2022"/>
    <n v="132"/>
    <s v="Svartisen"/>
    <s v="Halsa"/>
    <s v="91129"/>
    <n v="545"/>
    <b v="0"/>
    <n v="1"/>
    <n v="21.2"/>
    <n v="24.470500000000001"/>
    <n v="0"/>
    <n v="45.670500000000004"/>
  </r>
  <r>
    <x v="1"/>
    <s v="BKK AS"/>
    <n v="2022"/>
    <n v="66"/>
    <s v="Hålandsfossen"/>
    <s v="Fossedal"/>
    <s v="264694"/>
    <n v="1242"/>
    <b v="0"/>
    <n v="1"/>
    <n v="21.2"/>
    <n v="55.765799999999999"/>
    <n v="0"/>
    <n v="76.965800000000002"/>
  </r>
  <r>
    <x v="1"/>
    <s v="BKK AS"/>
    <n v="2022"/>
    <n v="132"/>
    <s v="Sande"/>
    <s v="Hålandsfoss"/>
    <s v="377944"/>
    <n v="473"/>
    <b v="0"/>
    <n v="1"/>
    <n v="21.2"/>
    <n v="21.237699999999997"/>
    <n v="0"/>
    <n v="42.437699999999992"/>
  </r>
  <r>
    <x v="1"/>
    <s v="BKK AS"/>
    <n v="2022"/>
    <n v="132"/>
    <s v="Moskog"/>
    <s v="Sande"/>
    <s v="377945"/>
    <n v="687"/>
    <b v="0"/>
    <n v="1"/>
    <n v="21.2"/>
    <n v="30.846300000000003"/>
    <n v="0"/>
    <n v="52.046300000000002"/>
  </r>
  <r>
    <x v="1"/>
    <s v="BKK AS"/>
    <n v="2022"/>
    <n v="300"/>
    <s v="Arna 1"/>
    <s v="Dale"/>
    <s v="202"/>
    <n v="1472"/>
    <b v="1"/>
    <n v="1"/>
    <n v="21.2"/>
    <n v="66.092799999999997"/>
    <n v="123.1"/>
    <n v="210.39279999999999"/>
  </r>
  <r>
    <x v="1"/>
    <s v="BKK AS"/>
    <n v="2022"/>
    <n v="300"/>
    <s v="Arna 2"/>
    <s v="Dale"/>
    <s v="195,203"/>
    <n v="4484"/>
    <b v="1"/>
    <n v="3"/>
    <n v="63.599999999999994"/>
    <n v="201.33159999999998"/>
    <n v="369.29999999999995"/>
    <n v="634.23159999999996"/>
  </r>
  <r>
    <x v="1"/>
    <s v="BKK AS"/>
    <n v="2022"/>
    <n v="132"/>
    <s v="askøy 1"/>
    <s v="jordal"/>
    <s v="271"/>
    <n v="689"/>
    <b v="0"/>
    <n v="1"/>
    <n v="21.2"/>
    <n v="30.936099999999996"/>
    <n v="0"/>
    <n v="52.136099999999999"/>
  </r>
  <r>
    <x v="1"/>
    <s v="BKK AS"/>
    <n v="2022"/>
    <n v="300"/>
    <s v="Dale"/>
    <s v="Evanger"/>
    <s v="197,196"/>
    <n v="5020"/>
    <b v="1"/>
    <n v="5"/>
    <n v="106"/>
    <n v="225.39799999999997"/>
    <n v="615.5"/>
    <n v="946.89799999999991"/>
  </r>
  <r>
    <x v="1"/>
    <s v="BKK AS"/>
    <n v="2022"/>
    <n v="132"/>
    <s v="Dale"/>
    <s v="myster"/>
    <s v="209, 207"/>
    <n v="2886"/>
    <b v="1"/>
    <n v="3"/>
    <n v="63.599999999999994"/>
    <n v="129.5814"/>
    <n v="369.29999999999995"/>
    <n v="562.48139999999989"/>
  </r>
  <r>
    <x v="1"/>
    <s v="BKK AS"/>
    <n v="2022"/>
    <n v="132"/>
    <s v="Dale"/>
    <s v="ravneberget"/>
    <s v="201,264"/>
    <n v="2689"/>
    <b v="1"/>
    <n v="2"/>
    <n v="42.4"/>
    <n v="120.73609999999999"/>
    <n v="246.2"/>
    <n v="409.33609999999999"/>
  </r>
  <r>
    <x v="1"/>
    <s v="BKK AS"/>
    <n v="2022"/>
    <n v="300"/>
    <s v="Evanger"/>
    <s v="Modalen"/>
    <s v="57814, 57813"/>
    <n v="1963"/>
    <b v="0"/>
    <n v="2"/>
    <n v="42.4"/>
    <n v="88.1387"/>
    <n v="0"/>
    <n v="130.53870000000001"/>
  </r>
  <r>
    <x v="1"/>
    <s v="BKK AS"/>
    <n v="2022"/>
    <n v="300"/>
    <s v="Evanger"/>
    <s v="Samnanger"/>
    <s v="57793,57794"/>
    <n v="3291"/>
    <b v="0"/>
    <n v="6"/>
    <n v="127.19999999999999"/>
    <n v="147.76589999999999"/>
    <n v="0"/>
    <n v="274.96589999999998"/>
  </r>
  <r>
    <x v="1"/>
    <s v="BKK AS"/>
    <n v="2022"/>
    <n v="300"/>
    <s v="Fana"/>
    <s v="Litlesotra"/>
    <s v="182,57926"/>
    <n v="1860"/>
    <b v="1"/>
    <n v="2"/>
    <n v="42.4"/>
    <n v="83.513999999999996"/>
    <n v="246.2"/>
    <n v="372.11399999999998"/>
  </r>
  <r>
    <x v="1"/>
    <s v="BKK AS"/>
    <n v="2022"/>
    <n v="300"/>
    <s v="Fana"/>
    <s v="Samnanger"/>
    <s v="194"/>
    <n v="5720"/>
    <b v="1"/>
    <n v="1"/>
    <n v="21.2"/>
    <n v="256.82799999999997"/>
    <n v="123.1"/>
    <n v="401.12799999999993"/>
  </r>
  <r>
    <x v="1"/>
    <s v="BKK AS"/>
    <n v="2022"/>
    <n v="132"/>
    <s v="frøyset 1"/>
    <s v="Sandøy - mongstad"/>
    <s v="58122, 58058"/>
    <n v="1298"/>
    <b v="0"/>
    <n v="2"/>
    <n v="42.4"/>
    <n v="58.280200000000001"/>
    <n v="0"/>
    <n v="100.6802"/>
  </r>
  <r>
    <x v="1"/>
    <s v="BKK AS"/>
    <n v="2022"/>
    <n v="66"/>
    <s v="granvin"/>
    <s v="bu"/>
    <s v="346"/>
    <n v="1939"/>
    <b v="1"/>
    <n v="1"/>
    <n v="21.2"/>
    <n v="87.061099999999996"/>
    <n v="123.1"/>
    <n v="231.36109999999999"/>
  </r>
  <r>
    <x v="1"/>
    <s v="BKK AS"/>
    <n v="2022"/>
    <n v="132"/>
    <s v="kartveit"/>
    <s v="meland"/>
    <s v="6"/>
    <n v="550"/>
    <b v="0"/>
    <n v="1"/>
    <n v="21.2"/>
    <n v="24.695"/>
    <n v="0"/>
    <n v="45.894999999999996"/>
  </r>
  <r>
    <x v="1"/>
    <s v="BKK AS"/>
    <n v="2022"/>
    <n v="132"/>
    <s v="kartveit"/>
    <s v="merkesvik"/>
    <s v="57956"/>
    <n v="497"/>
    <b v="0"/>
    <n v="1"/>
    <n v="21.2"/>
    <n v="22.315300000000001"/>
    <n v="0"/>
    <n v="43.515299999999996"/>
  </r>
  <r>
    <x v="1"/>
    <s v="BKK AS"/>
    <n v="2022"/>
    <n v="300"/>
    <s v="kollsnes"/>
    <s v="Litlesotra"/>
    <s v="57950"/>
    <n v="995"/>
    <b v="0"/>
    <n v="1"/>
    <n v="21.2"/>
    <n v="44.6755"/>
    <n v="0"/>
    <n v="65.875500000000002"/>
  </r>
  <r>
    <x v="1"/>
    <s v="BKK AS"/>
    <n v="2022"/>
    <n v="132"/>
    <s v="matre"/>
    <s v="myster"/>
    <s v="223"/>
    <n v="1405"/>
    <b v="0"/>
    <n v="1"/>
    <n v="21.2"/>
    <n v="63.084499999999998"/>
    <n v="0"/>
    <n v="84.284499999999994"/>
  </r>
  <r>
    <x v="1"/>
    <s v="BKK AS"/>
    <n v="2022"/>
    <n v="132"/>
    <s v="Matre"/>
    <s v="Osterøy"/>
    <s v="215"/>
    <n v="4481"/>
    <b v="1"/>
    <n v="6"/>
    <n v="127.19999999999999"/>
    <n v="201.1969"/>
    <n v="738.59999999999991"/>
    <n v="1066.9968999999999"/>
  </r>
  <r>
    <x v="1"/>
    <s v="BKK AS"/>
    <n v="2022"/>
    <n v="132"/>
    <s v="meland"/>
    <s v="seim"/>
    <s v="57943"/>
    <n v="784"/>
    <b v="0"/>
    <n v="1"/>
    <n v="21.2"/>
    <n v="35.201599999999999"/>
    <n v="0"/>
    <n v="56.401600000000002"/>
  </r>
  <r>
    <x v="1"/>
    <s v="BKK AS"/>
    <n v="2022"/>
    <n v="132"/>
    <s v="Osterøy"/>
    <s v="Jordal"/>
    <s v="183"/>
    <n v="2160"/>
    <b v="1"/>
    <n v="1"/>
    <n v="21.2"/>
    <n v="96.984000000000009"/>
    <n v="123.1"/>
    <n v="241.28399999999999"/>
  </r>
  <r>
    <x v="1"/>
    <s v="BKK AS"/>
    <n v="2022"/>
    <n v="132"/>
    <s v="Øystese"/>
    <s v="Ålvik"/>
    <s v="228"/>
    <n v="656"/>
    <b v="1"/>
    <n v="1"/>
    <n v="21.2"/>
    <n v="29.4544"/>
    <n v="123.1"/>
    <n v="173.75439999999998"/>
  </r>
  <r>
    <x v="2"/>
    <s v="ELVIA AS"/>
    <n v="2022"/>
    <n v="132"/>
    <s v="Åbjøra"/>
    <s v="Tonsåsen"/>
    <s v="130"/>
    <n v="518"/>
    <b v="0"/>
    <n v="1"/>
    <n v="21.2"/>
    <n v="23.258199999999999"/>
    <n v="0"/>
    <n v="44.458199999999998"/>
  </r>
  <r>
    <x v="2"/>
    <s v="ELVIA AS"/>
    <n v="2022"/>
    <n v="66"/>
    <s v="Kikut-Lystad"/>
    <s v="Kikut-Lystad"/>
    <s v="71793"/>
    <n v="558"/>
    <b v="1"/>
    <n v="1"/>
    <n v="21.2"/>
    <n v="25.054200000000002"/>
    <n v="123.1"/>
    <n v="169.35419999999999"/>
  </r>
  <r>
    <x v="2"/>
    <s v="ELVIA AS"/>
    <n v="2022"/>
    <n v="66"/>
    <s v="Follo - Nystuen"/>
    <s v="Follo - Nystuen"/>
    <s v="71794"/>
    <n v="436"/>
    <b v="1"/>
    <n v="1"/>
    <n v="21.2"/>
    <n v="19.5764"/>
    <n v="123.1"/>
    <n v="163.87639999999999"/>
  </r>
  <r>
    <x v="3"/>
    <s v="FAGNE AS"/>
    <n v="2022"/>
    <n v="66"/>
    <s v="Hjorteland"/>
    <s v="Tysingvatn"/>
    <s v="268969;56166;56157"/>
    <n v="523"/>
    <b v="0"/>
    <n v="1"/>
    <n v="21.2"/>
    <n v="23.482700000000001"/>
    <n v="0"/>
    <n v="44.682699999999997"/>
  </r>
  <r>
    <x v="3"/>
    <s v="FAGNE AS"/>
    <n v="2022"/>
    <n v="66"/>
    <s v="Langeland"/>
    <s v="Stussvik"/>
    <s v="63518"/>
    <n v="700"/>
    <b v="0"/>
    <n v="1"/>
    <n v="21.2"/>
    <n v="31.429999999999996"/>
    <n v="0"/>
    <n v="52.629999999999995"/>
  </r>
  <r>
    <x v="3"/>
    <s v="FAGNE AS"/>
    <n v="2022"/>
    <n v="66"/>
    <s v="Tysso II Muffehus"/>
    <s v="Åsen M2"/>
    <s v="56668, 56672"/>
    <n v="600"/>
    <b v="0"/>
    <n v="2"/>
    <n v="42.4"/>
    <n v="26.939999999999998"/>
    <n v="0"/>
    <n v="69.34"/>
  </r>
  <r>
    <x v="3"/>
    <s v="FAGNE AS"/>
    <n v="2022"/>
    <n v="66"/>
    <s v="Samteig"/>
    <s v="Odda (Å1/Å2)"/>
    <s v="56671"/>
    <n v="720"/>
    <b v="0"/>
    <n v="1"/>
    <n v="21.2"/>
    <n v="32.327999999999996"/>
    <n v="0"/>
    <n v="53.527999999999992"/>
  </r>
  <r>
    <x v="3"/>
    <s v="FAGNE AS"/>
    <n v="2022"/>
    <n v="66"/>
    <s v="Samteig"/>
    <s v="Kvitur Mu1"/>
    <s v="56684"/>
    <n v="380"/>
    <b v="0"/>
    <n v="1"/>
    <n v="21.2"/>
    <n v="17.062000000000001"/>
    <n v="0"/>
    <n v="38.262"/>
  </r>
  <r>
    <x v="3"/>
    <s v="FAGNE AS"/>
    <n v="2022"/>
    <n v="300"/>
    <s v="HÅVIK"/>
    <s v="SPANNE"/>
    <s v="63491"/>
    <n v="1000"/>
    <b v="0"/>
    <n v="1"/>
    <n v="21.2"/>
    <n v="44.9"/>
    <n v="0"/>
    <n v="66.099999999999994"/>
  </r>
  <r>
    <x v="3"/>
    <s v="FAGNE AS"/>
    <n v="2022"/>
    <n v="66"/>
    <s v="Vikedal"/>
    <s v="Åmsosen"/>
    <s v="55997"/>
    <n v="3090"/>
    <b v="0"/>
    <n v="1"/>
    <n v="21.2"/>
    <n v="138.74099999999999"/>
    <n v="0"/>
    <n v="159.94099999999997"/>
  </r>
  <r>
    <x v="3"/>
    <s v="FAGNE AS"/>
    <n v="2022"/>
    <n v="66"/>
    <s v="Åsen M2a"/>
    <s v="Samteig"/>
    <s v="56670,56668,56684"/>
    <n v="5800"/>
    <b v="0"/>
    <n v="1"/>
    <n v="21.2"/>
    <n v="260.41999999999996"/>
    <n v="0"/>
    <n v="281.61999999999995"/>
  </r>
  <r>
    <x v="3"/>
    <s v="FAGNE AS"/>
    <n v="2022"/>
    <n v="66"/>
    <s v="Åsen M2"/>
    <s v="Stanavegen (Å1)"/>
    <s v="56672, 56673, 56674, 56675, 56676"/>
    <n v="2100"/>
    <b v="0"/>
    <n v="5"/>
    <n v="106"/>
    <n v="94.29"/>
    <n v="0"/>
    <n v="200.29000000000002"/>
  </r>
  <r>
    <x v="3"/>
    <s v="FAGNE AS"/>
    <n v="2022"/>
    <n v="66"/>
    <s v="Lindenes Mu3"/>
    <s v="Kvitur Mu2"/>
    <s v="56677"/>
    <n v="560"/>
    <b v="0"/>
    <n v="1"/>
    <n v="21.2"/>
    <n v="25.144000000000002"/>
    <n v="0"/>
    <n v="46.344000000000001"/>
  </r>
  <r>
    <x v="3"/>
    <s v="FAGNE AS"/>
    <n v="2022"/>
    <n v="66"/>
    <s v="Mågeli (Å1)"/>
    <s v="Åsen M2a"/>
    <s v="69397, 56669"/>
    <n v="300"/>
    <b v="0"/>
    <n v="2"/>
    <n v="42.4"/>
    <n v="13.469999999999999"/>
    <n v="0"/>
    <n v="55.87"/>
  </r>
  <r>
    <x v="3"/>
    <s v="FAGNE AS"/>
    <n v="2022"/>
    <n v="66"/>
    <s v="Blåfalli Vik"/>
    <s v="Litledalen"/>
    <s v="67682"/>
    <n v="2322"/>
    <b v="0"/>
    <n v="1"/>
    <n v="21.2"/>
    <n v="104.2578"/>
    <n v="0"/>
    <n v="125.45780000000001"/>
  </r>
  <r>
    <x v="3"/>
    <s v="FAGNE AS"/>
    <n v="2022"/>
    <n v="300"/>
    <s v="Husnes"/>
    <s v="Stord"/>
    <s v="157"/>
    <n v="2637"/>
    <b v="0"/>
    <n v="1"/>
    <n v="21.2"/>
    <n v="118.40129999999999"/>
    <n v="0"/>
    <n v="139.60129999999998"/>
  </r>
  <r>
    <x v="3"/>
    <s v="FAGNE AS"/>
    <n v="2022"/>
    <n v="300"/>
    <s v="Spanne"/>
    <s v="Håvik"/>
    <s v="63611"/>
    <n v="1407"/>
    <b v="1"/>
    <n v="1"/>
    <n v="21.2"/>
    <n v="63.174300000000002"/>
    <n v="123.1"/>
    <n v="207.4743"/>
  </r>
  <r>
    <x v="4"/>
    <s v="FJELLNETT AS"/>
    <n v="2022"/>
    <n v="66"/>
    <s v="Vågåmo"/>
    <s v="Dombås II"/>
    <s v="61313"/>
    <n v="523"/>
    <b v="0"/>
    <n v="1"/>
    <n v="21.2"/>
    <n v="23.482700000000001"/>
    <n v="0"/>
    <n v="44.682699999999997"/>
  </r>
  <r>
    <x v="5"/>
    <s v="GLITRE NETT AS"/>
    <n v="2022"/>
    <n v="132"/>
    <s v="Akland"/>
    <s v="Holt"/>
    <s v="152"/>
    <n v="1305"/>
    <b v="0"/>
    <n v="2"/>
    <n v="42.4"/>
    <n v="58.594499999999996"/>
    <n v="0"/>
    <n v="100.99449999999999"/>
  </r>
  <r>
    <x v="5"/>
    <s v="GLITRE NETT AS"/>
    <n v="2022"/>
    <n v="132"/>
    <s v="Avg Leivoll"/>
    <s v="Leivoll"/>
    <s v="141"/>
    <n v="459"/>
    <b v="0"/>
    <n v="1"/>
    <n v="21.2"/>
    <n v="20.609100000000002"/>
    <n v="0"/>
    <n v="41.809100000000001"/>
  </r>
  <r>
    <x v="5"/>
    <s v="GLITRE NETT AS"/>
    <n v="2022"/>
    <n v="132"/>
    <s v="Bjelland"/>
    <s v="Kristiansand"/>
    <s v="140"/>
    <n v="388"/>
    <b v="0"/>
    <n v="1"/>
    <n v="21.2"/>
    <n v="17.421199999999999"/>
    <n v="0"/>
    <n v="38.621200000000002"/>
  </r>
  <r>
    <x v="5"/>
    <s v="GLITRE NETT AS"/>
    <n v="2022"/>
    <n v="66"/>
    <s v="Finså"/>
    <s v="Avgr. Konstali"/>
    <s v="225"/>
    <n v="725"/>
    <b v="0"/>
    <n v="1"/>
    <n v="21.2"/>
    <n v="32.552499999999995"/>
    <n v="0"/>
    <n v="53.752499999999998"/>
  </r>
  <r>
    <x v="5"/>
    <s v="GLITRE NETT AS"/>
    <n v="2022"/>
    <n v="132"/>
    <s v="Havik"/>
    <s v="Vanse"/>
    <s v="218, 132"/>
    <n v="1836"/>
    <b v="0"/>
    <n v="2"/>
    <n v="42.4"/>
    <n v="82.436400000000006"/>
    <n v="0"/>
    <n v="124.8364"/>
  </r>
  <r>
    <x v="5"/>
    <s v="GLITRE NETT AS"/>
    <n v="2022"/>
    <n v="132"/>
    <s v="Lyngdal"/>
    <s v="Vallemoen"/>
    <s v=""/>
    <n v="300"/>
    <b v="0"/>
    <n v="1"/>
    <n v="21.2"/>
    <n v="13.469999999999999"/>
    <n v="0"/>
    <n v="34.67"/>
  </r>
  <r>
    <x v="5"/>
    <s v="GLITRE NETT AS"/>
    <n v="2022"/>
    <n v="132"/>
    <s v="Senumstad"/>
    <s v="Fjære"/>
    <s v="151"/>
    <n v="510"/>
    <b v="0"/>
    <n v="1"/>
    <n v="21.2"/>
    <n v="22.899000000000001"/>
    <n v="0"/>
    <n v="44.099000000000004"/>
  </r>
  <r>
    <x v="5"/>
    <s v="GLITRE NETT AS"/>
    <n v="2022"/>
    <n v="132"/>
    <s v="Vallemoen"/>
    <s v="Ramslandsvågen"/>
    <s v="113"/>
    <n v="717"/>
    <b v="0"/>
    <n v="1"/>
    <n v="21.2"/>
    <n v="32.193300000000001"/>
    <n v="0"/>
    <n v="53.393299999999996"/>
  </r>
  <r>
    <x v="5"/>
    <s v="GLITRE NETT AS"/>
    <n v="2022"/>
    <n v="132"/>
    <s v="Øye"/>
    <s v="Lista Vindpark"/>
    <s v="222, 223"/>
    <n v="812"/>
    <b v="0"/>
    <n v="2"/>
    <n v="42.4"/>
    <n v="36.458800000000004"/>
    <n v="0"/>
    <n v="78.858800000000002"/>
  </r>
  <r>
    <x v="5"/>
    <s v="GLITRE NETT AS"/>
    <n v="2022"/>
    <n v="132"/>
    <s v="Øye"/>
    <s v="Lyngdal"/>
    <s v="143, 220"/>
    <n v="1000"/>
    <b v="0"/>
    <n v="2"/>
    <n v="42.4"/>
    <n v="44.9"/>
    <n v="0"/>
    <n v="87.3"/>
  </r>
  <r>
    <x v="6"/>
    <s v="HERØYA NETT AS"/>
    <n v="2022"/>
    <n v="132"/>
    <s v="Knardalstrand Koblingsstasjon"/>
    <s v="Herøya Fo2"/>
    <s v="70441"/>
    <n v="1000"/>
    <b v="1"/>
    <n v="1"/>
    <n v="21.2"/>
    <n v="44.9"/>
    <n v="123.1"/>
    <n v="189.2"/>
  </r>
  <r>
    <x v="6"/>
    <s v="HERØYA NETT AS"/>
    <n v="2022"/>
    <n v="132"/>
    <s v="Knardalstrand Koblingsstasjon"/>
    <s v="Herøya Fo2"/>
    <s v="70442"/>
    <n v="1200"/>
    <b v="1"/>
    <n v="1"/>
    <n v="21.2"/>
    <n v="53.879999999999995"/>
    <n v="123.1"/>
    <n v="198.18"/>
  </r>
  <r>
    <x v="7"/>
    <s v="KYSTNETT AS"/>
    <n v="2022"/>
    <n v="66"/>
    <s v="Botelvatn"/>
    <s v="Pæsa"/>
    <s v="189"/>
    <n v="1703"/>
    <b v="1"/>
    <n v="1"/>
    <n v="21.2"/>
    <n v="76.464700000000008"/>
    <n v="123.1"/>
    <n v="220.7647"/>
  </r>
  <r>
    <x v="7"/>
    <s v="KYSTNETT AS"/>
    <n v="2022"/>
    <n v="66"/>
    <s v="Botelvatn"/>
    <s v="Pæsa"/>
    <s v="9"/>
    <n v="2575"/>
    <b v="0"/>
    <n v="1"/>
    <n v="21.2"/>
    <n v="115.61750000000001"/>
    <n v="0"/>
    <n v="136.8175"/>
  </r>
  <r>
    <x v="7"/>
    <s v="KYSTNETT AS"/>
    <n v="2022"/>
    <n v="66"/>
    <s v="Botelvatn"/>
    <s v="Pæsa"/>
    <s v="25"/>
    <n v="2657"/>
    <b v="1"/>
    <n v="1"/>
    <n v="21.2"/>
    <n v="119.2993"/>
    <n v="123.1"/>
    <n v="263.59929999999997"/>
  </r>
  <r>
    <x v="8"/>
    <s v="LEDE AS"/>
    <n v="2022"/>
    <n v="132"/>
    <s v="Akland"/>
    <s v="Gjerdemyra"/>
    <s v="65697"/>
    <n v="319"/>
    <b v="0"/>
    <n v="1"/>
    <n v="21.2"/>
    <n v="14.3231"/>
    <n v="0"/>
    <n v="35.523099999999999"/>
  </r>
  <r>
    <x v="8"/>
    <s v="LEDE AS"/>
    <n v="2022"/>
    <n v="132"/>
    <s v="Brevik"/>
    <s v="Rafnes"/>
    <s v="63158"/>
    <n v="973"/>
    <b v="0"/>
    <n v="1"/>
    <n v="21.2"/>
    <n v="43.6877"/>
    <n v="0"/>
    <n v="64.887699999999995"/>
  </r>
  <r>
    <x v="8"/>
    <s v="LEDE AS"/>
    <n v="2022"/>
    <n v="132"/>
    <s v="Brevik"/>
    <s v="Langesund"/>
    <s v="63150"/>
    <n v="346"/>
    <b v="0"/>
    <n v="1"/>
    <n v="21.2"/>
    <n v="15.535399999999999"/>
    <n v="0"/>
    <n v="36.735399999999998"/>
  </r>
  <r>
    <x v="8"/>
    <s v="LEDE AS"/>
    <n v="2022"/>
    <n v="132"/>
    <s v="Hauen"/>
    <s v="Kjørbekk"/>
    <s v="63155"/>
    <n v="341"/>
    <b v="0"/>
    <n v="1"/>
    <n v="21.2"/>
    <n v="15.3109"/>
    <n v="0"/>
    <n v="36.510899999999999"/>
  </r>
  <r>
    <x v="8"/>
    <s v="LEDE AS"/>
    <n v="2022"/>
    <n v="132"/>
    <s v="Jåberg"/>
    <s v="Lunde (Del 1)"/>
    <s v="63306"/>
    <n v="258"/>
    <b v="0"/>
    <n v="1"/>
    <n v="21.2"/>
    <n v="11.584199999999999"/>
    <n v="0"/>
    <n v="32.784199999999998"/>
  </r>
  <r>
    <x v="8"/>
    <s v="LEDE AS"/>
    <n v="2022"/>
    <n v="132"/>
    <s v="Hauen"/>
    <s v="Meen"/>
    <s v="63152"/>
    <n v="313"/>
    <b v="0"/>
    <n v="1"/>
    <n v="21.2"/>
    <n v="14.053699999999999"/>
    <n v="0"/>
    <n v="35.253699999999995"/>
  </r>
  <r>
    <x v="8"/>
    <s v="LEDE AS"/>
    <n v="2022"/>
    <n v="132"/>
    <s v="Skotfoss"/>
    <s v="Århus"/>
    <s v="63159"/>
    <n v="471"/>
    <b v="0"/>
    <n v="1"/>
    <n v="21.2"/>
    <n v="21.1479"/>
    <n v="0"/>
    <n v="42.347899999999996"/>
  </r>
  <r>
    <x v="8"/>
    <s v="LEDE AS"/>
    <n v="2022"/>
    <n v="132"/>
    <s v="Sandvikkollen"/>
    <s v="Tørdal"/>
    <s v="65694"/>
    <n v="1340"/>
    <b v="0"/>
    <n v="1"/>
    <n v="21.2"/>
    <n v="60.166000000000004"/>
    <n v="0"/>
    <n v="81.366"/>
  </r>
  <r>
    <x v="8"/>
    <s v="LEDE AS"/>
    <n v="2022"/>
    <n v="132"/>
    <s v="Tørdal"/>
    <s v="Glosimot"/>
    <s v="65695"/>
    <n v="498"/>
    <b v="0"/>
    <n v="1"/>
    <n v="21.2"/>
    <n v="22.360199999999999"/>
    <n v="0"/>
    <n v="43.560199999999995"/>
  </r>
  <r>
    <x v="9"/>
    <s v="LINEA AS"/>
    <n v="2022"/>
    <n v="132"/>
    <s v="132-Alsten"/>
    <s v="Leirosen"/>
    <s v="42"/>
    <n v="590"/>
    <b v="1"/>
    <n v="1"/>
    <n v="21.2"/>
    <n v="26.490999999999996"/>
    <n v="123.1"/>
    <n v="170.791"/>
  </r>
  <r>
    <x v="9"/>
    <s v="LINEA AS"/>
    <n v="2022"/>
    <n v="132"/>
    <s v="132-Grytåga-l"/>
    <s v="Tilrem"/>
    <s v="79"/>
    <n v="700"/>
    <b v="0"/>
    <n v="1"/>
    <n v="21.2"/>
    <n v="31.429999999999996"/>
    <n v="0"/>
    <n v="52.629999999999995"/>
  </r>
  <r>
    <x v="9"/>
    <s v="LINEA AS"/>
    <n v="2022"/>
    <n v="132"/>
    <s v="132-Kolsvik"/>
    <s v="Lande"/>
    <s v="82"/>
    <n v="2900"/>
    <b v="0"/>
    <n v="1"/>
    <n v="21.2"/>
    <n v="130.20999999999998"/>
    <n v="0"/>
    <n v="151.40999999999997"/>
  </r>
  <r>
    <x v="10"/>
    <s v="LINJA AS"/>
    <n v="2022"/>
    <n v="66"/>
    <s v="Bjørke 1"/>
    <s v="Haugen 1"/>
    <s v="174"/>
    <n v="358"/>
    <b v="0"/>
    <n v="1"/>
    <n v="21.2"/>
    <n v="16.074199999999998"/>
    <n v="0"/>
    <n v="37.274199999999993"/>
  </r>
  <r>
    <x v="11"/>
    <s v="LINJA AS"/>
    <n v="2022"/>
    <n v="132"/>
    <s v="Grov"/>
    <s v="Øyravatn"/>
    <s v="82318"/>
    <n v="2878"/>
    <b v="0"/>
    <n v="2"/>
    <n v="42.4"/>
    <n v="129.22220000000002"/>
    <n v="0"/>
    <n v="171.62220000000002"/>
  </r>
  <r>
    <x v="11"/>
    <s v="LINJA AS"/>
    <n v="2022"/>
    <n v="132"/>
    <s v="Leivdal"/>
    <s v="Haugen"/>
    <s v="72362"/>
    <n v="3570"/>
    <b v="0"/>
    <n v="1"/>
    <n v="21.2"/>
    <n v="160.29299999999998"/>
    <n v="0"/>
    <n v="181.49299999999997"/>
  </r>
  <r>
    <x v="11"/>
    <s v="LINJA AS"/>
    <n v="2022"/>
    <n v="132"/>
    <s v="Navelsaker"/>
    <s v="Tomasgard"/>
    <s v="82394"/>
    <n v="1822"/>
    <b v="0"/>
    <n v="1"/>
    <n v="21.2"/>
    <n v="81.8078"/>
    <n v="0"/>
    <n v="103.0078"/>
  </r>
  <r>
    <x v="11"/>
    <s v="LINJA AS"/>
    <n v="2022"/>
    <n v="132"/>
    <s v="Reed"/>
    <s v="Drageset"/>
    <s v="72349"/>
    <n v="1822"/>
    <b v="0"/>
    <n v="1"/>
    <n v="21.2"/>
    <n v="81.8078"/>
    <n v="0"/>
    <n v="103.0078"/>
  </r>
  <r>
    <x v="11"/>
    <s v="LINJA AS"/>
    <n v="2022"/>
    <n v="132"/>
    <s v="Skei"/>
    <s v="Mel"/>
    <s v="64423"/>
    <n v="490"/>
    <b v="0"/>
    <n v="1"/>
    <n v="21.2"/>
    <n v="22.000999999999998"/>
    <n v="0"/>
    <n v="43.200999999999993"/>
  </r>
  <r>
    <x v="11"/>
    <s v="LINJA AS"/>
    <n v="2022"/>
    <n v="66"/>
    <s v="Øksenelvane"/>
    <s v="Sandane"/>
    <s v="82362"/>
    <n v="1234"/>
    <b v="1"/>
    <n v="1"/>
    <n v="21.2"/>
    <n v="55.406599999999997"/>
    <n v="123.1"/>
    <n v="199.70659999999998"/>
  </r>
  <r>
    <x v="11"/>
    <s v="LINJA AS"/>
    <n v="2022"/>
    <n v="132"/>
    <s v="Ålfoten"/>
    <s v="Lefdal"/>
    <s v="64499"/>
    <n v="1037"/>
    <b v="0"/>
    <n v="1"/>
    <n v="21.2"/>
    <n v="46.561299999999996"/>
    <n v="0"/>
    <n v="67.761299999999991"/>
  </r>
  <r>
    <x v="11"/>
    <s v="LINJA AS"/>
    <n v="2022"/>
    <n v="132"/>
    <s v="Åskåra"/>
    <s v="Leivdal"/>
    <s v="76598, 64504"/>
    <n v="3257"/>
    <b v="0"/>
    <n v="1"/>
    <n v="21.2"/>
    <n v="146.23930000000001"/>
    <n v="0"/>
    <n v="167.4393"/>
  </r>
  <r>
    <x v="11"/>
    <s v="LINJA AS"/>
    <n v="2022"/>
    <n v="132"/>
    <s v="Drageset"/>
    <s v="Bø"/>
    <s v="82375"/>
    <n v="2560"/>
    <b v="0"/>
    <n v="1"/>
    <n v="21.2"/>
    <n v="114.944"/>
    <n v="0"/>
    <n v="136.14400000000001"/>
  </r>
  <r>
    <x v="11"/>
    <s v="LINJA AS"/>
    <n v="2022"/>
    <n v="132"/>
    <s v="Fortun"/>
    <s v="Øvre Årdal 1"/>
    <s v="82380"/>
    <n v="368"/>
    <b v="0"/>
    <n v="1"/>
    <n v="21.2"/>
    <n v="16.523199999999999"/>
    <n v="0"/>
    <n v="37.723199999999999"/>
  </r>
  <r>
    <x v="11"/>
    <s v="LINJA AS"/>
    <n v="2022"/>
    <n v="132"/>
    <s v="Fortun"/>
    <s v="Øvre Årdal 3"/>
    <s v="82384"/>
    <n v="962"/>
    <b v="0"/>
    <n v="2"/>
    <n v="42.4"/>
    <n v="43.193799999999996"/>
    <n v="0"/>
    <n v="85.593799999999987"/>
  </r>
  <r>
    <x v="11"/>
    <s v="LINJA AS"/>
    <n v="2022"/>
    <n v="132"/>
    <s v="Grov"/>
    <s v="Magnhildskaret"/>
    <s v="82385"/>
    <n v="553"/>
    <b v="0"/>
    <n v="1"/>
    <n v="21.2"/>
    <n v="24.829700000000003"/>
    <n v="0"/>
    <n v="46.029700000000005"/>
  </r>
  <r>
    <x v="11"/>
    <s v="LINJA AS"/>
    <n v="2022"/>
    <n v="132"/>
    <s v="Lunden"/>
    <s v="Leivdal"/>
    <s v="87096"/>
    <n v="3050"/>
    <b v="0"/>
    <n v="1"/>
    <n v="21.2"/>
    <n v="136.94499999999999"/>
    <n v="0"/>
    <n v="158.14499999999998"/>
  </r>
  <r>
    <x v="11"/>
    <s v="LINJA AS"/>
    <n v="2022"/>
    <n v="132"/>
    <s v="Magnhildskaret"/>
    <s v="Svelgen"/>
    <s v="92079"/>
    <n v="1170"/>
    <b v="0"/>
    <n v="1"/>
    <n v="21.2"/>
    <n v="52.532999999999994"/>
    <n v="0"/>
    <n v="73.73299999999999"/>
  </r>
  <r>
    <x v="11"/>
    <s v="LINJA AS"/>
    <n v="2022"/>
    <n v="132"/>
    <s v="Mel"/>
    <s v="Grindsdalen"/>
    <s v="91022"/>
    <n v="3410"/>
    <b v="0"/>
    <n v="1"/>
    <n v="21.2"/>
    <n v="153.10900000000001"/>
    <n v="0"/>
    <n v="174.309"/>
  </r>
  <r>
    <x v="11"/>
    <s v="LINJA AS"/>
    <n v="2022"/>
    <n v="132"/>
    <s v="Myklebustdalen"/>
    <s v="Mel"/>
    <s v="82390"/>
    <n v="1565"/>
    <b v="0"/>
    <n v="2"/>
    <n v="42.4"/>
    <n v="70.268499999999989"/>
    <n v="0"/>
    <n v="112.66849999999999"/>
  </r>
  <r>
    <x v="11"/>
    <s v="LINJA AS"/>
    <n v="2022"/>
    <n v="132"/>
    <s v="Øvre Årdal"/>
    <s v="Årdalstangen"/>
    <s v="82386"/>
    <n v="3314"/>
    <b v="0"/>
    <n v="3"/>
    <n v="63.599999999999994"/>
    <n v="148.79859999999999"/>
    <n v="0"/>
    <n v="212.39859999999999"/>
  </r>
  <r>
    <x v="11"/>
    <s v="LINJA AS"/>
    <n v="2022"/>
    <n v="132"/>
    <s v="Ålfoten"/>
    <s v="Lefdal, fjordspenn"/>
    <s v="64499"/>
    <n v="2220"/>
    <b v="0"/>
    <n v="1"/>
    <n v="21.2"/>
    <n v="99.678000000000011"/>
    <n v="0"/>
    <n v="120.87800000000001"/>
  </r>
  <r>
    <x v="11"/>
    <s v="LINJA AS"/>
    <n v="2022"/>
    <n v="132"/>
    <s v="Svelgen"/>
    <s v="Hennøy"/>
    <s v="91492"/>
    <n v="817"/>
    <b v="0"/>
    <n v="1"/>
    <n v="21.2"/>
    <n v="36.683299999999996"/>
    <n v="0"/>
    <n v="57.883299999999991"/>
  </r>
  <r>
    <x v="12"/>
    <s v="LNETT AS"/>
    <n v="2022"/>
    <n v="132"/>
    <s v="Dalen"/>
    <s v="Lysebotn"/>
    <s v="56479, 56476"/>
    <n v="850"/>
    <b v="0"/>
    <n v="2"/>
    <n v="42.4"/>
    <n v="38.164999999999999"/>
    <n v="0"/>
    <n v="80.564999999999998"/>
  </r>
  <r>
    <x v="12"/>
    <s v="LNETT AS"/>
    <n v="2022"/>
    <n v="132"/>
    <s v="Forsand"/>
    <s v="Jøssang"/>
    <s v="56420"/>
    <n v="1070"/>
    <b v="0"/>
    <n v="1"/>
    <n v="21.2"/>
    <n v="48.042999999999999"/>
    <n v="0"/>
    <n v="69.242999999999995"/>
  </r>
  <r>
    <x v="12"/>
    <s v="LNETT AS"/>
    <n v="2022"/>
    <n v="132"/>
    <s v="Forsand"/>
    <s v="Tronsholen"/>
    <s v="56414"/>
    <n v="2160"/>
    <b v="0"/>
    <n v="1"/>
    <n v="21.2"/>
    <n v="96.984000000000009"/>
    <n v="0"/>
    <n v="118.18400000000001"/>
  </r>
  <r>
    <x v="12"/>
    <s v="LNETT AS"/>
    <n v="2022"/>
    <n v="132"/>
    <s v="Helmikstøl"/>
    <s v="Tronsholen"/>
    <s v="56440, 56452"/>
    <n v="4540"/>
    <b v="0"/>
    <n v="2"/>
    <n v="42.4"/>
    <n v="203.846"/>
    <n v="0"/>
    <n v="246.24600000000001"/>
  </r>
  <r>
    <x v="12"/>
    <s v="LNETT AS"/>
    <n v="2022"/>
    <n v="132"/>
    <s v="Helmikstøl"/>
    <s v="Tronsholen"/>
    <s v="56466, 56467"/>
    <n v="4600"/>
    <b v="0"/>
    <n v="2"/>
    <n v="42.4"/>
    <n v="206.53999999999996"/>
    <n v="0"/>
    <n v="248.93999999999997"/>
  </r>
  <r>
    <x v="12"/>
    <s v="LNETT AS"/>
    <n v="2022"/>
    <n v="66"/>
    <s v="Veland"/>
    <s v="A60"/>
    <s v="66800"/>
    <n v="1510"/>
    <b v="0"/>
    <n v="1"/>
    <n v="21.2"/>
    <n v="67.798999999999992"/>
    <n v="0"/>
    <n v="88.998999999999995"/>
  </r>
  <r>
    <x v="13"/>
    <s v="LUCERNA AS"/>
    <n v="2022"/>
    <n v="132"/>
    <s v="kvaløya Fjordspenn"/>
    <s v="fastlandet"/>
    <s v="65661"/>
    <n v="1247"/>
    <b v="0"/>
    <n v="1"/>
    <n v="21.2"/>
    <n v="55.990300000000005"/>
    <n v="0"/>
    <n v="77.190300000000008"/>
  </r>
  <r>
    <x v="13"/>
    <s v="LUCERNA AS"/>
    <n v="2022"/>
    <n v="66"/>
    <s v="porsa"/>
    <s v="sandøybotn"/>
    <s v="67511"/>
    <n v="1260"/>
    <b v="0"/>
    <n v="1"/>
    <n v="21.2"/>
    <n v="56.573999999999998"/>
    <n v="0"/>
    <n v="77.774000000000001"/>
  </r>
  <r>
    <x v="13"/>
    <s v="LUCERNA AS"/>
    <n v="2022"/>
    <n v="132"/>
    <s v="skaidi trafostasjon"/>
    <s v="Hyggevatn trafo"/>
    <s v="65659"/>
    <n v="1250"/>
    <b v="0"/>
    <n v="1"/>
    <n v="21.2"/>
    <n v="56.125"/>
    <n v="0"/>
    <n v="77.325000000000003"/>
  </r>
  <r>
    <x v="14"/>
    <s v="MELLOM AS"/>
    <n v="2022"/>
    <n v="66"/>
    <s v="Bele  skillebryter"/>
    <s v="Tingvoll lia"/>
    <s v="RE_66HL10"/>
    <n v="3060"/>
    <b v="0"/>
    <n v="1"/>
    <n v="21.2"/>
    <n v="137.39400000000001"/>
    <n v="0"/>
    <n v="158.59399999999999"/>
  </r>
  <r>
    <x v="14"/>
    <s v="MELLOM AS"/>
    <n v="2022"/>
    <n v="132"/>
    <s v="Kristiansund tr.st."/>
    <s v="Nordheim tr.st."/>
    <s v="RE_132HL02"/>
    <n v="1080"/>
    <b v="0"/>
    <n v="2"/>
    <n v="42.4"/>
    <n v="48.492000000000004"/>
    <n v="0"/>
    <n v="90.891999999999996"/>
  </r>
  <r>
    <x v="14"/>
    <s v="MELLOM AS"/>
    <n v="2022"/>
    <n v="132"/>
    <s v="Nordheim tr.st."/>
    <s v="Gylthalsen tr.st."/>
    <s v="RE_132HL03"/>
    <n v="1910"/>
    <b v="0"/>
    <n v="3"/>
    <n v="63.599999999999994"/>
    <n v="85.759"/>
    <n v="0"/>
    <n v="149.35899999999998"/>
  </r>
  <r>
    <x v="14"/>
    <s v="MELLOM AS"/>
    <n v="2022"/>
    <n v="66"/>
    <s v="Nordheim tr.st."/>
    <s v="Liabø"/>
    <s v="RE_66HL15"/>
    <n v="2730"/>
    <b v="0"/>
    <n v="2"/>
    <n v="42.4"/>
    <n v="122.577"/>
    <n v="0"/>
    <n v="164.977"/>
  </r>
  <r>
    <x v="14"/>
    <s v="MELLOM AS"/>
    <n v="2022"/>
    <n v="66"/>
    <s v="NyeRensvik tr.st."/>
    <s v="Kjørsvik koblingskiosk"/>
    <s v="RE_66HL03"/>
    <n v="1600"/>
    <b v="0"/>
    <n v="1"/>
    <n v="21.2"/>
    <n v="71.84"/>
    <n v="0"/>
    <n v="93.04"/>
  </r>
  <r>
    <x v="15"/>
    <s v="NORANETT AS"/>
    <n v="2022"/>
    <n v="132"/>
    <s v="Ballangen"/>
    <s v="Kjøpsvik"/>
    <s v="191,192"/>
    <n v="3000"/>
    <b v="0"/>
    <n v="2"/>
    <n v="42.4"/>
    <n v="134.69999999999999"/>
    <n v="0"/>
    <n v="177.1"/>
  </r>
  <r>
    <x v="16"/>
    <s v="STATNETT SF"/>
    <n v="2022"/>
    <n v="300"/>
    <s v="Kjelland"/>
    <s v="Stokkeland"/>
    <s v="?"/>
    <n v="1274"/>
    <b v="0"/>
    <n v="2"/>
    <n v="42.4"/>
    <n v="57.202599999999997"/>
    <n v="0"/>
    <n v="99.602599999999995"/>
  </r>
  <r>
    <x v="16"/>
    <s v="STATNETT SF"/>
    <n v="2022"/>
    <n v="300"/>
    <s v="Tonstad"/>
    <s v="Stokkeland"/>
    <s v="?"/>
    <n v="5113"/>
    <b v="0"/>
    <n v="7"/>
    <n v="148.4"/>
    <n v="229.5737"/>
    <n v="0"/>
    <n v="377.97370000000001"/>
  </r>
  <r>
    <x v="16"/>
    <s v="STATNETT SF"/>
    <n v="2022"/>
    <n v="300"/>
    <s v="Åna-Sira"/>
    <s v="Kjelland"/>
    <s v="63822"/>
    <n v="8744"/>
    <b v="0"/>
    <n v="15"/>
    <n v="318"/>
    <n v="392.60559999999998"/>
    <n v="0"/>
    <n v="710.60559999999998"/>
  </r>
  <r>
    <x v="16"/>
    <s v="STATNETT SF"/>
    <n v="2022"/>
    <n v="300"/>
    <s v="Balbergskaret"/>
    <s v="Rendalen"/>
    <s v="63955"/>
    <n v="2690"/>
    <b v="0"/>
    <n v="4"/>
    <n v="84.8"/>
    <n v="120.78099999999999"/>
    <n v="0"/>
    <n v="205.58099999999999"/>
  </r>
  <r>
    <x v="16"/>
    <s v="STATNETT SF"/>
    <n v="2022"/>
    <n v="300"/>
    <s v="Porsgrunn"/>
    <s v="Herøya"/>
    <s v="63910"/>
    <n v="430"/>
    <b v="0"/>
    <n v="1"/>
    <n v="21.2"/>
    <n v="19.306999999999999"/>
    <n v="0"/>
    <n v="40.506999999999998"/>
  </r>
  <r>
    <x v="16"/>
    <s v="STATNETT SF"/>
    <n v="2022"/>
    <n v="132"/>
    <s v="Øvre Årdal"/>
    <s v="Årdalstangen"/>
    <s v="82386"/>
    <n v="3739"/>
    <b v="0"/>
    <n v="4"/>
    <n v="84.8"/>
    <n v="167.88109999999998"/>
    <n v="0"/>
    <n v="252.68109999999996"/>
  </r>
  <r>
    <x v="16"/>
    <s v="STATNETT SF"/>
    <n v="2022"/>
    <n v="300"/>
    <s v="Åna-Sira"/>
    <s v="Kjelland"/>
    <s v="63822"/>
    <n v="4000"/>
    <b v="0"/>
    <n v="5"/>
    <n v="106"/>
    <n v="179.6"/>
    <n v="0"/>
    <n v="285.60000000000002"/>
  </r>
  <r>
    <x v="16"/>
    <s v="STATNETT SF"/>
    <n v="2022"/>
    <n v="300"/>
    <s v="Bjørnabøle (Blåfalli III)"/>
    <s v="Blåfalli"/>
    <s v="82243"/>
    <n v="451"/>
    <b v="0"/>
    <n v="1"/>
    <n v="21.2"/>
    <n v="20.2499"/>
    <n v="0"/>
    <n v="41.4499"/>
  </r>
  <r>
    <x v="16"/>
    <s v="STATNETT SF"/>
    <n v="2022"/>
    <n v="300"/>
    <s v="Feda (linje 2)"/>
    <s v="Lista (linje 2)"/>
    <s v="63825"/>
    <n v="1800"/>
    <b v="0"/>
    <n v="2"/>
    <n v="42.4"/>
    <n v="80.819999999999993"/>
    <n v="0"/>
    <n v="123.22"/>
  </r>
  <r>
    <x v="16"/>
    <s v="STATNETT SF"/>
    <n v="2022"/>
    <n v="300"/>
    <s v="Jostedal"/>
    <s v="Leirdøla"/>
    <s v="63892"/>
    <n v="4287"/>
    <b v="0"/>
    <n v="5"/>
    <n v="106"/>
    <n v="192.4863"/>
    <n v="0"/>
    <n v="298.48630000000003"/>
  </r>
  <r>
    <x v="17"/>
    <s v="SYGNIR AS"/>
    <n v="2022"/>
    <n v="66"/>
    <s v="Njøs"/>
    <s v="Haugsstølen (M60)"/>
    <s v="93851"/>
    <n v="282"/>
    <b v="0"/>
    <n v="1"/>
    <n v="21.2"/>
    <n v="12.661799999999998"/>
    <n v="0"/>
    <n v="33.861799999999995"/>
  </r>
  <r>
    <x v="17"/>
    <s v="SYGNIR AS"/>
    <n v="2022"/>
    <n v="66"/>
    <s v="Njøs"/>
    <s v="Dragsvik"/>
    <s v="67727, 87428, 93838"/>
    <n v="4567"/>
    <b v="0"/>
    <n v="3"/>
    <n v="63.599999999999994"/>
    <n v="205.0583"/>
    <n v="0"/>
    <n v="268.6583"/>
  </r>
  <r>
    <x v="17"/>
    <s v="SYGNIR AS"/>
    <n v="2022"/>
    <n v="66"/>
    <s v="Hove"/>
    <s v="Njøs"/>
    <s v="67600, 67726"/>
    <n v="5403"/>
    <b v="1"/>
    <n v="2"/>
    <n v="42.4"/>
    <n v="242.59469999999996"/>
    <n v="246.2"/>
    <n v="531.19470000000001"/>
  </r>
  <r>
    <x v="18"/>
    <s v="TELEMARK NETT AS"/>
    <n v="2022"/>
    <n v="66"/>
    <s v="Flekstveit"/>
    <s v="Digernes"/>
    <s v="177"/>
    <n v="2330"/>
    <b v="0"/>
    <n v="1"/>
    <n v="21.2"/>
    <n v="104.617"/>
    <n v="0"/>
    <n v="125.81700000000001"/>
  </r>
  <r>
    <x v="18"/>
    <s v="TELEMARK NETT AS"/>
    <n v="2022"/>
    <n v="66"/>
    <s v="Vråvatn aust"/>
    <s v="Osen"/>
    <s v="313"/>
    <n v="920"/>
    <b v="0"/>
    <n v="1"/>
    <n v="21.2"/>
    <n v="41.308"/>
    <n v="0"/>
    <n v="62.507999999999996"/>
  </r>
  <r>
    <x v="19"/>
    <s v="TENSIO TN AS"/>
    <n v="2022"/>
    <n v="66"/>
    <s v="Salsbruket T"/>
    <s v="Saltbotn"/>
    <s v="65785"/>
    <n v="643"/>
    <b v="0"/>
    <n v="1"/>
    <n v="21.2"/>
    <n v="28.870699999999999"/>
    <n v="0"/>
    <n v="50.070700000000002"/>
  </r>
  <r>
    <x v="19"/>
    <s v="TENSIO TN AS"/>
    <n v="2022"/>
    <n v="66"/>
    <s v="Høylandet T"/>
    <s v="Salsbruket T"/>
    <s v="65781"/>
    <n v="77"/>
    <b v="0"/>
    <n v="1"/>
    <n v="21.2"/>
    <n v="3.4573"/>
    <n v="0"/>
    <n v="24.657299999999999"/>
  </r>
  <r>
    <x v="19"/>
    <s v="TENSIO TN AS"/>
    <n v="2022"/>
    <n v="66"/>
    <s v="Bratli"/>
    <s v="Namsos"/>
    <s v="65857"/>
    <n v="411"/>
    <b v="1"/>
    <n v="1"/>
    <n v="21.2"/>
    <n v="18.453899999999997"/>
    <n v="123.1"/>
    <n v="162.75389999999999"/>
  </r>
  <r>
    <x v="19"/>
    <s v="TENSIO TN AS"/>
    <n v="2022"/>
    <n v="66"/>
    <s v="Bratli"/>
    <s v="Lauvsnes"/>
    <s v="66005"/>
    <n v="906"/>
    <b v="0"/>
    <n v="1"/>
    <n v="21.2"/>
    <n v="40.679400000000001"/>
    <n v="0"/>
    <n v="61.879400000000004"/>
  </r>
  <r>
    <x v="19"/>
    <s v="TENSIO TN AS"/>
    <n v="2022"/>
    <n v="66"/>
    <s v="Daltrøa"/>
    <s v="Jøa T"/>
    <s v="65842 og 65847"/>
    <n v="2096"/>
    <b v="0"/>
    <n v="2"/>
    <n v="42.4"/>
    <n v="94.110399999999998"/>
    <n v="0"/>
    <n v="136.5104"/>
  </r>
  <r>
    <x v="19"/>
    <s v="TENSIO TN AS"/>
    <n v="2022"/>
    <n v="66"/>
    <s v="Follafoss"/>
    <s v="Steinkjer"/>
    <s v="65998"/>
    <n v="636"/>
    <b v="0"/>
    <n v="1"/>
    <n v="21.2"/>
    <n v="28.5564"/>
    <n v="0"/>
    <n v="49.756399999999999"/>
  </r>
  <r>
    <x v="19"/>
    <s v="TENSIO TN AS"/>
    <n v="2022"/>
    <n v="132"/>
    <s v="Kolsvik"/>
    <s v="Årsandøy"/>
    <s v="65757 og 65762"/>
    <n v="1811"/>
    <b v="0"/>
    <n v="2"/>
    <n v="42.4"/>
    <n v="81.31389999999999"/>
    <n v="0"/>
    <n v="123.7139"/>
  </r>
  <r>
    <x v="20"/>
    <s v="TENSIO TS AS"/>
    <n v="2022"/>
    <n v="66"/>
    <s v="Snillfjord"/>
    <s v="Malnes T1"/>
    <s v="68070"/>
    <n v="1100"/>
    <b v="0"/>
    <n v="1"/>
    <n v="21.2"/>
    <n v="49.39"/>
    <n v="0"/>
    <n v="70.5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2">
  <r>
    <x v="0"/>
    <s v="Aktieselskabet Saudefaldene"/>
    <n v="2022"/>
    <n v="24"/>
    <n v="95"/>
    <s v="3*1"/>
    <s v="PEX"/>
    <n v="100"/>
    <n v="100"/>
    <n v="2.4"/>
    <n v="200600"/>
    <n v="41.3036238081649"/>
    <n v="99.128697139595758"/>
  </r>
  <r>
    <x v="0"/>
    <s v="Aktieselskabet Saudefaldene"/>
    <n v="2022"/>
    <n v="24"/>
    <n v="240"/>
    <s v="3*1"/>
    <s v="PEX"/>
    <n v="100"/>
    <n v="100"/>
    <n v="1.1000000000000001"/>
    <n v="200800"/>
    <n v="58.1431027999948"/>
    <n v="63.957413079994282"/>
  </r>
  <r>
    <x v="0"/>
    <s v="Aktieselskabet Saudefaldene"/>
    <n v="2022"/>
    <n v="24"/>
    <n v="400"/>
    <s v="3*1"/>
    <s v="PEX"/>
    <n v="100"/>
    <n v="100"/>
    <n v="1"/>
    <n v="200900"/>
    <n v="73.8053844905657"/>
    <n v="73.8053844905657"/>
  </r>
  <r>
    <x v="0"/>
    <s v="Aktieselskabet Saudefaldene"/>
    <n v="2022"/>
    <n v="66"/>
    <n v="1200"/>
    <s v="3*1"/>
    <s v="PEX"/>
    <n v="100"/>
    <n v="100"/>
    <n v="2"/>
    <n v="201700"/>
    <n v="309.244844742373"/>
    <n v="618.48968948474601"/>
  </r>
  <r>
    <x v="1"/>
    <s v="ALUT AS"/>
    <n v="2022"/>
    <n v="66"/>
    <n v="400"/>
    <s v="3*1"/>
    <s v="PEX"/>
    <n v="100"/>
    <n v="100"/>
    <n v="0.28999999999999998"/>
    <n v="201400"/>
    <n v="214.093957297689"/>
    <n v="62.087247616329805"/>
  </r>
  <r>
    <x v="2"/>
    <s v="ARVA AS"/>
    <n v="2022"/>
    <n v="24"/>
    <n v="50"/>
    <s v="1*3"/>
    <s v="PEX"/>
    <n v="100"/>
    <n v="100"/>
    <n v="0.14299999999999999"/>
    <n v="200000"/>
    <n v="32.158872240444502"/>
    <n v="4.5987187303835633"/>
  </r>
  <r>
    <x v="2"/>
    <s v="ARVA AS"/>
    <n v="2022"/>
    <n v="24"/>
    <n v="240"/>
    <s v="1*3"/>
    <s v="PEX"/>
    <n v="100"/>
    <n v="100"/>
    <n v="2.1999999999999999E-2"/>
    <n v="200300"/>
    <n v="53.681878692648297"/>
    <n v="1.1810013312382626"/>
  </r>
  <r>
    <x v="2"/>
    <s v="ARVA AS"/>
    <n v="2022"/>
    <n v="24"/>
    <n v="50"/>
    <s v="3*1"/>
    <s v="PEX"/>
    <n v="100"/>
    <n v="100"/>
    <n v="0.125"/>
    <n v="200500"/>
    <n v="34.397062817516399"/>
    <n v="4.2996328521895499"/>
  </r>
  <r>
    <x v="2"/>
    <s v="ARVA AS"/>
    <n v="2022"/>
    <n v="24"/>
    <n v="95"/>
    <s v="3*1"/>
    <s v="PEX"/>
    <n v="100"/>
    <n v="100"/>
    <n v="5.5E-2"/>
    <n v="200600"/>
    <n v="41.3036238081649"/>
    <n v="2.2716993094490694"/>
  </r>
  <r>
    <x v="2"/>
    <s v="ARVA AS"/>
    <n v="2022"/>
    <n v="24"/>
    <n v="240"/>
    <s v="3*1"/>
    <s v="PEX"/>
    <n v="100"/>
    <n v="100"/>
    <n v="0.13500000000000001"/>
    <n v="200800"/>
    <n v="58.1431027999948"/>
    <n v="7.8493188779992984"/>
  </r>
  <r>
    <x v="2"/>
    <s v="ARVA AS"/>
    <n v="2022"/>
    <n v="24"/>
    <n v="400"/>
    <s v="3*1"/>
    <s v="PEX"/>
    <n v="100"/>
    <n v="100"/>
    <n v="2.3559999999999999"/>
    <n v="200900"/>
    <n v="73.8053844905657"/>
    <n v="173.88548585977279"/>
  </r>
  <r>
    <x v="2"/>
    <s v="ARVA AS"/>
    <n v="2022"/>
    <n v="66"/>
    <n v="400"/>
    <s v="3*1"/>
    <s v="PEX"/>
    <n v="100"/>
    <n v="100"/>
    <n v="20.298999999999999"/>
    <n v="201400"/>
    <n v="214.093957297689"/>
    <n v="4345.8932391857888"/>
  </r>
  <r>
    <x v="2"/>
    <s v="ARVA AS"/>
    <n v="2022"/>
    <n v="66"/>
    <n v="630"/>
    <s v="3*1"/>
    <s v="PEX"/>
    <n v="100"/>
    <n v="100"/>
    <n v="10.018000000000001"/>
    <n v="201500"/>
    <n v="244.408050892342"/>
    <n v="2448.4798538394825"/>
  </r>
  <r>
    <x v="2"/>
    <s v="ARVA AS"/>
    <n v="2022"/>
    <n v="66"/>
    <n v="800"/>
    <s v="3*1"/>
    <s v="PEX"/>
    <n v="100"/>
    <n v="100"/>
    <n v="1.204"/>
    <n v="201600"/>
    <n v="267.64885598157599"/>
    <n v="322.24922260181751"/>
  </r>
  <r>
    <x v="2"/>
    <s v="ARVA AS"/>
    <n v="2022"/>
    <n v="66"/>
    <n v="1600"/>
    <s v="3*1"/>
    <s v="PEX"/>
    <n v="100"/>
    <n v="100"/>
    <n v="5.6630000000000003"/>
    <n v="201800"/>
    <n v="359.75317701999802"/>
    <n v="2037.282241464249"/>
  </r>
  <r>
    <x v="2"/>
    <s v="ARVA AS"/>
    <n v="2022"/>
    <n v="132"/>
    <n v="400"/>
    <s v="3*1"/>
    <s v="PEX"/>
    <n v="100"/>
    <n v="100"/>
    <n v="5.0270000000000001"/>
    <n v="202000"/>
    <n v="355.55972740607098"/>
    <n v="1787.3987496703189"/>
  </r>
  <r>
    <x v="2"/>
    <s v="ARVA AS"/>
    <n v="2022"/>
    <n v="132"/>
    <n v="630"/>
    <s v="3*1"/>
    <s v="PEX"/>
    <n v="100"/>
    <n v="100"/>
    <n v="0.94799999999999995"/>
    <n v="202100"/>
    <n v="369.95892186353097"/>
    <n v="350.72105792662734"/>
  </r>
  <r>
    <x v="2"/>
    <s v="ARVA AS"/>
    <n v="2022"/>
    <n v="132"/>
    <n v="800"/>
    <s v="3*1"/>
    <s v="PEX"/>
    <n v="100"/>
    <n v="100"/>
    <n v="9.1080000000000005"/>
    <n v="202200"/>
    <n v="405.57798183724901"/>
    <n v="3694.0042585736642"/>
  </r>
  <r>
    <x v="2"/>
    <s v="ARVA AS"/>
    <n v="2022"/>
    <n v="132"/>
    <n v="1600"/>
    <s v="3*1"/>
    <s v="PEX"/>
    <n v="100"/>
    <n v="100"/>
    <n v="24.134"/>
    <n v="202400"/>
    <n v="496.87392704647999"/>
    <n v="11991.555355339748"/>
  </r>
  <r>
    <x v="2"/>
    <s v="ARVA AS"/>
    <n v="2022"/>
    <n v="132"/>
    <n v="2000"/>
    <s v="3*1"/>
    <s v="PEX"/>
    <n v="100"/>
    <n v="100"/>
    <n v="0.94399999999999995"/>
    <n v="202500"/>
    <n v="522.58533076367803"/>
    <n v="493.32055224091204"/>
  </r>
  <r>
    <x v="3"/>
    <s v="BARENTS NETT AS"/>
    <n v="2022"/>
    <n v="132"/>
    <n v="630"/>
    <s v="3*1"/>
    <s v="PEX"/>
    <n v="100"/>
    <n v="100"/>
    <n v="0.93"/>
    <n v="202100"/>
    <n v="369.95892186353097"/>
    <n v="344.0617973330838"/>
  </r>
  <r>
    <x v="3"/>
    <s v="BARENTS NETT AS"/>
    <n v="2022"/>
    <n v="132"/>
    <n v="1600"/>
    <s v="3*1"/>
    <s v="PEX"/>
    <n v="100"/>
    <n v="100"/>
    <n v="0.39200000000000002"/>
    <n v="202400"/>
    <n v="496.87392704647999"/>
    <n v="194.77457940222016"/>
  </r>
  <r>
    <x v="3"/>
    <s v="BARENTS NETT AS"/>
    <n v="2022"/>
    <n v="132"/>
    <n v="2000"/>
    <s v="3*1"/>
    <s v="PEX"/>
    <n v="100"/>
    <n v="100"/>
    <n v="0.434"/>
    <n v="202500"/>
    <n v="522.58533076367803"/>
    <n v="226.80203355143627"/>
  </r>
  <r>
    <x v="4"/>
    <s v="BKK AS"/>
    <n v="2022"/>
    <n v="300"/>
    <n v="1000"/>
    <s v="3*1"/>
    <s v="Olje"/>
    <n v="0"/>
    <n v="0"/>
    <n v="15.6"/>
    <n v="205000"/>
    <n v="1159.40177416131"/>
    <n v="0"/>
  </r>
  <r>
    <x v="4"/>
    <s v="BKK AS"/>
    <n v="2022"/>
    <n v="66"/>
    <n v="400"/>
    <s v="3*1"/>
    <s v="PEX"/>
    <n v="100"/>
    <n v="100"/>
    <n v="6.3979999999999997"/>
    <n v="201400"/>
    <n v="214.093957297689"/>
    <n v="1369.7731387906142"/>
  </r>
  <r>
    <x v="4"/>
    <s v="BKK AS"/>
    <n v="2022"/>
    <n v="66"/>
    <n v="630"/>
    <s v="3*1"/>
    <s v="PEX"/>
    <n v="100"/>
    <n v="100"/>
    <n v="3.3"/>
    <n v="201500"/>
    <n v="244.408050892342"/>
    <n v="806.54656794472862"/>
  </r>
  <r>
    <x v="4"/>
    <s v="BKK AS"/>
    <n v="2022"/>
    <n v="66"/>
    <n v="1200"/>
    <s v="3*1"/>
    <s v="PEX"/>
    <n v="100"/>
    <n v="100"/>
    <n v="0.2"/>
    <n v="201700"/>
    <n v="309.244844742373"/>
    <n v="61.848968948474607"/>
  </r>
  <r>
    <x v="4"/>
    <s v="BKK AS"/>
    <n v="2022"/>
    <n v="132"/>
    <n v="400"/>
    <s v="3*1"/>
    <s v="PEX"/>
    <n v="100"/>
    <n v="100"/>
    <n v="3.3"/>
    <n v="202000"/>
    <n v="355.55972740607098"/>
    <n v="1173.3471004400342"/>
  </r>
  <r>
    <x v="4"/>
    <s v="BKK AS"/>
    <n v="2022"/>
    <n v="132"/>
    <n v="630"/>
    <s v="3*1"/>
    <s v="PEX"/>
    <n v="100"/>
    <n v="100"/>
    <n v="8"/>
    <n v="202100"/>
    <n v="369.95892186353097"/>
    <n v="2959.6713749082478"/>
  </r>
  <r>
    <x v="4"/>
    <s v="BKK AS"/>
    <n v="2022"/>
    <n v="132"/>
    <n v="800"/>
    <s v="3*1"/>
    <s v="PEX"/>
    <n v="100"/>
    <n v="100"/>
    <n v="2.4"/>
    <n v="202200"/>
    <n v="405.57798183724901"/>
    <n v="973.38715640939756"/>
  </r>
  <r>
    <x v="4"/>
    <s v="BKK AS"/>
    <n v="2022"/>
    <n v="132"/>
    <n v="1200"/>
    <s v="3*1"/>
    <s v="PEX"/>
    <n v="100"/>
    <n v="100"/>
    <n v="55.36"/>
    <n v="202300"/>
    <n v="444.93578002097399"/>
    <n v="24631.64478196112"/>
  </r>
  <r>
    <x v="4"/>
    <s v="BKK AS"/>
    <n v="2022"/>
    <n v="132"/>
    <n v="2000"/>
    <s v="3*1"/>
    <s v="PEX"/>
    <n v="100"/>
    <n v="100"/>
    <n v="4.6500000000000004"/>
    <n v="202500"/>
    <n v="522.58533076367803"/>
    <n v="2430.0217880511032"/>
  </r>
  <r>
    <x v="5"/>
    <s v="BREHEIM NETT AS"/>
    <n v="2022"/>
    <n v="66"/>
    <n v="400"/>
    <s v="3*1"/>
    <s v="PEX"/>
    <n v="100"/>
    <n v="100"/>
    <n v="0.72"/>
    <n v="201400"/>
    <n v="214.093957297689"/>
    <n v="154.14764925433607"/>
  </r>
  <r>
    <x v="6"/>
    <s v="ELINETT AS"/>
    <n v="2022"/>
    <n v="132"/>
    <n v="630"/>
    <s v="3*1"/>
    <s v="PEX"/>
    <n v="100"/>
    <n v="100"/>
    <n v="3.46"/>
    <n v="202100"/>
    <n v="369.95892186353097"/>
    <n v="1280.0578696478171"/>
  </r>
  <r>
    <x v="7"/>
    <s v="ELMEA AS"/>
    <n v="2022"/>
    <n v="33"/>
    <n v="400"/>
    <s v="3*1"/>
    <s v="PEX"/>
    <n v="100"/>
    <n v="100"/>
    <n v="0.871"/>
    <n v="201000"/>
    <n v="102.94228078396"/>
    <n v="89.662726562829164"/>
  </r>
  <r>
    <x v="7"/>
    <s v="ELMEA AS"/>
    <n v="2022"/>
    <n v="132"/>
    <n v="400"/>
    <s v="3*1"/>
    <s v="PEX"/>
    <n v="100"/>
    <n v="100"/>
    <n v="5.1210000000000004"/>
    <n v="202000"/>
    <n v="355.55972740607098"/>
    <n v="1820.8213640464896"/>
  </r>
  <r>
    <x v="7"/>
    <s v="ELMEA AS"/>
    <n v="2022"/>
    <n v="132"/>
    <n v="630"/>
    <s v="3*1"/>
    <s v="PEX"/>
    <n v="100"/>
    <n v="100"/>
    <n v="2.8780000000000001"/>
    <n v="202100"/>
    <n v="369.95892186353097"/>
    <n v="1064.7417771232422"/>
  </r>
  <r>
    <x v="7"/>
    <s v="ELMEA AS"/>
    <n v="2022"/>
    <n v="132"/>
    <n v="1200"/>
    <s v="3*1"/>
    <s v="PEX"/>
    <n v="100"/>
    <n v="100"/>
    <n v="0.80400000000000005"/>
    <n v="202300"/>
    <n v="444.93578002097399"/>
    <n v="357.72836713686308"/>
  </r>
  <r>
    <x v="8"/>
    <s v="ELVIA AS"/>
    <n v="2022"/>
    <n v="50"/>
    <n v="400"/>
    <s v="3*1"/>
    <s v="Olje"/>
    <n v="100"/>
    <n v="100"/>
    <n v="20.09"/>
    <n v="203400"/>
    <n v="252.89417165572701"/>
    <n v="5080.6439085635557"/>
  </r>
  <r>
    <x v="8"/>
    <s v="ELVIA AS"/>
    <n v="2022"/>
    <n v="50"/>
    <n v="630"/>
    <s v="3*1"/>
    <s v="Olje"/>
    <n v="100"/>
    <n v="100"/>
    <n v="2.93"/>
    <n v="203500"/>
    <n v="275.872254600475"/>
    <n v="808.30570597939175"/>
  </r>
  <r>
    <x v="8"/>
    <s v="ELVIA AS"/>
    <n v="2022"/>
    <n v="66"/>
    <n v="400"/>
    <s v="3*1"/>
    <s v="Olje"/>
    <n v="100"/>
    <n v="100"/>
    <n v="22.55"/>
    <n v="203600"/>
    <n v="233.13948732987799"/>
    <n v="5257.2954392887486"/>
  </r>
  <r>
    <x v="8"/>
    <s v="ELVIA AS"/>
    <n v="2022"/>
    <n v="66"/>
    <n v="630"/>
    <s v="3*1"/>
    <s v="Olje"/>
    <n v="100"/>
    <n v="100"/>
    <n v="2.21"/>
    <n v="203700"/>
    <n v="269.35472447762402"/>
    <n v="595.27394109554905"/>
  </r>
  <r>
    <x v="8"/>
    <s v="ELVIA AS"/>
    <n v="2022"/>
    <n v="50"/>
    <n v="400"/>
    <s v="3*1"/>
    <s v="PEX"/>
    <n v="100"/>
    <n v="100"/>
    <n v="8.1"/>
    <n v="201200"/>
    <n v="168.87543435233101"/>
    <n v="1367.8910182538812"/>
  </r>
  <r>
    <x v="8"/>
    <s v="ELVIA AS"/>
    <n v="2022"/>
    <n v="50"/>
    <n v="630"/>
    <s v="3*1"/>
    <s v="PEX"/>
    <n v="100"/>
    <n v="100"/>
    <n v="54.19"/>
    <n v="201300"/>
    <n v="192.368856888187"/>
    <n v="10424.468354770854"/>
  </r>
  <r>
    <x v="8"/>
    <s v="ELVIA AS"/>
    <n v="2022"/>
    <n v="66"/>
    <n v="400"/>
    <s v="3*1"/>
    <s v="PEX"/>
    <n v="100"/>
    <n v="100"/>
    <n v="18.202999999999999"/>
    <n v="201400"/>
    <n v="214.093957297689"/>
    <n v="3897.1523046898328"/>
  </r>
  <r>
    <x v="8"/>
    <s v="ELVIA AS"/>
    <n v="2022"/>
    <n v="66"/>
    <n v="630"/>
    <s v="3*1"/>
    <s v="PEX"/>
    <n v="100"/>
    <n v="100"/>
    <n v="13.71"/>
    <n v="201500"/>
    <n v="244.408050892342"/>
    <n v="3350.8343777340092"/>
  </r>
  <r>
    <x v="8"/>
    <s v="ELVIA AS"/>
    <n v="2022"/>
    <n v="66"/>
    <n v="800"/>
    <s v="3*1"/>
    <s v="PEX"/>
    <n v="100"/>
    <n v="100"/>
    <n v="6.73"/>
    <n v="201600"/>
    <n v="267.64885598157599"/>
    <n v="1801.2768007560064"/>
  </r>
  <r>
    <x v="8"/>
    <s v="ELVIA AS"/>
    <n v="2022"/>
    <n v="66"/>
    <n v="1200"/>
    <s v="3*1"/>
    <s v="PEX"/>
    <n v="100"/>
    <n v="100"/>
    <n v="60.863999999999997"/>
    <n v="201700"/>
    <n v="309.244844742373"/>
    <n v="18821.87823039979"/>
  </r>
  <r>
    <x v="8"/>
    <s v="ELVIA AS"/>
    <n v="2022"/>
    <n v="66"/>
    <n v="1600"/>
    <s v="3*1"/>
    <s v="PEX"/>
    <n v="100"/>
    <n v="100"/>
    <n v="26.38"/>
    <n v="201800"/>
    <n v="359.75317701999802"/>
    <n v="9490.2888097875475"/>
  </r>
  <r>
    <x v="8"/>
    <s v="ELVIA AS"/>
    <n v="2022"/>
    <n v="66"/>
    <n v="2000"/>
    <s v="3*1"/>
    <s v="PEX"/>
    <n v="100"/>
    <n v="100"/>
    <n v="1.619"/>
    <n v="201900"/>
    <n v="375.76912313584"/>
    <n v="608.37021035692499"/>
  </r>
  <r>
    <x v="8"/>
    <s v="ELVIA AS"/>
    <n v="2022"/>
    <n v="132"/>
    <n v="400"/>
    <s v="3*1"/>
    <s v="PEX"/>
    <n v="100"/>
    <n v="100"/>
    <n v="4.5599999999999996"/>
    <n v="202000"/>
    <n v="355.55972740607098"/>
    <n v="1621.3523569716835"/>
  </r>
  <r>
    <x v="8"/>
    <s v="ELVIA AS"/>
    <n v="2022"/>
    <n v="132"/>
    <n v="630"/>
    <s v="3*1"/>
    <s v="PEX"/>
    <n v="100"/>
    <n v="100"/>
    <n v="1.58"/>
    <n v="202100"/>
    <n v="369.95892186353097"/>
    <n v="584.53509654437892"/>
  </r>
  <r>
    <x v="8"/>
    <s v="ELVIA AS"/>
    <n v="2022"/>
    <n v="132"/>
    <n v="800"/>
    <s v="3*1"/>
    <s v="PEX"/>
    <n v="100"/>
    <n v="100"/>
    <n v="7.87"/>
    <n v="202200"/>
    <n v="405.57798183724901"/>
    <n v="3191.8987170591499"/>
  </r>
  <r>
    <x v="8"/>
    <s v="ELVIA AS"/>
    <n v="2022"/>
    <n v="132"/>
    <n v="1200"/>
    <s v="3*1"/>
    <s v="PEX"/>
    <n v="100"/>
    <n v="100"/>
    <n v="52.625"/>
    <n v="202300"/>
    <n v="444.93578002097399"/>
    <n v="23414.745423603756"/>
  </r>
  <r>
    <x v="8"/>
    <s v="ELVIA AS"/>
    <n v="2022"/>
    <n v="132"/>
    <n v="1600"/>
    <s v="3*1"/>
    <s v="PEX"/>
    <n v="100"/>
    <n v="100"/>
    <n v="86.41"/>
    <n v="202400"/>
    <n v="496.87392704647999"/>
    <n v="42934.876036086338"/>
  </r>
  <r>
    <x v="8"/>
    <s v="ELVIA AS"/>
    <n v="2022"/>
    <n v="132"/>
    <n v="2000"/>
    <s v="3*1"/>
    <s v="PEX"/>
    <n v="100"/>
    <n v="100"/>
    <n v="2.57"/>
    <n v="202500"/>
    <n v="522.58533076367803"/>
    <n v="1343.0443000626524"/>
  </r>
  <r>
    <x v="9"/>
    <s v="Enida AS"/>
    <n v="2022"/>
    <n v="50"/>
    <n v="400"/>
    <s v="3*1"/>
    <s v="PEX"/>
    <n v="100"/>
    <n v="100"/>
    <n v="0.85"/>
    <n v="201200"/>
    <n v="168.87543435233101"/>
    <n v="143.54411919948134"/>
  </r>
  <r>
    <x v="9"/>
    <s v="Enida AS"/>
    <n v="2022"/>
    <n v="50"/>
    <n v="630"/>
    <s v="3*1"/>
    <s v="PEX"/>
    <n v="100"/>
    <n v="100"/>
    <n v="1.0620000000000001"/>
    <n v="201300"/>
    <n v="192.368856888187"/>
    <n v="204.29572601525462"/>
  </r>
  <r>
    <x v="10"/>
    <s v="EVERKET AS"/>
    <n v="2022"/>
    <n v="132"/>
    <n v="400"/>
    <s v="3*1"/>
    <s v="PEX"/>
    <n v="100"/>
    <n v="100"/>
    <n v="2"/>
    <n v="202000"/>
    <n v="355.55972740607098"/>
    <n v="711.11945481214195"/>
  </r>
  <r>
    <x v="11"/>
    <s v="FAGNE AS"/>
    <n v="2022"/>
    <n v="66"/>
    <n v="400"/>
    <s v="3*1"/>
    <s v="Olje"/>
    <n v="100"/>
    <n v="100"/>
    <n v="14.21"/>
    <n v="203600"/>
    <n v="233.13948732987799"/>
    <n v="3312.9121149575667"/>
  </r>
  <r>
    <x v="11"/>
    <s v="FAGNE AS"/>
    <n v="2022"/>
    <n v="24"/>
    <n v="400"/>
    <s v="3*1"/>
    <s v="PEX"/>
    <n v="100"/>
    <n v="100"/>
    <n v="0.15"/>
    <n v="200900"/>
    <n v="73.8053844905657"/>
    <n v="11.070807673584854"/>
  </r>
  <r>
    <x v="11"/>
    <s v="FAGNE AS"/>
    <n v="2022"/>
    <n v="66"/>
    <n v="400"/>
    <s v="3*1"/>
    <s v="PEX"/>
    <n v="100"/>
    <n v="100"/>
    <n v="15.09"/>
    <n v="201400"/>
    <n v="214.093957297689"/>
    <n v="3230.6778156221271"/>
  </r>
  <r>
    <x v="11"/>
    <s v="FAGNE AS"/>
    <n v="2022"/>
    <n v="66"/>
    <n v="630"/>
    <s v="3*1"/>
    <s v="PEX"/>
    <n v="100"/>
    <n v="100"/>
    <n v="18.251000000000001"/>
    <n v="201500"/>
    <n v="244.408050892342"/>
    <n v="4460.6913368361338"/>
  </r>
  <r>
    <x v="11"/>
    <s v="FAGNE AS"/>
    <n v="2022"/>
    <n v="66"/>
    <n v="800"/>
    <s v="3*1"/>
    <s v="PEX"/>
    <n v="100"/>
    <n v="100"/>
    <n v="5.2530000000000001"/>
    <n v="201600"/>
    <n v="267.64885598157599"/>
    <n v="1405.9594404712186"/>
  </r>
  <r>
    <x v="11"/>
    <s v="FAGNE AS"/>
    <n v="2022"/>
    <n v="66"/>
    <n v="1200"/>
    <s v="3*1"/>
    <s v="PEX"/>
    <n v="100"/>
    <n v="100"/>
    <n v="3.0430000000000001"/>
    <n v="201700"/>
    <n v="309.244844742373"/>
    <n v="941.03206255104112"/>
  </r>
  <r>
    <x v="11"/>
    <s v="FAGNE AS"/>
    <n v="2022"/>
    <n v="66"/>
    <n v="1600"/>
    <s v="3*1"/>
    <s v="PEX"/>
    <n v="100"/>
    <n v="100"/>
    <n v="7.6989999999999998"/>
    <n v="201800"/>
    <n v="359.75317701999802"/>
    <n v="2769.7397098769648"/>
  </r>
  <r>
    <x v="11"/>
    <s v="FAGNE AS"/>
    <n v="2022"/>
    <n v="300"/>
    <n v="630"/>
    <s v="3*1"/>
    <s v="PEX"/>
    <n v="100"/>
    <n v="100"/>
    <n v="0.51"/>
    <n v="202700"/>
    <n v="529.24937900556995"/>
    <n v="269.91718329284066"/>
  </r>
  <r>
    <x v="12"/>
    <s v="FJELLNETT AS"/>
    <n v="2022"/>
    <n v="66"/>
    <n v="400"/>
    <s v="3*1"/>
    <s v="PEX"/>
    <n v="100"/>
    <n v="100"/>
    <n v="1.9259999999999999"/>
    <n v="201400"/>
    <n v="214.093957297689"/>
    <n v="412.344961755349"/>
  </r>
  <r>
    <x v="12"/>
    <s v="FJELLNETT AS"/>
    <n v="2022"/>
    <n v="66"/>
    <n v="1200"/>
    <s v="3*1"/>
    <s v="PEX"/>
    <n v="100"/>
    <n v="100"/>
    <n v="0.14499999999999999"/>
    <n v="201700"/>
    <n v="309.244844742373"/>
    <n v="44.840502487644081"/>
  </r>
  <r>
    <x v="12"/>
    <s v="FJELLNETT AS"/>
    <n v="2022"/>
    <n v="132"/>
    <n v="630"/>
    <s v="3*1"/>
    <s v="PEX"/>
    <n v="100"/>
    <n v="100"/>
    <n v="6.49"/>
    <n v="202100"/>
    <n v="369.95892186353097"/>
    <n v="2401.0334028943162"/>
  </r>
  <r>
    <x v="12"/>
    <s v="FJELLNETT AS"/>
    <n v="2022"/>
    <n v="132"/>
    <n v="800"/>
    <s v="3*1"/>
    <s v="PEX"/>
    <n v="100"/>
    <n v="100"/>
    <n v="1.3"/>
    <n v="202200"/>
    <n v="405.57798183724901"/>
    <n v="527.25137638842375"/>
  </r>
  <r>
    <x v="12"/>
    <s v="FJELLNETT AS"/>
    <n v="2022"/>
    <n v="132"/>
    <n v="1200"/>
    <s v="3*1"/>
    <s v="PEX"/>
    <n v="100"/>
    <n v="100"/>
    <n v="0.2"/>
    <n v="202300"/>
    <n v="444.93578002097399"/>
    <n v="88.987156004194802"/>
  </r>
  <r>
    <x v="13"/>
    <s v="GLITRE NETT AS"/>
    <n v="2022"/>
    <n v="24"/>
    <n v="50"/>
    <s v="1*3"/>
    <s v="PEX"/>
    <n v="100"/>
    <n v="100"/>
    <n v="0.13"/>
    <n v="200000"/>
    <n v="32.158872240444502"/>
    <n v="4.1806533912577857"/>
  </r>
  <r>
    <x v="13"/>
    <s v="GLITRE NETT AS"/>
    <n v="2022"/>
    <n v="24"/>
    <n v="95"/>
    <s v="1*3"/>
    <s v="PEX"/>
    <n v="100"/>
    <n v="100"/>
    <n v="1.4530000000000001"/>
    <n v="200100"/>
    <n v="39.1311137672147"/>
    <n v="56.857508303762962"/>
  </r>
  <r>
    <x v="13"/>
    <s v="GLITRE NETT AS"/>
    <n v="2022"/>
    <n v="24"/>
    <n v="150"/>
    <s v="1*3"/>
    <s v="PEX"/>
    <n v="100"/>
    <n v="100"/>
    <n v="0.2"/>
    <n v="200200"/>
    <n v="43.6782278064127"/>
    <n v="8.7356455612825403"/>
  </r>
  <r>
    <x v="13"/>
    <s v="GLITRE NETT AS"/>
    <n v="2022"/>
    <n v="24"/>
    <n v="400"/>
    <s v="1*3"/>
    <s v="PEX"/>
    <n v="100"/>
    <n v="100"/>
    <n v="2.5000000000000001E-2"/>
    <n v="200400"/>
    <n v="67.626361746188905"/>
    <n v="1.6906590436547226"/>
  </r>
  <r>
    <x v="13"/>
    <s v="GLITRE NETT AS"/>
    <n v="2022"/>
    <n v="66"/>
    <n v="400"/>
    <s v="3*1"/>
    <s v="Olje"/>
    <n v="100"/>
    <n v="100"/>
    <n v="5.492"/>
    <n v="203600"/>
    <n v="233.13948732987799"/>
    <n v="1280.4020644156899"/>
  </r>
  <r>
    <x v="13"/>
    <s v="GLITRE NETT AS"/>
    <n v="2022"/>
    <n v="24"/>
    <n v="50"/>
    <s v="3*1"/>
    <s v="PEX"/>
    <n v="100"/>
    <n v="100"/>
    <n v="3.5999999999999997E-2"/>
    <n v="200500"/>
    <n v="34.397062817516399"/>
    <n v="1.2382942614305903"/>
  </r>
  <r>
    <x v="13"/>
    <s v="GLITRE NETT AS"/>
    <n v="2022"/>
    <n v="24"/>
    <n v="95"/>
    <s v="3*1"/>
    <s v="PEX"/>
    <n v="100"/>
    <n v="100"/>
    <n v="0.28999999999999998"/>
    <n v="200600"/>
    <n v="41.3036238081649"/>
    <n v="11.978050904367819"/>
  </r>
  <r>
    <x v="13"/>
    <s v="GLITRE NETT AS"/>
    <n v="2022"/>
    <n v="24"/>
    <n v="150"/>
    <s v="3*1"/>
    <s v="PEX"/>
    <n v="100"/>
    <n v="100"/>
    <n v="0.22800000000000001"/>
    <n v="200700"/>
    <n v="47.0279351486219"/>
    <n v="10.722369213885793"/>
  </r>
  <r>
    <x v="13"/>
    <s v="GLITRE NETT AS"/>
    <n v="2022"/>
    <n v="24"/>
    <n v="240"/>
    <s v="3*1"/>
    <s v="PEX"/>
    <n v="100"/>
    <n v="100"/>
    <n v="0.69"/>
    <n v="200800"/>
    <n v="58.1431027999948"/>
    <n v="40.118740931996406"/>
  </r>
  <r>
    <x v="13"/>
    <s v="GLITRE NETT AS"/>
    <n v="2022"/>
    <n v="24"/>
    <n v="400"/>
    <s v="3*1"/>
    <s v="PEX"/>
    <n v="100"/>
    <n v="100"/>
    <n v="47.738799999999998"/>
    <n v="200900"/>
    <n v="73.8053844905657"/>
    <n v="3523.3804891182176"/>
  </r>
  <r>
    <x v="13"/>
    <s v="GLITRE NETT AS"/>
    <n v="2022"/>
    <n v="50"/>
    <n v="630"/>
    <s v="3*1"/>
    <s v="PEX"/>
    <n v="100"/>
    <n v="100"/>
    <n v="2.85"/>
    <n v="201300"/>
    <n v="192.368856888187"/>
    <n v="548.25124213133302"/>
  </r>
  <r>
    <x v="13"/>
    <s v="GLITRE NETT AS"/>
    <n v="2022"/>
    <n v="66"/>
    <n v="400"/>
    <s v="3*1"/>
    <s v="PEX"/>
    <n v="100"/>
    <n v="100"/>
    <n v="9.984"/>
    <n v="201400"/>
    <n v="214.093957297689"/>
    <n v="2137.514069660127"/>
  </r>
  <r>
    <x v="13"/>
    <s v="GLITRE NETT AS"/>
    <n v="2022"/>
    <n v="66"/>
    <n v="630"/>
    <s v="3*1"/>
    <s v="PEX"/>
    <n v="100"/>
    <n v="100"/>
    <n v="10.88"/>
    <n v="201500"/>
    <n v="244.408050892342"/>
    <n v="2659.1595937086813"/>
  </r>
  <r>
    <x v="13"/>
    <s v="GLITRE NETT AS"/>
    <n v="2022"/>
    <n v="66"/>
    <n v="800"/>
    <s v="3*1"/>
    <s v="PEX"/>
    <n v="100"/>
    <n v="100"/>
    <n v="0.19800000000000001"/>
    <n v="201600"/>
    <n v="267.64885598157599"/>
    <n v="52.994473484352049"/>
  </r>
  <r>
    <x v="13"/>
    <s v="GLITRE NETT AS"/>
    <n v="2022"/>
    <n v="66"/>
    <n v="1200"/>
    <s v="3*1"/>
    <s v="PEX"/>
    <n v="100"/>
    <n v="100"/>
    <n v="19.298999999999999"/>
    <n v="201700"/>
    <n v="309.244844742373"/>
    <n v="5968.116258683056"/>
  </r>
  <r>
    <x v="13"/>
    <s v="GLITRE NETT AS"/>
    <n v="2022"/>
    <n v="66"/>
    <n v="1600"/>
    <s v="3*1"/>
    <s v="PEX"/>
    <n v="100"/>
    <n v="100"/>
    <n v="0.94"/>
    <n v="201800"/>
    <n v="359.75317701999802"/>
    <n v="338.16798639879812"/>
  </r>
  <r>
    <x v="13"/>
    <s v="GLITRE NETT AS"/>
    <n v="2022"/>
    <n v="66"/>
    <n v="2000"/>
    <s v="3*1"/>
    <s v="PEX"/>
    <n v="100"/>
    <n v="100"/>
    <n v="3.03"/>
    <n v="201900"/>
    <n v="375.76912313584"/>
    <n v="1138.5804431015952"/>
  </r>
  <r>
    <x v="13"/>
    <s v="GLITRE NETT AS"/>
    <n v="2022"/>
    <n v="132"/>
    <n v="400"/>
    <s v="3*1"/>
    <s v="PEX"/>
    <n v="100"/>
    <n v="100"/>
    <n v="1.55"/>
    <n v="202000"/>
    <n v="355.55972740607098"/>
    <n v="551.11757747940999"/>
  </r>
  <r>
    <x v="13"/>
    <s v="GLITRE NETT AS"/>
    <n v="2022"/>
    <n v="132"/>
    <n v="630"/>
    <s v="3*1"/>
    <s v="PEX"/>
    <n v="100"/>
    <n v="100"/>
    <n v="5.0380000000000003"/>
    <n v="202100"/>
    <n v="369.95892186353097"/>
    <n v="1863.8530483484692"/>
  </r>
  <r>
    <x v="13"/>
    <s v="GLITRE NETT AS"/>
    <n v="2022"/>
    <n v="132"/>
    <n v="800"/>
    <s v="3*1"/>
    <s v="PEX"/>
    <n v="100"/>
    <n v="100"/>
    <n v="5.4459999999999997"/>
    <n v="202200"/>
    <n v="405.57798183724901"/>
    <n v="2208.777689085658"/>
  </r>
  <r>
    <x v="13"/>
    <s v="GLITRE NETT AS"/>
    <n v="2022"/>
    <n v="132"/>
    <n v="1200"/>
    <s v="3*1"/>
    <s v="PEX"/>
    <n v="100"/>
    <n v="100"/>
    <n v="12.304"/>
    <n v="202300"/>
    <n v="444.93578002097399"/>
    <n v="5474.4898373780643"/>
  </r>
  <r>
    <x v="13"/>
    <s v="GLITRE NETT AS"/>
    <n v="2022"/>
    <n v="132"/>
    <n v="1600"/>
    <s v="3*1"/>
    <s v="PEX"/>
    <n v="100"/>
    <n v="100"/>
    <n v="4.585"/>
    <n v="202400"/>
    <n v="496.87392704647999"/>
    <n v="2278.1669555081107"/>
  </r>
  <r>
    <x v="14"/>
    <s v="HAFSLUND ECO VANNKRAFT AS"/>
    <n v="2022"/>
    <n v="66"/>
    <n v="400"/>
    <s v="3*1"/>
    <s v="PEX"/>
    <n v="100"/>
    <n v="100"/>
    <n v="2.4"/>
    <n v="201400"/>
    <n v="214.093957297689"/>
    <n v="513.82549751445356"/>
  </r>
  <r>
    <x v="14"/>
    <s v="HAFSLUND ECO VANNKRAFT AS"/>
    <n v="2022"/>
    <n v="66"/>
    <n v="1200"/>
    <s v="3*1"/>
    <s v="PEX"/>
    <n v="100"/>
    <n v="100"/>
    <n v="0.63"/>
    <n v="201700"/>
    <n v="309.244844742373"/>
    <n v="194.82425218769498"/>
  </r>
  <r>
    <x v="15"/>
    <s v="HALLINGDAL KRAFTNETT AS"/>
    <n v="2022"/>
    <n v="66"/>
    <n v="400"/>
    <s v="3*1"/>
    <s v="PEX"/>
    <n v="100"/>
    <n v="100"/>
    <n v="0.35"/>
    <n v="201400"/>
    <n v="214.093957297689"/>
    <n v="74.932885054191146"/>
  </r>
  <r>
    <x v="15"/>
    <s v="HALLINGDAL KRAFTNETT AS"/>
    <n v="2022"/>
    <n v="66"/>
    <n v="630"/>
    <s v="3*1"/>
    <s v="PEX"/>
    <n v="100"/>
    <n v="100"/>
    <n v="1.1000000000000001"/>
    <n v="201500"/>
    <n v="244.408050892342"/>
    <n v="268.84885598157621"/>
  </r>
  <r>
    <x v="16"/>
    <s v="HEMSIL NETT AS"/>
    <n v="2022"/>
    <n v="66"/>
    <n v="400"/>
    <s v="3*1"/>
    <s v="PEX"/>
    <n v="100"/>
    <n v="100"/>
    <n v="1.2949999999999999"/>
    <n v="201400"/>
    <n v="214.093957297689"/>
    <n v="277.25167470050724"/>
  </r>
  <r>
    <x v="17"/>
    <s v="HERØYA NETT AS"/>
    <n v="2022"/>
    <n v="132"/>
    <n v="400"/>
    <s v="3*1"/>
    <s v="Olje"/>
    <n v="100"/>
    <n v="100"/>
    <n v="1.3"/>
    <n v="204200"/>
    <n v="402.40833361349002"/>
    <n v="523.13083369753701"/>
  </r>
  <r>
    <x v="17"/>
    <s v="HERØYA NETT AS"/>
    <n v="2022"/>
    <n v="132"/>
    <n v="1200"/>
    <s v="3*1"/>
    <s v="Olje"/>
    <n v="100"/>
    <n v="100"/>
    <n v="1.4"/>
    <n v="204500"/>
    <n v="575.74937313664998"/>
    <n v="806.04912239130988"/>
  </r>
  <r>
    <x v="17"/>
    <s v="HERØYA NETT AS"/>
    <n v="2022"/>
    <n v="132"/>
    <n v="400"/>
    <s v="3*1"/>
    <s v="PEX"/>
    <n v="100"/>
    <n v="100"/>
    <n v="0.4"/>
    <n v="202000"/>
    <n v="355.55972740607098"/>
    <n v="142.22389096242838"/>
  </r>
  <r>
    <x v="17"/>
    <s v="HERØYA NETT AS"/>
    <n v="2022"/>
    <n v="132"/>
    <n v="1200"/>
    <s v="3*1"/>
    <s v="PEX"/>
    <n v="100"/>
    <n v="100"/>
    <n v="1.9"/>
    <n v="202300"/>
    <n v="444.93578002097399"/>
    <n v="845.37798203985051"/>
  </r>
  <r>
    <x v="18"/>
    <s v="INDRE HORDALAND KRAFTNETT AS"/>
    <n v="2022"/>
    <n v="132"/>
    <n v="400"/>
    <s v="3*1"/>
    <s v="PEX"/>
    <n v="100"/>
    <n v="100"/>
    <n v="3.9"/>
    <n v="202000"/>
    <n v="355.55972740607098"/>
    <n v="1386.6829368836768"/>
  </r>
  <r>
    <x v="19"/>
    <s v="KYSTNETT AS"/>
    <n v="2022"/>
    <n v="66"/>
    <n v="400"/>
    <s v="3*1"/>
    <s v="PEX"/>
    <n v="0"/>
    <n v="100"/>
    <n v="0.08"/>
    <n v="201400"/>
    <n v="214.093957297689"/>
    <n v="8.5637582919075594"/>
  </r>
  <r>
    <x v="19"/>
    <s v="KYSTNETT AS"/>
    <n v="2022"/>
    <n v="66"/>
    <n v="400"/>
    <s v="3*1"/>
    <s v="PEX"/>
    <n v="100"/>
    <n v="100"/>
    <n v="2.8119999999999998"/>
    <n v="201400"/>
    <n v="214.093957297689"/>
    <n v="602.03220792110142"/>
  </r>
  <r>
    <x v="19"/>
    <s v="KYSTNETT AS"/>
    <n v="2022"/>
    <n v="132"/>
    <n v="400"/>
    <s v="3*1"/>
    <s v="PEX"/>
    <n v="100"/>
    <n v="100"/>
    <n v="0.03"/>
    <n v="202000"/>
    <n v="355.55972740607098"/>
    <n v="10.666791822182129"/>
  </r>
  <r>
    <x v="19"/>
    <s v="KYSTNETT AS"/>
    <n v="2022"/>
    <n v="132"/>
    <n v="1600"/>
    <s v="3*1"/>
    <s v="PEX"/>
    <n v="100"/>
    <n v="100"/>
    <n v="0.06"/>
    <n v="202400"/>
    <n v="496.87392704647999"/>
    <n v="29.812435622788797"/>
  </r>
  <r>
    <x v="20"/>
    <s v="LEDE AS"/>
    <n v="2022"/>
    <n v="132"/>
    <n v="400"/>
    <s v="3*1"/>
    <s v="Olje"/>
    <n v="100"/>
    <n v="100"/>
    <n v="0.81100000000000005"/>
    <n v="204200"/>
    <n v="402.40833361349002"/>
    <n v="326.35315856054041"/>
  </r>
  <r>
    <x v="20"/>
    <s v="LEDE AS"/>
    <n v="2022"/>
    <n v="132"/>
    <n v="400"/>
    <s v="3*1"/>
    <s v="PEX"/>
    <n v="100"/>
    <n v="100"/>
    <n v="0.32200000000000001"/>
    <n v="202000"/>
    <n v="355.55972740607098"/>
    <n v="114.49023222475486"/>
  </r>
  <r>
    <x v="20"/>
    <s v="LEDE AS"/>
    <n v="2022"/>
    <n v="132"/>
    <n v="800"/>
    <s v="3*1"/>
    <s v="PEX"/>
    <n v="100"/>
    <n v="100"/>
    <n v="1.22"/>
    <n v="202200"/>
    <n v="405.57798183724901"/>
    <n v="494.80513784144381"/>
  </r>
  <r>
    <x v="20"/>
    <s v="LEDE AS"/>
    <n v="2022"/>
    <n v="132"/>
    <n v="1200"/>
    <s v="3*1"/>
    <s v="PEX"/>
    <n v="100"/>
    <n v="100"/>
    <n v="1.43"/>
    <n v="202300"/>
    <n v="444.93578002097399"/>
    <n v="636.2581654299928"/>
  </r>
  <r>
    <x v="20"/>
    <s v="LEDE AS"/>
    <n v="2022"/>
    <n v="132"/>
    <n v="2000"/>
    <s v="3*1"/>
    <s v="PEX"/>
    <n v="100"/>
    <n v="100"/>
    <n v="4.1900000000000004"/>
    <n v="202500"/>
    <n v="522.58533076367803"/>
    <n v="2189.632535899811"/>
  </r>
  <r>
    <x v="21"/>
    <s v="LEGA NETT AS"/>
    <n v="2022"/>
    <n v="33"/>
    <n v="400"/>
    <s v="3*1"/>
    <s v="PEX"/>
    <n v="100"/>
    <n v="100"/>
    <n v="5.7"/>
    <n v="201000"/>
    <n v="102.94228078396"/>
    <n v="586.77100046857197"/>
  </r>
  <r>
    <x v="22"/>
    <s v="LINEA AS"/>
    <n v="2022"/>
    <n v="66"/>
    <n v="400"/>
    <s v="3*1"/>
    <s v="PEX"/>
    <n v="100"/>
    <n v="100"/>
    <n v="0.52700000000000002"/>
    <n v="201400"/>
    <n v="214.093957297689"/>
    <n v="112.82751549588211"/>
  </r>
  <r>
    <x v="22"/>
    <s v="LINEA AS"/>
    <n v="2022"/>
    <n v="132"/>
    <n v="400"/>
    <s v="3*1"/>
    <s v="PEX"/>
    <n v="100"/>
    <n v="100"/>
    <n v="0.22"/>
    <n v="202000"/>
    <n v="355.55972740607098"/>
    <n v="78.22314002933561"/>
  </r>
  <r>
    <x v="22"/>
    <s v="LINEA AS"/>
    <n v="2022"/>
    <n v="132"/>
    <n v="630"/>
    <s v="3*1"/>
    <s v="PEX"/>
    <n v="100"/>
    <n v="100"/>
    <n v="3.8"/>
    <n v="202100"/>
    <n v="369.95892186353097"/>
    <n v="1405.8439030814177"/>
  </r>
  <r>
    <x v="22"/>
    <s v="LINEA AS"/>
    <n v="2022"/>
    <n v="132"/>
    <n v="1600"/>
    <s v="3*1"/>
    <s v="PEX"/>
    <n v="100"/>
    <n v="100"/>
    <n v="7.3999999999999996E-2"/>
    <n v="202400"/>
    <n v="496.87392704647999"/>
    <n v="36.768670601439517"/>
  </r>
  <r>
    <x v="23"/>
    <s v="LINJA AS"/>
    <n v="2022"/>
    <n v="24"/>
    <n v="50"/>
    <s v="1*3"/>
    <s v="PEX"/>
    <n v="100"/>
    <n v="100"/>
    <n v="0"/>
    <n v="200000"/>
    <n v="32.158872240444502"/>
    <n v="0"/>
  </r>
  <r>
    <x v="23"/>
    <s v="LINJA AS"/>
    <n v="2022"/>
    <n v="24"/>
    <n v="240"/>
    <s v="1*3"/>
    <s v="PEX"/>
    <n v="100"/>
    <n v="100"/>
    <n v="0.28999999999999998"/>
    <n v="200300"/>
    <n v="53.681878692648297"/>
    <n v="15.567744820868006"/>
  </r>
  <r>
    <x v="23"/>
    <s v="LINJA AS"/>
    <n v="2022"/>
    <n v="24"/>
    <n v="400"/>
    <s v="1*3"/>
    <s v="PEX"/>
    <n v="100"/>
    <n v="100"/>
    <n v="0"/>
    <n v="200400"/>
    <n v="67.626361746188905"/>
    <n v="0"/>
  </r>
  <r>
    <x v="23"/>
    <s v="LINJA AS"/>
    <n v="2022"/>
    <n v="24"/>
    <n v="240"/>
    <s v="3*1"/>
    <s v="PEX"/>
    <n v="100"/>
    <n v="100"/>
    <n v="14.542999999999999"/>
    <n v="200800"/>
    <n v="58.1431027999948"/>
    <n v="845.57514402032439"/>
  </r>
  <r>
    <x v="23"/>
    <s v="LINJA AS"/>
    <n v="2022"/>
    <n v="24"/>
    <n v="400"/>
    <s v="3*1"/>
    <s v="PEX"/>
    <n v="100"/>
    <n v="100"/>
    <n v="0.312"/>
    <n v="200900"/>
    <n v="73.8053844905657"/>
    <n v="23.027279961056497"/>
  </r>
  <r>
    <x v="23"/>
    <s v="LINJA AS"/>
    <n v="2022"/>
    <n v="66"/>
    <n v="400"/>
    <s v="3*1"/>
    <s v="PEX"/>
    <n v="100"/>
    <n v="100"/>
    <n v="17.381"/>
    <n v="201400"/>
    <n v="214.093957297689"/>
    <n v="3721.1670717911325"/>
  </r>
  <r>
    <x v="23"/>
    <s v="LINJA AS"/>
    <n v="2022"/>
    <n v="66"/>
    <n v="630"/>
    <s v="3*1"/>
    <s v="PEX"/>
    <n v="100"/>
    <n v="100"/>
    <n v="3.125"/>
    <n v="201500"/>
    <n v="244.408050892342"/>
    <n v="763.77515903856875"/>
  </r>
  <r>
    <x v="23"/>
    <s v="LINJA AS"/>
    <n v="2022"/>
    <n v="132"/>
    <n v="400"/>
    <s v="3*1"/>
    <s v="PEX"/>
    <n v="100"/>
    <n v="100"/>
    <n v="0.7"/>
    <n v="202000"/>
    <n v="355.55972740607098"/>
    <n v="248.89180918424967"/>
  </r>
  <r>
    <x v="23"/>
    <s v="LINJA AS"/>
    <n v="2022"/>
    <n v="132"/>
    <n v="630"/>
    <s v="3*1"/>
    <s v="PEX"/>
    <n v="100"/>
    <n v="100"/>
    <n v="1.0429999999999999"/>
    <n v="202100"/>
    <n v="369.95892186353097"/>
    <n v="385.86715550366279"/>
  </r>
  <r>
    <x v="23"/>
    <s v="LINJA AS"/>
    <n v="2022"/>
    <n v="132"/>
    <n v="1200"/>
    <s v="3*1"/>
    <s v="PEX"/>
    <n v="100"/>
    <n v="100"/>
    <n v="23.698"/>
    <n v="202300"/>
    <n v="444.93578002097399"/>
    <n v="10544.088114937042"/>
  </r>
  <r>
    <x v="23"/>
    <s v="LINJA AS"/>
    <n v="2022"/>
    <n v="132"/>
    <n v="1600"/>
    <s v="3*1"/>
    <s v="PEX"/>
    <n v="100"/>
    <n v="100"/>
    <n v="0.58199999999999996"/>
    <n v="202400"/>
    <n v="496.87392704647999"/>
    <n v="289.18062554105131"/>
  </r>
  <r>
    <x v="24"/>
    <s v="LINJA AS"/>
    <n v="2022"/>
    <n v="66"/>
    <n v="400"/>
    <s v="3*1"/>
    <s v="PEX"/>
    <n v="100"/>
    <n v="100"/>
    <n v="2.2450000000000001"/>
    <n v="201400"/>
    <n v="214.093957297689"/>
    <n v="480.64093413331182"/>
  </r>
  <r>
    <x v="24"/>
    <s v="LINJA AS"/>
    <n v="2022"/>
    <n v="66"/>
    <n v="630"/>
    <s v="3*1"/>
    <s v="PEX"/>
    <n v="100"/>
    <n v="100"/>
    <n v="0.873"/>
    <n v="201500"/>
    <n v="244.408050892342"/>
    <n v="213.36822842901458"/>
  </r>
  <r>
    <x v="24"/>
    <s v="LINJA AS"/>
    <n v="2022"/>
    <n v="66"/>
    <n v="800"/>
    <s v="3*1"/>
    <s v="PEX"/>
    <n v="100"/>
    <n v="100"/>
    <n v="3.97"/>
    <n v="201600"/>
    <n v="267.64885598157599"/>
    <n v="1062.5659582468568"/>
  </r>
  <r>
    <x v="24"/>
    <s v="LINJA AS"/>
    <n v="2022"/>
    <n v="132"/>
    <n v="400"/>
    <s v="3*1"/>
    <s v="PEX"/>
    <n v="100"/>
    <n v="100"/>
    <n v="4.87"/>
    <n v="202000"/>
    <n v="355.55972740607098"/>
    <n v="1731.5758724675657"/>
  </r>
  <r>
    <x v="24"/>
    <s v="LINJA AS"/>
    <n v="2022"/>
    <n v="132"/>
    <n v="1200"/>
    <s v="3*1"/>
    <s v="PEX"/>
    <n v="100"/>
    <n v="100"/>
    <n v="7.01"/>
    <n v="202300"/>
    <n v="444.93578002097399"/>
    <n v="3118.9998179470276"/>
  </r>
  <r>
    <x v="25"/>
    <s v="LNETT AS"/>
    <n v="2022"/>
    <n v="66"/>
    <n v="400"/>
    <s v="3*1"/>
    <s v="Olje"/>
    <n v="100"/>
    <n v="100"/>
    <n v="0.62"/>
    <n v="203600"/>
    <n v="233.13948732987799"/>
    <n v="144.54648214452436"/>
  </r>
  <r>
    <x v="25"/>
    <s v="LNETT AS"/>
    <n v="2022"/>
    <n v="66"/>
    <n v="400"/>
    <s v="3*1"/>
    <s v="PEX"/>
    <n v="100"/>
    <n v="100"/>
    <n v="0.5"/>
    <n v="201400"/>
    <n v="214.093957297689"/>
    <n v="107.0469786488445"/>
  </r>
  <r>
    <x v="25"/>
    <s v="LNETT AS"/>
    <n v="2022"/>
    <n v="66"/>
    <n v="630"/>
    <s v="3*1"/>
    <s v="PEX"/>
    <n v="100"/>
    <n v="100"/>
    <n v="16.260000000000002"/>
    <n v="201500"/>
    <n v="244.408050892342"/>
    <n v="3974.0749075094814"/>
  </r>
  <r>
    <x v="25"/>
    <s v="LNETT AS"/>
    <n v="2022"/>
    <n v="66"/>
    <n v="800"/>
    <s v="3*1"/>
    <s v="PEX"/>
    <n v="100"/>
    <n v="100"/>
    <n v="8.5500000000000007"/>
    <n v="201600"/>
    <n v="267.64885598157599"/>
    <n v="2288.397718642475"/>
  </r>
  <r>
    <x v="25"/>
    <s v="LNETT AS"/>
    <n v="2022"/>
    <n v="66"/>
    <n v="1200"/>
    <s v="3*1"/>
    <s v="PEX"/>
    <n v="100"/>
    <n v="100"/>
    <n v="95.84"/>
    <n v="201700"/>
    <n v="309.244844742373"/>
    <n v="29638.02592010903"/>
  </r>
  <r>
    <x v="25"/>
    <s v="LNETT AS"/>
    <n v="2022"/>
    <n v="66"/>
    <n v="1600"/>
    <s v="3*1"/>
    <s v="PEX"/>
    <n v="100"/>
    <n v="100"/>
    <n v="9.56"/>
    <n v="201800"/>
    <n v="359.75317701999802"/>
    <n v="3439.2403723111811"/>
  </r>
  <r>
    <x v="25"/>
    <s v="LNETT AS"/>
    <n v="2022"/>
    <n v="66"/>
    <n v="2000"/>
    <s v="3*1"/>
    <s v="PEX"/>
    <n v="100"/>
    <n v="100"/>
    <n v="0.47"/>
    <n v="201900"/>
    <n v="375.76912313584"/>
    <n v="176.61148787384479"/>
  </r>
  <r>
    <x v="25"/>
    <s v="LNETT AS"/>
    <n v="2022"/>
    <n v="132"/>
    <n v="630"/>
    <s v="3*1"/>
    <s v="PEX"/>
    <n v="100"/>
    <n v="100"/>
    <n v="2.97"/>
    <n v="202100"/>
    <n v="369.95892186353097"/>
    <n v="1098.7779979346872"/>
  </r>
  <r>
    <x v="25"/>
    <s v="LNETT AS"/>
    <n v="2022"/>
    <n v="132"/>
    <n v="1200"/>
    <s v="3*1"/>
    <s v="PEX"/>
    <n v="100"/>
    <n v="100"/>
    <n v="5.55"/>
    <n v="202300"/>
    <n v="444.93578002097399"/>
    <n v="2469.3935791164054"/>
  </r>
  <r>
    <x v="25"/>
    <s v="LNETT AS"/>
    <n v="2022"/>
    <n v="132"/>
    <n v="1600"/>
    <s v="3*1"/>
    <s v="PEX"/>
    <n v="100"/>
    <n v="100"/>
    <n v="8.35"/>
    <n v="202400"/>
    <n v="496.87392704647999"/>
    <n v="4148.8972908381074"/>
  </r>
  <r>
    <x v="26"/>
    <s v="LUCERNA AS"/>
    <n v="2022"/>
    <n v="66"/>
    <n v="400"/>
    <s v="3*1"/>
    <s v="PEX"/>
    <n v="100"/>
    <n v="100"/>
    <n v="0.55500000000000005"/>
    <n v="201400"/>
    <n v="214.093957297689"/>
    <n v="118.82214630021741"/>
  </r>
  <r>
    <x v="26"/>
    <s v="LUCERNA AS"/>
    <n v="2022"/>
    <n v="132"/>
    <n v="400"/>
    <s v="3*1"/>
    <s v="PEX"/>
    <n v="100"/>
    <n v="100"/>
    <n v="5.5"/>
    <n v="202000"/>
    <n v="355.55972740607098"/>
    <n v="1955.5785007333905"/>
  </r>
  <r>
    <x v="26"/>
    <s v="LUCERNA AS"/>
    <n v="2022"/>
    <n v="132"/>
    <n v="630"/>
    <s v="3*1"/>
    <s v="PEX"/>
    <n v="100"/>
    <n v="100"/>
    <n v="0.105"/>
    <n v="202100"/>
    <n v="369.95892186353097"/>
    <n v="38.845686795670751"/>
  </r>
  <r>
    <x v="26"/>
    <s v="LUCERNA AS"/>
    <n v="2022"/>
    <n v="132"/>
    <n v="1200"/>
    <s v="3*1"/>
    <s v="PEX"/>
    <n v="100"/>
    <n v="100"/>
    <n v="0.09"/>
    <n v="202300"/>
    <n v="444.93578002097399"/>
    <n v="40.044220201887661"/>
  </r>
  <r>
    <x v="26"/>
    <s v="LUCERNA AS"/>
    <n v="2022"/>
    <n v="132"/>
    <n v="1600"/>
    <s v="3*1"/>
    <s v="PEX"/>
    <n v="100"/>
    <n v="100"/>
    <n v="0.28999999999999998"/>
    <n v="202400"/>
    <n v="496.87392704647999"/>
    <n v="144.09343884347919"/>
  </r>
  <r>
    <x v="27"/>
    <s v="LUOSTEJOK NETT AS"/>
    <n v="2022"/>
    <n v="66"/>
    <n v="400"/>
    <s v="3*1"/>
    <s v="PEX"/>
    <n v="100"/>
    <n v="100"/>
    <n v="0.46600000000000003"/>
    <n v="201400"/>
    <n v="214.093957297689"/>
    <n v="99.767784100723077"/>
  </r>
  <r>
    <x v="28"/>
    <s v="MELLOM AS"/>
    <n v="2022"/>
    <n v="66"/>
    <n v="400"/>
    <s v="3*1"/>
    <s v="PEX"/>
    <n v="100"/>
    <n v="100"/>
    <n v="3.1280000000000001"/>
    <n v="201400"/>
    <n v="214.093957297689"/>
    <n v="669.6858984271712"/>
  </r>
  <r>
    <x v="28"/>
    <s v="MELLOM AS"/>
    <n v="2022"/>
    <n v="66"/>
    <n v="630"/>
    <s v="3*1"/>
    <s v="PEX"/>
    <n v="100"/>
    <n v="100"/>
    <n v="0.45300000000000001"/>
    <n v="201500"/>
    <n v="244.408050892342"/>
    <n v="110.71684705423093"/>
  </r>
  <r>
    <x v="28"/>
    <s v="MELLOM AS"/>
    <n v="2022"/>
    <n v="132"/>
    <n v="630"/>
    <s v="3*1"/>
    <s v="PEX"/>
    <n v="100"/>
    <n v="100"/>
    <n v="16.388000000000002"/>
    <n v="202100"/>
    <n v="369.95892186353097"/>
    <n v="6062.8868114995466"/>
  </r>
  <r>
    <x v="29"/>
    <s v="MIDTNETT AS"/>
    <n v="2022"/>
    <n v="24"/>
    <n v="400"/>
    <s v="1*3"/>
    <s v="PEX"/>
    <n v="100"/>
    <n v="100"/>
    <n v="0.06"/>
    <n v="200400"/>
    <n v="67.626361746188905"/>
    <n v="4.0575817047713345"/>
  </r>
  <r>
    <x v="29"/>
    <s v="MIDTNETT AS"/>
    <n v="2022"/>
    <n v="66"/>
    <n v="400"/>
    <s v="3*1"/>
    <s v="PEX"/>
    <n v="100"/>
    <n v="100"/>
    <n v="0.8"/>
    <n v="201400"/>
    <n v="214.093957297689"/>
    <n v="171.27516583815122"/>
  </r>
  <r>
    <x v="30"/>
    <s v="NETT I NORD AS"/>
    <n v="2022"/>
    <n v="66"/>
    <n v="400"/>
    <s v="3*1"/>
    <s v="PEX"/>
    <n v="100"/>
    <n v="100"/>
    <n v="9.1300000000000008"/>
    <n v="201400"/>
    <n v="214.093957297689"/>
    <n v="1954.6778301279007"/>
  </r>
  <r>
    <x v="31"/>
    <s v="NORANETT ANDØY AS"/>
    <n v="2022"/>
    <n v="66"/>
    <n v="400"/>
    <s v="3*1"/>
    <s v="PEX"/>
    <n v="100"/>
    <n v="100"/>
    <n v="1.1499999999999999"/>
    <n v="201400"/>
    <n v="214.093957297689"/>
    <n v="246.20805089234233"/>
  </r>
  <r>
    <x v="31"/>
    <s v="NORANETT ANDØY AS"/>
    <n v="2022"/>
    <n v="66"/>
    <n v="1200"/>
    <s v="3*1"/>
    <s v="PEX"/>
    <n v="100"/>
    <n v="100"/>
    <n v="0.12"/>
    <n v="201700"/>
    <n v="309.244844742373"/>
    <n v="37.109381369084758"/>
  </r>
  <r>
    <x v="31"/>
    <s v="NORANETT ANDØY AS"/>
    <n v="2022"/>
    <n v="132"/>
    <n v="400"/>
    <s v="3*1"/>
    <s v="PEX"/>
    <n v="100"/>
    <n v="100"/>
    <n v="1.4"/>
    <n v="202000"/>
    <n v="355.55972740607098"/>
    <n v="497.78361836849933"/>
  </r>
  <r>
    <x v="32"/>
    <s v="NORANETT AS"/>
    <n v="2022"/>
    <n v="33"/>
    <n v="400"/>
    <s v="3*1"/>
    <s v="Olje"/>
    <n v="100"/>
    <n v="100"/>
    <n v="5.72"/>
    <n v="203200"/>
    <n v="134.659101938714"/>
    <n v="770.2500630894441"/>
  </r>
  <r>
    <x v="32"/>
    <s v="NORANETT AS"/>
    <n v="2022"/>
    <n v="33"/>
    <n v="400"/>
    <s v="3*1"/>
    <s v="PEX"/>
    <n v="100"/>
    <n v="100"/>
    <n v="3.9729999999999999"/>
    <n v="201000"/>
    <n v="102.94228078396"/>
    <n v="408.9896815546731"/>
  </r>
  <r>
    <x v="32"/>
    <s v="NORANETT AS"/>
    <n v="2022"/>
    <n v="33"/>
    <n v="630"/>
    <s v="3*1"/>
    <s v="PEX"/>
    <n v="100"/>
    <n v="100"/>
    <n v="7.109"/>
    <n v="201100"/>
    <n v="116.58362290155399"/>
    <n v="828.79297520714738"/>
  </r>
  <r>
    <x v="32"/>
    <s v="NORANETT AS"/>
    <n v="2022"/>
    <n v="66"/>
    <n v="400"/>
    <s v="3*1"/>
    <s v="PEX"/>
    <n v="100"/>
    <n v="100"/>
    <n v="0.6"/>
    <n v="201400"/>
    <n v="214.093957297689"/>
    <n v="128.45637437861339"/>
  </r>
  <r>
    <x v="32"/>
    <s v="NORANETT AS"/>
    <n v="2022"/>
    <n v="66"/>
    <n v="800"/>
    <s v="3*1"/>
    <s v="PEX"/>
    <n v="100"/>
    <n v="100"/>
    <n v="3.98"/>
    <n v="201600"/>
    <n v="267.64885598157599"/>
    <n v="1065.2424468066724"/>
  </r>
  <r>
    <x v="32"/>
    <s v="NORANETT AS"/>
    <n v="2022"/>
    <n v="132"/>
    <n v="800"/>
    <s v="3*1"/>
    <s v="PEX"/>
    <n v="100"/>
    <n v="100"/>
    <n v="1.2"/>
    <n v="202200"/>
    <n v="405.57798183724901"/>
    <n v="486.69357820469878"/>
  </r>
  <r>
    <x v="33"/>
    <s v="NORANETT HADSEL AS"/>
    <n v="2022"/>
    <n v="132"/>
    <n v="1200"/>
    <s v="3*1"/>
    <s v="PEX"/>
    <n v="0"/>
    <n v="0"/>
    <n v="0.7"/>
    <n v="202300"/>
    <n v="444.93578002097399"/>
    <n v="0"/>
  </r>
  <r>
    <x v="34"/>
    <s v="NORGESNETT AS"/>
    <n v="2022"/>
    <n v="132"/>
    <n v="400"/>
    <s v="3*1"/>
    <s v="PEX"/>
    <n v="100"/>
    <n v="100"/>
    <n v="0"/>
    <n v="202000"/>
    <n v="355.55972740607098"/>
    <n v="0"/>
  </r>
  <r>
    <x v="35"/>
    <s v="NORSKE SKOG SKOGN AS"/>
    <n v="2022"/>
    <n v="66"/>
    <n v="1200"/>
    <s v="3*1"/>
    <s v="PEX"/>
    <n v="100"/>
    <n v="100"/>
    <n v="1"/>
    <n v="201700"/>
    <n v="309.244844742373"/>
    <n v="309.244844742373"/>
  </r>
  <r>
    <x v="36"/>
    <s v="RK NETT AS"/>
    <n v="2022"/>
    <n v="66"/>
    <n v="400"/>
    <s v="3*1"/>
    <s v="PEX"/>
    <n v="100"/>
    <n v="100"/>
    <n v="0.05"/>
    <n v="201400"/>
    <n v="214.093957297689"/>
    <n v="10.704697864884452"/>
  </r>
  <r>
    <x v="37"/>
    <s v="RØROS E-VERK NETT AS"/>
    <n v="2022"/>
    <n v="66"/>
    <n v="630"/>
    <s v="3*1"/>
    <s v="PEX"/>
    <n v="100"/>
    <n v="100"/>
    <n v="5.5E-2"/>
    <n v="201500"/>
    <n v="244.408050892342"/>
    <n v="13.44244279907881"/>
  </r>
  <r>
    <x v="37"/>
    <s v="RØROS E-VERK NETT AS"/>
    <n v="2022"/>
    <n v="132"/>
    <n v="630"/>
    <s v="3*1"/>
    <s v="PEX"/>
    <n v="100"/>
    <n v="100"/>
    <n v="0.22500000000000001"/>
    <n v="202100"/>
    <n v="369.95892186353097"/>
    <n v="83.240757419294468"/>
  </r>
  <r>
    <x v="38"/>
    <s v="S-NETT AS"/>
    <n v="2022"/>
    <n v="66"/>
    <n v="400"/>
    <s v="3*1"/>
    <s v="PEX"/>
    <n v="100"/>
    <n v="100"/>
    <n v="0.28999999999999998"/>
    <n v="201400"/>
    <n v="214.093957297689"/>
    <n v="62.087247616329805"/>
  </r>
  <r>
    <x v="39"/>
    <s v="STANNUM AS"/>
    <n v="2022"/>
    <n v="24"/>
    <n v="50"/>
    <s v="3*1"/>
    <s v="PEX"/>
    <n v="100"/>
    <n v="100"/>
    <n v="1.0860000000000001"/>
    <n v="200500"/>
    <n v="34.397062817516399"/>
    <n v="37.355210219822816"/>
  </r>
  <r>
    <x v="39"/>
    <s v="STANNUM AS"/>
    <n v="2022"/>
    <n v="24"/>
    <n v="95"/>
    <s v="3*1"/>
    <s v="PEX"/>
    <n v="100"/>
    <n v="100"/>
    <n v="1.17"/>
    <n v="200600"/>
    <n v="41.3036238081649"/>
    <n v="48.32523985555293"/>
  </r>
  <r>
    <x v="39"/>
    <s v="STANNUM AS"/>
    <n v="2022"/>
    <n v="24"/>
    <n v="240"/>
    <s v="3*1"/>
    <s v="PEX"/>
    <n v="100"/>
    <n v="100"/>
    <n v="2.516"/>
    <n v="200800"/>
    <n v="58.1431027999948"/>
    <n v="146.28804664478693"/>
  </r>
  <r>
    <x v="40"/>
    <s v="STATKRAFT ENERGI AS"/>
    <n v="2022"/>
    <n v="66"/>
    <n v="400"/>
    <s v="3*1"/>
    <s v="PEX"/>
    <n v="0"/>
    <n v="100"/>
    <n v="4.4999999999999998E-2"/>
    <n v="201400"/>
    <n v="214.093957297689"/>
    <n v="4.8171140391980023"/>
  </r>
  <r>
    <x v="41"/>
    <s v="SVABO INDUSTRINETT AS"/>
    <n v="2022"/>
    <n v="132"/>
    <n v="400"/>
    <s v="3*1"/>
    <s v="Olje"/>
    <n v="100"/>
    <n v="100"/>
    <n v="0.70099999999999996"/>
    <n v="204200"/>
    <n v="402.40833361349002"/>
    <n v="282.08824186305651"/>
  </r>
  <r>
    <x v="41"/>
    <s v="SVABO INDUSTRINETT AS"/>
    <n v="2022"/>
    <n v="132"/>
    <n v="400"/>
    <s v="3*1"/>
    <s v="PEX"/>
    <n v="100"/>
    <n v="100"/>
    <n v="1.39"/>
    <n v="202000"/>
    <n v="355.55972740607098"/>
    <n v="494.22802109443865"/>
  </r>
  <r>
    <x v="41"/>
    <s v="SVABO INDUSTRINETT AS"/>
    <n v="2022"/>
    <n v="132"/>
    <n v="630"/>
    <s v="3*1"/>
    <s v="PEX"/>
    <n v="100"/>
    <n v="100"/>
    <n v="0.11700000000000001"/>
    <n v="202100"/>
    <n v="369.95892186353097"/>
    <n v="43.285193858033125"/>
  </r>
  <r>
    <x v="42"/>
    <s v="SYGNIR AS"/>
    <n v="2022"/>
    <n v="66"/>
    <n v="400"/>
    <s v="3*1"/>
    <s v="PEX"/>
    <n v="100"/>
    <n v="100"/>
    <n v="1.79"/>
    <n v="201400"/>
    <n v="214.093957297689"/>
    <n v="383.22818356286331"/>
  </r>
  <r>
    <x v="42"/>
    <s v="SYGNIR AS"/>
    <n v="2022"/>
    <n v="66"/>
    <n v="800"/>
    <s v="3*1"/>
    <s v="PEX"/>
    <n v="100"/>
    <n v="100"/>
    <n v="1.5"/>
    <n v="201600"/>
    <n v="267.64885598157599"/>
    <n v="401.47328397236402"/>
  </r>
  <r>
    <x v="42"/>
    <s v="SYGNIR AS"/>
    <n v="2022"/>
    <n v="66"/>
    <n v="1200"/>
    <s v="3*1"/>
    <s v="PEX"/>
    <n v="100"/>
    <n v="100"/>
    <n v="1.7490000000000001"/>
    <n v="201700"/>
    <n v="309.244844742373"/>
    <n v="540.86923345441039"/>
  </r>
  <r>
    <x v="42"/>
    <s v="SYGNIR AS"/>
    <n v="2022"/>
    <n v="66"/>
    <n v="2000"/>
    <s v="3*1"/>
    <s v="PEX"/>
    <n v="100"/>
    <n v="100"/>
    <n v="0.316"/>
    <n v="201900"/>
    <n v="375.76912313584"/>
    <n v="118.74304291092544"/>
  </r>
  <r>
    <x v="42"/>
    <s v="SYGNIR AS"/>
    <n v="2022"/>
    <n v="132"/>
    <n v="630"/>
    <s v="3*1"/>
    <s v="PEX"/>
    <n v="100"/>
    <n v="100"/>
    <n v="1.1000000000000001"/>
    <n v="202100"/>
    <n v="369.95892186353097"/>
    <n v="406.95481404988408"/>
  </r>
  <r>
    <x v="43"/>
    <s v="TELEMARK NETT AS"/>
    <n v="2022"/>
    <n v="24"/>
    <n v="400"/>
    <s v="1*3"/>
    <s v="PEX"/>
    <n v="100"/>
    <n v="100"/>
    <n v="0.8"/>
    <n v="200400"/>
    <n v="67.626361746188905"/>
    <n v="54.101089396951124"/>
  </r>
  <r>
    <x v="43"/>
    <s v="TELEMARK NETT AS"/>
    <n v="2022"/>
    <n v="66"/>
    <n v="400"/>
    <s v="3*1"/>
    <s v="PEX"/>
    <n v="100"/>
    <n v="100"/>
    <n v="0.1"/>
    <n v="201400"/>
    <n v="214.093957297689"/>
    <n v="21.409395729768903"/>
  </r>
  <r>
    <x v="43"/>
    <s v="TELEMARK NETT AS"/>
    <n v="2022"/>
    <n v="66"/>
    <n v="1200"/>
    <s v="3*1"/>
    <s v="PEX"/>
    <n v="100"/>
    <n v="100"/>
    <n v="0.08"/>
    <n v="201700"/>
    <n v="309.244844742373"/>
    <n v="24.739587579389841"/>
  </r>
  <r>
    <x v="44"/>
    <s v="TENDRANETT AS"/>
    <n v="2022"/>
    <n v="66"/>
    <n v="400"/>
    <s v="3*1"/>
    <s v="PEX"/>
    <n v="100"/>
    <n v="100"/>
    <n v="0.65"/>
    <n v="201400"/>
    <n v="214.093957297689"/>
    <n v="139.16107224349787"/>
  </r>
  <r>
    <x v="45"/>
    <s v="TENSIO TN AS"/>
    <n v="2022"/>
    <n v="66"/>
    <n v="400"/>
    <s v="3*1"/>
    <s v="Olje"/>
    <n v="100"/>
    <n v="100"/>
    <n v="0.45200000000000001"/>
    <n v="203600"/>
    <n v="233.13948732987799"/>
    <n v="105.37904827310486"/>
  </r>
  <r>
    <x v="45"/>
    <s v="TENSIO TN AS"/>
    <n v="2022"/>
    <n v="66"/>
    <n v="400"/>
    <s v="3*1"/>
    <s v="PEX"/>
    <n v="0"/>
    <n v="100"/>
    <n v="0.11799999999999999"/>
    <n v="201400"/>
    <n v="214.093957297689"/>
    <n v="12.63154348056365"/>
  </r>
  <r>
    <x v="45"/>
    <s v="TENSIO TN AS"/>
    <n v="2022"/>
    <n v="66"/>
    <n v="400"/>
    <s v="3*1"/>
    <s v="PEX"/>
    <n v="100"/>
    <n v="100"/>
    <n v="4.7370000000000001"/>
    <n v="201400"/>
    <n v="214.093957297689"/>
    <n v="1014.1630757191529"/>
  </r>
  <r>
    <x v="45"/>
    <s v="TENSIO TN AS"/>
    <n v="2022"/>
    <n v="66"/>
    <n v="630"/>
    <s v="3*1"/>
    <s v="PEX"/>
    <n v="100"/>
    <n v="100"/>
    <n v="2.98"/>
    <n v="201500"/>
    <n v="244.408050892342"/>
    <n v="728.33599165917917"/>
  </r>
  <r>
    <x v="45"/>
    <s v="TENSIO TN AS"/>
    <n v="2022"/>
    <n v="66"/>
    <n v="800"/>
    <s v="3*1"/>
    <s v="PEX"/>
    <n v="100"/>
    <n v="100"/>
    <n v="1.147"/>
    <n v="201600"/>
    <n v="267.64885598157599"/>
    <n v="306.99323781086764"/>
  </r>
  <r>
    <x v="45"/>
    <s v="TENSIO TN AS"/>
    <n v="2022"/>
    <n v="66"/>
    <n v="1200"/>
    <s v="3*1"/>
    <s v="PEX"/>
    <n v="100"/>
    <n v="100"/>
    <n v="5.9969999999999999"/>
    <n v="201700"/>
    <n v="309.244844742373"/>
    <n v="1854.5413339200109"/>
  </r>
  <r>
    <x v="45"/>
    <s v="TENSIO TN AS"/>
    <n v="2022"/>
    <n v="66"/>
    <n v="1600"/>
    <s v="3*1"/>
    <s v="PEX"/>
    <n v="100"/>
    <n v="100"/>
    <n v="2.7029999999999998"/>
    <n v="201800"/>
    <n v="359.75317701999802"/>
    <n v="972.41283748505464"/>
  </r>
  <r>
    <x v="45"/>
    <s v="TENSIO TN AS"/>
    <n v="2022"/>
    <n v="132"/>
    <n v="400"/>
    <s v="3*1"/>
    <s v="PEX"/>
    <n v="100"/>
    <n v="100"/>
    <n v="0.96"/>
    <n v="202000"/>
    <n v="355.55972740607098"/>
    <n v="341.33733830982811"/>
  </r>
  <r>
    <x v="45"/>
    <s v="TENSIO TN AS"/>
    <n v="2022"/>
    <n v="132"/>
    <n v="800"/>
    <s v="3*1"/>
    <s v="PEX"/>
    <n v="100"/>
    <n v="100"/>
    <n v="4.4560000000000004"/>
    <n v="202200"/>
    <n v="405.57798183724901"/>
    <n v="1807.2554870667818"/>
  </r>
  <r>
    <x v="45"/>
    <s v="TENSIO TN AS"/>
    <n v="2022"/>
    <n v="132"/>
    <n v="1600"/>
    <s v="3*1"/>
    <s v="PEX"/>
    <n v="100"/>
    <n v="100"/>
    <n v="2.4832000000000001"/>
    <n v="202400"/>
    <n v="496.87392704647999"/>
    <n v="1233.8373356418192"/>
  </r>
  <r>
    <x v="46"/>
    <s v="TENSIO TS AS"/>
    <n v="2022"/>
    <n v="66"/>
    <n v="400"/>
    <s v="3*1"/>
    <s v="PEX"/>
    <n v="100"/>
    <n v="100"/>
    <n v="49.85"/>
    <n v="201400"/>
    <n v="214.093957297689"/>
    <n v="10672.583771289797"/>
  </r>
  <r>
    <x v="46"/>
    <s v="TENSIO TS AS"/>
    <n v="2022"/>
    <n v="66"/>
    <n v="630"/>
    <s v="3*1"/>
    <s v="PEX"/>
    <n v="100"/>
    <n v="100"/>
    <n v="12.042999999999999"/>
    <n v="201500"/>
    <n v="244.408050892342"/>
    <n v="2943.4061568964744"/>
  </r>
  <r>
    <x v="46"/>
    <s v="TENSIO TS AS"/>
    <n v="2022"/>
    <n v="66"/>
    <n v="800"/>
    <s v="3*1"/>
    <s v="PEX"/>
    <n v="100"/>
    <n v="100"/>
    <n v="4.6020000000000003"/>
    <n v="201600"/>
    <n v="267.64885598157599"/>
    <n v="1231.7200352272127"/>
  </r>
  <r>
    <x v="46"/>
    <s v="TENSIO TS AS"/>
    <n v="2022"/>
    <n v="66"/>
    <n v="1200"/>
    <s v="3*1"/>
    <s v="PEX"/>
    <n v="100"/>
    <n v="100"/>
    <n v="20.184999999999999"/>
    <n v="201700"/>
    <n v="309.244844742373"/>
    <n v="6242.1071911247991"/>
  </r>
  <r>
    <x v="46"/>
    <s v="TENSIO TS AS"/>
    <n v="2022"/>
    <n v="66"/>
    <n v="1600"/>
    <s v="3*1"/>
    <s v="PEX"/>
    <n v="100"/>
    <n v="100"/>
    <n v="2.468"/>
    <n v="201800"/>
    <n v="359.75317701999802"/>
    <n v="887.87084088535505"/>
  </r>
  <r>
    <x v="46"/>
    <s v="TENSIO TS AS"/>
    <n v="2022"/>
    <n v="132"/>
    <n v="400"/>
    <s v="3*1"/>
    <s v="PEX"/>
    <n v="100"/>
    <n v="100"/>
    <n v="0.06"/>
    <n v="202000"/>
    <n v="355.55972740607098"/>
    <n v="21.333583644364257"/>
  </r>
  <r>
    <x v="46"/>
    <s v="TENSIO TS AS"/>
    <n v="2022"/>
    <n v="132"/>
    <n v="630"/>
    <s v="3*1"/>
    <s v="PEX"/>
    <n v="100"/>
    <n v="100"/>
    <n v="0.13"/>
    <n v="202100"/>
    <n v="369.95892186353097"/>
    <n v="48.094659842259027"/>
  </r>
  <r>
    <x v="46"/>
    <s v="TENSIO TS AS"/>
    <n v="2022"/>
    <n v="132"/>
    <n v="800"/>
    <s v="3*1"/>
    <s v="PEX"/>
    <n v="100"/>
    <n v="100"/>
    <n v="4.5220000000000002"/>
    <n v="202200"/>
    <n v="405.57798183724901"/>
    <n v="1834.0236338680402"/>
  </r>
  <r>
    <x v="46"/>
    <s v="TENSIO TS AS"/>
    <n v="2022"/>
    <n v="132"/>
    <n v="1200"/>
    <s v="3*1"/>
    <s v="PEX"/>
    <n v="100"/>
    <n v="100"/>
    <n v="0.18"/>
    <n v="202300"/>
    <n v="444.93578002097399"/>
    <n v="80.088440403775323"/>
  </r>
  <r>
    <x v="46"/>
    <s v="TENSIO TS AS"/>
    <n v="2022"/>
    <n v="132"/>
    <n v="1600"/>
    <s v="3*1"/>
    <s v="PEX"/>
    <n v="100"/>
    <n v="100"/>
    <n v="10.086"/>
    <n v="202400"/>
    <n v="496.87392704647999"/>
    <n v="5011.4704281907971"/>
  </r>
  <r>
    <x v="47"/>
    <s v="VESTÁLL AS"/>
    <n v="2022"/>
    <n v="66"/>
    <n v="400"/>
    <s v="3*1"/>
    <s v="PEX"/>
    <n v="100"/>
    <n v="100"/>
    <n v="1.56"/>
    <n v="201400"/>
    <n v="214.093957297689"/>
    <n v="333.98657338439483"/>
  </r>
  <r>
    <x v="48"/>
    <s v="VEVIG AS"/>
    <n v="2022"/>
    <n v="66"/>
    <n v="630"/>
    <s v="3*1"/>
    <s v="PEX"/>
    <n v="100"/>
    <n v="100"/>
    <n v="6.899"/>
    <n v="201500"/>
    <n v="244.408050892342"/>
    <n v="1686.1711431062674"/>
  </r>
  <r>
    <x v="48"/>
    <s v="VEVIG AS"/>
    <n v="2022"/>
    <n v="66"/>
    <n v="1200"/>
    <s v="3*1"/>
    <s v="PEX"/>
    <n v="100"/>
    <n v="100"/>
    <n v="1.2869999999999999"/>
    <n v="201700"/>
    <n v="309.244844742373"/>
    <n v="397.99811518343404"/>
  </r>
  <r>
    <x v="49"/>
    <s v="VISSI AS"/>
    <n v="2022"/>
    <n v="66"/>
    <n v="400"/>
    <s v="3*1"/>
    <s v="PEX"/>
    <n v="100"/>
    <n v="100"/>
    <n v="5.4980000000000002"/>
    <n v="201400"/>
    <n v="214.093957297689"/>
    <n v="1177.088577222694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1">
  <r>
    <x v="0"/>
    <s v="ARVA AS"/>
    <n v="2022"/>
    <n v="132"/>
    <n v="300"/>
    <s v="Olje"/>
    <s v="3*1"/>
    <n v="100"/>
    <n v="100"/>
    <n v="10.141999999999999"/>
    <n v="307300"/>
    <n v="1143.98604709864"/>
    <n v="11602.306489674407"/>
  </r>
  <r>
    <x v="0"/>
    <s v="ARVA AS"/>
    <n v="2022"/>
    <n v="66"/>
    <n v="95"/>
    <s v="PEX"/>
    <s v="1*3"/>
    <n v="100"/>
    <n v="100"/>
    <n v="4.2380000000000004"/>
    <n v="302000"/>
    <n v="175.696105411128"/>
    <n v="744.6000947323605"/>
  </r>
  <r>
    <x v="0"/>
    <s v="ARVA AS"/>
    <n v="2022"/>
    <n v="66"/>
    <n v="400"/>
    <s v="PEX"/>
    <s v="1*3"/>
    <n v="100"/>
    <n v="100"/>
    <n v="1.0609999999999999"/>
    <n v="302500"/>
    <n v="241.59389253697199"/>
    <n v="256.33111998172728"/>
  </r>
  <r>
    <x v="0"/>
    <s v="ARVA AS"/>
    <n v="2022"/>
    <n v="132"/>
    <n v="400"/>
    <s v="PEX"/>
    <s v="3*1"/>
    <n v="100"/>
    <n v="100"/>
    <n v="12.173999999999999"/>
    <n v="303100"/>
    <n v="954.29844234300197"/>
    <n v="11617.629237083705"/>
  </r>
  <r>
    <x v="0"/>
    <s v="ARVA AS"/>
    <n v="2022"/>
    <n v="132"/>
    <n v="630"/>
    <s v="PEX"/>
    <s v="3*1"/>
    <n v="100"/>
    <n v="100"/>
    <n v="3.5249999999999999"/>
    <n v="303200"/>
    <n v="1036.2374373293501"/>
    <n v="3652.7369665859592"/>
  </r>
  <r>
    <x v="0"/>
    <s v="ARVA AS"/>
    <n v="2022"/>
    <n v="132"/>
    <n v="800"/>
    <s v="PEX"/>
    <s v="3*1"/>
    <n v="100"/>
    <n v="100"/>
    <n v="4.4109999999999996"/>
    <n v="303300"/>
    <n v="1118.1764323156999"/>
    <n v="4932.276242944552"/>
  </r>
  <r>
    <x v="0"/>
    <s v="ARVA AS"/>
    <n v="2022"/>
    <n v="132"/>
    <n v="1600"/>
    <s v="PEX"/>
    <s v="3*1"/>
    <n v="100"/>
    <n v="100"/>
    <n v="1.9259999999999999"/>
    <n v="303600"/>
    <n v="1444.0024149689"/>
    <n v="2781.1486512301012"/>
  </r>
  <r>
    <x v="1"/>
    <s v="BKK AS"/>
    <n v="2022"/>
    <n v="132"/>
    <n v="630"/>
    <s v="Olje"/>
    <s v="3*1"/>
    <n v="100"/>
    <n v="100"/>
    <n v="3.8"/>
    <n v="307500"/>
    <n v="1348.5086685281501"/>
    <n v="5124.33294040697"/>
  </r>
  <r>
    <x v="1"/>
    <s v="BKK AS"/>
    <n v="2022"/>
    <n v="132"/>
    <n v="800"/>
    <s v="Olje"/>
    <s v="3*1"/>
    <n v="100"/>
    <n v="100"/>
    <n v="8.8000000000000007"/>
    <n v="307600"/>
    <n v="1455.0293620104101"/>
    <n v="12804.25838569161"/>
  </r>
  <r>
    <x v="1"/>
    <s v="BKK AS"/>
    <n v="2022"/>
    <n v="132"/>
    <n v="1000"/>
    <s v="Olje"/>
    <s v="3*1"/>
    <n v="100"/>
    <n v="100"/>
    <n v="4.3"/>
    <n v="316300"/>
    <n v="1570.0688210276501"/>
    <n v="6751.2959304188953"/>
  </r>
  <r>
    <x v="1"/>
    <s v="BKK AS"/>
    <n v="2022"/>
    <n v="300"/>
    <n v="1200"/>
    <s v="PEX"/>
    <s v="3*1"/>
    <n v="0"/>
    <n v="0"/>
    <n v="36"/>
    <n v="304100"/>
    <n v="2949.53166395162"/>
    <n v="0"/>
  </r>
  <r>
    <x v="1"/>
    <s v="BKK AS"/>
    <n v="2022"/>
    <n v="132"/>
    <n v="400"/>
    <s v="PEX"/>
    <s v="3*1"/>
    <n v="100"/>
    <n v="100"/>
    <n v="14.25"/>
    <n v="303100"/>
    <n v="954.29844234300197"/>
    <n v="13598.752803387779"/>
  </r>
  <r>
    <x v="1"/>
    <s v="BKK AS"/>
    <n v="2022"/>
    <n v="132"/>
    <n v="800"/>
    <s v="PEX"/>
    <s v="3*1"/>
    <n v="100"/>
    <n v="100"/>
    <n v="4.5"/>
    <n v="303300"/>
    <n v="1118.1764323156999"/>
    <n v="5031.7939454206498"/>
  </r>
  <r>
    <x v="2"/>
    <s v="ELMEA AS"/>
    <n v="2022"/>
    <n v="36"/>
    <n v="240"/>
    <s v="PEX"/>
    <s v="1*3"/>
    <n v="100"/>
    <n v="100"/>
    <n v="48.406999999999996"/>
    <n v="301700"/>
    <n v="216.85759216373501"/>
    <n v="10497.42546386992"/>
  </r>
  <r>
    <x v="2"/>
    <s v="ELMEA AS"/>
    <n v="2022"/>
    <n v="132"/>
    <n v="400"/>
    <s v="PEX"/>
    <s v="3*1"/>
    <n v="100"/>
    <n v="100"/>
    <n v="12.116"/>
    <n v="303100"/>
    <n v="954.29844234300197"/>
    <n v="11562.279927427811"/>
  </r>
  <r>
    <x v="3"/>
    <s v="ELVIA AS"/>
    <n v="2022"/>
    <n v="66"/>
    <n v="150"/>
    <s v="Olje"/>
    <s v="1*3"/>
    <n v="100"/>
    <n v="100"/>
    <n v="0.8"/>
    <n v="306500"/>
    <n v="260.64194874362801"/>
    <n v="208.51355899490241"/>
  </r>
  <r>
    <x v="3"/>
    <s v="ELVIA AS"/>
    <n v="2022"/>
    <n v="66"/>
    <n v="185"/>
    <s v="Olje"/>
    <s v="1*3"/>
    <n v="100"/>
    <n v="100"/>
    <n v="0.56000000000000005"/>
    <n v="306600"/>
    <n v="277.69261592083399"/>
    <n v="155.50786491566706"/>
  </r>
  <r>
    <x v="3"/>
    <s v="ELVIA AS"/>
    <n v="2022"/>
    <n v="132"/>
    <n v="300"/>
    <s v="Olje"/>
    <s v="3*1"/>
    <n v="100"/>
    <n v="100"/>
    <n v="1.78"/>
    <n v="307300"/>
    <n v="1143.98604709864"/>
    <n v="2036.2951638355794"/>
  </r>
  <r>
    <x v="3"/>
    <s v="ELVIA AS"/>
    <n v="2022"/>
    <n v="132"/>
    <n v="630"/>
    <s v="Olje"/>
    <s v="3*1"/>
    <n v="100"/>
    <n v="100"/>
    <n v="0.6"/>
    <n v="307500"/>
    <n v="1348.5086685281501"/>
    <n v="809.10520111689004"/>
  </r>
  <r>
    <x v="3"/>
    <s v="ELVIA AS"/>
    <n v="2022"/>
    <n v="66"/>
    <n v="240"/>
    <s v="PEX"/>
    <s v="1*3"/>
    <n v="100"/>
    <n v="100"/>
    <n v="0.25"/>
    <n v="302400"/>
    <n v="226.57325916082101"/>
    <n v="56.643314790205253"/>
  </r>
  <r>
    <x v="3"/>
    <s v="ELVIA AS"/>
    <n v="2022"/>
    <n v="66"/>
    <n v="630"/>
    <s v="PEX"/>
    <s v="1*3"/>
    <n v="100"/>
    <n v="100"/>
    <n v="0.57999999999999996"/>
    <n v="302600"/>
    <n v="257.66541449107098"/>
    <n v="149.44594040482116"/>
  </r>
  <r>
    <x v="3"/>
    <s v="ELVIA AS"/>
    <n v="2022"/>
    <n v="132"/>
    <n v="300"/>
    <s v="PEX"/>
    <s v="3*1"/>
    <n v="100"/>
    <n v="100"/>
    <n v="9.8000000000000007"/>
    <n v="303000"/>
    <n v="878.91234392203103"/>
    <n v="8613.3409704359055"/>
  </r>
  <r>
    <x v="3"/>
    <s v="ELVIA AS"/>
    <n v="2022"/>
    <n v="132"/>
    <n v="630"/>
    <s v="PEX"/>
    <s v="3*1"/>
    <n v="100"/>
    <n v="100"/>
    <n v="1.4"/>
    <n v="303200"/>
    <n v="1036.2374373293501"/>
    <n v="1450.7324122610901"/>
  </r>
  <r>
    <x v="4"/>
    <s v="Enida AS"/>
    <n v="2022"/>
    <n v="66"/>
    <n v="400"/>
    <s v="PEX"/>
    <s v="1*3"/>
    <n v="100"/>
    <n v="100"/>
    <n v="0.254"/>
    <n v="302500"/>
    <n v="241.59389253697199"/>
    <n v="61.364848704390887"/>
  </r>
  <r>
    <x v="5"/>
    <s v="FAGNE AS"/>
    <n v="2022"/>
    <n v="66"/>
    <n v="95"/>
    <s v="Olje"/>
    <s v="1*3"/>
    <n v="100"/>
    <n v="100"/>
    <n v="3"/>
    <n v="306300"/>
    <n v="229.80493703446601"/>
    <n v="689.41481110339805"/>
  </r>
  <r>
    <x v="5"/>
    <s v="FAGNE AS"/>
    <n v="2022"/>
    <n v="66"/>
    <n v="150"/>
    <s v="Olje"/>
    <s v="1*3"/>
    <n v="100"/>
    <n v="100"/>
    <n v="2.8"/>
    <n v="306500"/>
    <n v="260.64194874362801"/>
    <n v="729.7974564821584"/>
  </r>
  <r>
    <x v="5"/>
    <s v="FAGNE AS"/>
    <n v="2022"/>
    <n v="66"/>
    <n v="240"/>
    <s v="Olje"/>
    <s v="1*3"/>
    <n v="100"/>
    <n v="100"/>
    <n v="3.302"/>
    <n v="306700"/>
    <n v="295.945236909068"/>
    <n v="977.21117227374259"/>
  </r>
  <r>
    <x v="5"/>
    <s v="FAGNE AS"/>
    <n v="2022"/>
    <n v="66"/>
    <n v="400"/>
    <s v="Olje"/>
    <s v="1*3"/>
    <n v="100"/>
    <n v="100"/>
    <n v="1.034"/>
    <n v="306800"/>
    <n v="315.47206029806301"/>
    <n v="326.19811034819719"/>
  </r>
  <r>
    <x v="5"/>
    <s v="FAGNE AS"/>
    <n v="2022"/>
    <n v="66"/>
    <n v="120"/>
    <s v="PEX"/>
    <s v="1*3"/>
    <n v="100"/>
    <n v="100"/>
    <n v="5.2"/>
    <n v="302100"/>
    <n v="187.154832789907"/>
    <n v="973.2051305075164"/>
  </r>
  <r>
    <x v="5"/>
    <s v="FAGNE AS"/>
    <n v="2022"/>
    <n v="66"/>
    <n v="400"/>
    <s v="PEX"/>
    <s v="1*3"/>
    <n v="100"/>
    <n v="100"/>
    <n v="1.782"/>
    <n v="302500"/>
    <n v="241.59389253697199"/>
    <n v="430.52031650088412"/>
  </r>
  <r>
    <x v="5"/>
    <s v="FAGNE AS"/>
    <n v="2022"/>
    <n v="66"/>
    <n v="630"/>
    <s v="PEX"/>
    <s v="1*3"/>
    <n v="100"/>
    <n v="100"/>
    <n v="2.54"/>
    <n v="302600"/>
    <n v="257.66541449107098"/>
    <n v="654.47015280732023"/>
  </r>
  <r>
    <x v="5"/>
    <s v="FAGNE AS"/>
    <n v="2022"/>
    <n v="66"/>
    <n v="240"/>
    <s v="PEX"/>
    <s v="3*1"/>
    <n v="100"/>
    <n v="100"/>
    <n v="1.8"/>
    <n v="302700"/>
    <n v="451.55435712247299"/>
    <n v="812.79784282045136"/>
  </r>
  <r>
    <x v="5"/>
    <s v="FAGNE AS"/>
    <n v="2022"/>
    <n v="66"/>
    <n v="630"/>
    <s v="PEX"/>
    <s v="3*1"/>
    <n v="100"/>
    <n v="100"/>
    <n v="0.85"/>
    <n v="302900"/>
    <n v="662.23730760531396"/>
    <n v="562.90171146451689"/>
  </r>
  <r>
    <x v="6"/>
    <s v="HERØYA NETT AS"/>
    <n v="2022"/>
    <n v="132"/>
    <n v="400"/>
    <s v="Olje"/>
    <s v="3*1"/>
    <n v="100"/>
    <n v="100"/>
    <n v="2.1"/>
    <n v="307400"/>
    <n v="1241.9879750458999"/>
    <n v="2608.1747475963898"/>
  </r>
  <r>
    <x v="7"/>
    <s v="INDRE HORDALAND KRAFTNETT AS"/>
    <n v="2022"/>
    <n v="66"/>
    <n v="185"/>
    <s v="Olje"/>
    <s v="1*3"/>
    <n v="100"/>
    <n v="100"/>
    <n v="1.5"/>
    <n v="306600"/>
    <n v="277.69261592083399"/>
    <n v="416.53892388125098"/>
  </r>
  <r>
    <x v="8"/>
    <s v="KYSTNETT AS"/>
    <n v="2022"/>
    <n v="66"/>
    <n v="95"/>
    <s v="PEX"/>
    <s v="1*3"/>
    <n v="100"/>
    <n v="100"/>
    <n v="1.752"/>
    <n v="302000"/>
    <n v="175.696105411128"/>
    <n v="307.81957668029628"/>
  </r>
  <r>
    <x v="9"/>
    <s v="LEDE AS"/>
    <n v="2022"/>
    <n v="132"/>
    <n v="1200"/>
    <s v="PEX"/>
    <s v="3*1"/>
    <n v="100"/>
    <n v="100"/>
    <n v="1.69"/>
    <n v="303500"/>
    <n v="1302.15266634165"/>
    <n v="2200.6380061173886"/>
  </r>
  <r>
    <x v="10"/>
    <s v="LINEA AS"/>
    <n v="2022"/>
    <n v="132"/>
    <n v="300"/>
    <s v="Olje"/>
    <s v="3*1"/>
    <n v="100"/>
    <n v="100"/>
    <n v="2.68"/>
    <n v="307300"/>
    <n v="1143.98604709864"/>
    <n v="3065.8826062243556"/>
  </r>
  <r>
    <x v="10"/>
    <s v="LINEA AS"/>
    <n v="2022"/>
    <n v="132"/>
    <n v="630"/>
    <s v="PEX"/>
    <s v="3*1"/>
    <n v="100"/>
    <n v="100"/>
    <n v="5.59"/>
    <n v="303200"/>
    <n v="1036.2374373293501"/>
    <n v="5792.567274671067"/>
  </r>
  <r>
    <x v="10"/>
    <s v="LINEA AS"/>
    <n v="2022"/>
    <n v="132"/>
    <n v="800"/>
    <s v="PEX"/>
    <s v="3*1"/>
    <n v="100"/>
    <n v="100"/>
    <n v="4.6100000000000003"/>
    <n v="303300"/>
    <n v="1118.1764323156999"/>
    <n v="5154.7933529753773"/>
  </r>
  <r>
    <x v="11"/>
    <s v="LINJA AS"/>
    <n v="2022"/>
    <n v="66"/>
    <n v="400"/>
    <s v="Olje"/>
    <s v="3*1"/>
    <n v="100"/>
    <n v="100"/>
    <n v="2.7789999999999999"/>
    <n v="307100"/>
    <n v="726.34979011488804"/>
    <n v="2018.5260667292739"/>
  </r>
  <r>
    <x v="11"/>
    <s v="LINJA AS"/>
    <n v="2022"/>
    <n v="132"/>
    <n v="300"/>
    <s v="Olje"/>
    <s v="3*1"/>
    <n v="100"/>
    <n v="100"/>
    <n v="7.7050000000000001"/>
    <n v="307300"/>
    <n v="1143.98604709864"/>
    <n v="8814.4124928950223"/>
  </r>
  <r>
    <x v="11"/>
    <s v="LINJA AS"/>
    <n v="2022"/>
    <n v="24"/>
    <n v="95"/>
    <s v="PEX"/>
    <s v="1*3"/>
    <n v="100"/>
    <n v="100"/>
    <n v="5.4429999999999996"/>
    <n v="300300"/>
    <n v="105.104686127045"/>
    <n v="572.08480658950589"/>
  </r>
  <r>
    <x v="11"/>
    <s v="LINJA AS"/>
    <n v="2022"/>
    <n v="24"/>
    <n v="150"/>
    <s v="PEX"/>
    <s v="1*3"/>
    <n v="100"/>
    <n v="100"/>
    <n v="4.79"/>
    <n v="300500"/>
    <n v="131.705303256354"/>
    <n v="630.86840259793564"/>
  </r>
  <r>
    <x v="11"/>
    <s v="LINJA AS"/>
    <n v="2022"/>
    <n v="24"/>
    <n v="240"/>
    <s v="PEX"/>
    <s v="1*3"/>
    <n v="100"/>
    <n v="100"/>
    <n v="10.068"/>
    <n v="300700"/>
    <n v="185.68459925056601"/>
    <n v="1869.4725452546986"/>
  </r>
  <r>
    <x v="11"/>
    <s v="LINJA AS"/>
    <n v="2022"/>
    <n v="132"/>
    <n v="400"/>
    <s v="PEX"/>
    <s v="3*1"/>
    <n v="100"/>
    <n v="100"/>
    <n v="14.641999999999999"/>
    <n v="303100"/>
    <n v="954.29844234300197"/>
    <n v="13972.837792786235"/>
  </r>
  <r>
    <x v="12"/>
    <s v="LINJA AS"/>
    <n v="2022"/>
    <n v="66"/>
    <n v="400"/>
    <s v="PEX"/>
    <s v="3*1"/>
    <n v="100"/>
    <n v="100"/>
    <n v="0.5"/>
    <n v="302800"/>
    <n v="557.65368470375995"/>
    <n v="278.82684235187998"/>
  </r>
  <r>
    <x v="12"/>
    <s v="LINJA AS"/>
    <n v="2022"/>
    <n v="132"/>
    <n v="400"/>
    <s v="PEX"/>
    <s v="3*1"/>
    <n v="100"/>
    <n v="100"/>
    <n v="0.83599999999999997"/>
    <n v="303100"/>
    <n v="954.29844234300197"/>
    <n v="797.79349779874963"/>
  </r>
  <r>
    <x v="13"/>
    <s v="LNETT AS"/>
    <n v="2022"/>
    <n v="66"/>
    <n v="240"/>
    <s v="PEX"/>
    <s v="1*3"/>
    <n v="100"/>
    <n v="100"/>
    <n v="10.54"/>
    <n v="302400"/>
    <n v="226.57325916082101"/>
    <n v="2388.0821515550533"/>
  </r>
  <r>
    <x v="13"/>
    <s v="LNETT AS"/>
    <n v="2022"/>
    <n v="66"/>
    <n v="630"/>
    <s v="PEX"/>
    <s v="3*1"/>
    <n v="100"/>
    <n v="100"/>
    <n v="1.51"/>
    <n v="302900"/>
    <n v="662.23730760531396"/>
    <n v="999.97833448402412"/>
  </r>
  <r>
    <x v="14"/>
    <s v="LUCERNA AS"/>
    <n v="2022"/>
    <n v="66"/>
    <n v="95"/>
    <s v="Olje"/>
    <s v="1*3"/>
    <n v="100"/>
    <n v="100"/>
    <n v="4.45"/>
    <n v="306300"/>
    <n v="229.80493703446601"/>
    <n v="1022.6319698033737"/>
  </r>
  <r>
    <x v="14"/>
    <s v="LUCERNA AS"/>
    <n v="2022"/>
    <n v="66"/>
    <n v="95"/>
    <s v="PEX"/>
    <s v="1*3"/>
    <n v="100"/>
    <n v="100"/>
    <n v="7.73"/>
    <n v="302000"/>
    <n v="175.696105411128"/>
    <n v="1358.1308948280196"/>
  </r>
  <r>
    <x v="15"/>
    <s v="MELLOM AS"/>
    <n v="2022"/>
    <n v="66"/>
    <n v="240"/>
    <s v="Olje"/>
    <s v="3*1"/>
    <n v="100"/>
    <n v="100"/>
    <n v="4.2"/>
    <n v="307000"/>
    <n v="588.42066425921496"/>
    <n v="2471.3667898887029"/>
  </r>
  <r>
    <x v="15"/>
    <s v="MELLOM AS"/>
    <n v="2022"/>
    <n v="132"/>
    <n v="630"/>
    <s v="Olje"/>
    <s v="3*1"/>
    <n v="100"/>
    <n v="100"/>
    <n v="12.8"/>
    <n v="307500"/>
    <n v="1348.5086685281501"/>
    <n v="17260.910957160322"/>
  </r>
  <r>
    <x v="15"/>
    <s v="MELLOM AS"/>
    <n v="2022"/>
    <n v="66"/>
    <n v="150"/>
    <s v="PEX"/>
    <s v="1*3"/>
    <n v="100"/>
    <n v="100"/>
    <n v="3.1"/>
    <n v="302200"/>
    <n v="199.41688364894401"/>
    <n v="618.19233931172641"/>
  </r>
  <r>
    <x v="15"/>
    <s v="MELLOM AS"/>
    <n v="2022"/>
    <n v="132"/>
    <n v="630"/>
    <s v="PEX"/>
    <s v="3*1"/>
    <n v="100"/>
    <n v="100"/>
    <n v="5.2"/>
    <n v="303200"/>
    <n v="1036.2374373293501"/>
    <n v="5388.434674112621"/>
  </r>
  <r>
    <x v="16"/>
    <s v="NETT I NORD AS"/>
    <n v="2022"/>
    <n v="66"/>
    <n v="120"/>
    <s v="Olje"/>
    <s v="1*3"/>
    <n v="100"/>
    <n v="100"/>
    <n v="9.1300000000000008"/>
    <n v="306400"/>
    <n v="244.70128262687899"/>
    <n v="2234.1227103834053"/>
  </r>
  <r>
    <x v="17"/>
    <s v="NORANETT ANDØY AS"/>
    <n v="2022"/>
    <n v="66"/>
    <n v="240"/>
    <s v="PEX"/>
    <s v="3*1"/>
    <n v="100"/>
    <n v="100"/>
    <n v="0.7"/>
    <n v="311300"/>
    <n v="451.55435712247299"/>
    <n v="316.08804998573106"/>
  </r>
  <r>
    <x v="18"/>
    <s v="NORANETT AS"/>
    <n v="2022"/>
    <n v="66"/>
    <n v="95"/>
    <s v="Olje"/>
    <s v="1*3"/>
    <n v="100"/>
    <n v="100"/>
    <n v="0.9"/>
    <n v="314900"/>
    <n v="229.80493703446601"/>
    <n v="206.82444333101941"/>
  </r>
  <r>
    <x v="18"/>
    <s v="NORANETT AS"/>
    <n v="2022"/>
    <n v="36"/>
    <n v="120"/>
    <s v="PEX"/>
    <s v="1*3"/>
    <n v="100"/>
    <n v="100"/>
    <n v="0.90300000000000002"/>
    <n v="301400"/>
    <n v="137.50034748186499"/>
    <n v="124.1628137761241"/>
  </r>
  <r>
    <x v="18"/>
    <s v="NORANETT AS"/>
    <n v="2022"/>
    <n v="36"/>
    <n v="185"/>
    <s v="PEX"/>
    <s v="1*3"/>
    <n v="100"/>
    <n v="100"/>
    <n v="7.55"/>
    <n v="301600"/>
    <n v="176.721732244414"/>
    <n v="1334.2490784453257"/>
  </r>
  <r>
    <x v="19"/>
    <s v="NORANETT HADSEL AS"/>
    <n v="2022"/>
    <n v="132"/>
    <n v="1200"/>
    <s v="PEX"/>
    <s v="3*1"/>
    <n v="0"/>
    <n v="0"/>
    <n v="3.8"/>
    <n v="303500"/>
    <n v="1302.15266634165"/>
    <n v="0"/>
  </r>
  <r>
    <x v="20"/>
    <s v="SYGNIR AS"/>
    <n v="2022"/>
    <n v="66"/>
    <n v="150"/>
    <s v="PEX"/>
    <s v="1*3"/>
    <n v="100"/>
    <n v="100"/>
    <n v="2.2999999999999998"/>
    <n v="302200"/>
    <n v="199.41688364894401"/>
    <n v="458.65883239257118"/>
  </r>
  <r>
    <x v="21"/>
    <s v="TENSIO TN AS"/>
    <n v="2022"/>
    <n v="66"/>
    <n v="95"/>
    <s v="Olje"/>
    <s v="1*3"/>
    <n v="100"/>
    <n v="100"/>
    <n v="5.93"/>
    <n v="306300"/>
    <n v="229.80493703446601"/>
    <n v="1362.7432766143834"/>
  </r>
  <r>
    <x v="21"/>
    <s v="TENSIO TN AS"/>
    <n v="2022"/>
    <n v="66"/>
    <n v="240"/>
    <s v="PEX"/>
    <s v="1*3"/>
    <n v="100"/>
    <n v="100"/>
    <n v="2.621"/>
    <n v="302400"/>
    <n v="226.57325916082101"/>
    <n v="593.84851226051182"/>
  </r>
  <r>
    <x v="21"/>
    <s v="TENSIO TN AS"/>
    <n v="2022"/>
    <n v="66"/>
    <n v="400"/>
    <s v="PEX"/>
    <s v="1*3"/>
    <n v="100"/>
    <n v="100"/>
    <n v="0.93899999999999995"/>
    <n v="302500"/>
    <n v="241.59389253697199"/>
    <n v="226.8566650922167"/>
  </r>
  <r>
    <x v="22"/>
    <s v="TENSIO TS AS"/>
    <n v="2022"/>
    <n v="66"/>
    <n v="240"/>
    <s v="Olje"/>
    <s v="3*1"/>
    <n v="100"/>
    <n v="100"/>
    <n v="4.78"/>
    <n v="307000"/>
    <n v="588.42066425921496"/>
    <n v="2812.6507751590475"/>
  </r>
  <r>
    <x v="22"/>
    <s v="TENSIO TS AS"/>
    <n v="2022"/>
    <n v="132"/>
    <n v="400"/>
    <s v="PEX"/>
    <s v="3*1"/>
    <n v="100"/>
    <n v="100"/>
    <n v="4.2869999999999999"/>
    <n v="303100"/>
    <n v="954.29844234300197"/>
    <n v="4091.0774223244493"/>
  </r>
  <r>
    <x v="22"/>
    <s v="TENSIO TS AS"/>
    <n v="2022"/>
    <n v="132"/>
    <n v="800"/>
    <s v="PEX"/>
    <s v="3*1"/>
    <n v="100"/>
    <n v="100"/>
    <n v="2.5750000000000002"/>
    <n v="303300"/>
    <n v="1118.1764323156999"/>
    <n v="2879.3043132129274"/>
  </r>
  <r>
    <x v="23"/>
    <s v="VESTÁLL AS"/>
    <n v="2022"/>
    <n v="66"/>
    <n v="240"/>
    <s v="Olje"/>
    <s v="3*1"/>
    <n v="100"/>
    <n v="100"/>
    <n v="1.7"/>
    <n v="307000"/>
    <n v="588.42066425921496"/>
    <n v="1000.3151292406654"/>
  </r>
  <r>
    <x v="24"/>
    <s v="VISSI AS"/>
    <n v="2022"/>
    <n v="66"/>
    <n v="240"/>
    <s v="PEX"/>
    <s v="3*1"/>
    <n v="100"/>
    <n v="100"/>
    <n v="2.2999999999999998"/>
    <n v="302700"/>
    <n v="451.55435712247299"/>
    <n v="1038.575021381687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7">
  <r>
    <x v="0"/>
    <s v="Aktieselskabet Saudefaldene"/>
    <n v="2022"/>
    <n v="66"/>
    <n v="100"/>
    <n v="100"/>
    <n v="2"/>
    <n v="60"/>
    <n v="600100"/>
    <n v="147.32938519715199"/>
    <n v="4.8755363355116996"/>
    <n v="294.65877039430399"/>
    <n v="292.53218013070199"/>
    <n v="587.19095052500597"/>
  </r>
  <r>
    <x v="1"/>
    <s v="ALUT AS"/>
    <n v="2022"/>
    <n v="66"/>
    <n v="100"/>
    <n v="100"/>
    <n v="3"/>
    <n v="22"/>
    <n v="600100"/>
    <n v="147.32938519715199"/>
    <n v="4.8755363355116996"/>
    <n v="441.98815559145601"/>
    <n v="107.26179938125739"/>
    <n v="549.24995497271334"/>
  </r>
  <r>
    <x v="1"/>
    <s v="ALUT AS"/>
    <n v="2022"/>
    <n v="132"/>
    <n v="100"/>
    <n v="100"/>
    <n v="3"/>
    <n v="110"/>
    <n v="600200"/>
    <n v="226.622172039064"/>
    <n v="4.2861857894608004"/>
    <n v="679.86651611719196"/>
    <n v="471.48043684068807"/>
    <n v="1151.3469529578801"/>
  </r>
  <r>
    <x v="2"/>
    <s v="ARVA AS"/>
    <n v="2022"/>
    <n v="66"/>
    <n v="100"/>
    <n v="100"/>
    <n v="43"/>
    <n v="835"/>
    <n v="600100"/>
    <n v="147.32938519715199"/>
    <n v="4.8755363355116996"/>
    <n v="6335.1635634775357"/>
    <n v="4071.0728401522692"/>
    <n v="10406.236403629806"/>
  </r>
  <r>
    <x v="2"/>
    <s v="ARVA AS"/>
    <n v="2022"/>
    <n v="132"/>
    <n v="100"/>
    <n v="100"/>
    <n v="39"/>
    <n v="1315.5"/>
    <n v="600200"/>
    <n v="226.622172039064"/>
    <n v="4.2861857894608004"/>
    <n v="8838.2647095234952"/>
    <n v="5638.4774060356831"/>
    <n v="14476.742115559178"/>
  </r>
  <r>
    <x v="2"/>
    <s v="ARVA AS"/>
    <n v="2022"/>
    <n v="66"/>
    <n v="100"/>
    <n v="100"/>
    <n v="1"/>
    <n v="30"/>
    <n v="600600"/>
    <n v="147.32938519715199"/>
    <n v="4.8755363355116996"/>
    <n v="147.32938519715199"/>
    <n v="146.26609006535099"/>
    <n v="293.59547526250299"/>
  </r>
  <r>
    <x v="2"/>
    <s v="ARVA AS"/>
    <n v="2022"/>
    <n v="132"/>
    <n v="100"/>
    <n v="100"/>
    <n v="5"/>
    <n v="286"/>
    <n v="600700"/>
    <n v="226.622172039064"/>
    <n v="4.2861857894608004"/>
    <n v="1133.1108601953199"/>
    <n v="1225.849135785789"/>
    <n v="2358.9599959811089"/>
  </r>
  <r>
    <x v="3"/>
    <s v="BARENTS NETT AS"/>
    <n v="2022"/>
    <n v="66"/>
    <n v="100"/>
    <n v="100"/>
    <n v="1"/>
    <n v="6"/>
    <n v="600100"/>
    <n v="147.32938519715199"/>
    <n v="4.8755363355116996"/>
    <n v="147.32938519715199"/>
    <n v="29.253218013070196"/>
    <n v="176.5826032102222"/>
  </r>
  <r>
    <x v="3"/>
    <s v="BARENTS NETT AS"/>
    <n v="2022"/>
    <n v="132"/>
    <n v="100"/>
    <n v="100"/>
    <n v="19"/>
    <n v="588"/>
    <n v="600200"/>
    <n v="226.622172039064"/>
    <n v="4.2861857894608004"/>
    <n v="4305.8212687422156"/>
    <n v="2520.2772442029504"/>
    <n v="6826.0985129451656"/>
  </r>
  <r>
    <x v="4"/>
    <s v="BKK AS"/>
    <n v="2022"/>
    <n v="300"/>
    <n v="0"/>
    <n v="0"/>
    <n v="2"/>
    <n v="460"/>
    <n v="600300"/>
    <n v="551.82991776195399"/>
    <n v="4.8219590131435002"/>
    <n v="0"/>
    <n v="0"/>
    <n v="0"/>
  </r>
  <r>
    <x v="4"/>
    <s v="BKK AS"/>
    <n v="2022"/>
    <n v="66"/>
    <n v="100"/>
    <n v="100"/>
    <n v="23"/>
    <n v="400"/>
    <n v="600100"/>
    <n v="147.32938519715199"/>
    <n v="4.8755363355116996"/>
    <n v="3388.575859534496"/>
    <n v="1950.2145342046799"/>
    <n v="5338.7903937391757"/>
  </r>
  <r>
    <x v="4"/>
    <s v="BKK AS"/>
    <n v="2022"/>
    <n v="132"/>
    <n v="100"/>
    <n v="100"/>
    <n v="74"/>
    <n v="2366.5"/>
    <n v="600200"/>
    <n v="226.622172039064"/>
    <n v="4.2861857894608004"/>
    <n v="16770.040730890734"/>
    <n v="10143.258670758983"/>
    <n v="26913.299401649718"/>
  </r>
  <r>
    <x v="4"/>
    <s v="BKK AS"/>
    <n v="2022"/>
    <n v="300"/>
    <n v="100"/>
    <n v="100"/>
    <n v="2"/>
    <n v="500"/>
    <n v="600300"/>
    <n v="551.82991776195399"/>
    <n v="4.8219590131435002"/>
    <n v="1103.659835523908"/>
    <n v="2410.9795065717499"/>
    <n v="3514.6393420956579"/>
  </r>
  <r>
    <x v="4"/>
    <s v="BKK AS"/>
    <n v="2022"/>
    <n v="132"/>
    <n v="100"/>
    <n v="100"/>
    <n v="9"/>
    <n v="545"/>
    <n v="600700"/>
    <n v="226.622172039064"/>
    <n v="4.2861857894608004"/>
    <n v="2039.599548351576"/>
    <n v="2335.9712552561364"/>
    <n v="4375.5708036077122"/>
  </r>
  <r>
    <x v="5"/>
    <s v="BREHEIM NETT AS"/>
    <n v="2022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6"/>
    <s v="DE NETT AS"/>
    <n v="2022"/>
    <n v="66"/>
    <n v="100"/>
    <n v="100"/>
    <n v="1"/>
    <n v="10"/>
    <n v="600600"/>
    <n v="147.32938519715199"/>
    <n v="4.8755363355116996"/>
    <n v="147.32938519715199"/>
    <n v="48.755363355116998"/>
    <n v="196.08474855226899"/>
  </r>
  <r>
    <x v="6"/>
    <s v="DE NETT AS"/>
    <n v="2022"/>
    <n v="132"/>
    <n v="100"/>
    <n v="100"/>
    <n v="1"/>
    <n v="20"/>
    <n v="600700"/>
    <n v="226.622172039064"/>
    <n v="4.2861857894608004"/>
    <n v="226.622172039064"/>
    <n v="85.723715789216016"/>
    <n v="312.34588782828001"/>
  </r>
  <r>
    <x v="7"/>
    <s v="ELINETT AS"/>
    <n v="2022"/>
    <n v="132"/>
    <n v="100"/>
    <n v="100"/>
    <n v="13"/>
    <n v="436"/>
    <n v="600200"/>
    <n v="226.622172039064"/>
    <n v="4.2861857894608004"/>
    <n v="2946.0882365078319"/>
    <n v="1868.777004204909"/>
    <n v="4814.8652407127411"/>
  </r>
  <r>
    <x v="8"/>
    <s v="ELMEA AS"/>
    <n v="2022"/>
    <n v="66"/>
    <n v="100"/>
    <n v="100"/>
    <n v="1"/>
    <n v="35"/>
    <n v="600100"/>
    <n v="147.32938519715199"/>
    <n v="4.8755363355116996"/>
    <n v="147.32938519715199"/>
    <n v="170.64377174290948"/>
    <n v="317.97315694006147"/>
  </r>
  <r>
    <x v="8"/>
    <s v="ELMEA AS"/>
    <n v="2022"/>
    <n v="132"/>
    <n v="100"/>
    <n v="100"/>
    <n v="9"/>
    <n v="370"/>
    <n v="600200"/>
    <n v="226.622172039064"/>
    <n v="4.2861857894608004"/>
    <n v="2039.599548351576"/>
    <n v="1585.8887421004961"/>
    <n v="3625.4882904520719"/>
  </r>
  <r>
    <x v="9"/>
    <s v="ELVIA AS"/>
    <n v="2022"/>
    <n v="132"/>
    <n v="50"/>
    <n v="50"/>
    <n v="1"/>
    <n v="10"/>
    <n v="600200"/>
    <n v="226.622172039064"/>
    <n v="4.2861857894608004"/>
    <n v="113.311086019532"/>
    <n v="21.430928947304004"/>
    <n v="134.742014966836"/>
  </r>
  <r>
    <x v="9"/>
    <s v="ELVIA AS"/>
    <n v="2022"/>
    <n v="66"/>
    <n v="100"/>
    <n v="100"/>
    <n v="450"/>
    <n v="8188.97"/>
    <n v="600100"/>
    <n v="147.32938519715199"/>
    <n v="4.8755363355116996"/>
    <n v="66298.223338718395"/>
    <n v="39925.620785415245"/>
    <n v="106223.84412413364"/>
  </r>
  <r>
    <x v="9"/>
    <s v="ELVIA AS"/>
    <n v="2022"/>
    <n v="132"/>
    <n v="100"/>
    <n v="100"/>
    <n v="109"/>
    <n v="4251"/>
    <n v="600200"/>
    <n v="226.622172039064"/>
    <n v="4.2861857894608004"/>
    <n v="24701.816752257975"/>
    <n v="18220.575790997864"/>
    <n v="42922.392543255839"/>
  </r>
  <r>
    <x v="9"/>
    <s v="ELVIA AS"/>
    <n v="2022"/>
    <n v="66"/>
    <n v="100"/>
    <n v="100"/>
    <n v="7"/>
    <n v="262"/>
    <n v="600600"/>
    <n v="147.32938519715199"/>
    <n v="4.8755363355116996"/>
    <n v="1031.3056963800639"/>
    <n v="1277.3905199040653"/>
    <n v="2308.6962162841292"/>
  </r>
  <r>
    <x v="9"/>
    <s v="ELVIA AS"/>
    <n v="2022"/>
    <n v="132"/>
    <n v="100"/>
    <n v="100"/>
    <n v="10"/>
    <n v="800"/>
    <n v="600700"/>
    <n v="226.622172039064"/>
    <n v="4.2861857894608004"/>
    <n v="2266.2217203906398"/>
    <n v="3428.9486315686404"/>
    <n v="5695.1703519592802"/>
  </r>
  <r>
    <x v="10"/>
    <s v="Enida AS"/>
    <n v="2022"/>
    <n v="66"/>
    <n v="100"/>
    <n v="100"/>
    <n v="10"/>
    <n v="195"/>
    <n v="600100"/>
    <n v="147.32938519715199"/>
    <n v="4.8755363355116996"/>
    <n v="1473.2938519715199"/>
    <n v="950.72958542478148"/>
    <n v="2424.0234373963012"/>
  </r>
  <r>
    <x v="11"/>
    <s v="EVERKET AS"/>
    <n v="2022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12"/>
    <s v="FAGNE AS"/>
    <n v="2022"/>
    <n v="66"/>
    <n v="100"/>
    <n v="100"/>
    <n v="69"/>
    <n v="1689.7"/>
    <n v="600100"/>
    <n v="147.32938519715199"/>
    <n v="4.8755363355116996"/>
    <n v="10165.727578603488"/>
    <n v="8238.1937461141188"/>
    <n v="18403.921324717609"/>
  </r>
  <r>
    <x v="12"/>
    <s v="FAGNE AS"/>
    <n v="2022"/>
    <n v="300"/>
    <n v="100"/>
    <n v="100"/>
    <n v="1"/>
    <n v="100"/>
    <n v="600300"/>
    <n v="551.82991776195399"/>
    <n v="4.8219590131435002"/>
    <n v="551.82991776195399"/>
    <n v="482.19590131435001"/>
    <n v="1034.0258190763041"/>
  </r>
  <r>
    <x v="12"/>
    <s v="FAGNE AS"/>
    <n v="2022"/>
    <n v="66"/>
    <n v="100"/>
    <n v="100"/>
    <n v="1"/>
    <n v="16"/>
    <n v="600600"/>
    <n v="147.32938519715199"/>
    <n v="4.8755363355116996"/>
    <n v="147.32938519715199"/>
    <n v="78.008581368187194"/>
    <n v="225.33796656533917"/>
  </r>
  <r>
    <x v="13"/>
    <s v="FJELLNETT AS"/>
    <n v="2022"/>
    <n v="66"/>
    <n v="100"/>
    <n v="100"/>
    <n v="13"/>
    <n v="181"/>
    <n v="600100"/>
    <n v="147.32938519715199"/>
    <n v="4.8755363355116996"/>
    <n v="1915.2820075629759"/>
    <n v="882.4720767276176"/>
    <n v="2797.7540842905937"/>
  </r>
  <r>
    <x v="13"/>
    <s v="FJELLNETT AS"/>
    <n v="2022"/>
    <n v="132"/>
    <n v="100"/>
    <n v="100"/>
    <n v="2"/>
    <n v="55"/>
    <n v="600200"/>
    <n v="226.622172039064"/>
    <n v="4.2861857894608004"/>
    <n v="453.24434407812799"/>
    <n v="235.74021842034404"/>
    <n v="688.98456249847209"/>
  </r>
  <r>
    <x v="14"/>
    <s v="FØRE AS"/>
    <n v="2022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15"/>
    <s v="GLITRE NETT AS"/>
    <n v="2022"/>
    <n v="66"/>
    <n v="75"/>
    <n v="75"/>
    <n v="3"/>
    <n v="60"/>
    <n v="600100"/>
    <n v="147.32938519715199"/>
    <n v="4.8755363355116996"/>
    <n v="331.49111669359201"/>
    <n v="219.39913509802648"/>
    <n v="550.89025179161854"/>
  </r>
  <r>
    <x v="15"/>
    <s v="GLITRE NETT AS"/>
    <n v="2022"/>
    <n v="66"/>
    <n v="75"/>
    <n v="100"/>
    <n v="1"/>
    <n v="11"/>
    <n v="600100"/>
    <n v="147.32938519715199"/>
    <n v="4.8755363355116996"/>
    <n v="128.91321204750798"/>
    <n v="46.927037229300112"/>
    <n v="175.84024927680809"/>
  </r>
  <r>
    <x v="15"/>
    <s v="GLITRE NETT AS"/>
    <n v="2022"/>
    <n v="66"/>
    <n v="100"/>
    <n v="100"/>
    <n v="70"/>
    <n v="1322.5"/>
    <n v="600100"/>
    <n v="147.32938519715199"/>
    <n v="4.8755363355116996"/>
    <n v="10313.05696380064"/>
    <n v="6447.8968037142231"/>
    <n v="16760.953767514864"/>
  </r>
  <r>
    <x v="15"/>
    <s v="GLITRE NETT AS"/>
    <n v="2022"/>
    <n v="132"/>
    <n v="100"/>
    <n v="100"/>
    <n v="95"/>
    <n v="3401"/>
    <n v="600200"/>
    <n v="226.622172039064"/>
    <n v="4.2861857894608004"/>
    <n v="21529.106343711079"/>
    <n v="14577.317869956183"/>
    <n v="36106.424213667262"/>
  </r>
  <r>
    <x v="15"/>
    <s v="GLITRE NETT AS"/>
    <n v="2022"/>
    <n v="66"/>
    <n v="100"/>
    <n v="100"/>
    <n v="4"/>
    <n v="90"/>
    <n v="600600"/>
    <n v="147.32938519715199"/>
    <n v="4.8755363355116996"/>
    <n v="589.31754078860797"/>
    <n v="438.79827019605295"/>
    <n v="1028.115810984661"/>
  </r>
  <r>
    <x v="15"/>
    <s v="GLITRE NETT AS"/>
    <n v="2022"/>
    <n v="132"/>
    <n v="100"/>
    <n v="100"/>
    <n v="13"/>
    <n v="830"/>
    <n v="600700"/>
    <n v="226.622172039064"/>
    <n v="4.2861857894608004"/>
    <n v="2946.0882365078319"/>
    <n v="3557.5342052524643"/>
    <n v="6503.6224417602962"/>
  </r>
  <r>
    <x v="16"/>
    <s v="HAFSLUND ECO VANNKRAFT AS"/>
    <n v="2022"/>
    <n v="300"/>
    <n v="45"/>
    <n v="45"/>
    <n v="2"/>
    <n v="100"/>
    <n v="600800"/>
    <n v="551.82991776195399"/>
    <n v="4.8219590131435002"/>
    <n v="496.64692598575863"/>
    <n v="216.98815559145751"/>
    <n v="713.63508157721617"/>
  </r>
  <r>
    <x v="16"/>
    <s v="HAFSLUND ECO VANNKRAFT AS"/>
    <n v="2022"/>
    <n v="300"/>
    <n v="47.29"/>
    <n v="47.29"/>
    <n v="2"/>
    <n v="100"/>
    <n v="600800"/>
    <n v="551.82991776195399"/>
    <n v="4.8219590131435002"/>
    <n v="521.92073621925613"/>
    <n v="228.03044173155612"/>
    <n v="749.95117795081228"/>
  </r>
  <r>
    <x v="17"/>
    <s v="HALLINGDAL KRAFTNETT AS"/>
    <n v="2022"/>
    <n v="66"/>
    <n v="100"/>
    <n v="100"/>
    <n v="13"/>
    <n v="256.5"/>
    <n v="600100"/>
    <n v="147.32938519715199"/>
    <n v="4.8755363355116996"/>
    <n v="1915.2820075629759"/>
    <n v="1250.575070058751"/>
    <n v="3165.8570776217266"/>
  </r>
  <r>
    <x v="18"/>
    <s v="HEMSIL NETT AS"/>
    <n v="2022"/>
    <n v="66"/>
    <n v="100"/>
    <n v="100"/>
    <n v="3"/>
    <n v="47"/>
    <n v="600100"/>
    <n v="147.32938519715199"/>
    <n v="4.8755363355116996"/>
    <n v="441.98815559145601"/>
    <n v="229.15020776904987"/>
    <n v="671.13836336050588"/>
  </r>
  <r>
    <x v="19"/>
    <s v="HERØYA NETT AS"/>
    <n v="2022"/>
    <n v="132"/>
    <n v="100"/>
    <n v="100"/>
    <n v="13"/>
    <n v="480"/>
    <n v="600200"/>
    <n v="226.622172039064"/>
    <n v="4.2861857894608004"/>
    <n v="2946.0882365078319"/>
    <n v="2057.3691789411841"/>
    <n v="5003.4574154490165"/>
  </r>
  <r>
    <x v="20"/>
    <s v="INDRE HORDALAND KRAFTNETT AS"/>
    <n v="2022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20"/>
    <s v="INDRE HORDALAND KRAFTNETT AS"/>
    <n v="2022"/>
    <n v="132"/>
    <n v="100"/>
    <n v="100"/>
    <n v="2"/>
    <n v="72"/>
    <n v="600200"/>
    <n v="226.622172039064"/>
    <n v="4.2861857894608004"/>
    <n v="453.24434407812799"/>
    <n v="308.60537684117764"/>
    <n v="761.84972091930558"/>
  </r>
  <r>
    <x v="21"/>
    <s v="JÆREN EVERK AS"/>
    <n v="2022"/>
    <n v="66"/>
    <n v="100"/>
    <n v="100"/>
    <n v="4"/>
    <n v="75"/>
    <n v="600100"/>
    <n v="147.32938519715199"/>
    <n v="4.8755363355116996"/>
    <n v="589.31754078860797"/>
    <n v="365.6652251633775"/>
    <n v="954.98276595198547"/>
  </r>
  <r>
    <x v="21"/>
    <s v="JÆREN EVERK AS"/>
    <n v="2022"/>
    <n v="132"/>
    <n v="100"/>
    <n v="100"/>
    <n v="2"/>
    <n v="40"/>
    <n v="600200"/>
    <n v="226.622172039064"/>
    <n v="4.2861857894608004"/>
    <n v="453.24434407812799"/>
    <n v="171.44743157843203"/>
    <n v="624.69177565656003"/>
  </r>
  <r>
    <x v="22"/>
    <s v="KE NETT AS"/>
    <n v="2022"/>
    <n v="66"/>
    <n v="50"/>
    <n v="50"/>
    <n v="3"/>
    <n v="44"/>
    <n v="600100"/>
    <n v="147.32938519715199"/>
    <n v="4.8755363355116996"/>
    <n v="220.994077795728"/>
    <n v="107.26179938125739"/>
    <n v="328.25587717698539"/>
  </r>
  <r>
    <x v="22"/>
    <s v="KE NETT AS"/>
    <n v="2022"/>
    <n v="66"/>
    <n v="100"/>
    <n v="100"/>
    <n v="5"/>
    <n v="82"/>
    <n v="600100"/>
    <n v="147.32938519715199"/>
    <n v="4.8755363355116996"/>
    <n v="736.64692598575994"/>
    <n v="399.79397951195938"/>
    <n v="1136.4409054977193"/>
  </r>
  <r>
    <x v="23"/>
    <s v="KLIVE AS"/>
    <n v="2022"/>
    <n v="66"/>
    <n v="100"/>
    <n v="100"/>
    <n v="1"/>
    <n v="8"/>
    <n v="600100"/>
    <n v="147.32938519715199"/>
    <n v="4.8755363355116996"/>
    <n v="147.32938519715199"/>
    <n v="39.004290684093597"/>
    <n v="186.3336758812456"/>
  </r>
  <r>
    <x v="24"/>
    <s v="KYSTNETT AS"/>
    <n v="2022"/>
    <n v="66"/>
    <n v="100"/>
    <n v="100"/>
    <n v="9"/>
    <n v="123"/>
    <n v="600100"/>
    <n v="147.32938519715199"/>
    <n v="4.8755363355116996"/>
    <n v="1325.964466774368"/>
    <n v="599.69096926793907"/>
    <n v="1925.655436042307"/>
  </r>
  <r>
    <x v="24"/>
    <s v="KYSTNETT AS"/>
    <n v="2022"/>
    <n v="132"/>
    <n v="100"/>
    <n v="100"/>
    <n v="3"/>
    <n v="111"/>
    <n v="600200"/>
    <n v="226.622172039064"/>
    <n v="4.2861857894608004"/>
    <n v="679.86651611719196"/>
    <n v="475.76662263014885"/>
    <n v="1155.6331387473408"/>
  </r>
  <r>
    <x v="25"/>
    <s v="LEDE AS"/>
    <n v="2022"/>
    <n v="66"/>
    <n v="100"/>
    <n v="100"/>
    <n v="13"/>
    <n v="312.5"/>
    <n v="600100"/>
    <n v="147.32938519715199"/>
    <n v="4.8755363355116996"/>
    <n v="1915.2820075629759"/>
    <n v="1523.6051048474062"/>
    <n v="3438.8871124103821"/>
  </r>
  <r>
    <x v="25"/>
    <s v="LEDE AS"/>
    <n v="2022"/>
    <n v="132"/>
    <n v="100"/>
    <n v="100"/>
    <n v="83"/>
    <n v="2684.5"/>
    <n v="600200"/>
    <n v="226.622172039064"/>
    <n v="4.2861857894608004"/>
    <n v="18809.64027924231"/>
    <n v="11506.265751807519"/>
    <n v="30315.906031049832"/>
  </r>
  <r>
    <x v="25"/>
    <s v="LEDE AS"/>
    <n v="2022"/>
    <n v="132"/>
    <n v="100"/>
    <n v="100"/>
    <n v="5"/>
    <n v="156.5"/>
    <n v="600700"/>
    <n v="226.622172039064"/>
    <n v="4.2861857894608004"/>
    <n v="1133.1108601953199"/>
    <n v="670.78807605061525"/>
    <n v="1803.8989362459351"/>
  </r>
  <r>
    <x v="26"/>
    <s v="LEGA NETT AS"/>
    <n v="2022"/>
    <n v="66"/>
    <n v="100"/>
    <n v="100"/>
    <n v="5"/>
    <n v="33"/>
    <n v="600100"/>
    <n v="147.32938519715199"/>
    <n v="4.8755363355116996"/>
    <n v="736.64692598575994"/>
    <n v="160.89269907188608"/>
    <n v="897.53962505764605"/>
  </r>
  <r>
    <x v="27"/>
    <s v="LINEA AS"/>
    <n v="2022"/>
    <n v="66"/>
    <n v="100"/>
    <n v="100"/>
    <n v="3"/>
    <n v="46"/>
    <n v="600100"/>
    <n v="147.32938519715199"/>
    <n v="4.8755363355116996"/>
    <n v="441.98815559145601"/>
    <n v="224.27467143353817"/>
    <n v="666.26282702499418"/>
  </r>
  <r>
    <x v="27"/>
    <s v="LINEA AS"/>
    <n v="2022"/>
    <n v="132"/>
    <n v="100"/>
    <n v="100"/>
    <n v="14"/>
    <n v="571"/>
    <n v="600200"/>
    <n v="226.622172039064"/>
    <n v="4.2861857894608004"/>
    <n v="3172.7104085468959"/>
    <n v="2447.4120857821172"/>
    <n v="5620.1224943290126"/>
  </r>
  <r>
    <x v="27"/>
    <s v="LINEA AS"/>
    <n v="2022"/>
    <n v="132"/>
    <n v="100"/>
    <n v="100"/>
    <n v="3"/>
    <n v="190"/>
    <n v="600700"/>
    <n v="226.622172039064"/>
    <n v="4.2861857894608004"/>
    <n v="679.86651611719196"/>
    <n v="814.37529999755213"/>
    <n v="1494.2418161147441"/>
  </r>
  <r>
    <x v="28"/>
    <s v="LINJA AS"/>
    <n v="2022"/>
    <n v="66"/>
    <n v="100"/>
    <n v="100"/>
    <n v="14"/>
    <n v="326"/>
    <n v="600100"/>
    <n v="147.32938519715199"/>
    <n v="4.8755363355116996"/>
    <n v="2062.6113927601277"/>
    <n v="1589.4248453768141"/>
    <n v="3652.0362381369418"/>
  </r>
  <r>
    <x v="28"/>
    <s v="LINJA AS"/>
    <n v="2022"/>
    <n v="132"/>
    <n v="100"/>
    <n v="100"/>
    <n v="27"/>
    <n v="1113"/>
    <n v="600200"/>
    <n v="226.622172039064"/>
    <n v="4.2861857894608004"/>
    <n v="6118.7986450547278"/>
    <n v="4770.5247836698709"/>
    <n v="10889.323428724598"/>
  </r>
  <r>
    <x v="29"/>
    <s v="LINJA AS"/>
    <n v="2022"/>
    <n v="132"/>
    <n v="0"/>
    <n v="0"/>
    <n v="0"/>
    <n v="50"/>
    <n v="600200"/>
    <n v="226.622172039064"/>
    <n v="4.2861857894608004"/>
    <n v="0"/>
    <n v="0"/>
    <n v="0"/>
  </r>
  <r>
    <x v="29"/>
    <s v="LINJA AS"/>
    <n v="2022"/>
    <n v="66"/>
    <n v="100"/>
    <n v="100"/>
    <n v="21"/>
    <n v="414"/>
    <n v="600100"/>
    <n v="147.32938519715199"/>
    <n v="4.8755363355116996"/>
    <n v="3093.9170891401918"/>
    <n v="2018.4720429018437"/>
    <n v="5112.3891320420353"/>
  </r>
  <r>
    <x v="29"/>
    <s v="LINJA AS"/>
    <n v="2022"/>
    <n v="132"/>
    <n v="100"/>
    <n v="100"/>
    <n v="10"/>
    <n v="609"/>
    <n v="600200"/>
    <n v="226.622172039064"/>
    <n v="4.2861857894608004"/>
    <n v="2266.2217203906398"/>
    <n v="2610.2871457816273"/>
    <n v="4876.5088661722675"/>
  </r>
  <r>
    <x v="30"/>
    <s v="LNETT AS"/>
    <n v="2022"/>
    <n v="66"/>
    <n v="0"/>
    <n v="0"/>
    <n v="4"/>
    <n v="36.1"/>
    <n v="600100"/>
    <n v="147.32938519715199"/>
    <n v="4.8755363355116996"/>
    <n v="0"/>
    <n v="0"/>
    <n v="0"/>
  </r>
  <r>
    <x v="30"/>
    <s v="LNETT AS"/>
    <n v="2022"/>
    <n v="132"/>
    <n v="0"/>
    <n v="0"/>
    <n v="9"/>
    <n v="487"/>
    <n v="600200"/>
    <n v="226.622172039064"/>
    <n v="4.2861857894608004"/>
    <n v="0"/>
    <n v="0"/>
    <n v="0"/>
  </r>
  <r>
    <x v="30"/>
    <s v="LNETT AS"/>
    <n v="2022"/>
    <n v="66"/>
    <n v="100"/>
    <n v="100"/>
    <n v="88"/>
    <n v="1866.3"/>
    <n v="600100"/>
    <n v="147.32938519715199"/>
    <n v="4.8755363355116996"/>
    <n v="12964.985897349376"/>
    <n v="9099.2134629654847"/>
    <n v="22064.199360314858"/>
  </r>
  <r>
    <x v="30"/>
    <s v="LNETT AS"/>
    <n v="2022"/>
    <n v="132"/>
    <n v="100"/>
    <n v="100"/>
    <n v="13"/>
    <n v="964"/>
    <n v="600200"/>
    <n v="226.622172039064"/>
    <n v="4.2861857894608004"/>
    <n v="2946.0882365078319"/>
    <n v="4131.8831010402118"/>
    <n v="7077.9713375480442"/>
  </r>
  <r>
    <x v="31"/>
    <s v="LUCERNA AS"/>
    <n v="2022"/>
    <n v="66"/>
    <n v="0"/>
    <n v="0"/>
    <n v="1"/>
    <n v="8"/>
    <n v="600100"/>
    <n v="147.32938519715199"/>
    <n v="4.8755363355116996"/>
    <n v="0"/>
    <n v="0"/>
    <n v="0"/>
  </r>
  <r>
    <x v="31"/>
    <s v="LUCERNA AS"/>
    <n v="2022"/>
    <n v="66"/>
    <n v="100"/>
    <n v="100"/>
    <n v="3"/>
    <n v="24"/>
    <n v="600100"/>
    <n v="147.32938519715199"/>
    <n v="4.8755363355116996"/>
    <n v="441.98815559145601"/>
    <n v="117.01287205228078"/>
    <n v="559.00102764373673"/>
  </r>
  <r>
    <x v="31"/>
    <s v="LUCERNA AS"/>
    <n v="2022"/>
    <n v="132"/>
    <n v="100"/>
    <n v="100"/>
    <n v="4"/>
    <n v="150"/>
    <n v="600200"/>
    <n v="226.622172039064"/>
    <n v="4.2861857894608004"/>
    <n v="906.48868815625599"/>
    <n v="642.92786841912005"/>
    <n v="1549.416556575376"/>
  </r>
  <r>
    <x v="32"/>
    <s v="LUOSTEJOK NETT AS"/>
    <n v="2022"/>
    <n v="66"/>
    <n v="100"/>
    <n v="100"/>
    <n v="4"/>
    <n v="39"/>
    <n v="600100"/>
    <n v="147.32938519715199"/>
    <n v="4.8755363355116996"/>
    <n v="589.31754078860797"/>
    <n v="190.1459170849563"/>
    <n v="779.46345787356427"/>
  </r>
  <r>
    <x v="33"/>
    <s v="MELLOM AS"/>
    <n v="2022"/>
    <n v="66"/>
    <n v="100"/>
    <n v="100"/>
    <n v="8"/>
    <n v="115"/>
    <n v="600100"/>
    <n v="147.32938519715199"/>
    <n v="4.8755363355116996"/>
    <n v="1178.6350815772159"/>
    <n v="560.68667858384549"/>
    <n v="1739.3217601610613"/>
  </r>
  <r>
    <x v="33"/>
    <s v="MELLOM AS"/>
    <n v="2022"/>
    <n v="132"/>
    <n v="100"/>
    <n v="100"/>
    <n v="8"/>
    <n v="386"/>
    <n v="600200"/>
    <n v="226.622172039064"/>
    <n v="4.2861857894608004"/>
    <n v="1812.977376312512"/>
    <n v="1654.4677147318689"/>
    <n v="3467.4450910443811"/>
  </r>
  <r>
    <x v="34"/>
    <s v="MELØY NETT AS"/>
    <n v="2022"/>
    <n v="132"/>
    <n v="100"/>
    <n v="100"/>
    <n v="1"/>
    <n v="25"/>
    <n v="600200"/>
    <n v="226.622172039064"/>
    <n v="4.2861857894608004"/>
    <n v="226.622172039064"/>
    <n v="107.15464473652001"/>
    <n v="333.776816775584"/>
  </r>
  <r>
    <x v="35"/>
    <s v="MIDTNETT AS"/>
    <n v="2022"/>
    <n v="66"/>
    <n v="100"/>
    <n v="100"/>
    <n v="4"/>
    <n v="60"/>
    <n v="600100"/>
    <n v="147.32938519715199"/>
    <n v="4.8755363355116996"/>
    <n v="589.31754078860797"/>
    <n v="292.53218013070199"/>
    <n v="881.8497209193099"/>
  </r>
  <r>
    <x v="35"/>
    <s v="MIDTNETT AS"/>
    <n v="2022"/>
    <n v="132"/>
    <n v="100"/>
    <n v="100"/>
    <n v="1"/>
    <n v="20"/>
    <n v="600200"/>
    <n v="226.622172039064"/>
    <n v="4.2861857894608004"/>
    <n v="226.622172039064"/>
    <n v="85.723715789216016"/>
    <n v="312.34588782828001"/>
  </r>
  <r>
    <x v="36"/>
    <s v="NETT I NORD AS"/>
    <n v="2022"/>
    <n v="66"/>
    <n v="100"/>
    <n v="100"/>
    <n v="9"/>
    <n v="77.3"/>
    <n v="600100"/>
    <n v="147.32938519715199"/>
    <n v="4.8755363355116996"/>
    <n v="1325.964466774368"/>
    <n v="376.87895873505437"/>
    <n v="1702.8434255094223"/>
  </r>
  <r>
    <x v="37"/>
    <s v="NORANETT ANDØY AS"/>
    <n v="2022"/>
    <n v="66"/>
    <n v="100"/>
    <n v="100"/>
    <n v="5"/>
    <n v="38"/>
    <n v="600100"/>
    <n v="147.32938519715199"/>
    <n v="4.8755363355116996"/>
    <n v="736.64692598575994"/>
    <n v="185.2703807494446"/>
    <n v="921.91730673520453"/>
  </r>
  <r>
    <x v="37"/>
    <s v="NORANETT ANDØY AS"/>
    <n v="2022"/>
    <n v="132"/>
    <n v="100"/>
    <n v="100"/>
    <n v="1"/>
    <n v="40"/>
    <n v="600200"/>
    <n v="226.622172039064"/>
    <n v="4.2861857894608004"/>
    <n v="226.622172039064"/>
    <n v="171.44743157843203"/>
    <n v="398.069603617496"/>
  </r>
  <r>
    <x v="38"/>
    <s v="NORANETT AS"/>
    <n v="2022"/>
    <n v="66"/>
    <n v="100"/>
    <n v="100"/>
    <n v="19"/>
    <n v="222"/>
    <n v="600100"/>
    <n v="147.32938519715199"/>
    <n v="4.8755363355116996"/>
    <n v="2799.2583187458877"/>
    <n v="1082.3690664835974"/>
    <n v="3881.6273852294853"/>
  </r>
  <r>
    <x v="38"/>
    <s v="NORANETT AS"/>
    <n v="2022"/>
    <n v="132"/>
    <n v="100"/>
    <n v="100"/>
    <n v="11"/>
    <n v="301"/>
    <n v="600200"/>
    <n v="226.622172039064"/>
    <n v="4.2861857894608004"/>
    <n v="2492.8438924297038"/>
    <n v="1290.141922627701"/>
    <n v="3782.9858150574046"/>
  </r>
  <r>
    <x v="38"/>
    <s v="NORANETT AS"/>
    <n v="2022"/>
    <n v="66"/>
    <n v="100"/>
    <n v="100"/>
    <n v="1"/>
    <n v="7"/>
    <n v="600600"/>
    <n v="147.32938519715199"/>
    <n v="4.8755363355116996"/>
    <n v="147.32938519715199"/>
    <n v="34.1287543485819"/>
    <n v="181.4581395457339"/>
  </r>
  <r>
    <x v="39"/>
    <s v="NORANETT HADSEL AS"/>
    <n v="2022"/>
    <n v="132"/>
    <n v="100"/>
    <n v="100"/>
    <n v="4"/>
    <n v="90"/>
    <n v="600200"/>
    <n v="226.622172039064"/>
    <n v="4.2861857894608004"/>
    <n v="906.48868815625599"/>
    <n v="385.75672105147203"/>
    <n v="1292.245409207728"/>
  </r>
  <r>
    <x v="40"/>
    <s v="NORGESNETT AS"/>
    <n v="2022"/>
    <n v="132"/>
    <n v="100"/>
    <n v="100"/>
    <n v="6"/>
    <n v="181"/>
    <n v="600200"/>
    <n v="226.622172039064"/>
    <n v="4.2861857894608004"/>
    <n v="1359.7330322343839"/>
    <n v="775.79962789240483"/>
    <n v="2135.5326601267889"/>
  </r>
  <r>
    <x v="41"/>
    <s v="NORSKE SKOG SKOGN AS"/>
    <n v="2022"/>
    <n v="66"/>
    <n v="100"/>
    <n v="100"/>
    <n v="7"/>
    <n v="90"/>
    <n v="600100"/>
    <n v="147.32938519715199"/>
    <n v="4.8755363355116996"/>
    <n v="1031.3056963800639"/>
    <n v="438.79827019605295"/>
    <n v="1470.1039665761168"/>
  </r>
  <r>
    <x v="42"/>
    <s v="NVE"/>
    <n v="2022"/>
    <n v="132"/>
    <n v="100"/>
    <n v="100"/>
    <n v="4"/>
    <n v="36"/>
    <n v="600200"/>
    <n v="226.622172039064"/>
    <n v="4.2861857894608004"/>
    <n v="906.48868815625599"/>
    <n v="154.30268842058882"/>
    <n v="1060.7913765768449"/>
  </r>
  <r>
    <x v="43"/>
    <s v="RK NETT AS"/>
    <n v="2022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43"/>
    <s v="RK NETT AS"/>
    <n v="2022"/>
    <n v="66"/>
    <n v="100"/>
    <n v="100"/>
    <n v="2"/>
    <n v="50"/>
    <n v="600100"/>
    <n v="147.32938519715199"/>
    <n v="4.8755363355116996"/>
    <n v="294.65877039430399"/>
    <n v="243.77681677558499"/>
    <n v="538.435587169889"/>
  </r>
  <r>
    <x v="44"/>
    <s v="ROMSDALSNETT AS"/>
    <n v="2022"/>
    <n v="132"/>
    <n v="100"/>
    <n v="100"/>
    <n v="1"/>
    <n v="30"/>
    <n v="600200"/>
    <n v="226.622172039064"/>
    <n v="4.2861857894608004"/>
    <n v="226.622172039064"/>
    <n v="128.58557368382401"/>
    <n v="355.20774572288803"/>
  </r>
  <r>
    <x v="45"/>
    <s v="RØROS E-VERK NETT AS"/>
    <n v="2022"/>
    <n v="66"/>
    <n v="100"/>
    <n v="100"/>
    <n v="2"/>
    <n v="26"/>
    <n v="600100"/>
    <n v="147.32938519715199"/>
    <n v="4.8755363355116996"/>
    <n v="294.65877039430399"/>
    <n v="126.76394472330419"/>
    <n v="421.42271511760816"/>
  </r>
  <r>
    <x v="45"/>
    <s v="RØROS E-VERK NETT AS"/>
    <n v="2022"/>
    <n v="132"/>
    <n v="100"/>
    <n v="100"/>
    <n v="3"/>
    <n v="85"/>
    <n v="600200"/>
    <n v="226.622172039064"/>
    <n v="4.2861857894608004"/>
    <n v="679.86651611719196"/>
    <n v="364.32579210416804"/>
    <n v="1044.19230822136"/>
  </r>
  <r>
    <x v="46"/>
    <s v="S-NETT AS"/>
    <n v="2022"/>
    <n v="66"/>
    <n v="100"/>
    <n v="100"/>
    <n v="2"/>
    <n v="45"/>
    <n v="600100"/>
    <n v="147.32938519715199"/>
    <n v="4.8755363355116996"/>
    <n v="294.65877039430399"/>
    <n v="219.39913509802648"/>
    <n v="514.05790549233052"/>
  </r>
  <r>
    <x v="47"/>
    <s v="STANNUM AS"/>
    <n v="2022"/>
    <n v="132"/>
    <n v="100"/>
    <n v="100"/>
    <n v="1"/>
    <n v="15"/>
    <n v="600200"/>
    <n v="226.622172039064"/>
    <n v="4.2861857894608004"/>
    <n v="226.622172039064"/>
    <n v="64.292786841912005"/>
    <n v="290.91495888097597"/>
  </r>
  <r>
    <x v="48"/>
    <s v="STATNETT SF"/>
    <n v="2022"/>
    <n v="66"/>
    <n v="0"/>
    <n v="0"/>
    <n v="2"/>
    <n v="20"/>
    <n v="600100"/>
    <n v="147.32938519715199"/>
    <n v="4.8755363355116996"/>
    <n v="0"/>
    <n v="0"/>
    <n v="0"/>
  </r>
  <r>
    <x v="48"/>
    <s v="STATNETT SF"/>
    <n v="2022"/>
    <n v="66"/>
    <n v="100"/>
    <n v="100"/>
    <n v="4"/>
    <n v="100"/>
    <n v="600100"/>
    <n v="147.32938519715199"/>
    <n v="4.8755363355116996"/>
    <n v="589.31754078860797"/>
    <n v="487.55363355116998"/>
    <n v="1076.871174339778"/>
  </r>
  <r>
    <x v="48"/>
    <s v="STATNETT SF"/>
    <n v="2022"/>
    <n v="132"/>
    <n v="100"/>
    <n v="100"/>
    <n v="11"/>
    <n v="272"/>
    <n v="600200"/>
    <n v="226.622172039064"/>
    <n v="4.2861857894608004"/>
    <n v="2492.8438924297038"/>
    <n v="1165.8425347333377"/>
    <n v="3658.6864271630416"/>
  </r>
  <r>
    <x v="48"/>
    <s v="STATNETT SF"/>
    <n v="2022"/>
    <n v="300"/>
    <n v="100"/>
    <n v="100"/>
    <n v="1"/>
    <n v="20"/>
    <n v="600300"/>
    <n v="551.82991776195399"/>
    <n v="4.8219590131435002"/>
    <n v="551.82991776195399"/>
    <n v="96.439180262869996"/>
    <n v="648.26909802482396"/>
  </r>
  <r>
    <x v="48"/>
    <s v="STATNETT SF"/>
    <n v="2022"/>
    <n v="132"/>
    <n v="100"/>
    <n v="100"/>
    <n v="3"/>
    <n v="195"/>
    <n v="600700"/>
    <n v="226.622172039064"/>
    <n v="4.2861857894608004"/>
    <n v="679.86651611719196"/>
    <n v="835.80622894485612"/>
    <n v="1515.6727450620481"/>
  </r>
  <r>
    <x v="48"/>
    <s v="STATNETT SF"/>
    <n v="2022"/>
    <n v="300"/>
    <n v="100"/>
    <n v="100"/>
    <n v="1"/>
    <n v="60"/>
    <n v="600800"/>
    <n v="551.82991776195399"/>
    <n v="4.8219590131435002"/>
    <n v="551.82991776195399"/>
    <n v="289.31754078861002"/>
    <n v="841.14745855056401"/>
  </r>
  <r>
    <x v="49"/>
    <s v="SVABO INDUSTRINETT AS"/>
    <n v="2022"/>
    <n v="132"/>
    <n v="100"/>
    <n v="100"/>
    <n v="8"/>
    <n v="504"/>
    <n v="600200"/>
    <n v="226.622172039064"/>
    <n v="4.2861857894608004"/>
    <n v="1812.977376312512"/>
    <n v="2160.2376378882436"/>
    <n v="3973.2150142007558"/>
  </r>
  <r>
    <x v="50"/>
    <s v="SYGNIR AS"/>
    <n v="2022"/>
    <n v="66"/>
    <n v="0"/>
    <n v="0"/>
    <n v="1"/>
    <n v="21"/>
    <n v="600100"/>
    <n v="147.32938519715199"/>
    <n v="4.8755363355116996"/>
    <n v="0"/>
    <n v="0"/>
    <n v="0"/>
  </r>
  <r>
    <x v="50"/>
    <s v="SYGNIR AS"/>
    <n v="2022"/>
    <n v="66"/>
    <n v="100"/>
    <n v="100"/>
    <n v="16"/>
    <n v="274.5"/>
    <n v="600100"/>
    <n v="147.32938519715199"/>
    <n v="4.8755363355116996"/>
    <n v="2357.2701631544319"/>
    <n v="1338.3347240979615"/>
    <n v="3695.6048872523934"/>
  </r>
  <r>
    <x v="50"/>
    <s v="SYGNIR AS"/>
    <n v="2022"/>
    <n v="132"/>
    <n v="100"/>
    <n v="100"/>
    <n v="3"/>
    <n v="177.8"/>
    <n v="600200"/>
    <n v="226.622172039064"/>
    <n v="4.2861857894608004"/>
    <n v="679.86651611719196"/>
    <n v="762.08383336613042"/>
    <n v="1441.9503494833225"/>
  </r>
  <r>
    <x v="51"/>
    <s v="TELEMARK NETT AS"/>
    <n v="2022"/>
    <n v="66"/>
    <n v="50"/>
    <n v="50"/>
    <n v="1"/>
    <n v="30"/>
    <n v="600100"/>
    <n v="147.32938519715199"/>
    <n v="4.8755363355116996"/>
    <n v="73.664692598575996"/>
    <n v="73.133045032675497"/>
    <n v="146.79773763125149"/>
  </r>
  <r>
    <x v="51"/>
    <s v="TELEMARK NETT AS"/>
    <n v="2022"/>
    <n v="66"/>
    <n v="100"/>
    <n v="100"/>
    <n v="5"/>
    <n v="90"/>
    <n v="600100"/>
    <n v="147.32938519715199"/>
    <n v="4.8755363355116996"/>
    <n v="736.64692598575994"/>
    <n v="438.79827019605295"/>
    <n v="1175.4451961818129"/>
  </r>
  <r>
    <x v="51"/>
    <s v="TELEMARK NETT AS"/>
    <n v="2022"/>
    <n v="132"/>
    <n v="100"/>
    <n v="100"/>
    <n v="1"/>
    <n v="10"/>
    <n v="600200"/>
    <n v="226.622172039064"/>
    <n v="4.2861857894608004"/>
    <n v="226.622172039064"/>
    <n v="42.861857894608008"/>
    <n v="269.48402993367199"/>
  </r>
  <r>
    <x v="52"/>
    <s v="TENDRANETT AS"/>
    <n v="2022"/>
    <n v="66"/>
    <n v="100"/>
    <n v="100"/>
    <n v="3"/>
    <n v="36"/>
    <n v="600100"/>
    <n v="147.32938519715199"/>
    <n v="4.8755363355116996"/>
    <n v="441.98815559145601"/>
    <n v="175.51930807842118"/>
    <n v="617.50746366987721"/>
  </r>
  <r>
    <x v="52"/>
    <s v="TENDRANETT AS"/>
    <n v="2022"/>
    <n v="132"/>
    <n v="100"/>
    <n v="100"/>
    <n v="6"/>
    <n v="209.5"/>
    <n v="600200"/>
    <n v="226.622172039064"/>
    <n v="4.2861857894608004"/>
    <n v="1359.7330322343839"/>
    <n v="897.95592289203773"/>
    <n v="2257.6889551264217"/>
  </r>
  <r>
    <x v="53"/>
    <s v="TENSIO TN AS"/>
    <n v="2022"/>
    <n v="66"/>
    <n v="100"/>
    <n v="100"/>
    <n v="51"/>
    <n v="961"/>
    <n v="600100"/>
    <n v="147.32938519715199"/>
    <n v="4.8755363355116996"/>
    <n v="7513.7986450547514"/>
    <n v="4685.3904184267431"/>
    <n v="12199.189063481495"/>
  </r>
  <r>
    <x v="53"/>
    <s v="TENSIO TN AS"/>
    <n v="2022"/>
    <n v="132"/>
    <n v="100"/>
    <n v="100"/>
    <n v="5"/>
    <n v="272"/>
    <n v="600200"/>
    <n v="226.622172039064"/>
    <n v="4.2861857894608004"/>
    <n v="1133.1108601953199"/>
    <n v="1165.8425347333377"/>
    <n v="2298.9533949286579"/>
  </r>
  <r>
    <x v="53"/>
    <s v="TENSIO TN AS"/>
    <n v="2022"/>
    <n v="132"/>
    <n v="100"/>
    <n v="100"/>
    <n v="2"/>
    <n v="150"/>
    <n v="600700"/>
    <n v="226.622172039064"/>
    <n v="4.2861857894608004"/>
    <n v="453.24434407812799"/>
    <n v="642.92786841912005"/>
    <n v="1096.172212497248"/>
  </r>
  <r>
    <x v="54"/>
    <s v="TENSIO TS AS"/>
    <n v="2022"/>
    <n v="66"/>
    <n v="100"/>
    <n v="100"/>
    <n v="77"/>
    <n v="1658.3"/>
    <n v="600100"/>
    <n v="147.32938519715199"/>
    <n v="4.8755363355116996"/>
    <n v="11344.362660180703"/>
    <n v="8085.1019051790508"/>
    <n v="19429.464565359754"/>
  </r>
  <r>
    <x v="54"/>
    <s v="TENSIO TS AS"/>
    <n v="2022"/>
    <n v="132"/>
    <n v="100"/>
    <n v="100"/>
    <n v="17"/>
    <n v="711"/>
    <n v="600200"/>
    <n v="226.622172039064"/>
    <n v="4.2861857894608004"/>
    <n v="3852.576924664088"/>
    <n v="3047.4780963066291"/>
    <n v="6900.0550209707171"/>
  </r>
  <r>
    <x v="54"/>
    <s v="TENSIO TS AS"/>
    <n v="2022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54"/>
    <s v="TENSIO TS AS"/>
    <n v="2022"/>
    <n v="132"/>
    <n v="100"/>
    <n v="100"/>
    <n v="2"/>
    <n v="80"/>
    <n v="600700"/>
    <n v="226.622172039064"/>
    <n v="4.2861857894608004"/>
    <n v="453.24434407812799"/>
    <n v="342.89486315686406"/>
    <n v="796.139207234992"/>
  </r>
  <r>
    <x v="55"/>
    <s v="TINFOS AS"/>
    <n v="2022"/>
    <n v="132"/>
    <n v="100"/>
    <n v="100"/>
    <n v="2"/>
    <n v="54"/>
    <n v="600200"/>
    <n v="226.622172039064"/>
    <n v="4.2861857894608004"/>
    <n v="453.24434407812799"/>
    <n v="231.45403263088323"/>
    <n v="684.6983767090112"/>
  </r>
  <r>
    <x v="56"/>
    <s v="VESTÁLL AS"/>
    <n v="2022"/>
    <n v="66"/>
    <n v="100"/>
    <n v="100"/>
    <n v="6"/>
    <n v="81"/>
    <n v="600100"/>
    <n v="147.32938519715199"/>
    <n v="4.8755363355116996"/>
    <n v="883.97631118291201"/>
    <n v="394.91844317644768"/>
    <n v="1278.8947543593597"/>
  </r>
  <r>
    <x v="57"/>
    <s v="VESTMAR NETT AS"/>
    <n v="2022"/>
    <n v="66"/>
    <n v="50"/>
    <n v="50"/>
    <n v="1"/>
    <n v="40"/>
    <n v="600600"/>
    <n v="147.32938519715199"/>
    <n v="4.8755363355116996"/>
    <n v="73.664692598575996"/>
    <n v="97.510726710233996"/>
    <n v="171.17541930880998"/>
  </r>
  <r>
    <x v="57"/>
    <s v="VESTMAR NETT AS"/>
    <n v="2022"/>
    <n v="66"/>
    <n v="100"/>
    <n v="100"/>
    <n v="1"/>
    <n v="15"/>
    <n v="600100"/>
    <n v="147.32938519715199"/>
    <n v="4.8755363355116996"/>
    <n v="147.32938519715199"/>
    <n v="73.133045032675497"/>
    <n v="220.46243022982748"/>
  </r>
  <r>
    <x v="57"/>
    <s v="VESTMAR NETT AS"/>
    <n v="2022"/>
    <n v="132"/>
    <n v="100"/>
    <n v="100"/>
    <n v="3"/>
    <n v="100"/>
    <n v="600200"/>
    <n v="226.622172039064"/>
    <n v="4.2861857894608004"/>
    <n v="679.86651611719196"/>
    <n v="428.61857894608005"/>
    <n v="1108.485095063272"/>
  </r>
  <r>
    <x v="57"/>
    <s v="VESTMAR NETT AS"/>
    <n v="2022"/>
    <n v="66"/>
    <n v="100"/>
    <n v="100"/>
    <n v="1"/>
    <n v="20"/>
    <n v="600600"/>
    <n v="147.32938519715199"/>
    <n v="4.8755363355116996"/>
    <n v="147.32938519715199"/>
    <n v="97.510726710233996"/>
    <n v="244.84011190738599"/>
  </r>
  <r>
    <x v="58"/>
    <s v="VEVIG AS"/>
    <n v="2022"/>
    <n v="66"/>
    <n v="100"/>
    <n v="100"/>
    <n v="12"/>
    <n v="190"/>
    <n v="600100"/>
    <n v="147.32938519715199"/>
    <n v="4.8755363355116996"/>
    <n v="1767.952622365824"/>
    <n v="926.35190374722288"/>
    <n v="2694.3045261130469"/>
  </r>
  <r>
    <x v="59"/>
    <s v="VISSI AS"/>
    <n v="2022"/>
    <n v="66"/>
    <n v="100"/>
    <n v="100"/>
    <n v="6"/>
    <n v="61"/>
    <n v="600100"/>
    <n v="147.32938519715199"/>
    <n v="4.8755363355116996"/>
    <n v="883.97631118291201"/>
    <n v="297.40771646621369"/>
    <n v="1181.3840276491258"/>
  </r>
  <r>
    <x v="60"/>
    <s v="YARA NORGE AS"/>
    <n v="2022"/>
    <n v="132"/>
    <n v="100"/>
    <n v="100"/>
    <n v="2"/>
    <n v="100"/>
    <n v="600200"/>
    <n v="226.622172039064"/>
    <n v="4.2861857894608004"/>
    <n v="453.24434407812799"/>
    <n v="428.61857894608005"/>
    <n v="881.86292302420804"/>
  </r>
  <r>
    <x v="61"/>
    <s v="YMBER PRODUKSJON AS"/>
    <n v="2022"/>
    <n v="66"/>
    <n v="100"/>
    <n v="100"/>
    <n v="1"/>
    <n v="8"/>
    <n v="600100"/>
    <n v="147.32938519715199"/>
    <n v="4.8755363355116996"/>
    <n v="147.32938519715199"/>
    <n v="39.004290684093597"/>
    <n v="186.333675881245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51">
  <r>
    <x v="0"/>
    <s v="Aktieselskabet Saudefaldene"/>
    <n v="2022"/>
    <n v="66"/>
    <s v="Dobbel"/>
    <n v="100"/>
    <n v="100"/>
    <n v="4"/>
    <n v="400500"/>
    <n v="188.02392557290901"/>
    <n v="752.09570229163603"/>
  </r>
  <r>
    <x v="0"/>
    <s v="Aktieselskabet Saudefaldene"/>
    <n v="2022"/>
    <n v="24"/>
    <s v="Enkel"/>
    <n v="100"/>
    <n v="100"/>
    <n v="20"/>
    <n v="400200"/>
    <n v="32.904186975259101"/>
    <n v="658.08373950518205"/>
  </r>
  <r>
    <x v="0"/>
    <s v="Aktieselskabet Saudefaldene"/>
    <n v="2022"/>
    <n v="66"/>
    <s v="Enkel"/>
    <n v="100"/>
    <n v="100"/>
    <n v="6"/>
    <n v="400400"/>
    <n v="94.011962786454603"/>
    <n v="564.07177671872762"/>
  </r>
  <r>
    <x v="0"/>
    <s v="Aktieselskabet Saudefaldene"/>
    <n v="2022"/>
    <n v="300"/>
    <s v="Enkel"/>
    <n v="100"/>
    <n v="100"/>
    <n v="4"/>
    <n v="400800"/>
    <n v="564.07177671872796"/>
    <n v="2256.2871068749118"/>
  </r>
  <r>
    <x v="1"/>
    <s v="ALUT AS"/>
    <n v="2022"/>
    <n v="24"/>
    <s v="Dobbel"/>
    <n v="100"/>
    <n v="100"/>
    <n v="31"/>
    <n v="400300"/>
    <n v="65.808373950518202"/>
    <n v="2040.0595924660643"/>
  </r>
  <r>
    <x v="1"/>
    <s v="ALUT AS"/>
    <n v="2022"/>
    <n v="132"/>
    <s v="Dobbel"/>
    <n v="100"/>
    <n v="100"/>
    <n v="4"/>
    <n v="400700"/>
    <n v="413.65263626040002"/>
    <n v="1654.6105450416001"/>
  </r>
  <r>
    <x v="1"/>
    <s v="ALUT AS"/>
    <n v="2022"/>
    <n v="24"/>
    <s v="Enkel"/>
    <n v="100"/>
    <n v="100"/>
    <n v="13"/>
    <n v="400200"/>
    <n v="32.904186975259101"/>
    <n v="427.75443067836829"/>
  </r>
  <r>
    <x v="1"/>
    <s v="ALUT AS"/>
    <n v="2022"/>
    <n v="66"/>
    <s v="Enkel"/>
    <n v="100"/>
    <n v="100"/>
    <n v="7"/>
    <n v="400400"/>
    <n v="94.011962786454603"/>
    <n v="658.08373950518217"/>
  </r>
  <r>
    <x v="1"/>
    <s v="ALUT AS"/>
    <n v="2022"/>
    <n v="132"/>
    <s v="Enkel"/>
    <n v="100"/>
    <n v="100"/>
    <n v="2"/>
    <n v="400600"/>
    <n v="206.82631813020001"/>
    <n v="413.65263626040002"/>
  </r>
  <r>
    <x v="2"/>
    <s v="ARVA AS"/>
    <n v="2022"/>
    <n v="132"/>
    <s v="Dobbel"/>
    <n v="50"/>
    <n v="50"/>
    <n v="1"/>
    <n v="400700"/>
    <n v="413.65263626040002"/>
    <n v="206.82631813020001"/>
  </r>
  <r>
    <x v="2"/>
    <s v="ARVA AS"/>
    <n v="2022"/>
    <n v="24"/>
    <s v="Dobbel"/>
    <n v="100"/>
    <n v="100"/>
    <n v="122"/>
    <n v="400300"/>
    <n v="65.808373950518202"/>
    <n v="8028.6216219632206"/>
  </r>
  <r>
    <x v="2"/>
    <s v="ARVA AS"/>
    <n v="2022"/>
    <n v="66"/>
    <s v="Dobbel"/>
    <n v="100"/>
    <n v="100"/>
    <n v="32"/>
    <n v="400500"/>
    <n v="188.02392557290901"/>
    <n v="6016.7656183330882"/>
  </r>
  <r>
    <x v="2"/>
    <s v="ARVA AS"/>
    <n v="2022"/>
    <n v="132"/>
    <s v="Dobbel"/>
    <n v="100"/>
    <n v="100"/>
    <n v="50"/>
    <n v="400700"/>
    <n v="413.65263626040002"/>
    <n v="20682.631813020002"/>
  </r>
  <r>
    <x v="2"/>
    <s v="ARVA AS"/>
    <n v="2022"/>
    <n v="5"/>
    <s v="Enkel"/>
    <n v="100"/>
    <n v="100"/>
    <n v="9"/>
    <n v="400000"/>
    <n v="32.904186975259101"/>
    <n v="296.13768277733192"/>
  </r>
  <r>
    <x v="2"/>
    <s v="ARVA AS"/>
    <n v="2022"/>
    <n v="24"/>
    <s v="Enkel"/>
    <n v="100"/>
    <n v="100"/>
    <n v="278"/>
    <n v="400200"/>
    <n v="32.904186975259101"/>
    <n v="9147.3639791220303"/>
  </r>
  <r>
    <x v="2"/>
    <s v="ARVA AS"/>
    <n v="2022"/>
    <n v="66"/>
    <s v="Enkel"/>
    <n v="100"/>
    <n v="100"/>
    <n v="57"/>
    <n v="400400"/>
    <n v="94.011962786454603"/>
    <n v="5358.6818788279124"/>
  </r>
  <r>
    <x v="2"/>
    <s v="ARVA AS"/>
    <n v="2022"/>
    <n v="132"/>
    <s v="Enkel"/>
    <n v="100"/>
    <n v="100"/>
    <n v="63"/>
    <n v="400600"/>
    <n v="206.82631813020001"/>
    <n v="13030.0580422026"/>
  </r>
  <r>
    <x v="3"/>
    <s v="BARENTS NETT AS"/>
    <n v="2022"/>
    <n v="24"/>
    <s v="Dobbel"/>
    <n v="100"/>
    <n v="100"/>
    <n v="8"/>
    <n v="400300"/>
    <n v="65.808373950518202"/>
    <n v="526.46699160414562"/>
  </r>
  <r>
    <x v="3"/>
    <s v="BARENTS NETT AS"/>
    <n v="2022"/>
    <n v="132"/>
    <s v="Dobbel"/>
    <n v="100"/>
    <n v="100"/>
    <n v="12"/>
    <n v="400700"/>
    <n v="413.65263626040002"/>
    <n v="4963.8316351248004"/>
  </r>
  <r>
    <x v="3"/>
    <s v="BARENTS NETT AS"/>
    <n v="2022"/>
    <n v="24"/>
    <s v="Enkel"/>
    <n v="100"/>
    <n v="100"/>
    <n v="91"/>
    <n v="400200"/>
    <n v="32.904186975259101"/>
    <n v="2994.2810147485784"/>
  </r>
  <r>
    <x v="3"/>
    <s v="BARENTS NETT AS"/>
    <n v="2022"/>
    <n v="66"/>
    <s v="Enkel"/>
    <n v="100"/>
    <n v="100"/>
    <n v="3"/>
    <n v="400400"/>
    <n v="94.011962786454603"/>
    <n v="282.03588835936381"/>
  </r>
  <r>
    <x v="3"/>
    <s v="BARENTS NETT AS"/>
    <n v="2022"/>
    <n v="132"/>
    <s v="Enkel"/>
    <n v="100"/>
    <n v="100"/>
    <n v="22"/>
    <n v="400600"/>
    <n v="206.82631813020001"/>
    <n v="4550.1789988644005"/>
  </r>
  <r>
    <x v="4"/>
    <s v="BKK AS"/>
    <n v="2022"/>
    <n v="132"/>
    <s v="Dobbel"/>
    <n v="0"/>
    <n v="0"/>
    <n v="1"/>
    <n v="400700"/>
    <n v="413.65263626040002"/>
    <n v="0"/>
  </r>
  <r>
    <x v="4"/>
    <s v="BKK AS"/>
    <n v="2022"/>
    <n v="300"/>
    <s v="Dobbel"/>
    <n v="0"/>
    <n v="0"/>
    <n v="4"/>
    <n v="400900"/>
    <n v="1128.14355343746"/>
    <n v="0"/>
  </r>
  <r>
    <x v="4"/>
    <s v="BKK AS"/>
    <n v="2022"/>
    <n v="24"/>
    <s v="Dobbel"/>
    <n v="100"/>
    <n v="100"/>
    <n v="361"/>
    <n v="400300"/>
    <n v="65.808373950518202"/>
    <n v="23756.822996137071"/>
  </r>
  <r>
    <x v="4"/>
    <s v="BKK AS"/>
    <n v="2022"/>
    <n v="66"/>
    <s v="Dobbel"/>
    <n v="100"/>
    <n v="100"/>
    <n v="29"/>
    <n v="400500"/>
    <n v="188.02392557290901"/>
    <n v="5452.6938416143612"/>
  </r>
  <r>
    <x v="4"/>
    <s v="BKK AS"/>
    <n v="2022"/>
    <n v="132"/>
    <s v="Dobbel"/>
    <n v="100"/>
    <n v="100"/>
    <n v="148"/>
    <n v="400700"/>
    <n v="413.65263626040002"/>
    <n v="61220.590166539201"/>
  </r>
  <r>
    <x v="4"/>
    <s v="BKK AS"/>
    <n v="2022"/>
    <n v="300"/>
    <s v="Dobbel"/>
    <n v="100"/>
    <n v="100"/>
    <n v="2"/>
    <n v="400900"/>
    <n v="1128.14355343746"/>
    <n v="2256.28710687492"/>
  </r>
  <r>
    <x v="4"/>
    <s v="BKK AS"/>
    <n v="2022"/>
    <n v="24"/>
    <s v="Enkel"/>
    <n v="100"/>
    <n v="100"/>
    <n v="425"/>
    <n v="400200"/>
    <n v="32.904186975259101"/>
    <n v="13984.279464485118"/>
  </r>
  <r>
    <x v="4"/>
    <s v="BKK AS"/>
    <n v="2022"/>
    <n v="66"/>
    <s v="Enkel"/>
    <n v="100"/>
    <n v="100"/>
    <n v="38"/>
    <n v="400400"/>
    <n v="94.011962786454603"/>
    <n v="3572.4545858852748"/>
  </r>
  <r>
    <x v="4"/>
    <s v="BKK AS"/>
    <n v="2022"/>
    <n v="132"/>
    <s v="Enkel"/>
    <n v="100"/>
    <n v="100"/>
    <n v="54"/>
    <n v="400600"/>
    <n v="206.82631813020001"/>
    <n v="11168.621179030801"/>
  </r>
  <r>
    <x v="5"/>
    <s v="BREHEIM NETT AS"/>
    <n v="2022"/>
    <n v="24"/>
    <s v="Dobbel"/>
    <n v="50"/>
    <n v="50"/>
    <n v="4"/>
    <n v="400300"/>
    <n v="65.808373950518202"/>
    <n v="131.6167479010364"/>
  </r>
  <r>
    <x v="5"/>
    <s v="BREHEIM NETT AS"/>
    <n v="2022"/>
    <n v="24"/>
    <s v="Enkel"/>
    <n v="50"/>
    <n v="50"/>
    <n v="2"/>
    <n v="400200"/>
    <n v="32.904186975259101"/>
    <n v="32.904186975259101"/>
  </r>
  <r>
    <x v="5"/>
    <s v="BREHEIM NETT AS"/>
    <n v="2022"/>
    <n v="24"/>
    <s v="Enkel"/>
    <n v="100"/>
    <n v="100"/>
    <n v="6"/>
    <n v="400200"/>
    <n v="32.904186975259101"/>
    <n v="197.42512185155459"/>
  </r>
  <r>
    <x v="5"/>
    <s v="BREHEIM NETT AS"/>
    <n v="2022"/>
    <n v="66"/>
    <s v="Enkel"/>
    <n v="100"/>
    <n v="100"/>
    <n v="4"/>
    <n v="400400"/>
    <n v="94.011962786454603"/>
    <n v="376.04785114581841"/>
  </r>
  <r>
    <x v="6"/>
    <s v="BØMLO KRAFTNETT AS"/>
    <n v="2022"/>
    <n v="24"/>
    <s v="Enkel"/>
    <n v="100"/>
    <n v="100"/>
    <n v="8"/>
    <n v="400200"/>
    <n v="32.904186975259101"/>
    <n v="263.23349580207281"/>
  </r>
  <r>
    <x v="7"/>
    <s v="DE NETT AS"/>
    <n v="2022"/>
    <n v="24"/>
    <s v="Dobbel"/>
    <n v="100"/>
    <n v="100"/>
    <n v="8"/>
    <n v="400300"/>
    <n v="65.808373950518202"/>
    <n v="526.46699160414562"/>
  </r>
  <r>
    <x v="7"/>
    <s v="DE NETT AS"/>
    <n v="2022"/>
    <n v="24"/>
    <s v="Enkel"/>
    <n v="100"/>
    <n v="100"/>
    <n v="1"/>
    <n v="400200"/>
    <n v="32.904186975259101"/>
    <n v="32.904186975259101"/>
  </r>
  <r>
    <x v="7"/>
    <s v="DE NETT AS"/>
    <n v="2022"/>
    <n v="66"/>
    <s v="Enkel"/>
    <n v="100"/>
    <n v="100"/>
    <n v="1"/>
    <n v="400400"/>
    <n v="94.011962786454603"/>
    <n v="94.011962786454603"/>
  </r>
  <r>
    <x v="7"/>
    <s v="DE NETT AS"/>
    <n v="2022"/>
    <n v="132"/>
    <s v="Enkel"/>
    <n v="100"/>
    <n v="100"/>
    <n v="1"/>
    <n v="400600"/>
    <n v="206.82631813020001"/>
    <n v="206.82631813020001"/>
  </r>
  <r>
    <x v="8"/>
    <s v="ELINETT AS"/>
    <n v="2022"/>
    <n v="24"/>
    <s v="Dobbel"/>
    <n v="100"/>
    <n v="100"/>
    <n v="57"/>
    <n v="400300"/>
    <n v="65.808373950518202"/>
    <n v="3751.0773151795374"/>
  </r>
  <r>
    <x v="8"/>
    <s v="ELINETT AS"/>
    <n v="2022"/>
    <n v="132"/>
    <s v="Dobbel"/>
    <n v="100"/>
    <n v="100"/>
    <n v="13"/>
    <n v="400700"/>
    <n v="413.65263626040002"/>
    <n v="5377.4842713852004"/>
  </r>
  <r>
    <x v="8"/>
    <s v="ELINETT AS"/>
    <n v="2022"/>
    <n v="24"/>
    <s v="Enkel"/>
    <n v="100"/>
    <n v="100"/>
    <n v="37"/>
    <n v="400200"/>
    <n v="32.904186975259101"/>
    <n v="1217.4549180845868"/>
  </r>
  <r>
    <x v="8"/>
    <s v="ELINETT AS"/>
    <n v="2022"/>
    <n v="132"/>
    <s v="Enkel"/>
    <n v="100"/>
    <n v="100"/>
    <n v="19"/>
    <n v="400600"/>
    <n v="206.82631813020001"/>
    <n v="3929.7000444738001"/>
  </r>
  <r>
    <x v="9"/>
    <s v="ELMEA AS"/>
    <n v="2022"/>
    <n v="24"/>
    <s v="Dobbel"/>
    <n v="100"/>
    <n v="100"/>
    <n v="21"/>
    <n v="400300"/>
    <n v="65.808373950518202"/>
    <n v="1381.9758529608823"/>
  </r>
  <r>
    <x v="9"/>
    <s v="ELMEA AS"/>
    <n v="2022"/>
    <n v="132"/>
    <s v="Dobbel"/>
    <n v="100"/>
    <n v="100"/>
    <n v="18"/>
    <n v="400700"/>
    <n v="413.65263626040002"/>
    <n v="7445.7474526872002"/>
  </r>
  <r>
    <x v="9"/>
    <s v="ELMEA AS"/>
    <n v="2022"/>
    <n v="24"/>
    <s v="Enkel"/>
    <n v="100"/>
    <n v="100"/>
    <n v="30"/>
    <n v="400200"/>
    <n v="32.904186975259101"/>
    <n v="987.12560925777302"/>
  </r>
  <r>
    <x v="9"/>
    <s v="ELMEA AS"/>
    <n v="2022"/>
    <n v="66"/>
    <s v="Enkel"/>
    <n v="100"/>
    <n v="100"/>
    <n v="2"/>
    <n v="400400"/>
    <n v="94.011962786454603"/>
    <n v="188.02392557290921"/>
  </r>
  <r>
    <x v="9"/>
    <s v="ELMEA AS"/>
    <n v="2022"/>
    <n v="132"/>
    <s v="Enkel"/>
    <n v="100"/>
    <n v="100"/>
    <n v="3"/>
    <n v="400600"/>
    <n v="206.82631813020001"/>
    <n v="620.47895439060005"/>
  </r>
  <r>
    <x v="10"/>
    <s v="ELVIA AS"/>
    <n v="2022"/>
    <n v="66"/>
    <s v="Dobbel"/>
    <n v="0"/>
    <n v="100"/>
    <n v="0"/>
    <n v="400500"/>
    <n v="188.02392557290901"/>
    <n v="0"/>
  </r>
  <r>
    <x v="10"/>
    <s v="ELVIA AS"/>
    <n v="2022"/>
    <n v="24"/>
    <s v="Dobbel"/>
    <n v="100"/>
    <n v="80"/>
    <n v="77"/>
    <n v="400300"/>
    <n v="65.808373950518202"/>
    <n v="4560.5203147709117"/>
  </r>
  <r>
    <x v="10"/>
    <s v="ELVIA AS"/>
    <n v="2022"/>
    <n v="5"/>
    <s v="Dobbel"/>
    <n v="100"/>
    <n v="100"/>
    <n v="18"/>
    <n v="400100"/>
    <n v="65.808373950518202"/>
    <n v="1184.5507311093277"/>
  </r>
  <r>
    <x v="10"/>
    <s v="ELVIA AS"/>
    <n v="2022"/>
    <n v="24"/>
    <s v="Dobbel"/>
    <n v="100"/>
    <n v="100"/>
    <n v="1800"/>
    <n v="400300"/>
    <n v="65.808373950518202"/>
    <n v="118455.07311093276"/>
  </r>
  <r>
    <x v="10"/>
    <s v="ELVIA AS"/>
    <n v="2022"/>
    <n v="66"/>
    <s v="Dobbel"/>
    <n v="100"/>
    <n v="100"/>
    <n v="587"/>
    <n v="400500"/>
    <n v="188.02392557290901"/>
    <n v="110370.04431129759"/>
  </r>
  <r>
    <x v="10"/>
    <s v="ELVIA AS"/>
    <n v="2022"/>
    <n v="132"/>
    <s v="Dobbel"/>
    <n v="100"/>
    <n v="100"/>
    <n v="176"/>
    <n v="400700"/>
    <n v="413.65263626040002"/>
    <n v="72802.863981830407"/>
  </r>
  <r>
    <x v="10"/>
    <s v="ELVIA AS"/>
    <n v="2022"/>
    <n v="24"/>
    <s v="Enkel"/>
    <n v="0"/>
    <n v="0"/>
    <n v="2"/>
    <n v="400200"/>
    <n v="32.904186975259101"/>
    <n v="0"/>
  </r>
  <r>
    <x v="10"/>
    <s v="ELVIA AS"/>
    <n v="2022"/>
    <n v="24"/>
    <s v="Enkel"/>
    <n v="100"/>
    <n v="80"/>
    <n v="25"/>
    <n v="400200"/>
    <n v="32.904186975259101"/>
    <n v="740.34420694332982"/>
  </r>
  <r>
    <x v="10"/>
    <s v="ELVIA AS"/>
    <n v="2022"/>
    <n v="5"/>
    <s v="Enkel"/>
    <n v="100"/>
    <n v="100"/>
    <n v="13"/>
    <n v="400000"/>
    <n v="32.904186975259101"/>
    <n v="427.75443067836829"/>
  </r>
  <r>
    <x v="10"/>
    <s v="ELVIA AS"/>
    <n v="2022"/>
    <n v="24"/>
    <s v="Enkel"/>
    <n v="100"/>
    <n v="100"/>
    <n v="1467"/>
    <n v="400200"/>
    <n v="32.904186975259101"/>
    <n v="48270.442292705098"/>
  </r>
  <r>
    <x v="10"/>
    <s v="ELVIA AS"/>
    <n v="2022"/>
    <n v="66"/>
    <s v="Enkel"/>
    <n v="100"/>
    <n v="100"/>
    <n v="499"/>
    <n v="400400"/>
    <n v="94.011962786454603"/>
    <n v="46911.969430440848"/>
  </r>
  <r>
    <x v="10"/>
    <s v="ELVIA AS"/>
    <n v="2022"/>
    <n v="132"/>
    <s v="Enkel"/>
    <n v="100"/>
    <n v="100"/>
    <n v="98"/>
    <n v="400600"/>
    <n v="206.82631813020001"/>
    <n v="20268.9791767596"/>
  </r>
  <r>
    <x v="11"/>
    <s v="Enida AS"/>
    <n v="2022"/>
    <n v="24"/>
    <s v="Dobbel"/>
    <n v="100"/>
    <n v="100"/>
    <n v="10"/>
    <n v="400300"/>
    <n v="65.808373950518202"/>
    <n v="658.08373950518205"/>
  </r>
  <r>
    <x v="11"/>
    <s v="Enida AS"/>
    <n v="2022"/>
    <n v="132"/>
    <s v="Dobbel"/>
    <n v="100"/>
    <n v="100"/>
    <n v="3"/>
    <n v="400700"/>
    <n v="413.65263626040002"/>
    <n v="1240.9579087812001"/>
  </r>
  <r>
    <x v="11"/>
    <s v="Enida AS"/>
    <n v="2022"/>
    <n v="24"/>
    <s v="Enkel"/>
    <n v="100"/>
    <n v="100"/>
    <n v="40"/>
    <n v="400200"/>
    <n v="32.904186975259101"/>
    <n v="1316.1674790103641"/>
  </r>
  <r>
    <x v="11"/>
    <s v="Enida AS"/>
    <n v="2022"/>
    <n v="66"/>
    <s v="Enkel"/>
    <n v="100"/>
    <n v="100"/>
    <n v="23"/>
    <n v="400400"/>
    <n v="94.011962786454603"/>
    <n v="2162.2751440884558"/>
  </r>
  <r>
    <x v="12"/>
    <s v="ETNA NETT AS"/>
    <n v="2022"/>
    <n v="24"/>
    <s v="Dobbel"/>
    <n v="100"/>
    <n v="100"/>
    <n v="15"/>
    <n v="400300"/>
    <n v="65.808373950518202"/>
    <n v="987.12560925777302"/>
  </r>
  <r>
    <x v="12"/>
    <s v="ETNA NETT AS"/>
    <n v="2022"/>
    <n v="24"/>
    <s v="Enkel"/>
    <n v="0"/>
    <n v="100"/>
    <n v="1"/>
    <n v="400200"/>
    <n v="32.904186975259101"/>
    <n v="16.452093487629551"/>
  </r>
  <r>
    <x v="12"/>
    <s v="ETNA NETT AS"/>
    <n v="2022"/>
    <n v="24"/>
    <s v="Enkel"/>
    <n v="100"/>
    <n v="100"/>
    <n v="7"/>
    <n v="400200"/>
    <n v="32.904186975259101"/>
    <n v="230.3293088268137"/>
  </r>
  <r>
    <x v="13"/>
    <s v="EVERKET AS"/>
    <n v="2022"/>
    <n v="24"/>
    <s v="Enkel"/>
    <n v="100"/>
    <n v="100"/>
    <n v="32"/>
    <n v="400200"/>
    <n v="32.904186975259101"/>
    <n v="1052.9339832082912"/>
  </r>
  <r>
    <x v="13"/>
    <s v="EVERKET AS"/>
    <n v="2022"/>
    <n v="132"/>
    <s v="Enkel"/>
    <n v="100"/>
    <n v="100"/>
    <n v="1"/>
    <n v="400600"/>
    <n v="206.82631813020001"/>
    <n v="206.82631813020001"/>
  </r>
  <r>
    <x v="14"/>
    <s v="FAGNE AS"/>
    <n v="2022"/>
    <n v="66"/>
    <s v="Dobbel"/>
    <n v="0"/>
    <n v="0"/>
    <n v="5"/>
    <n v="400500"/>
    <n v="188.02392557290901"/>
    <n v="0"/>
  </r>
  <r>
    <x v="14"/>
    <s v="FAGNE AS"/>
    <n v="2022"/>
    <n v="24"/>
    <s v="Dobbel"/>
    <n v="100"/>
    <n v="100"/>
    <n v="163"/>
    <n v="400300"/>
    <n v="65.808373950518202"/>
    <n v="10726.764953934467"/>
  </r>
  <r>
    <x v="14"/>
    <s v="FAGNE AS"/>
    <n v="2022"/>
    <n v="66"/>
    <s v="Dobbel"/>
    <n v="100"/>
    <n v="100"/>
    <n v="98"/>
    <n v="400500"/>
    <n v="188.02392557290901"/>
    <n v="18426.344706145082"/>
  </r>
  <r>
    <x v="14"/>
    <s v="FAGNE AS"/>
    <n v="2022"/>
    <n v="132"/>
    <s v="Dobbel"/>
    <n v="100"/>
    <n v="100"/>
    <n v="8"/>
    <n v="400700"/>
    <n v="413.65263626040002"/>
    <n v="3309.2210900832001"/>
  </r>
  <r>
    <x v="14"/>
    <s v="FAGNE AS"/>
    <n v="2022"/>
    <n v="24"/>
    <s v="Enkel"/>
    <n v="0"/>
    <n v="0"/>
    <n v="2"/>
    <n v="400200"/>
    <n v="32.904186975259101"/>
    <n v="0"/>
  </r>
  <r>
    <x v="14"/>
    <s v="FAGNE AS"/>
    <n v="2022"/>
    <n v="24"/>
    <s v="Enkel"/>
    <n v="100"/>
    <n v="100"/>
    <n v="128"/>
    <n v="400200"/>
    <n v="32.904186975259101"/>
    <n v="4211.735932833165"/>
  </r>
  <r>
    <x v="14"/>
    <s v="FAGNE AS"/>
    <n v="2022"/>
    <n v="66"/>
    <s v="Enkel"/>
    <n v="100"/>
    <n v="100"/>
    <n v="109"/>
    <n v="400400"/>
    <n v="94.011962786454603"/>
    <n v="10247.303943723551"/>
  </r>
  <r>
    <x v="14"/>
    <s v="FAGNE AS"/>
    <n v="2022"/>
    <n v="300"/>
    <s v="Enkel"/>
    <n v="100"/>
    <n v="100"/>
    <n v="6"/>
    <n v="400800"/>
    <n v="564.07177671872796"/>
    <n v="3384.4306603123678"/>
  </r>
  <r>
    <x v="15"/>
    <s v="FJELLNETT AS"/>
    <n v="2022"/>
    <n v="24"/>
    <s v="Dobbel"/>
    <n v="100"/>
    <n v="100"/>
    <n v="10"/>
    <n v="400300"/>
    <n v="65.808373950518202"/>
    <n v="658.08373950518205"/>
  </r>
  <r>
    <x v="15"/>
    <s v="FJELLNETT AS"/>
    <n v="2022"/>
    <n v="24"/>
    <s v="Enkel"/>
    <n v="100"/>
    <n v="100"/>
    <n v="58"/>
    <n v="400200"/>
    <n v="32.904186975259101"/>
    <n v="1908.4428445650278"/>
  </r>
  <r>
    <x v="15"/>
    <s v="FJELLNETT AS"/>
    <n v="2022"/>
    <n v="66"/>
    <s v="Enkel"/>
    <n v="100"/>
    <n v="100"/>
    <n v="26"/>
    <n v="400400"/>
    <n v="94.011962786454603"/>
    <n v="2444.3110324478198"/>
  </r>
  <r>
    <x v="15"/>
    <s v="FJELLNETT AS"/>
    <n v="2022"/>
    <n v="132"/>
    <s v="Enkel"/>
    <n v="100"/>
    <n v="100"/>
    <n v="9"/>
    <n v="400600"/>
    <n v="206.82631813020001"/>
    <n v="1861.4368631718"/>
  </r>
  <r>
    <x v="16"/>
    <s v="FØRE AS"/>
    <n v="2022"/>
    <n v="24"/>
    <s v="Enkel"/>
    <n v="100"/>
    <n v="100"/>
    <n v="30"/>
    <n v="400200"/>
    <n v="32.904186975259101"/>
    <n v="987.12560925777302"/>
  </r>
  <r>
    <x v="16"/>
    <s v="FØRE AS"/>
    <n v="2022"/>
    <n v="66"/>
    <s v="Enkel"/>
    <n v="100"/>
    <n v="100"/>
    <n v="5"/>
    <n v="400400"/>
    <n v="94.011962786454603"/>
    <n v="470.05981393227302"/>
  </r>
  <r>
    <x v="17"/>
    <s v="GLITRE NETT AS"/>
    <n v="2022"/>
    <n v="5"/>
    <s v="Dobbel"/>
    <n v="100"/>
    <n v="100"/>
    <n v="1"/>
    <n v="400100"/>
    <n v="65.808373950518202"/>
    <n v="65.808373950518202"/>
  </r>
  <r>
    <x v="17"/>
    <s v="GLITRE NETT AS"/>
    <n v="2022"/>
    <n v="24"/>
    <s v="Dobbel"/>
    <n v="100"/>
    <n v="100"/>
    <n v="580"/>
    <n v="400300"/>
    <n v="65.808373950518202"/>
    <n v="38168.856891300558"/>
  </r>
  <r>
    <x v="17"/>
    <s v="GLITRE NETT AS"/>
    <n v="2022"/>
    <n v="66"/>
    <s v="Dobbel"/>
    <n v="100"/>
    <n v="100"/>
    <n v="97"/>
    <n v="400500"/>
    <n v="188.02392557290901"/>
    <n v="18238.320780572172"/>
  </r>
  <r>
    <x v="17"/>
    <s v="GLITRE NETT AS"/>
    <n v="2022"/>
    <n v="132"/>
    <s v="Dobbel"/>
    <n v="100"/>
    <n v="100"/>
    <n v="170"/>
    <n v="400700"/>
    <n v="413.65263626040002"/>
    <n v="70320.948164268004"/>
  </r>
  <r>
    <x v="17"/>
    <s v="GLITRE NETT AS"/>
    <n v="2022"/>
    <n v="132"/>
    <s v="Enkel"/>
    <n v="50"/>
    <n v="50"/>
    <n v="4"/>
    <n v="400600"/>
    <n v="206.82631813020001"/>
    <n v="413.65263626040002"/>
  </r>
  <r>
    <x v="17"/>
    <s v="GLITRE NETT AS"/>
    <n v="2022"/>
    <n v="24"/>
    <s v="Enkel"/>
    <n v="100"/>
    <n v="100"/>
    <n v="295"/>
    <n v="400200"/>
    <n v="32.904186975259101"/>
    <n v="9706.7351577014342"/>
  </r>
  <r>
    <x v="17"/>
    <s v="GLITRE NETT AS"/>
    <n v="2022"/>
    <n v="66"/>
    <s v="Enkel"/>
    <n v="100"/>
    <n v="100"/>
    <n v="114"/>
    <n v="400400"/>
    <n v="94.011962786454603"/>
    <n v="10717.363757655825"/>
  </r>
  <r>
    <x v="17"/>
    <s v="GLITRE NETT AS"/>
    <n v="2022"/>
    <n v="132"/>
    <s v="Enkel"/>
    <n v="100"/>
    <n v="100"/>
    <n v="116"/>
    <n v="400600"/>
    <n v="206.82631813020001"/>
    <n v="23991.852903103201"/>
  </r>
  <r>
    <x v="18"/>
    <s v="GRIUG AS"/>
    <n v="2022"/>
    <n v="24"/>
    <s v="Enkel"/>
    <n v="0"/>
    <n v="0"/>
    <n v="2"/>
    <n v="400200"/>
    <n v="32.904186975259101"/>
    <n v="0"/>
  </r>
  <r>
    <x v="19"/>
    <s v="HAFSLUND ECO VANNKRAFT AS"/>
    <n v="2022"/>
    <n v="300"/>
    <s v="Enkel"/>
    <n v="47.29"/>
    <n v="47.29"/>
    <n v="2"/>
    <n v="400800"/>
    <n v="564.07177671872796"/>
    <n v="533.49908642057289"/>
  </r>
  <r>
    <x v="19"/>
    <s v="HAFSLUND ECO VANNKRAFT AS"/>
    <n v="2022"/>
    <n v="66"/>
    <s v="Enkel"/>
    <n v="100"/>
    <n v="100"/>
    <n v="2"/>
    <n v="400400"/>
    <n v="94.011962786454603"/>
    <n v="188.02392557290921"/>
  </r>
  <r>
    <x v="20"/>
    <s v="HALLINGDAL KRAFTNETT AS"/>
    <n v="2022"/>
    <n v="24"/>
    <s v="Dobbel"/>
    <n v="100"/>
    <n v="100"/>
    <n v="17"/>
    <n v="400300"/>
    <n v="65.808373950518202"/>
    <n v="1118.7423571588095"/>
  </r>
  <r>
    <x v="20"/>
    <s v="HALLINGDAL KRAFTNETT AS"/>
    <n v="2022"/>
    <n v="66"/>
    <s v="Dobbel"/>
    <n v="100"/>
    <n v="100"/>
    <n v="3"/>
    <n v="400500"/>
    <n v="188.02392557290901"/>
    <n v="564.07177671872705"/>
  </r>
  <r>
    <x v="20"/>
    <s v="HALLINGDAL KRAFTNETT AS"/>
    <n v="2022"/>
    <n v="24"/>
    <s v="Enkel"/>
    <n v="100"/>
    <n v="100"/>
    <n v="29"/>
    <n v="400200"/>
    <n v="32.904186975259101"/>
    <n v="954.22142228251391"/>
  </r>
  <r>
    <x v="20"/>
    <s v="HALLINGDAL KRAFTNETT AS"/>
    <n v="2022"/>
    <n v="66"/>
    <s v="Enkel"/>
    <n v="100"/>
    <n v="100"/>
    <n v="20"/>
    <n v="400400"/>
    <n v="94.011962786454603"/>
    <n v="1880.2392557290921"/>
  </r>
  <r>
    <x v="21"/>
    <s v="HEMSIL NETT AS"/>
    <n v="2022"/>
    <n v="24"/>
    <s v="Enkel"/>
    <n v="100"/>
    <n v="100"/>
    <n v="16"/>
    <n v="400200"/>
    <n v="32.904186975259101"/>
    <n v="526.46699160414562"/>
  </r>
  <r>
    <x v="21"/>
    <s v="HEMSIL NETT AS"/>
    <n v="2022"/>
    <n v="66"/>
    <s v="Enkel"/>
    <n v="100"/>
    <n v="100"/>
    <n v="6"/>
    <n v="400400"/>
    <n v="94.011962786454603"/>
    <n v="564.07177671872762"/>
  </r>
  <r>
    <x v="22"/>
    <s v="HERØYA NETT AS"/>
    <n v="2022"/>
    <n v="24"/>
    <s v="Dobbel"/>
    <n v="100"/>
    <n v="100"/>
    <n v="96"/>
    <n v="400300"/>
    <n v="65.808373950518202"/>
    <n v="6317.603899249747"/>
  </r>
  <r>
    <x v="22"/>
    <s v="HERØYA NETT AS"/>
    <n v="2022"/>
    <n v="132"/>
    <s v="Dobbel"/>
    <n v="100"/>
    <n v="100"/>
    <n v="30"/>
    <n v="400700"/>
    <n v="413.65263626040002"/>
    <n v="12409.579087812001"/>
  </r>
  <r>
    <x v="22"/>
    <s v="HERØYA NETT AS"/>
    <n v="2022"/>
    <n v="24"/>
    <s v="Enkel"/>
    <n v="100"/>
    <n v="100"/>
    <n v="15"/>
    <n v="400200"/>
    <n v="32.904186975259101"/>
    <n v="493.56280462888651"/>
  </r>
  <r>
    <x v="23"/>
    <s v="HYDRO ALUMINIUM AS"/>
    <n v="2022"/>
    <n v="5"/>
    <s v="Enkel"/>
    <n v="100"/>
    <n v="100"/>
    <n v="29"/>
    <n v="400000"/>
    <n v="32.904186975259101"/>
    <n v="954.22142228251391"/>
  </r>
  <r>
    <x v="23"/>
    <s v="HYDRO ALUMINIUM AS"/>
    <n v="2022"/>
    <n v="24"/>
    <s v="Enkel"/>
    <n v="100"/>
    <n v="100"/>
    <n v="69"/>
    <n v="400200"/>
    <n v="32.904186975259101"/>
    <n v="2270.388901292878"/>
  </r>
  <r>
    <x v="23"/>
    <s v="HYDRO ALUMINIUM AS"/>
    <n v="2022"/>
    <n v="132"/>
    <s v="Enkel"/>
    <n v="100"/>
    <n v="100"/>
    <n v="7"/>
    <n v="400600"/>
    <n v="206.82631813020001"/>
    <n v="1447.7842269114001"/>
  </r>
  <r>
    <x v="23"/>
    <s v="HYDRO ALUMINIUM AS"/>
    <n v="2022"/>
    <n v="300"/>
    <s v="Enkel"/>
    <n v="100"/>
    <n v="100"/>
    <n v="1"/>
    <n v="400800"/>
    <n v="564.07177671872796"/>
    <n v="564.07177671872796"/>
  </r>
  <r>
    <x v="24"/>
    <s v="INDRE HORDALAND KRAFTNETT AS"/>
    <n v="2022"/>
    <n v="24"/>
    <s v="Enkel"/>
    <n v="100"/>
    <n v="100"/>
    <n v="36"/>
    <n v="400200"/>
    <n v="32.904186975259101"/>
    <n v="1184.5507311093277"/>
  </r>
  <r>
    <x v="24"/>
    <s v="INDRE HORDALAND KRAFTNETT AS"/>
    <n v="2022"/>
    <n v="66"/>
    <s v="Enkel"/>
    <n v="100"/>
    <n v="100"/>
    <n v="6"/>
    <n v="400400"/>
    <n v="94.011962786454603"/>
    <n v="564.07177671872762"/>
  </r>
  <r>
    <x v="24"/>
    <s v="INDRE HORDALAND KRAFTNETT AS"/>
    <n v="2022"/>
    <n v="132"/>
    <s v="Enkel"/>
    <n v="100"/>
    <n v="100"/>
    <n v="2"/>
    <n v="400600"/>
    <n v="206.82631813020001"/>
    <n v="413.65263626040002"/>
  </r>
  <r>
    <x v="25"/>
    <s v="JÆREN EVERK AS"/>
    <n v="2022"/>
    <n v="24"/>
    <s v="Dobbel"/>
    <n v="100"/>
    <n v="100"/>
    <n v="11"/>
    <n v="400300"/>
    <n v="65.808373950518202"/>
    <n v="723.89211345570027"/>
  </r>
  <r>
    <x v="25"/>
    <s v="JÆREN EVERK AS"/>
    <n v="2022"/>
    <n v="132"/>
    <s v="Dobbel"/>
    <n v="100"/>
    <n v="100"/>
    <n v="2"/>
    <n v="400700"/>
    <n v="413.65263626040002"/>
    <n v="827.30527252080003"/>
  </r>
  <r>
    <x v="25"/>
    <s v="JÆREN EVERK AS"/>
    <n v="2022"/>
    <n v="24"/>
    <s v="Enkel"/>
    <n v="100"/>
    <n v="100"/>
    <n v="11"/>
    <n v="400200"/>
    <n v="32.904186975259101"/>
    <n v="361.94605672785013"/>
  </r>
  <r>
    <x v="25"/>
    <s v="JÆREN EVERK AS"/>
    <n v="2022"/>
    <n v="66"/>
    <s v="Enkel"/>
    <n v="100"/>
    <n v="100"/>
    <n v="4"/>
    <n v="400400"/>
    <n v="94.011962786454603"/>
    <n v="376.04785114581841"/>
  </r>
  <r>
    <x v="26"/>
    <s v="KE NETT AS"/>
    <n v="2022"/>
    <n v="24"/>
    <s v="Dobbel"/>
    <n v="50"/>
    <n v="50"/>
    <n v="6"/>
    <n v="400300"/>
    <n v="65.808373950518202"/>
    <n v="197.42512185155459"/>
  </r>
  <r>
    <x v="26"/>
    <s v="KE NETT AS"/>
    <n v="2022"/>
    <n v="66"/>
    <s v="Dobbel"/>
    <n v="50"/>
    <n v="50"/>
    <n v="3"/>
    <n v="400500"/>
    <n v="188.02392557290901"/>
    <n v="282.03588835936353"/>
  </r>
  <r>
    <x v="26"/>
    <s v="KE NETT AS"/>
    <n v="2022"/>
    <n v="24"/>
    <s v="Dobbel"/>
    <n v="100"/>
    <n v="100"/>
    <n v="16"/>
    <n v="400300"/>
    <n v="65.808373950518202"/>
    <n v="1052.9339832082912"/>
  </r>
  <r>
    <x v="26"/>
    <s v="KE NETT AS"/>
    <n v="2022"/>
    <n v="66"/>
    <s v="Dobbel"/>
    <n v="100"/>
    <n v="100"/>
    <n v="5"/>
    <n v="400500"/>
    <n v="188.02392557290901"/>
    <n v="940.11962786454501"/>
  </r>
  <r>
    <x v="27"/>
    <s v="KLIVE AS"/>
    <n v="2022"/>
    <n v="24"/>
    <s v="Enkel"/>
    <n v="100"/>
    <n v="100"/>
    <n v="2"/>
    <n v="400200"/>
    <n v="32.904186975259101"/>
    <n v="65.808373950518202"/>
  </r>
  <r>
    <x v="27"/>
    <s v="KLIVE AS"/>
    <n v="2022"/>
    <n v="66"/>
    <s v="Enkel"/>
    <n v="100"/>
    <n v="100"/>
    <n v="1"/>
    <n v="400400"/>
    <n v="94.011962786454603"/>
    <n v="94.011962786454603"/>
  </r>
  <r>
    <x v="28"/>
    <s v="KVAM ENERGI NETT AS"/>
    <n v="2022"/>
    <n v="24"/>
    <s v="Dobbel"/>
    <n v="100"/>
    <n v="100"/>
    <n v="1"/>
    <n v="400300"/>
    <n v="65.808373950518202"/>
    <n v="65.808373950518202"/>
  </r>
  <r>
    <x v="29"/>
    <s v="KYSTNETT AS"/>
    <n v="2022"/>
    <n v="132"/>
    <s v="Dobbel"/>
    <n v="100"/>
    <n v="100"/>
    <n v="3"/>
    <n v="400700"/>
    <n v="413.65263626040002"/>
    <n v="1240.9579087812001"/>
  </r>
  <r>
    <x v="29"/>
    <s v="KYSTNETT AS"/>
    <n v="2022"/>
    <n v="24"/>
    <s v="Enkel"/>
    <n v="100"/>
    <n v="100"/>
    <n v="61"/>
    <n v="400200"/>
    <n v="32.904186975259101"/>
    <n v="2007.1554054908052"/>
  </r>
  <r>
    <x v="29"/>
    <s v="KYSTNETT AS"/>
    <n v="2022"/>
    <n v="66"/>
    <s v="Enkel"/>
    <n v="100"/>
    <n v="100"/>
    <n v="38"/>
    <n v="400400"/>
    <n v="94.011962786454603"/>
    <n v="3572.4545858852748"/>
  </r>
  <r>
    <x v="29"/>
    <s v="KYSTNETT AS"/>
    <n v="2022"/>
    <n v="132"/>
    <s v="Enkel"/>
    <n v="100"/>
    <n v="100"/>
    <n v="4"/>
    <n v="400600"/>
    <n v="206.82631813020001"/>
    <n v="827.30527252080003"/>
  </r>
  <r>
    <x v="30"/>
    <s v="LEDE AS"/>
    <n v="2022"/>
    <n v="24"/>
    <s v="Dobbel"/>
    <n v="100"/>
    <n v="100"/>
    <n v="564"/>
    <n v="400300"/>
    <n v="65.808373950518202"/>
    <n v="37115.922908092267"/>
  </r>
  <r>
    <x v="30"/>
    <s v="LEDE AS"/>
    <n v="2022"/>
    <n v="66"/>
    <s v="Dobbel"/>
    <n v="100"/>
    <n v="100"/>
    <n v="22"/>
    <n v="400500"/>
    <n v="188.02392557290901"/>
    <n v="4136.5263626039978"/>
  </r>
  <r>
    <x v="30"/>
    <s v="LEDE AS"/>
    <n v="2022"/>
    <n v="132"/>
    <s v="Dobbel"/>
    <n v="100"/>
    <n v="100"/>
    <n v="191"/>
    <n v="400700"/>
    <n v="413.65263626040002"/>
    <n v="79007.653525736401"/>
  </r>
  <r>
    <x v="30"/>
    <s v="LEDE AS"/>
    <n v="2022"/>
    <n v="24"/>
    <s v="Enkel"/>
    <n v="100"/>
    <n v="100"/>
    <n v="102"/>
    <n v="400200"/>
    <n v="32.904186975259101"/>
    <n v="3356.2270714764281"/>
  </r>
  <r>
    <x v="30"/>
    <s v="LEDE AS"/>
    <n v="2022"/>
    <n v="66"/>
    <s v="Enkel"/>
    <n v="100"/>
    <n v="100"/>
    <n v="22"/>
    <n v="400400"/>
    <n v="94.011962786454603"/>
    <n v="2068.2631813020012"/>
  </r>
  <r>
    <x v="30"/>
    <s v="LEDE AS"/>
    <n v="2022"/>
    <n v="132"/>
    <s v="Enkel"/>
    <n v="100"/>
    <n v="100"/>
    <n v="87"/>
    <n v="400600"/>
    <n v="206.82631813020001"/>
    <n v="17993.889677327399"/>
  </r>
  <r>
    <x v="31"/>
    <s v="LEGA NETT AS"/>
    <n v="2022"/>
    <n v="5"/>
    <s v="Enkel"/>
    <n v="100"/>
    <n v="100"/>
    <n v="2"/>
    <n v="400000"/>
    <n v="32.904186975259101"/>
    <n v="65.808373950518202"/>
  </r>
  <r>
    <x v="31"/>
    <s v="LEGA NETT AS"/>
    <n v="2022"/>
    <n v="24"/>
    <s v="Enkel"/>
    <n v="100"/>
    <n v="100"/>
    <n v="12"/>
    <n v="400200"/>
    <n v="32.904186975259101"/>
    <n v="394.85024370310919"/>
  </r>
  <r>
    <x v="31"/>
    <s v="LEGA NETT AS"/>
    <n v="2022"/>
    <n v="66"/>
    <s v="Enkel"/>
    <n v="100"/>
    <n v="100"/>
    <n v="4"/>
    <n v="400400"/>
    <n v="94.011962786454603"/>
    <n v="376.04785114581841"/>
  </r>
  <r>
    <x v="32"/>
    <s v="LINEA AS"/>
    <n v="2022"/>
    <n v="24"/>
    <s v="Dobbel"/>
    <n v="100"/>
    <n v="100"/>
    <n v="27"/>
    <n v="400300"/>
    <n v="65.808373950518202"/>
    <n v="1776.8260966639914"/>
  </r>
  <r>
    <x v="32"/>
    <s v="LINEA AS"/>
    <n v="2022"/>
    <n v="132"/>
    <s v="Dobbel"/>
    <n v="100"/>
    <n v="100"/>
    <n v="21"/>
    <n v="400700"/>
    <n v="413.65263626040002"/>
    <n v="8686.705361468401"/>
  </r>
  <r>
    <x v="32"/>
    <s v="LINEA AS"/>
    <n v="2022"/>
    <n v="24"/>
    <s v="Enkel"/>
    <n v="100"/>
    <n v="100"/>
    <n v="102"/>
    <n v="400200"/>
    <n v="32.904186975259101"/>
    <n v="3356.2270714764281"/>
  </r>
  <r>
    <x v="32"/>
    <s v="LINEA AS"/>
    <n v="2022"/>
    <n v="66"/>
    <s v="Enkel"/>
    <n v="100"/>
    <n v="100"/>
    <n v="11"/>
    <n v="400400"/>
    <n v="94.011962786454603"/>
    <n v="1034.1315906510006"/>
  </r>
  <r>
    <x v="32"/>
    <s v="LINEA AS"/>
    <n v="2022"/>
    <n v="132"/>
    <s v="Enkel"/>
    <n v="100"/>
    <n v="100"/>
    <n v="42"/>
    <n v="400600"/>
    <n v="206.82631813020001"/>
    <n v="8686.705361468401"/>
  </r>
  <r>
    <x v="33"/>
    <s v="LINJA AS"/>
    <n v="2022"/>
    <n v="24"/>
    <s v="Dobbel"/>
    <n v="100"/>
    <n v="100"/>
    <n v="105"/>
    <n v="400300"/>
    <n v="65.808373950518202"/>
    <n v="6909.8792648044109"/>
  </r>
  <r>
    <x v="33"/>
    <s v="LINJA AS"/>
    <n v="2022"/>
    <n v="66"/>
    <s v="Dobbel"/>
    <n v="100"/>
    <n v="100"/>
    <n v="6"/>
    <n v="400500"/>
    <n v="188.02392557290901"/>
    <n v="1128.1435534374541"/>
  </r>
  <r>
    <x v="33"/>
    <s v="LINJA AS"/>
    <n v="2022"/>
    <n v="132"/>
    <s v="Dobbel"/>
    <n v="100"/>
    <n v="100"/>
    <n v="33"/>
    <n v="400700"/>
    <n v="413.65263626040002"/>
    <n v="13650.5369965932"/>
  </r>
  <r>
    <x v="33"/>
    <s v="LINJA AS"/>
    <n v="2022"/>
    <n v="24"/>
    <s v="Enkel"/>
    <n v="100"/>
    <n v="100"/>
    <n v="105"/>
    <n v="400200"/>
    <n v="32.904186975259101"/>
    <n v="3454.9396324022055"/>
  </r>
  <r>
    <x v="33"/>
    <s v="LINJA AS"/>
    <n v="2022"/>
    <n v="66"/>
    <s v="Enkel"/>
    <n v="100"/>
    <n v="100"/>
    <n v="40"/>
    <n v="400400"/>
    <n v="94.011962786454603"/>
    <n v="3760.4785114581841"/>
  </r>
  <r>
    <x v="33"/>
    <s v="LINJA AS"/>
    <n v="2022"/>
    <n v="132"/>
    <s v="Enkel"/>
    <n v="100"/>
    <n v="100"/>
    <n v="32"/>
    <n v="400600"/>
    <n v="206.82631813020001"/>
    <n v="6618.4421801664002"/>
  </r>
  <r>
    <x v="34"/>
    <s v="LINJA AS"/>
    <n v="2022"/>
    <n v="132"/>
    <s v="Dobbel"/>
    <n v="100"/>
    <n v="100"/>
    <n v="30"/>
    <n v="400700"/>
    <n v="413.65263626040002"/>
    <n v="12409.579087812001"/>
  </r>
  <r>
    <x v="34"/>
    <s v="LINJA AS"/>
    <n v="2022"/>
    <n v="5"/>
    <s v="Enkel"/>
    <n v="100"/>
    <n v="100"/>
    <n v="1"/>
    <n v="400000"/>
    <n v="32.904186975259101"/>
    <n v="32.904186975259101"/>
  </r>
  <r>
    <x v="34"/>
    <s v="LINJA AS"/>
    <n v="2022"/>
    <n v="24"/>
    <s v="Enkel"/>
    <n v="100"/>
    <n v="100"/>
    <n v="95"/>
    <n v="400200"/>
    <n v="32.904186975259101"/>
    <n v="3125.8977626496148"/>
  </r>
  <r>
    <x v="34"/>
    <s v="LINJA AS"/>
    <n v="2022"/>
    <n v="66"/>
    <s v="Enkel"/>
    <n v="100"/>
    <n v="100"/>
    <n v="58"/>
    <n v="400400"/>
    <n v="94.011962786454603"/>
    <n v="5452.6938416143666"/>
  </r>
  <r>
    <x v="34"/>
    <s v="LINJA AS"/>
    <n v="2022"/>
    <n v="132"/>
    <s v="Enkel"/>
    <n v="100"/>
    <n v="100"/>
    <n v="29"/>
    <n v="400600"/>
    <n v="206.82631813020001"/>
    <n v="5997.9632257758003"/>
  </r>
  <r>
    <x v="35"/>
    <s v="LNETT AS"/>
    <n v="2022"/>
    <n v="132"/>
    <s v="Dobbel"/>
    <n v="0"/>
    <n v="0"/>
    <n v="2"/>
    <n v="400700"/>
    <n v="413.65263626040002"/>
    <n v="0"/>
  </r>
  <r>
    <x v="35"/>
    <s v="LNETT AS"/>
    <n v="2022"/>
    <n v="24"/>
    <s v="Dobbel"/>
    <n v="100"/>
    <n v="100"/>
    <n v="327"/>
    <n v="400300"/>
    <n v="65.808373950518202"/>
    <n v="21519.338281819451"/>
  </r>
  <r>
    <x v="35"/>
    <s v="LNETT AS"/>
    <n v="2022"/>
    <n v="66"/>
    <s v="Dobbel"/>
    <n v="100"/>
    <n v="100"/>
    <n v="181"/>
    <n v="400500"/>
    <n v="188.02392557290901"/>
    <n v="34032.330528696533"/>
  </r>
  <r>
    <x v="35"/>
    <s v="LNETT AS"/>
    <n v="2022"/>
    <n v="132"/>
    <s v="Dobbel"/>
    <n v="100"/>
    <n v="100"/>
    <n v="26"/>
    <n v="400700"/>
    <n v="413.65263626040002"/>
    <n v="10754.968542770401"/>
  </r>
  <r>
    <x v="35"/>
    <s v="LNETT AS"/>
    <n v="2022"/>
    <n v="24"/>
    <s v="Enkel"/>
    <n v="0"/>
    <n v="0"/>
    <n v="6"/>
    <n v="400200"/>
    <n v="32.904186975259101"/>
    <n v="0"/>
  </r>
  <r>
    <x v="35"/>
    <s v="LNETT AS"/>
    <n v="2022"/>
    <n v="66"/>
    <s v="Enkel"/>
    <n v="0"/>
    <n v="0"/>
    <n v="10"/>
    <n v="400400"/>
    <n v="94.011962786454603"/>
    <n v="0"/>
  </r>
  <r>
    <x v="35"/>
    <s v="LNETT AS"/>
    <n v="2022"/>
    <n v="132"/>
    <s v="Enkel"/>
    <n v="0"/>
    <n v="0"/>
    <n v="6"/>
    <n v="400600"/>
    <n v="206.82631813020001"/>
    <n v="0"/>
  </r>
  <r>
    <x v="35"/>
    <s v="LNETT AS"/>
    <n v="2022"/>
    <n v="24"/>
    <s v="Enkel"/>
    <n v="100"/>
    <n v="100"/>
    <n v="126"/>
    <n v="400200"/>
    <n v="32.904186975259101"/>
    <n v="4145.9275588826467"/>
  </r>
  <r>
    <x v="35"/>
    <s v="LNETT AS"/>
    <n v="2022"/>
    <n v="66"/>
    <s v="Enkel"/>
    <n v="100"/>
    <n v="100"/>
    <n v="61"/>
    <n v="400400"/>
    <n v="94.011962786454603"/>
    <n v="5734.7297299737311"/>
  </r>
  <r>
    <x v="35"/>
    <s v="LNETT AS"/>
    <n v="2022"/>
    <n v="132"/>
    <s v="Enkel"/>
    <n v="100"/>
    <n v="100"/>
    <n v="12"/>
    <n v="400600"/>
    <n v="206.82631813020001"/>
    <n v="2481.9158175624002"/>
  </r>
  <r>
    <x v="36"/>
    <s v="LUCERNA AS"/>
    <n v="2022"/>
    <n v="132"/>
    <s v="Dobbel"/>
    <n v="100"/>
    <n v="100"/>
    <n v="6"/>
    <n v="400700"/>
    <n v="413.65263626040002"/>
    <n v="2481.9158175624002"/>
  </r>
  <r>
    <x v="36"/>
    <s v="LUCERNA AS"/>
    <n v="2022"/>
    <n v="24"/>
    <s v="Enkel"/>
    <n v="0"/>
    <n v="0"/>
    <n v="5"/>
    <n v="400200"/>
    <n v="32.904186975259101"/>
    <n v="0"/>
  </r>
  <r>
    <x v="36"/>
    <s v="LUCERNA AS"/>
    <n v="2022"/>
    <n v="66"/>
    <s v="Enkel"/>
    <n v="0"/>
    <n v="0"/>
    <n v="4"/>
    <n v="400400"/>
    <n v="94.011962786454603"/>
    <n v="0"/>
  </r>
  <r>
    <x v="36"/>
    <s v="LUCERNA AS"/>
    <n v="2022"/>
    <n v="24"/>
    <s v="Enkel"/>
    <n v="100"/>
    <n v="100"/>
    <n v="35"/>
    <n v="400200"/>
    <n v="32.904186975259101"/>
    <n v="1151.6465441340686"/>
  </r>
  <r>
    <x v="36"/>
    <s v="LUCERNA AS"/>
    <n v="2022"/>
    <n v="66"/>
    <s v="Enkel"/>
    <n v="100"/>
    <n v="100"/>
    <n v="12"/>
    <n v="400400"/>
    <n v="94.011962786454603"/>
    <n v="1128.1435534374552"/>
  </r>
  <r>
    <x v="36"/>
    <s v="LUCERNA AS"/>
    <n v="2022"/>
    <n v="132"/>
    <s v="Enkel"/>
    <n v="100"/>
    <n v="100"/>
    <n v="7"/>
    <n v="400600"/>
    <n v="206.82631813020001"/>
    <n v="1447.7842269114001"/>
  </r>
  <r>
    <x v="37"/>
    <s v="LUOSTEJOK NETT AS"/>
    <n v="2022"/>
    <n v="66"/>
    <s v="Dobbel"/>
    <n v="100"/>
    <n v="100"/>
    <n v="4"/>
    <n v="400500"/>
    <n v="188.02392557290901"/>
    <n v="752.09570229163603"/>
  </r>
  <r>
    <x v="37"/>
    <s v="LUOSTEJOK NETT AS"/>
    <n v="2022"/>
    <n v="24"/>
    <s v="Enkel"/>
    <n v="100"/>
    <n v="100"/>
    <n v="7"/>
    <n v="400200"/>
    <n v="32.904186975259101"/>
    <n v="230.3293088268137"/>
  </r>
  <r>
    <x v="37"/>
    <s v="LUOSTEJOK NETT AS"/>
    <n v="2022"/>
    <n v="66"/>
    <s v="Enkel"/>
    <n v="100"/>
    <n v="100"/>
    <n v="3"/>
    <n v="400400"/>
    <n v="94.011962786454603"/>
    <n v="282.03588835936381"/>
  </r>
  <r>
    <x v="38"/>
    <s v="LYSNA AS"/>
    <n v="2022"/>
    <n v="24"/>
    <s v="Enkel"/>
    <n v="0"/>
    <n v="100"/>
    <n v="4"/>
    <n v="400200"/>
    <n v="32.904186975259101"/>
    <n v="65.808373950518202"/>
  </r>
  <r>
    <x v="38"/>
    <s v="LYSNA AS"/>
    <n v="2022"/>
    <n v="24"/>
    <s v="Enkel"/>
    <n v="100"/>
    <n v="100"/>
    <n v="8"/>
    <n v="400200"/>
    <n v="32.904186975259101"/>
    <n v="263.23349580207281"/>
  </r>
  <r>
    <x v="39"/>
    <s v="MELLOM AS"/>
    <n v="2022"/>
    <n v="24"/>
    <s v="Dobbel"/>
    <n v="100"/>
    <n v="100"/>
    <n v="56"/>
    <n v="400300"/>
    <n v="65.808373950518202"/>
    <n v="3685.2689412290192"/>
  </r>
  <r>
    <x v="39"/>
    <s v="MELLOM AS"/>
    <n v="2022"/>
    <n v="132"/>
    <s v="Dobbel"/>
    <n v="100"/>
    <n v="100"/>
    <n v="9"/>
    <n v="400700"/>
    <n v="413.65263626040002"/>
    <n v="3722.8737263436001"/>
  </r>
  <r>
    <x v="39"/>
    <s v="MELLOM AS"/>
    <n v="2022"/>
    <n v="24"/>
    <s v="Enkel"/>
    <n v="100"/>
    <n v="100"/>
    <n v="37"/>
    <n v="400200"/>
    <n v="32.904186975259101"/>
    <n v="1217.4549180845868"/>
  </r>
  <r>
    <x v="39"/>
    <s v="MELLOM AS"/>
    <n v="2022"/>
    <n v="66"/>
    <s v="Enkel"/>
    <n v="100"/>
    <n v="100"/>
    <n v="24"/>
    <n v="400400"/>
    <n v="94.011962786454603"/>
    <n v="2256.2871068749105"/>
  </r>
  <r>
    <x v="39"/>
    <s v="MELLOM AS"/>
    <n v="2022"/>
    <n v="132"/>
    <s v="Enkel"/>
    <n v="100"/>
    <n v="100"/>
    <n v="17"/>
    <n v="400600"/>
    <n v="206.82631813020001"/>
    <n v="3516.0474082134001"/>
  </r>
  <r>
    <x v="40"/>
    <s v="MELØY NETT AS"/>
    <n v="2022"/>
    <n v="24"/>
    <s v="Enkel"/>
    <n v="100"/>
    <n v="100"/>
    <n v="4"/>
    <n v="400200"/>
    <n v="32.904186975259101"/>
    <n v="131.6167479010364"/>
  </r>
  <r>
    <x v="40"/>
    <s v="MELØY NETT AS"/>
    <n v="2022"/>
    <n v="132"/>
    <s v="Enkel"/>
    <n v="100"/>
    <n v="100"/>
    <n v="1"/>
    <n v="400600"/>
    <n v="206.82631813020001"/>
    <n v="206.82631813020001"/>
  </r>
  <r>
    <x v="41"/>
    <s v="MIDTNETT AS"/>
    <n v="2022"/>
    <n v="24"/>
    <s v="Dobbel"/>
    <n v="100"/>
    <n v="100"/>
    <n v="7"/>
    <n v="400300"/>
    <n v="65.808373950518202"/>
    <n v="460.6586176536274"/>
  </r>
  <r>
    <x v="41"/>
    <s v="MIDTNETT AS"/>
    <n v="2022"/>
    <n v="24"/>
    <s v="Enkel"/>
    <n v="100"/>
    <n v="100"/>
    <n v="20"/>
    <n v="400200"/>
    <n v="32.904186975259101"/>
    <n v="658.08373950518205"/>
  </r>
  <r>
    <x v="41"/>
    <s v="MIDTNETT AS"/>
    <n v="2022"/>
    <n v="66"/>
    <s v="Enkel"/>
    <n v="100"/>
    <n v="100"/>
    <n v="9"/>
    <n v="400400"/>
    <n v="94.011962786454603"/>
    <n v="846.10766507809149"/>
  </r>
  <r>
    <x v="41"/>
    <s v="MIDTNETT AS"/>
    <n v="2022"/>
    <n v="132"/>
    <s v="Enkel"/>
    <n v="100"/>
    <n v="100"/>
    <n v="1"/>
    <n v="400600"/>
    <n v="206.82631813020001"/>
    <n v="206.82631813020001"/>
  </r>
  <r>
    <x v="42"/>
    <s v="NETT I NORD AS"/>
    <n v="2022"/>
    <n v="66"/>
    <s v="Dobbel"/>
    <n v="100"/>
    <n v="100"/>
    <n v="6"/>
    <n v="400500"/>
    <n v="188.02392557290901"/>
    <n v="1128.1435534374541"/>
  </r>
  <r>
    <x v="42"/>
    <s v="NETT I NORD AS"/>
    <n v="2022"/>
    <n v="24"/>
    <s v="Enkel"/>
    <n v="100"/>
    <n v="100"/>
    <n v="32"/>
    <n v="400200"/>
    <n v="32.904186975259101"/>
    <n v="1052.9339832082912"/>
  </r>
  <r>
    <x v="42"/>
    <s v="NETT I NORD AS"/>
    <n v="2022"/>
    <n v="66"/>
    <s v="Enkel"/>
    <n v="100"/>
    <n v="100"/>
    <n v="15"/>
    <n v="400400"/>
    <n v="94.011962786454603"/>
    <n v="1410.179441796819"/>
  </r>
  <r>
    <x v="43"/>
    <s v="NORANETT ANDØY AS"/>
    <n v="2022"/>
    <n v="24"/>
    <s v="Enkel"/>
    <n v="100"/>
    <n v="100"/>
    <n v="18"/>
    <n v="400200"/>
    <n v="32.904186975259101"/>
    <n v="592.27536555466384"/>
  </r>
  <r>
    <x v="43"/>
    <s v="NORANETT ANDØY AS"/>
    <n v="2022"/>
    <n v="66"/>
    <s v="Enkel"/>
    <n v="100"/>
    <n v="100"/>
    <n v="18"/>
    <n v="400400"/>
    <n v="94.011962786454603"/>
    <n v="1692.215330156183"/>
  </r>
  <r>
    <x v="43"/>
    <s v="NORANETT ANDØY AS"/>
    <n v="2022"/>
    <n v="132"/>
    <s v="Enkel"/>
    <n v="100"/>
    <n v="100"/>
    <n v="1"/>
    <n v="400600"/>
    <n v="206.82631813020001"/>
    <n v="206.82631813020001"/>
  </r>
  <r>
    <x v="44"/>
    <s v="NORANETT AS"/>
    <n v="2022"/>
    <n v="24"/>
    <s v="Dobbel"/>
    <n v="100"/>
    <n v="100"/>
    <n v="26"/>
    <n v="400300"/>
    <n v="65.808373950518202"/>
    <n v="1711.0177227134732"/>
  </r>
  <r>
    <x v="44"/>
    <s v="NORANETT AS"/>
    <n v="2022"/>
    <n v="132"/>
    <s v="Dobbel"/>
    <n v="100"/>
    <n v="100"/>
    <n v="4"/>
    <n v="400700"/>
    <n v="413.65263626040002"/>
    <n v="1654.6105450416001"/>
  </r>
  <r>
    <x v="44"/>
    <s v="NORANETT AS"/>
    <n v="2022"/>
    <n v="5"/>
    <s v="Enkel"/>
    <n v="100"/>
    <n v="100"/>
    <n v="2"/>
    <n v="400000"/>
    <n v="32.904186975259101"/>
    <n v="65.808373950518202"/>
  </r>
  <r>
    <x v="44"/>
    <s v="NORANETT AS"/>
    <n v="2022"/>
    <n v="24"/>
    <s v="Enkel"/>
    <n v="100"/>
    <n v="100"/>
    <n v="115"/>
    <n v="400200"/>
    <n v="32.904186975259101"/>
    <n v="3783.9815021547965"/>
  </r>
  <r>
    <x v="44"/>
    <s v="NORANETT AS"/>
    <n v="2022"/>
    <n v="66"/>
    <s v="Enkel"/>
    <n v="100"/>
    <n v="100"/>
    <n v="51"/>
    <n v="400400"/>
    <n v="94.011962786454603"/>
    <n v="4794.6101021091845"/>
  </r>
  <r>
    <x v="44"/>
    <s v="NORANETT AS"/>
    <n v="2022"/>
    <n v="132"/>
    <s v="Enkel"/>
    <n v="100"/>
    <n v="100"/>
    <n v="13"/>
    <n v="400600"/>
    <n v="206.82631813020001"/>
    <n v="2688.7421356926002"/>
  </r>
  <r>
    <x v="45"/>
    <s v="NORANETT HADSEL AS"/>
    <n v="2022"/>
    <n v="132"/>
    <s v="Dobbel"/>
    <n v="50"/>
    <n v="50"/>
    <n v="4"/>
    <n v="400700"/>
    <n v="413.65263626040002"/>
    <n v="827.30527252080003"/>
  </r>
  <r>
    <x v="45"/>
    <s v="NORANETT HADSEL AS"/>
    <n v="2022"/>
    <n v="24"/>
    <s v="Dobbel"/>
    <n v="100"/>
    <n v="100"/>
    <n v="7"/>
    <n v="400300"/>
    <n v="65.808373950518202"/>
    <n v="460.6586176536274"/>
  </r>
  <r>
    <x v="45"/>
    <s v="NORANETT HADSEL AS"/>
    <n v="2022"/>
    <n v="132"/>
    <s v="Enkel"/>
    <n v="50"/>
    <n v="50"/>
    <n v="4"/>
    <n v="400600"/>
    <n v="206.82631813020001"/>
    <n v="413.65263626040002"/>
  </r>
  <r>
    <x v="45"/>
    <s v="NORANETT HADSEL AS"/>
    <n v="2022"/>
    <n v="24"/>
    <s v="Enkel"/>
    <n v="100"/>
    <n v="100"/>
    <n v="8"/>
    <n v="400200"/>
    <n v="32.904186975259101"/>
    <n v="263.23349580207281"/>
  </r>
  <r>
    <x v="46"/>
    <s v="NORGESNETT AS"/>
    <n v="2022"/>
    <n v="24"/>
    <s v="Dobbel"/>
    <n v="0"/>
    <n v="20"/>
    <n v="86"/>
    <n v="400300"/>
    <n v="65.808373950518202"/>
    <n v="565.95201597445657"/>
  </r>
  <r>
    <x v="46"/>
    <s v="NORGESNETT AS"/>
    <n v="2022"/>
    <n v="24"/>
    <s v="Dobbel"/>
    <n v="0"/>
    <n v="50"/>
    <n v="24"/>
    <n v="400300"/>
    <n v="65.808373950518202"/>
    <n v="394.85024370310919"/>
  </r>
  <r>
    <x v="46"/>
    <s v="NORGESNETT AS"/>
    <n v="2022"/>
    <n v="24"/>
    <s v="Dobbel"/>
    <n v="100"/>
    <n v="100"/>
    <n v="123"/>
    <n v="400300"/>
    <n v="65.808373950518202"/>
    <n v="8094.4299959137388"/>
  </r>
  <r>
    <x v="46"/>
    <s v="NORGESNETT AS"/>
    <n v="2022"/>
    <n v="132"/>
    <s v="Dobbel"/>
    <n v="100"/>
    <n v="100"/>
    <n v="4"/>
    <n v="400700"/>
    <n v="413.65263626040002"/>
    <n v="1654.6105450416001"/>
  </r>
  <r>
    <x v="46"/>
    <s v="NORGESNETT AS"/>
    <n v="2022"/>
    <n v="24"/>
    <s v="Enkel"/>
    <n v="0"/>
    <n v="20"/>
    <n v="26"/>
    <n v="400200"/>
    <n v="32.904186975259101"/>
    <n v="85.550886135673665"/>
  </r>
  <r>
    <x v="46"/>
    <s v="NORGESNETT AS"/>
    <n v="2022"/>
    <n v="24"/>
    <s v="Enkel"/>
    <n v="100"/>
    <n v="100"/>
    <n v="69"/>
    <n v="400200"/>
    <n v="32.904186975259101"/>
    <n v="2270.388901292878"/>
  </r>
  <r>
    <x v="46"/>
    <s v="NORGESNETT AS"/>
    <n v="2022"/>
    <n v="132"/>
    <s v="Enkel"/>
    <n v="100"/>
    <n v="100"/>
    <n v="2"/>
    <n v="400600"/>
    <n v="206.82631813020001"/>
    <n v="413.65263626040002"/>
  </r>
  <r>
    <x v="47"/>
    <s v="NORSKE SKOG SKOGN AS"/>
    <n v="2022"/>
    <n v="66"/>
    <s v="Dobbel"/>
    <n v="100"/>
    <n v="100"/>
    <n v="3"/>
    <n v="400500"/>
    <n v="188.02392557290901"/>
    <n v="564.07177671872705"/>
  </r>
  <r>
    <x v="47"/>
    <s v="NORSKE SKOG SKOGN AS"/>
    <n v="2022"/>
    <n v="66"/>
    <s v="Enkel"/>
    <n v="100"/>
    <n v="100"/>
    <n v="4"/>
    <n v="400400"/>
    <n v="94.011962786454603"/>
    <n v="376.04785114581841"/>
  </r>
  <r>
    <x v="48"/>
    <s v="NVE"/>
    <n v="2022"/>
    <n v="24"/>
    <s v="Dobbel"/>
    <n v="100"/>
    <n v="100"/>
    <n v="20"/>
    <n v="400300"/>
    <n v="65.808373950518202"/>
    <n v="1316.1674790103641"/>
  </r>
  <r>
    <x v="48"/>
    <s v="NVE"/>
    <n v="2022"/>
    <n v="132"/>
    <s v="Dobbel"/>
    <n v="100"/>
    <n v="100"/>
    <n v="4"/>
    <n v="400700"/>
    <n v="413.65263626040002"/>
    <n v="1654.6105450416001"/>
  </r>
  <r>
    <x v="49"/>
    <s v="RAKKESTAD ENERGI AS"/>
    <n v="2022"/>
    <n v="24"/>
    <s v="Dobbel"/>
    <n v="100"/>
    <n v="100"/>
    <n v="14"/>
    <n v="400300"/>
    <n v="65.808373950518202"/>
    <n v="921.3172353072548"/>
  </r>
  <r>
    <x v="49"/>
    <s v="RAKKESTAD ENERGI AS"/>
    <n v="2022"/>
    <n v="24"/>
    <s v="Enkel"/>
    <n v="100"/>
    <n v="100"/>
    <n v="6"/>
    <n v="400200"/>
    <n v="32.904186975259101"/>
    <n v="197.42512185155459"/>
  </r>
  <r>
    <x v="50"/>
    <s v="RK NETT AS"/>
    <n v="2022"/>
    <n v="24"/>
    <s v="Enkel"/>
    <n v="50"/>
    <n v="50"/>
    <n v="1"/>
    <n v="400200"/>
    <n v="32.904186975259101"/>
    <n v="16.452093487629551"/>
  </r>
  <r>
    <x v="50"/>
    <s v="RK NETT AS"/>
    <n v="2022"/>
    <n v="66"/>
    <s v="Enkel"/>
    <n v="50"/>
    <n v="50"/>
    <n v="1"/>
    <n v="400400"/>
    <n v="94.011962786454603"/>
    <n v="47.005981393227302"/>
  </r>
  <r>
    <x v="50"/>
    <s v="RK NETT AS"/>
    <n v="2022"/>
    <n v="24"/>
    <s v="Enkel"/>
    <n v="100"/>
    <n v="100"/>
    <n v="7"/>
    <n v="400200"/>
    <n v="32.904186975259101"/>
    <n v="230.3293088268137"/>
  </r>
  <r>
    <x v="50"/>
    <s v="RK NETT AS"/>
    <n v="2022"/>
    <n v="66"/>
    <s v="Enkel"/>
    <n v="100"/>
    <n v="100"/>
    <n v="1"/>
    <n v="400400"/>
    <n v="94.011962786454603"/>
    <n v="94.011962786454603"/>
  </r>
  <r>
    <x v="51"/>
    <s v="ROMSDALSNETT AS"/>
    <n v="2022"/>
    <n v="24"/>
    <s v="Dobbel"/>
    <n v="100"/>
    <n v="100"/>
    <n v="9"/>
    <n v="400300"/>
    <n v="65.808373950518202"/>
    <n v="592.27536555466384"/>
  </r>
  <r>
    <x v="51"/>
    <s v="ROMSDALSNETT AS"/>
    <n v="2022"/>
    <n v="24"/>
    <s v="Enkel"/>
    <n v="100"/>
    <n v="100"/>
    <n v="7"/>
    <n v="400200"/>
    <n v="32.904186975259101"/>
    <n v="230.3293088268137"/>
  </r>
  <r>
    <x v="51"/>
    <s v="ROMSDALSNETT AS"/>
    <n v="2022"/>
    <n v="132"/>
    <s v="Enkel"/>
    <n v="100"/>
    <n v="100"/>
    <n v="1"/>
    <n v="400600"/>
    <n v="206.82631813020001"/>
    <n v="206.82631813020001"/>
  </r>
  <r>
    <x v="52"/>
    <s v="RØROS E-VERK NETT AS"/>
    <n v="2022"/>
    <n v="24"/>
    <s v="Dobbel"/>
    <n v="100"/>
    <n v="100"/>
    <n v="6"/>
    <n v="400300"/>
    <n v="65.808373950518202"/>
    <n v="394.85024370310919"/>
  </r>
  <r>
    <x v="52"/>
    <s v="RØROS E-VERK NETT AS"/>
    <n v="2022"/>
    <n v="24"/>
    <s v="Enkel"/>
    <n v="100"/>
    <n v="100"/>
    <n v="5"/>
    <n v="400200"/>
    <n v="32.904186975259101"/>
    <n v="164.52093487629551"/>
  </r>
  <r>
    <x v="52"/>
    <s v="RØROS E-VERK NETT AS"/>
    <n v="2022"/>
    <n v="66"/>
    <s v="Enkel"/>
    <n v="100"/>
    <n v="100"/>
    <n v="3"/>
    <n v="400400"/>
    <n v="94.011962786454603"/>
    <n v="282.03588835936381"/>
  </r>
  <r>
    <x v="52"/>
    <s v="RØROS E-VERK NETT AS"/>
    <n v="2022"/>
    <n v="132"/>
    <s v="Enkel"/>
    <n v="100"/>
    <n v="100"/>
    <n v="4"/>
    <n v="400600"/>
    <n v="206.82631813020001"/>
    <n v="827.30527252080003"/>
  </r>
  <r>
    <x v="53"/>
    <s v="SKIAKERNETT AS"/>
    <n v="2022"/>
    <n v="24"/>
    <s v="Enkel"/>
    <n v="100"/>
    <n v="100"/>
    <n v="4"/>
    <n v="400200"/>
    <n v="32.904186975259101"/>
    <n v="131.6167479010364"/>
  </r>
  <r>
    <x v="54"/>
    <s v="S-NETT AS"/>
    <n v="2022"/>
    <n v="24"/>
    <s v="Enkel"/>
    <n v="100"/>
    <n v="100"/>
    <n v="20"/>
    <n v="400200"/>
    <n v="32.904186975259101"/>
    <n v="658.08373950518205"/>
  </r>
  <r>
    <x v="54"/>
    <s v="S-NETT AS"/>
    <n v="2022"/>
    <n v="66"/>
    <s v="Enkel"/>
    <n v="100"/>
    <n v="100"/>
    <n v="3"/>
    <n v="400400"/>
    <n v="94.011962786454603"/>
    <n v="282.03588835936381"/>
  </r>
  <r>
    <x v="55"/>
    <s v="STANNUM AS"/>
    <n v="2022"/>
    <n v="24"/>
    <s v="Enkel"/>
    <n v="100"/>
    <n v="100"/>
    <n v="1"/>
    <n v="400200"/>
    <n v="32.904186975259101"/>
    <n v="32.904186975259101"/>
  </r>
  <r>
    <x v="55"/>
    <s v="STANNUM AS"/>
    <n v="2022"/>
    <n v="132"/>
    <s v="Enkel"/>
    <n v="100"/>
    <n v="100"/>
    <n v="1"/>
    <n v="400600"/>
    <n v="206.82631813020001"/>
    <n v="206.82631813020001"/>
  </r>
  <r>
    <x v="56"/>
    <s v="STATKRAFT ENERGI AS"/>
    <n v="2022"/>
    <n v="66"/>
    <s v="Dobbel"/>
    <n v="0"/>
    <n v="0"/>
    <n v="1"/>
    <n v="400500"/>
    <n v="188.02392557290901"/>
    <n v="0"/>
  </r>
  <r>
    <x v="56"/>
    <s v="STATKRAFT ENERGI AS"/>
    <n v="2022"/>
    <n v="66"/>
    <s v="Dobbel"/>
    <n v="100"/>
    <n v="100"/>
    <n v="3"/>
    <n v="400500"/>
    <n v="188.02392557290901"/>
    <n v="564.07177671872705"/>
  </r>
  <r>
    <x v="56"/>
    <s v="STATKRAFT ENERGI AS"/>
    <n v="2022"/>
    <n v="132"/>
    <s v="Enkel"/>
    <n v="100"/>
    <n v="100"/>
    <n v="2"/>
    <n v="400600"/>
    <n v="206.82631813020001"/>
    <n v="413.65263626040002"/>
  </r>
  <r>
    <x v="57"/>
    <s v="STATNETT SF"/>
    <n v="2022"/>
    <n v="24"/>
    <s v="Dobbel"/>
    <n v="0"/>
    <n v="0"/>
    <n v="2"/>
    <n v="400300"/>
    <n v="65.808373950518202"/>
    <n v="0"/>
  </r>
  <r>
    <x v="57"/>
    <s v="STATNETT SF"/>
    <n v="2022"/>
    <n v="66"/>
    <s v="Dobbel"/>
    <n v="0"/>
    <n v="0"/>
    <n v="52"/>
    <n v="400500"/>
    <n v="188.02392557290901"/>
    <n v="0"/>
  </r>
  <r>
    <x v="57"/>
    <s v="STATNETT SF"/>
    <n v="2022"/>
    <n v="132"/>
    <s v="Dobbel"/>
    <n v="0"/>
    <n v="0"/>
    <n v="14"/>
    <n v="400700"/>
    <n v="413.65263626040002"/>
    <n v="0"/>
  </r>
  <r>
    <x v="57"/>
    <s v="STATNETT SF"/>
    <n v="2022"/>
    <n v="300"/>
    <s v="Dobbel"/>
    <n v="0"/>
    <n v="0"/>
    <n v="2"/>
    <n v="400900"/>
    <n v="1128.14355343746"/>
    <n v="0"/>
  </r>
  <r>
    <x v="57"/>
    <s v="STATNETT SF"/>
    <n v="2022"/>
    <n v="24"/>
    <s v="Dobbel"/>
    <n v="100"/>
    <n v="100"/>
    <n v="13"/>
    <n v="400300"/>
    <n v="65.808373950518202"/>
    <n v="855.50886135673659"/>
  </r>
  <r>
    <x v="57"/>
    <s v="STATNETT SF"/>
    <n v="2022"/>
    <n v="66"/>
    <s v="Dobbel"/>
    <n v="100"/>
    <n v="100"/>
    <n v="34"/>
    <n v="400500"/>
    <n v="188.02392557290901"/>
    <n v="6392.813469478906"/>
  </r>
  <r>
    <x v="57"/>
    <s v="STATNETT SF"/>
    <n v="2022"/>
    <n v="132"/>
    <s v="Dobbel"/>
    <n v="100"/>
    <n v="100"/>
    <n v="58"/>
    <n v="400700"/>
    <n v="413.65263626040002"/>
    <n v="23991.852903103201"/>
  </r>
  <r>
    <x v="57"/>
    <s v="STATNETT SF"/>
    <n v="2022"/>
    <n v="300"/>
    <s v="Dobbel"/>
    <n v="100"/>
    <n v="100"/>
    <n v="4"/>
    <n v="400900"/>
    <n v="1128.14355343746"/>
    <n v="4512.5742137498401"/>
  </r>
  <r>
    <x v="57"/>
    <s v="STATNETT SF"/>
    <n v="2022"/>
    <n v="24"/>
    <s v="Enkel"/>
    <n v="0"/>
    <n v="0"/>
    <n v="15"/>
    <n v="400200"/>
    <n v="32.904186975259101"/>
    <n v="0"/>
  </r>
  <r>
    <x v="57"/>
    <s v="STATNETT SF"/>
    <n v="2022"/>
    <n v="66"/>
    <s v="Enkel"/>
    <n v="0"/>
    <n v="0"/>
    <n v="14"/>
    <n v="400400"/>
    <n v="94.011962786454603"/>
    <n v="0"/>
  </r>
  <r>
    <x v="57"/>
    <s v="STATNETT SF"/>
    <n v="2022"/>
    <n v="132"/>
    <s v="Enkel"/>
    <n v="0"/>
    <n v="0"/>
    <n v="6"/>
    <n v="400600"/>
    <n v="206.82631813020001"/>
    <n v="0"/>
  </r>
  <r>
    <x v="57"/>
    <s v="STATNETT SF"/>
    <n v="2022"/>
    <n v="24"/>
    <s v="Enkel"/>
    <n v="100"/>
    <n v="100"/>
    <n v="30"/>
    <n v="400200"/>
    <n v="32.904186975259101"/>
    <n v="987.12560925777302"/>
  </r>
  <r>
    <x v="57"/>
    <s v="STATNETT SF"/>
    <n v="2022"/>
    <n v="66"/>
    <s v="Enkel"/>
    <n v="100"/>
    <n v="100"/>
    <n v="20"/>
    <n v="400400"/>
    <n v="94.011962786454603"/>
    <n v="1880.2392557290921"/>
  </r>
  <r>
    <x v="57"/>
    <s v="STATNETT SF"/>
    <n v="2022"/>
    <n v="132"/>
    <s v="Enkel"/>
    <n v="100"/>
    <n v="100"/>
    <n v="7"/>
    <n v="400600"/>
    <n v="206.82631813020001"/>
    <n v="1447.7842269114001"/>
  </r>
  <r>
    <x v="57"/>
    <s v="STATNETT SF"/>
    <n v="2022"/>
    <n v="300"/>
    <s v="Enkel"/>
    <n v="100"/>
    <n v="100"/>
    <n v="9"/>
    <n v="400800"/>
    <n v="564.07177671872796"/>
    <n v="5076.6459904685516"/>
  </r>
  <r>
    <x v="58"/>
    <s v="STRAUMEN NETT AS"/>
    <n v="2022"/>
    <n v="24"/>
    <s v="Dobbel"/>
    <n v="100"/>
    <n v="100"/>
    <n v="7"/>
    <n v="400300"/>
    <n v="65.808373950518202"/>
    <n v="460.6586176536274"/>
  </r>
  <r>
    <x v="59"/>
    <s v="STRAUMNETT AS"/>
    <n v="2022"/>
    <n v="24"/>
    <s v="Enkel"/>
    <n v="100"/>
    <n v="100"/>
    <n v="17"/>
    <n v="400200"/>
    <n v="32.904186975259101"/>
    <n v="559.37117857940473"/>
  </r>
  <r>
    <x v="60"/>
    <s v="SUNETT AS"/>
    <n v="2022"/>
    <n v="24"/>
    <s v="Enkel"/>
    <n v="100"/>
    <n v="100"/>
    <n v="13"/>
    <n v="400200"/>
    <n v="32.904186975259101"/>
    <n v="427.75443067836829"/>
  </r>
  <r>
    <x v="61"/>
    <s v="SVABO INDUSTRINETT AS"/>
    <n v="2022"/>
    <n v="24"/>
    <s v="Dobbel"/>
    <n v="100"/>
    <n v="100"/>
    <n v="23"/>
    <n v="400300"/>
    <n v="65.808373950518202"/>
    <n v="1513.5926008619188"/>
  </r>
  <r>
    <x v="61"/>
    <s v="SVABO INDUSTRINETT AS"/>
    <n v="2022"/>
    <n v="132"/>
    <s v="Dobbel"/>
    <n v="100"/>
    <n v="100"/>
    <n v="16"/>
    <n v="400700"/>
    <n v="413.65263626040002"/>
    <n v="6618.4421801664002"/>
  </r>
  <r>
    <x v="61"/>
    <s v="SVABO INDUSTRINETT AS"/>
    <n v="2022"/>
    <n v="24"/>
    <s v="Enkel"/>
    <n v="100"/>
    <n v="100"/>
    <n v="10"/>
    <n v="400200"/>
    <n v="32.904186975259101"/>
    <n v="329.04186975259103"/>
  </r>
  <r>
    <x v="61"/>
    <s v="SVABO INDUSTRINETT AS"/>
    <n v="2022"/>
    <n v="132"/>
    <s v="Enkel"/>
    <n v="100"/>
    <n v="100"/>
    <n v="3"/>
    <n v="400600"/>
    <n v="206.82631813020001"/>
    <n v="620.47895439060005"/>
  </r>
  <r>
    <x v="62"/>
    <s v="SYGNIR AS"/>
    <n v="2022"/>
    <n v="66"/>
    <s v="Dobbel"/>
    <n v="100"/>
    <n v="100"/>
    <n v="5"/>
    <n v="400500"/>
    <n v="188.02392557290901"/>
    <n v="940.11962786454501"/>
  </r>
  <r>
    <x v="62"/>
    <s v="SYGNIR AS"/>
    <n v="2022"/>
    <n v="132"/>
    <s v="Dobbel"/>
    <n v="100"/>
    <n v="100"/>
    <n v="4"/>
    <n v="400700"/>
    <n v="413.65263626040002"/>
    <n v="1654.6105450416001"/>
  </r>
  <r>
    <x v="62"/>
    <s v="SYGNIR AS"/>
    <n v="2022"/>
    <n v="66"/>
    <s v="Enkel"/>
    <n v="0"/>
    <n v="100"/>
    <n v="2"/>
    <n v="400400"/>
    <n v="94.011962786454603"/>
    <n v="94.011962786454603"/>
  </r>
  <r>
    <x v="62"/>
    <s v="SYGNIR AS"/>
    <n v="2022"/>
    <n v="24"/>
    <s v="Enkel"/>
    <n v="100"/>
    <n v="100"/>
    <n v="86"/>
    <n v="400200"/>
    <n v="32.904186975259101"/>
    <n v="2829.7600798722829"/>
  </r>
  <r>
    <x v="62"/>
    <s v="SYGNIR AS"/>
    <n v="2022"/>
    <n v="66"/>
    <s v="Enkel"/>
    <n v="100"/>
    <n v="100"/>
    <n v="30"/>
    <n v="400400"/>
    <n v="94.011962786454603"/>
    <n v="2820.358883593638"/>
  </r>
  <r>
    <x v="62"/>
    <s v="SYGNIR AS"/>
    <n v="2022"/>
    <n v="132"/>
    <s v="Enkel"/>
    <n v="100"/>
    <n v="100"/>
    <n v="2"/>
    <n v="400600"/>
    <n v="206.82631813020001"/>
    <n v="413.65263626040002"/>
  </r>
  <r>
    <x v="62"/>
    <s v="SYGNIR AS"/>
    <n v="2022"/>
    <n v="300"/>
    <s v="Enkel"/>
    <n v="100"/>
    <n v="100"/>
    <n v="0"/>
    <n v="400800"/>
    <n v="564.07177671872796"/>
    <n v="0"/>
  </r>
  <r>
    <x v="63"/>
    <s v="SØR AURDAL ENERGI AS"/>
    <n v="2022"/>
    <n v="24"/>
    <s v="Enkel"/>
    <n v="100"/>
    <n v="100"/>
    <n v="4"/>
    <n v="400200"/>
    <n v="32.904186975259101"/>
    <n v="131.6167479010364"/>
  </r>
  <r>
    <x v="64"/>
    <s v="TELEMARK NETT AS"/>
    <n v="2022"/>
    <n v="24"/>
    <s v="Dobbel"/>
    <n v="100"/>
    <n v="100"/>
    <n v="12"/>
    <n v="400300"/>
    <n v="65.808373950518202"/>
    <n v="789.70048740621837"/>
  </r>
  <r>
    <x v="64"/>
    <s v="TELEMARK NETT AS"/>
    <n v="2022"/>
    <n v="66"/>
    <s v="Enkel"/>
    <n v="50"/>
    <n v="50"/>
    <n v="1"/>
    <n v="400400"/>
    <n v="94.011962786454603"/>
    <n v="47.005981393227302"/>
  </r>
  <r>
    <x v="64"/>
    <s v="TELEMARK NETT AS"/>
    <n v="2022"/>
    <n v="24"/>
    <s v="Enkel"/>
    <n v="100"/>
    <n v="100"/>
    <n v="34"/>
    <n v="400200"/>
    <n v="32.904186975259101"/>
    <n v="1118.7423571588095"/>
  </r>
  <r>
    <x v="64"/>
    <s v="TELEMARK NETT AS"/>
    <n v="2022"/>
    <n v="66"/>
    <s v="Enkel"/>
    <n v="100"/>
    <n v="100"/>
    <n v="19"/>
    <n v="400400"/>
    <n v="94.011962786454603"/>
    <n v="1786.2272929426374"/>
  </r>
  <r>
    <x v="64"/>
    <s v="TELEMARK NETT AS"/>
    <n v="2022"/>
    <n v="132"/>
    <s v="Enkel"/>
    <n v="100"/>
    <n v="100"/>
    <n v="1"/>
    <n v="400600"/>
    <n v="206.82631813020001"/>
    <n v="206.82631813020001"/>
  </r>
  <r>
    <x v="65"/>
    <s v="TENDRANETT AS"/>
    <n v="2022"/>
    <n v="66"/>
    <s v="Dobbel"/>
    <n v="0"/>
    <n v="100"/>
    <n v="0"/>
    <n v="400500"/>
    <n v="188.02392557290901"/>
    <n v="0"/>
  </r>
  <r>
    <x v="65"/>
    <s v="TENDRANETT AS"/>
    <n v="2022"/>
    <n v="66"/>
    <s v="Dobbel"/>
    <n v="100"/>
    <n v="100"/>
    <n v="4"/>
    <n v="400500"/>
    <n v="188.02392557290901"/>
    <n v="752.09570229163603"/>
  </r>
  <r>
    <x v="65"/>
    <s v="TENDRANETT AS"/>
    <n v="2022"/>
    <n v="132"/>
    <s v="Dobbel"/>
    <n v="100"/>
    <n v="100"/>
    <n v="1"/>
    <n v="400700"/>
    <n v="413.65263626040002"/>
    <n v="413.65263626040002"/>
  </r>
  <r>
    <x v="65"/>
    <s v="TENDRANETT AS"/>
    <n v="2022"/>
    <n v="5"/>
    <s v="Enkel"/>
    <n v="100"/>
    <n v="100"/>
    <n v="4"/>
    <n v="400000"/>
    <n v="32.904186975259101"/>
    <n v="131.6167479010364"/>
  </r>
  <r>
    <x v="65"/>
    <s v="TENDRANETT AS"/>
    <n v="2022"/>
    <n v="24"/>
    <s v="Enkel"/>
    <n v="100"/>
    <n v="100"/>
    <n v="40"/>
    <n v="400200"/>
    <n v="32.904186975259101"/>
    <n v="1316.1674790103641"/>
  </r>
  <r>
    <x v="65"/>
    <s v="TENDRANETT AS"/>
    <n v="2022"/>
    <n v="66"/>
    <s v="Enkel"/>
    <n v="100"/>
    <n v="100"/>
    <n v="7"/>
    <n v="400400"/>
    <n v="94.011962786454603"/>
    <n v="658.08373950518217"/>
  </r>
  <r>
    <x v="65"/>
    <s v="TENDRANETT AS"/>
    <n v="2022"/>
    <n v="132"/>
    <s v="Enkel"/>
    <n v="100"/>
    <n v="100"/>
    <n v="9"/>
    <n v="400600"/>
    <n v="206.82631813020001"/>
    <n v="1861.4368631718"/>
  </r>
  <r>
    <x v="66"/>
    <s v="TENSIO TN AS"/>
    <n v="2022"/>
    <n v="24"/>
    <s v="Dobbel"/>
    <n v="100"/>
    <n v="100"/>
    <n v="40"/>
    <n v="400300"/>
    <n v="65.808373950518202"/>
    <n v="2632.3349580207282"/>
  </r>
  <r>
    <x v="66"/>
    <s v="TENSIO TN AS"/>
    <n v="2022"/>
    <n v="66"/>
    <s v="Dobbel"/>
    <n v="100"/>
    <n v="100"/>
    <n v="18"/>
    <n v="400500"/>
    <n v="188.02392557290901"/>
    <n v="3384.4306603123623"/>
  </r>
  <r>
    <x v="66"/>
    <s v="TENSIO TN AS"/>
    <n v="2022"/>
    <n v="132"/>
    <s v="Dobbel"/>
    <n v="100"/>
    <n v="100"/>
    <n v="18"/>
    <n v="400700"/>
    <n v="413.65263626040002"/>
    <n v="7445.7474526872002"/>
  </r>
  <r>
    <x v="66"/>
    <s v="TENSIO TN AS"/>
    <n v="2022"/>
    <n v="5"/>
    <s v="Enkel"/>
    <n v="100"/>
    <n v="100"/>
    <n v="1"/>
    <n v="400000"/>
    <n v="32.904186975259101"/>
    <n v="32.904186975259101"/>
  </r>
  <r>
    <x v="66"/>
    <s v="TENSIO TN AS"/>
    <n v="2022"/>
    <n v="24"/>
    <s v="Enkel"/>
    <n v="100"/>
    <n v="100"/>
    <n v="167"/>
    <n v="400200"/>
    <n v="32.904186975259101"/>
    <n v="5494.9992248682702"/>
  </r>
  <r>
    <x v="66"/>
    <s v="TENSIO TN AS"/>
    <n v="2022"/>
    <n v="66"/>
    <s v="Enkel"/>
    <n v="100"/>
    <n v="100"/>
    <n v="107"/>
    <n v="400400"/>
    <n v="94.011962786454603"/>
    <n v="10059.280018150643"/>
  </r>
  <r>
    <x v="66"/>
    <s v="TENSIO TN AS"/>
    <n v="2022"/>
    <n v="132"/>
    <s v="Enkel"/>
    <n v="100"/>
    <n v="100"/>
    <n v="5"/>
    <n v="400600"/>
    <n v="206.82631813020001"/>
    <n v="1034.1315906510001"/>
  </r>
  <r>
    <x v="67"/>
    <s v="TENSIO TS AS"/>
    <n v="2022"/>
    <n v="24"/>
    <s v="Dobbel"/>
    <n v="100"/>
    <n v="100"/>
    <n v="351"/>
    <n v="400300"/>
    <n v="65.808373950518202"/>
    <n v="23098.739256631889"/>
  </r>
  <r>
    <x v="67"/>
    <s v="TENSIO TS AS"/>
    <n v="2022"/>
    <n v="66"/>
    <s v="Dobbel"/>
    <n v="100"/>
    <n v="100"/>
    <n v="84"/>
    <n v="400500"/>
    <n v="188.02392557290901"/>
    <n v="15794.009748124357"/>
  </r>
  <r>
    <x v="67"/>
    <s v="TENSIO TS AS"/>
    <n v="2022"/>
    <n v="132"/>
    <s v="Dobbel"/>
    <n v="100"/>
    <n v="100"/>
    <n v="23"/>
    <n v="400700"/>
    <n v="413.65263626040002"/>
    <n v="9514.0106339892009"/>
  </r>
  <r>
    <x v="67"/>
    <s v="TENSIO TS AS"/>
    <n v="2022"/>
    <n v="24"/>
    <s v="Enkel"/>
    <n v="100"/>
    <n v="100"/>
    <n v="294"/>
    <n v="400200"/>
    <n v="32.904186975259101"/>
    <n v="9673.830970726176"/>
  </r>
  <r>
    <x v="67"/>
    <s v="TENSIO TS AS"/>
    <n v="2022"/>
    <n v="66"/>
    <s v="Enkel"/>
    <n v="100"/>
    <n v="100"/>
    <n v="132"/>
    <n v="400400"/>
    <n v="94.011962786454603"/>
    <n v="12409.579087812008"/>
  </r>
  <r>
    <x v="67"/>
    <s v="TENSIO TS AS"/>
    <n v="2022"/>
    <n v="132"/>
    <s v="Enkel"/>
    <n v="100"/>
    <n v="100"/>
    <n v="58"/>
    <n v="400600"/>
    <n v="206.82631813020001"/>
    <n v="11995.926451551601"/>
  </r>
  <r>
    <x v="68"/>
    <s v="TINFOS AS"/>
    <n v="2022"/>
    <n v="132"/>
    <s v="Enkel"/>
    <n v="100"/>
    <n v="100"/>
    <n v="2"/>
    <n v="400600"/>
    <n v="206.82631813020001"/>
    <n v="413.65263626040002"/>
  </r>
  <r>
    <x v="69"/>
    <s v="VESTÁLL AS"/>
    <n v="2022"/>
    <n v="24"/>
    <s v="Enkel"/>
    <n v="100"/>
    <n v="100"/>
    <n v="21"/>
    <n v="400200"/>
    <n v="32.904186975259101"/>
    <n v="690.98792648044116"/>
  </r>
  <r>
    <x v="69"/>
    <s v="VESTÁLL AS"/>
    <n v="2022"/>
    <n v="66"/>
    <s v="Enkel"/>
    <n v="100"/>
    <n v="100"/>
    <n v="18"/>
    <n v="400400"/>
    <n v="94.011962786454603"/>
    <n v="1692.215330156183"/>
  </r>
  <r>
    <x v="70"/>
    <s v="VESTMAR NETT AS"/>
    <n v="2022"/>
    <n v="66"/>
    <s v="Enkel"/>
    <n v="50"/>
    <n v="50"/>
    <n v="1"/>
    <n v="400400"/>
    <n v="94.011962786454603"/>
    <n v="47.005981393227302"/>
  </r>
  <r>
    <x v="70"/>
    <s v="VESTMAR NETT AS"/>
    <n v="2022"/>
    <n v="24"/>
    <s v="Enkel"/>
    <n v="100"/>
    <n v="100"/>
    <n v="31"/>
    <n v="400200"/>
    <n v="32.904186975259101"/>
    <n v="1020.0297962330321"/>
  </r>
  <r>
    <x v="70"/>
    <s v="VESTMAR NETT AS"/>
    <n v="2022"/>
    <n v="66"/>
    <s v="Enkel"/>
    <n v="100"/>
    <n v="100"/>
    <n v="4"/>
    <n v="400400"/>
    <n v="94.011962786454603"/>
    <n v="376.04785114581841"/>
  </r>
  <r>
    <x v="70"/>
    <s v="VESTMAR NETT AS"/>
    <n v="2022"/>
    <n v="132"/>
    <s v="Enkel"/>
    <n v="100"/>
    <n v="100"/>
    <n v="6"/>
    <n v="400600"/>
    <n v="206.82631813020001"/>
    <n v="1240.9579087812001"/>
  </r>
  <r>
    <x v="71"/>
    <s v="VEVIG AS"/>
    <n v="2022"/>
    <n v="24"/>
    <s v="Dobbel"/>
    <n v="100"/>
    <n v="100"/>
    <n v="33"/>
    <n v="400300"/>
    <n v="65.808373950518202"/>
    <n v="2171.6763403671007"/>
  </r>
  <r>
    <x v="71"/>
    <s v="VEVIG AS"/>
    <n v="2022"/>
    <n v="24"/>
    <s v="Enkel"/>
    <n v="100"/>
    <n v="100"/>
    <n v="29"/>
    <n v="400200"/>
    <n v="32.904186975259101"/>
    <n v="954.22142228251391"/>
  </r>
  <r>
    <x v="71"/>
    <s v="VEVIG AS"/>
    <n v="2022"/>
    <n v="66"/>
    <s v="Enkel"/>
    <n v="100"/>
    <n v="100"/>
    <n v="30"/>
    <n v="400400"/>
    <n v="94.011962786454603"/>
    <n v="2820.358883593638"/>
  </r>
  <r>
    <x v="72"/>
    <s v="VISSI AS"/>
    <n v="2022"/>
    <n v="24"/>
    <s v="Enkel"/>
    <n v="100"/>
    <n v="100"/>
    <n v="27"/>
    <n v="400200"/>
    <n v="32.904186975259101"/>
    <n v="888.4130483319957"/>
  </r>
  <r>
    <x v="72"/>
    <s v="VISSI AS"/>
    <n v="2022"/>
    <n v="66"/>
    <s v="Enkel"/>
    <n v="100"/>
    <n v="100"/>
    <n v="15"/>
    <n v="400400"/>
    <n v="94.011962786454603"/>
    <n v="1410.179441796819"/>
  </r>
  <r>
    <x v="73"/>
    <s v="YARA NORGE AS"/>
    <n v="2022"/>
    <n v="132"/>
    <s v="Enkel"/>
    <n v="100"/>
    <n v="100"/>
    <n v="2"/>
    <n v="400600"/>
    <n v="206.82631813020001"/>
    <n v="413.65263626040002"/>
  </r>
  <r>
    <x v="74"/>
    <s v="YMBER PRODUKSJON AS"/>
    <n v="2022"/>
    <n v="24"/>
    <s v="Enkel"/>
    <n v="100"/>
    <n v="100"/>
    <n v="2"/>
    <n v="400200"/>
    <n v="32.904186975259101"/>
    <n v="65.808373950518202"/>
  </r>
  <r>
    <x v="74"/>
    <s v="YMBER PRODUKSJON AS"/>
    <n v="2022"/>
    <n v="66"/>
    <s v="Enkel"/>
    <n v="100"/>
    <n v="100"/>
    <n v="1"/>
    <n v="400400"/>
    <n v="94.011962786454603"/>
    <n v="94.011962786454603"/>
  </r>
  <r>
    <x v="10"/>
    <s v="ELVIA AS"/>
    <n v="2022"/>
    <n v="5"/>
    <s v="Dobbel"/>
    <n v="100"/>
    <n v="100"/>
    <n v="18"/>
    <n v="400100"/>
    <n v="65.808373950518202"/>
    <n v="1184.5507311093277"/>
  </r>
  <r>
    <x v="10"/>
    <s v="ELVIA AS"/>
    <n v="2022"/>
    <n v="24"/>
    <s v="Dobbel"/>
    <n v="100"/>
    <n v="100"/>
    <n v="1800"/>
    <n v="400300"/>
    <n v="65.808373950518202"/>
    <n v="118455.07311093276"/>
  </r>
  <r>
    <x v="10"/>
    <s v="ELVIA AS"/>
    <n v="2022"/>
    <n v="66"/>
    <s v="Dobbel"/>
    <n v="100"/>
    <n v="100"/>
    <n v="587"/>
    <n v="400500"/>
    <n v="188.02392557290901"/>
    <n v="110370.04431129759"/>
  </r>
  <r>
    <x v="10"/>
    <s v="ELVIA AS"/>
    <n v="2022"/>
    <n v="132"/>
    <s v="Dobbel"/>
    <n v="100"/>
    <n v="100"/>
    <n v="176"/>
    <n v="400700"/>
    <n v="413.65263626040002"/>
    <n v="72802.863981830407"/>
  </r>
  <r>
    <x v="10"/>
    <s v="ELVIA AS"/>
    <n v="2022"/>
    <n v="24"/>
    <s v="Enkel"/>
    <n v="0"/>
    <n v="0"/>
    <n v="2"/>
    <n v="400200"/>
    <n v="32.904186975259101"/>
    <n v="0"/>
  </r>
  <r>
    <x v="10"/>
    <s v="ELVIA AS"/>
    <n v="2022"/>
    <n v="24"/>
    <s v="Enkel"/>
    <n v="100"/>
    <n v="80"/>
    <n v="25"/>
    <n v="400200"/>
    <n v="32.904186975259101"/>
    <n v="740.34420694332982"/>
  </r>
  <r>
    <x v="10"/>
    <s v="ELVIA AS"/>
    <n v="2022"/>
    <n v="5"/>
    <s v="Enkel"/>
    <n v="100"/>
    <n v="100"/>
    <n v="13"/>
    <n v="400000"/>
    <n v="32.904186975259101"/>
    <n v="427.75443067836829"/>
  </r>
  <r>
    <x v="10"/>
    <s v="ELVIA AS"/>
    <n v="2022"/>
    <n v="24"/>
    <s v="Enkel"/>
    <n v="100"/>
    <n v="100"/>
    <n v="1467"/>
    <n v="400200"/>
    <n v="32.904186975259101"/>
    <n v="48270.442292705098"/>
  </r>
  <r>
    <x v="10"/>
    <s v="ELVIA AS"/>
    <n v="2022"/>
    <n v="66"/>
    <s v="Enkel"/>
    <n v="100"/>
    <n v="100"/>
    <n v="499"/>
    <n v="400400"/>
    <n v="94.011962786454603"/>
    <n v="46911.969430440848"/>
  </r>
  <r>
    <x v="10"/>
    <s v="ELVIA AS"/>
    <n v="2022"/>
    <n v="132"/>
    <s v="Enkel"/>
    <n v="100"/>
    <n v="100"/>
    <n v="98"/>
    <n v="400600"/>
    <n v="206.82631813020001"/>
    <n v="20268.9791767596"/>
  </r>
  <r>
    <x v="11"/>
    <s v="Enida AS"/>
    <n v="2022"/>
    <n v="24"/>
    <s v="Dobbel"/>
    <n v="100"/>
    <n v="100"/>
    <n v="10"/>
    <n v="400300"/>
    <n v="65.808373950518202"/>
    <n v="658.08373950518205"/>
  </r>
  <r>
    <x v="11"/>
    <s v="Enida AS"/>
    <n v="2022"/>
    <n v="132"/>
    <s v="Dobbel"/>
    <n v="100"/>
    <n v="100"/>
    <n v="3"/>
    <n v="400700"/>
    <n v="413.65263626040002"/>
    <n v="1240.9579087812001"/>
  </r>
  <r>
    <x v="11"/>
    <s v="Enida AS"/>
    <n v="2022"/>
    <n v="24"/>
    <s v="Enkel"/>
    <n v="100"/>
    <n v="100"/>
    <n v="40"/>
    <n v="400200"/>
    <n v="32.904186975259101"/>
    <n v="1316.1674790103641"/>
  </r>
  <r>
    <x v="11"/>
    <s v="Enida AS"/>
    <n v="2022"/>
    <n v="66"/>
    <s v="Enkel"/>
    <n v="100"/>
    <n v="100"/>
    <n v="23"/>
    <n v="400400"/>
    <n v="94.011962786454603"/>
    <n v="2162.2751440884558"/>
  </r>
  <r>
    <x v="12"/>
    <s v="ETNA NETT AS"/>
    <n v="2022"/>
    <n v="24"/>
    <s v="Dobbel"/>
    <n v="100"/>
    <n v="100"/>
    <n v="15"/>
    <n v="400300"/>
    <n v="65.808373950518202"/>
    <n v="987.12560925777302"/>
  </r>
  <r>
    <x v="12"/>
    <s v="ETNA NETT AS"/>
    <n v="2022"/>
    <n v="24"/>
    <s v="Enkel"/>
    <n v="0"/>
    <n v="100"/>
    <n v="1"/>
    <n v="400200"/>
    <n v="32.904186975259101"/>
    <n v="16.452093487629551"/>
  </r>
  <r>
    <x v="12"/>
    <s v="ETNA NETT AS"/>
    <n v="2022"/>
    <n v="24"/>
    <s v="Enkel"/>
    <n v="100"/>
    <n v="100"/>
    <n v="7"/>
    <n v="400200"/>
    <n v="32.904186975259101"/>
    <n v="230.3293088268137"/>
  </r>
  <r>
    <x v="13"/>
    <s v="EVERKET AS"/>
    <n v="2022"/>
    <n v="24"/>
    <s v="Enkel"/>
    <n v="100"/>
    <n v="100"/>
    <n v="32"/>
    <n v="400200"/>
    <n v="32.904186975259101"/>
    <n v="1052.9339832082912"/>
  </r>
  <r>
    <x v="13"/>
    <s v="EVERKET AS"/>
    <n v="2022"/>
    <n v="132"/>
    <s v="Enkel"/>
    <n v="100"/>
    <n v="100"/>
    <n v="1"/>
    <n v="400600"/>
    <n v="206.82631813020001"/>
    <n v="206.82631813020001"/>
  </r>
  <r>
    <x v="14"/>
    <s v="FAGNE AS"/>
    <n v="2022"/>
    <n v="66"/>
    <s v="Dobbel"/>
    <n v="0"/>
    <n v="0"/>
    <n v="5"/>
    <n v="400500"/>
    <n v="188.02392557290901"/>
    <n v="0"/>
  </r>
  <r>
    <x v="14"/>
    <s v="FAGNE AS"/>
    <n v="2022"/>
    <n v="24"/>
    <s v="Dobbel"/>
    <n v="100"/>
    <n v="100"/>
    <n v="163"/>
    <n v="400300"/>
    <n v="65.808373950518202"/>
    <n v="10726.764953934467"/>
  </r>
  <r>
    <x v="14"/>
    <s v="FAGNE AS"/>
    <n v="2022"/>
    <n v="66"/>
    <s v="Dobbel"/>
    <n v="100"/>
    <n v="100"/>
    <n v="98"/>
    <n v="400500"/>
    <n v="188.02392557290901"/>
    <n v="18426.344706145082"/>
  </r>
  <r>
    <x v="14"/>
    <s v="FAGNE AS"/>
    <n v="2022"/>
    <n v="132"/>
    <s v="Dobbel"/>
    <n v="100"/>
    <n v="100"/>
    <n v="8"/>
    <n v="400700"/>
    <n v="413.65263626040002"/>
    <n v="3309.2210900832001"/>
  </r>
  <r>
    <x v="14"/>
    <s v="FAGNE AS"/>
    <n v="2022"/>
    <n v="24"/>
    <s v="Enkel"/>
    <n v="0"/>
    <n v="0"/>
    <n v="2"/>
    <n v="400200"/>
    <n v="32.904186975259101"/>
    <n v="0"/>
  </r>
  <r>
    <x v="14"/>
    <s v="FAGNE AS"/>
    <n v="2022"/>
    <n v="24"/>
    <s v="Enkel"/>
    <n v="100"/>
    <n v="100"/>
    <n v="128"/>
    <n v="400200"/>
    <n v="32.904186975259101"/>
    <n v="4211.735932833165"/>
  </r>
  <r>
    <x v="14"/>
    <s v="FAGNE AS"/>
    <n v="2022"/>
    <n v="66"/>
    <s v="Enkel"/>
    <n v="100"/>
    <n v="100"/>
    <n v="109"/>
    <n v="400400"/>
    <n v="94.011962786454603"/>
    <n v="10247.303943723551"/>
  </r>
  <r>
    <x v="14"/>
    <s v="FAGNE AS"/>
    <n v="2022"/>
    <n v="300"/>
    <s v="Enkel"/>
    <n v="100"/>
    <n v="100"/>
    <n v="6"/>
    <n v="400800"/>
    <n v="564.07177671872796"/>
    <n v="3384.4306603123678"/>
  </r>
  <r>
    <x v="15"/>
    <s v="FJELLNETT AS"/>
    <n v="2022"/>
    <n v="24"/>
    <s v="Dobbel"/>
    <n v="100"/>
    <n v="100"/>
    <n v="10"/>
    <n v="400300"/>
    <n v="65.808373950518202"/>
    <n v="658.08373950518205"/>
  </r>
  <r>
    <x v="15"/>
    <s v="FJELLNETT AS"/>
    <n v="2022"/>
    <n v="24"/>
    <s v="Enkel"/>
    <n v="100"/>
    <n v="100"/>
    <n v="58"/>
    <n v="400200"/>
    <n v="32.904186975259101"/>
    <n v="1908.4428445650278"/>
  </r>
  <r>
    <x v="15"/>
    <s v="FJELLNETT AS"/>
    <n v="2022"/>
    <n v="66"/>
    <s v="Enkel"/>
    <n v="100"/>
    <n v="100"/>
    <n v="26"/>
    <n v="400400"/>
    <n v="94.011962786454603"/>
    <n v="2444.3110324478198"/>
  </r>
  <r>
    <x v="15"/>
    <s v="FJELLNETT AS"/>
    <n v="2022"/>
    <n v="132"/>
    <s v="Enkel"/>
    <n v="100"/>
    <n v="100"/>
    <n v="9"/>
    <n v="400600"/>
    <n v="206.82631813020001"/>
    <n v="1861.4368631718"/>
  </r>
  <r>
    <x v="16"/>
    <s v="FØRE AS"/>
    <n v="2022"/>
    <n v="24"/>
    <s v="Enkel"/>
    <n v="100"/>
    <n v="100"/>
    <n v="30"/>
    <n v="400200"/>
    <n v="32.904186975259101"/>
    <n v="987.12560925777302"/>
  </r>
  <r>
    <x v="16"/>
    <s v="FØRE AS"/>
    <n v="2022"/>
    <n v="66"/>
    <s v="Enkel"/>
    <n v="100"/>
    <n v="100"/>
    <n v="5"/>
    <n v="400400"/>
    <n v="94.011962786454603"/>
    <n v="470.05981393227302"/>
  </r>
  <r>
    <x v="17"/>
    <s v="GLITRE NETT AS"/>
    <n v="2022"/>
    <n v="5"/>
    <s v="Dobbel"/>
    <n v="100"/>
    <n v="100"/>
    <n v="1"/>
    <n v="400100"/>
    <n v="65.808373950518202"/>
    <n v="65.808373950518202"/>
  </r>
  <r>
    <x v="17"/>
    <s v="GLITRE NETT AS"/>
    <n v="2022"/>
    <n v="24"/>
    <s v="Dobbel"/>
    <n v="100"/>
    <n v="100"/>
    <n v="580"/>
    <n v="400300"/>
    <n v="65.808373950518202"/>
    <n v="38168.856891300558"/>
  </r>
  <r>
    <x v="17"/>
    <s v="GLITRE NETT AS"/>
    <n v="2022"/>
    <n v="66"/>
    <s v="Dobbel"/>
    <n v="100"/>
    <n v="100"/>
    <n v="97"/>
    <n v="400500"/>
    <n v="188.02392557290901"/>
    <n v="18238.320780572172"/>
  </r>
  <r>
    <x v="17"/>
    <s v="GLITRE NETT AS"/>
    <n v="2022"/>
    <n v="132"/>
    <s v="Dobbel"/>
    <n v="100"/>
    <n v="100"/>
    <n v="170"/>
    <n v="400700"/>
    <n v="413.65263626040002"/>
    <n v="70320.948164268004"/>
  </r>
  <r>
    <x v="17"/>
    <s v="GLITRE NETT AS"/>
    <n v="2022"/>
    <n v="132"/>
    <s v="Enkel"/>
    <n v="50"/>
    <n v="50"/>
    <n v="4"/>
    <n v="400600"/>
    <n v="206.82631813020001"/>
    <n v="413.65263626040002"/>
  </r>
  <r>
    <x v="17"/>
    <s v="GLITRE NETT AS"/>
    <n v="2022"/>
    <n v="24"/>
    <s v="Enkel"/>
    <n v="100"/>
    <n v="100"/>
    <n v="295"/>
    <n v="400200"/>
    <n v="32.904186975259101"/>
    <n v="9706.7351577014342"/>
  </r>
  <r>
    <x v="17"/>
    <s v="GLITRE NETT AS"/>
    <n v="2022"/>
    <n v="66"/>
    <s v="Enkel"/>
    <n v="100"/>
    <n v="100"/>
    <n v="114"/>
    <n v="400400"/>
    <n v="94.011962786454603"/>
    <n v="10717.363757655825"/>
  </r>
  <r>
    <x v="17"/>
    <s v="GLITRE NETT AS"/>
    <n v="2022"/>
    <n v="132"/>
    <s v="Enkel"/>
    <n v="100"/>
    <n v="100"/>
    <n v="116"/>
    <n v="400600"/>
    <n v="206.82631813020001"/>
    <n v="23991.852903103201"/>
  </r>
  <r>
    <x v="18"/>
    <s v="GRIUG AS"/>
    <n v="2022"/>
    <n v="24"/>
    <s v="Enkel"/>
    <n v="0"/>
    <n v="0"/>
    <n v="2"/>
    <n v="400200"/>
    <n v="32.904186975259101"/>
    <n v="0"/>
  </r>
  <r>
    <x v="19"/>
    <s v="HAFSLUND ECO VANNKRAFT AS"/>
    <n v="2022"/>
    <n v="300"/>
    <s v="Enkel"/>
    <n v="47.29"/>
    <n v="47.29"/>
    <n v="2"/>
    <n v="400800"/>
    <n v="564.07177671872796"/>
    <n v="533.49908642057289"/>
  </r>
  <r>
    <x v="19"/>
    <s v="HAFSLUND ECO VANNKRAFT AS"/>
    <n v="2022"/>
    <n v="66"/>
    <s v="Enkel"/>
    <n v="100"/>
    <n v="100"/>
    <n v="2"/>
    <n v="400400"/>
    <n v="94.011962786454603"/>
    <n v="188.02392557290921"/>
  </r>
  <r>
    <x v="20"/>
    <s v="HALLINGDAL KRAFTNETT AS"/>
    <n v="2022"/>
    <n v="24"/>
    <s v="Dobbel"/>
    <n v="100"/>
    <n v="100"/>
    <n v="17"/>
    <n v="400300"/>
    <n v="65.808373950518202"/>
    <n v="1118.7423571588095"/>
  </r>
  <r>
    <x v="20"/>
    <s v="HALLINGDAL KRAFTNETT AS"/>
    <n v="2022"/>
    <n v="66"/>
    <s v="Dobbel"/>
    <n v="100"/>
    <n v="100"/>
    <n v="3"/>
    <n v="400500"/>
    <n v="188.02392557290901"/>
    <n v="564.07177671872705"/>
  </r>
  <r>
    <x v="20"/>
    <s v="HALLINGDAL KRAFTNETT AS"/>
    <n v="2022"/>
    <n v="24"/>
    <s v="Enkel"/>
    <n v="100"/>
    <n v="100"/>
    <n v="29"/>
    <n v="400200"/>
    <n v="32.904186975259101"/>
    <n v="954.22142228251391"/>
  </r>
  <r>
    <x v="20"/>
    <s v="HALLINGDAL KRAFTNETT AS"/>
    <n v="2022"/>
    <n v="66"/>
    <s v="Enkel"/>
    <n v="100"/>
    <n v="100"/>
    <n v="20"/>
    <n v="400400"/>
    <n v="94.011962786454603"/>
    <n v="1880.2392557290921"/>
  </r>
  <r>
    <x v="21"/>
    <s v="HEMSIL NETT AS"/>
    <n v="2022"/>
    <n v="24"/>
    <s v="Enkel"/>
    <n v="100"/>
    <n v="100"/>
    <n v="16"/>
    <n v="400200"/>
    <n v="32.904186975259101"/>
    <n v="526.46699160414562"/>
  </r>
  <r>
    <x v="21"/>
    <s v="HEMSIL NETT AS"/>
    <n v="2022"/>
    <n v="66"/>
    <s v="Enkel"/>
    <n v="100"/>
    <n v="100"/>
    <n v="6"/>
    <n v="400400"/>
    <n v="94.011962786454603"/>
    <n v="564.07177671872762"/>
  </r>
  <r>
    <x v="22"/>
    <s v="HERØYA NETT AS"/>
    <n v="2022"/>
    <n v="24"/>
    <s v="Dobbel"/>
    <n v="100"/>
    <n v="100"/>
    <n v="96"/>
    <n v="400300"/>
    <n v="65.808373950518202"/>
    <n v="6317.603899249747"/>
  </r>
  <r>
    <x v="22"/>
    <s v="HERØYA NETT AS"/>
    <n v="2022"/>
    <n v="132"/>
    <s v="Dobbel"/>
    <n v="100"/>
    <n v="100"/>
    <n v="30"/>
    <n v="400700"/>
    <n v="413.65263626040002"/>
    <n v="12409.579087812001"/>
  </r>
  <r>
    <x v="22"/>
    <s v="HERØYA NETT AS"/>
    <n v="2022"/>
    <n v="24"/>
    <s v="Enkel"/>
    <n v="100"/>
    <n v="100"/>
    <n v="15"/>
    <n v="400200"/>
    <n v="32.904186975259101"/>
    <n v="493.56280462888651"/>
  </r>
  <r>
    <x v="23"/>
    <s v="HYDRO ALUMINIUM AS"/>
    <n v="2022"/>
    <n v="5"/>
    <s v="Enkel"/>
    <n v="100"/>
    <n v="100"/>
    <n v="29"/>
    <n v="400000"/>
    <n v="32.904186975259101"/>
    <n v="954.22142228251391"/>
  </r>
  <r>
    <x v="23"/>
    <s v="HYDRO ALUMINIUM AS"/>
    <n v="2022"/>
    <n v="24"/>
    <s v="Enkel"/>
    <n v="100"/>
    <n v="100"/>
    <n v="69"/>
    <n v="400200"/>
    <n v="32.904186975259101"/>
    <n v="2270.388901292878"/>
  </r>
  <r>
    <x v="23"/>
    <s v="HYDRO ALUMINIUM AS"/>
    <n v="2022"/>
    <n v="132"/>
    <s v="Enkel"/>
    <n v="100"/>
    <n v="100"/>
    <n v="7"/>
    <n v="400600"/>
    <n v="206.82631813020001"/>
    <n v="1447.7842269114001"/>
  </r>
  <r>
    <x v="23"/>
    <s v="HYDRO ALUMINIUM AS"/>
    <n v="2022"/>
    <n v="300"/>
    <s v="Enkel"/>
    <n v="100"/>
    <n v="100"/>
    <n v="1"/>
    <n v="400800"/>
    <n v="564.07177671872796"/>
    <n v="564.07177671872796"/>
  </r>
  <r>
    <x v="24"/>
    <s v="INDRE HORDALAND KRAFTNETT AS"/>
    <n v="2022"/>
    <n v="24"/>
    <s v="Enkel"/>
    <n v="100"/>
    <n v="100"/>
    <n v="36"/>
    <n v="400200"/>
    <n v="32.904186975259101"/>
    <n v="1184.5507311093277"/>
  </r>
  <r>
    <x v="24"/>
    <s v="INDRE HORDALAND KRAFTNETT AS"/>
    <n v="2022"/>
    <n v="66"/>
    <s v="Enkel"/>
    <n v="100"/>
    <n v="100"/>
    <n v="6"/>
    <n v="400400"/>
    <n v="94.011962786454603"/>
    <n v="564.07177671872762"/>
  </r>
  <r>
    <x v="24"/>
    <s v="INDRE HORDALAND KRAFTNETT AS"/>
    <n v="2022"/>
    <n v="132"/>
    <s v="Enkel"/>
    <n v="100"/>
    <n v="100"/>
    <n v="2"/>
    <n v="400600"/>
    <n v="206.82631813020001"/>
    <n v="413.65263626040002"/>
  </r>
  <r>
    <x v="25"/>
    <s v="JÆREN EVERK AS"/>
    <n v="2022"/>
    <n v="24"/>
    <s v="Dobbel"/>
    <n v="100"/>
    <n v="100"/>
    <n v="11"/>
    <n v="400300"/>
    <n v="65.808373950518202"/>
    <n v="723.89211345570027"/>
  </r>
  <r>
    <x v="25"/>
    <s v="JÆREN EVERK AS"/>
    <n v="2022"/>
    <n v="132"/>
    <s v="Dobbel"/>
    <n v="100"/>
    <n v="100"/>
    <n v="2"/>
    <n v="400700"/>
    <n v="413.65263626040002"/>
    <n v="827.30527252080003"/>
  </r>
  <r>
    <x v="25"/>
    <s v="JÆREN EVERK AS"/>
    <n v="2022"/>
    <n v="24"/>
    <s v="Enkel"/>
    <n v="100"/>
    <n v="100"/>
    <n v="11"/>
    <n v="400200"/>
    <n v="32.904186975259101"/>
    <n v="361.94605672785013"/>
  </r>
  <r>
    <x v="25"/>
    <s v="JÆREN EVERK AS"/>
    <n v="2022"/>
    <n v="66"/>
    <s v="Enkel"/>
    <n v="100"/>
    <n v="100"/>
    <n v="4"/>
    <n v="400400"/>
    <n v="94.011962786454603"/>
    <n v="376.04785114581841"/>
  </r>
  <r>
    <x v="26"/>
    <s v="KE NETT AS"/>
    <n v="2022"/>
    <n v="24"/>
    <s v="Dobbel"/>
    <n v="50"/>
    <n v="50"/>
    <n v="6"/>
    <n v="400300"/>
    <n v="65.808373950518202"/>
    <n v="197.42512185155459"/>
  </r>
  <r>
    <x v="26"/>
    <s v="KE NETT AS"/>
    <n v="2022"/>
    <n v="66"/>
    <s v="Dobbel"/>
    <n v="50"/>
    <n v="50"/>
    <n v="3"/>
    <n v="400500"/>
    <n v="188.02392557290901"/>
    <n v="282.03588835936353"/>
  </r>
  <r>
    <x v="26"/>
    <s v="KE NETT AS"/>
    <n v="2022"/>
    <n v="24"/>
    <s v="Dobbel"/>
    <n v="100"/>
    <n v="100"/>
    <n v="16"/>
    <n v="400300"/>
    <n v="65.808373950518202"/>
    <n v="1052.9339832082912"/>
  </r>
  <r>
    <x v="26"/>
    <s v="KE NETT AS"/>
    <n v="2022"/>
    <n v="66"/>
    <s v="Dobbel"/>
    <n v="100"/>
    <n v="100"/>
    <n v="5"/>
    <n v="400500"/>
    <n v="188.02392557290901"/>
    <n v="940.11962786454501"/>
  </r>
  <r>
    <x v="27"/>
    <s v="KLIVE AS"/>
    <n v="2022"/>
    <n v="24"/>
    <s v="Enkel"/>
    <n v="100"/>
    <n v="100"/>
    <n v="2"/>
    <n v="400200"/>
    <n v="32.904186975259101"/>
    <n v="65.808373950518202"/>
  </r>
  <r>
    <x v="27"/>
    <s v="KLIVE AS"/>
    <n v="2022"/>
    <n v="66"/>
    <s v="Enkel"/>
    <n v="100"/>
    <n v="100"/>
    <n v="1"/>
    <n v="400400"/>
    <n v="94.011962786454603"/>
    <n v="94.011962786454603"/>
  </r>
  <r>
    <x v="28"/>
    <s v="KVAM ENERGI NETT AS"/>
    <n v="2022"/>
    <n v="24"/>
    <s v="Dobbel"/>
    <n v="100"/>
    <n v="100"/>
    <n v="1"/>
    <n v="400300"/>
    <n v="65.808373950518202"/>
    <n v="65.808373950518202"/>
  </r>
  <r>
    <x v="29"/>
    <s v="KYSTNETT AS"/>
    <n v="2022"/>
    <n v="132"/>
    <s v="Dobbel"/>
    <n v="100"/>
    <n v="100"/>
    <n v="3"/>
    <n v="400700"/>
    <n v="413.65263626040002"/>
    <n v="1240.9579087812001"/>
  </r>
  <r>
    <x v="29"/>
    <s v="KYSTNETT AS"/>
    <n v="2022"/>
    <n v="24"/>
    <s v="Enkel"/>
    <n v="100"/>
    <n v="100"/>
    <n v="61"/>
    <n v="400200"/>
    <n v="32.904186975259101"/>
    <n v="2007.1554054908052"/>
  </r>
  <r>
    <x v="29"/>
    <s v="KYSTNETT AS"/>
    <n v="2022"/>
    <n v="66"/>
    <s v="Enkel"/>
    <n v="100"/>
    <n v="100"/>
    <n v="38"/>
    <n v="400400"/>
    <n v="94.011962786454603"/>
    <n v="3572.4545858852748"/>
  </r>
  <r>
    <x v="29"/>
    <s v="KYSTNETT AS"/>
    <n v="2022"/>
    <n v="132"/>
    <s v="Enkel"/>
    <n v="100"/>
    <n v="100"/>
    <n v="4"/>
    <n v="400600"/>
    <n v="206.82631813020001"/>
    <n v="827.30527252080003"/>
  </r>
  <r>
    <x v="30"/>
    <s v="LEDE AS"/>
    <n v="2022"/>
    <n v="24"/>
    <s v="Dobbel"/>
    <n v="100"/>
    <n v="100"/>
    <n v="564"/>
    <n v="400300"/>
    <n v="65.808373950518202"/>
    <n v="37115.922908092267"/>
  </r>
  <r>
    <x v="30"/>
    <s v="LEDE AS"/>
    <n v="2022"/>
    <n v="66"/>
    <s v="Dobbel"/>
    <n v="100"/>
    <n v="100"/>
    <n v="22"/>
    <n v="400500"/>
    <n v="188.02392557290901"/>
    <n v="4136.5263626039978"/>
  </r>
  <r>
    <x v="30"/>
    <s v="LEDE AS"/>
    <n v="2022"/>
    <n v="132"/>
    <s v="Dobbel"/>
    <n v="100"/>
    <n v="100"/>
    <n v="191"/>
    <n v="400700"/>
    <n v="413.65263626040002"/>
    <n v="79007.653525736401"/>
  </r>
  <r>
    <x v="30"/>
    <s v="LEDE AS"/>
    <n v="2022"/>
    <n v="24"/>
    <s v="Enkel"/>
    <n v="100"/>
    <n v="100"/>
    <n v="102"/>
    <n v="400200"/>
    <n v="32.904186975259101"/>
    <n v="3356.2270714764281"/>
  </r>
  <r>
    <x v="30"/>
    <s v="LEDE AS"/>
    <n v="2022"/>
    <n v="66"/>
    <s v="Enkel"/>
    <n v="100"/>
    <n v="100"/>
    <n v="22"/>
    <n v="400400"/>
    <n v="94.011962786454603"/>
    <n v="2068.2631813020012"/>
  </r>
  <r>
    <x v="30"/>
    <s v="LEDE AS"/>
    <n v="2022"/>
    <n v="132"/>
    <s v="Enkel"/>
    <n v="100"/>
    <n v="100"/>
    <n v="87"/>
    <n v="400600"/>
    <n v="206.82631813020001"/>
    <n v="17993.889677327399"/>
  </r>
  <r>
    <x v="31"/>
    <s v="LEGA NETT AS"/>
    <n v="2022"/>
    <n v="5"/>
    <s v="Enkel"/>
    <n v="100"/>
    <n v="100"/>
    <n v="2"/>
    <n v="400000"/>
    <n v="32.904186975259101"/>
    <n v="65.808373950518202"/>
  </r>
  <r>
    <x v="31"/>
    <s v="LEGA NETT AS"/>
    <n v="2022"/>
    <n v="24"/>
    <s v="Enkel"/>
    <n v="100"/>
    <n v="100"/>
    <n v="12"/>
    <n v="400200"/>
    <n v="32.904186975259101"/>
    <n v="394.85024370310919"/>
  </r>
  <r>
    <x v="31"/>
    <s v="LEGA NETT AS"/>
    <n v="2022"/>
    <n v="66"/>
    <s v="Enkel"/>
    <n v="100"/>
    <n v="100"/>
    <n v="4"/>
    <n v="400400"/>
    <n v="94.011962786454603"/>
    <n v="376.04785114581841"/>
  </r>
  <r>
    <x v="32"/>
    <s v="LINEA AS"/>
    <n v="2022"/>
    <n v="24"/>
    <s v="Dobbel"/>
    <n v="100"/>
    <n v="100"/>
    <n v="27"/>
    <n v="400300"/>
    <n v="65.808373950518202"/>
    <n v="1776.8260966639914"/>
  </r>
  <r>
    <x v="32"/>
    <s v="LINEA AS"/>
    <n v="2022"/>
    <n v="132"/>
    <s v="Dobbel"/>
    <n v="100"/>
    <n v="100"/>
    <n v="21"/>
    <n v="400700"/>
    <n v="413.65263626040002"/>
    <n v="8686.705361468401"/>
  </r>
  <r>
    <x v="32"/>
    <s v="LINEA AS"/>
    <n v="2022"/>
    <n v="24"/>
    <s v="Enkel"/>
    <n v="100"/>
    <n v="100"/>
    <n v="102"/>
    <n v="400200"/>
    <n v="32.904186975259101"/>
    <n v="3356.2270714764281"/>
  </r>
  <r>
    <x v="32"/>
    <s v="LINEA AS"/>
    <n v="2022"/>
    <n v="66"/>
    <s v="Enkel"/>
    <n v="100"/>
    <n v="100"/>
    <n v="11"/>
    <n v="400400"/>
    <n v="94.011962786454603"/>
    <n v="1034.1315906510006"/>
  </r>
  <r>
    <x v="32"/>
    <s v="LINEA AS"/>
    <n v="2022"/>
    <n v="132"/>
    <s v="Enkel"/>
    <n v="100"/>
    <n v="100"/>
    <n v="42"/>
    <n v="400600"/>
    <n v="206.82631813020001"/>
    <n v="8686.705361468401"/>
  </r>
  <r>
    <x v="33"/>
    <s v="LINJA AS"/>
    <n v="2022"/>
    <n v="24"/>
    <s v="Dobbel"/>
    <n v="100"/>
    <n v="100"/>
    <n v="105"/>
    <n v="400300"/>
    <n v="65.808373950518202"/>
    <n v="6909.8792648044109"/>
  </r>
  <r>
    <x v="33"/>
    <s v="LINJA AS"/>
    <n v="2022"/>
    <n v="66"/>
    <s v="Dobbel"/>
    <n v="100"/>
    <n v="100"/>
    <n v="6"/>
    <n v="400500"/>
    <n v="188.02392557290901"/>
    <n v="1128.1435534374541"/>
  </r>
  <r>
    <x v="33"/>
    <s v="LINJA AS"/>
    <n v="2022"/>
    <n v="132"/>
    <s v="Dobbel"/>
    <n v="100"/>
    <n v="100"/>
    <n v="33"/>
    <n v="400700"/>
    <n v="413.65263626040002"/>
    <n v="13650.5369965932"/>
  </r>
  <r>
    <x v="33"/>
    <s v="LINJA AS"/>
    <n v="2022"/>
    <n v="24"/>
    <s v="Enkel"/>
    <n v="100"/>
    <n v="100"/>
    <n v="105"/>
    <n v="400200"/>
    <n v="32.904186975259101"/>
    <n v="3454.9396324022055"/>
  </r>
  <r>
    <x v="33"/>
    <s v="LINJA AS"/>
    <n v="2022"/>
    <n v="66"/>
    <s v="Enkel"/>
    <n v="100"/>
    <n v="100"/>
    <n v="40"/>
    <n v="400400"/>
    <n v="94.011962786454603"/>
    <n v="3760.4785114581841"/>
  </r>
  <r>
    <x v="33"/>
    <s v="LINJA AS"/>
    <n v="2022"/>
    <n v="132"/>
    <s v="Enkel"/>
    <n v="100"/>
    <n v="100"/>
    <n v="32"/>
    <n v="400600"/>
    <n v="206.82631813020001"/>
    <n v="6618.4421801664002"/>
  </r>
  <r>
    <x v="34"/>
    <s v="LINJA AS"/>
    <n v="2022"/>
    <n v="132"/>
    <s v="Dobbel"/>
    <n v="100"/>
    <n v="100"/>
    <n v="30"/>
    <n v="400700"/>
    <n v="413.65263626040002"/>
    <n v="12409.579087812001"/>
  </r>
  <r>
    <x v="34"/>
    <s v="LINJA AS"/>
    <n v="2022"/>
    <n v="5"/>
    <s v="Enkel"/>
    <n v="100"/>
    <n v="100"/>
    <n v="1"/>
    <n v="400000"/>
    <n v="32.904186975259101"/>
    <n v="32.904186975259101"/>
  </r>
  <r>
    <x v="34"/>
    <s v="LINJA AS"/>
    <n v="2022"/>
    <n v="24"/>
    <s v="Enkel"/>
    <n v="100"/>
    <n v="100"/>
    <n v="95"/>
    <n v="400200"/>
    <n v="32.904186975259101"/>
    <n v="3125.8977626496148"/>
  </r>
  <r>
    <x v="34"/>
    <s v="LINJA AS"/>
    <n v="2022"/>
    <n v="66"/>
    <s v="Enkel"/>
    <n v="100"/>
    <n v="100"/>
    <n v="58"/>
    <n v="400400"/>
    <n v="94.011962786454603"/>
    <n v="5452.6938416143666"/>
  </r>
  <r>
    <x v="34"/>
    <s v="LINJA AS"/>
    <n v="2022"/>
    <n v="132"/>
    <s v="Enkel"/>
    <n v="100"/>
    <n v="100"/>
    <n v="29"/>
    <n v="400600"/>
    <n v="206.82631813020001"/>
    <n v="5997.9632257758003"/>
  </r>
  <r>
    <x v="35"/>
    <s v="LNETT AS"/>
    <n v="2022"/>
    <n v="132"/>
    <s v="Dobbel"/>
    <n v="0"/>
    <n v="0"/>
    <n v="2"/>
    <n v="400700"/>
    <n v="413.65263626040002"/>
    <n v="0"/>
  </r>
  <r>
    <x v="35"/>
    <s v="LNETT AS"/>
    <n v="2022"/>
    <n v="24"/>
    <s v="Dobbel"/>
    <n v="100"/>
    <n v="100"/>
    <n v="327"/>
    <n v="400300"/>
    <n v="65.808373950518202"/>
    <n v="21519.338281819451"/>
  </r>
  <r>
    <x v="35"/>
    <s v="LNETT AS"/>
    <n v="2022"/>
    <n v="66"/>
    <s v="Dobbel"/>
    <n v="100"/>
    <n v="100"/>
    <n v="181"/>
    <n v="400500"/>
    <n v="188.02392557290901"/>
    <n v="34032.330528696533"/>
  </r>
  <r>
    <x v="35"/>
    <s v="LNETT AS"/>
    <n v="2022"/>
    <n v="132"/>
    <s v="Dobbel"/>
    <n v="100"/>
    <n v="100"/>
    <n v="26"/>
    <n v="400700"/>
    <n v="413.65263626040002"/>
    <n v="10754.968542770401"/>
  </r>
  <r>
    <x v="35"/>
    <s v="LNETT AS"/>
    <n v="2022"/>
    <n v="24"/>
    <s v="Enkel"/>
    <n v="0"/>
    <n v="0"/>
    <n v="6"/>
    <n v="400200"/>
    <n v="32.904186975259101"/>
    <n v="0"/>
  </r>
  <r>
    <x v="35"/>
    <s v="LNETT AS"/>
    <n v="2022"/>
    <n v="66"/>
    <s v="Enkel"/>
    <n v="0"/>
    <n v="0"/>
    <n v="10"/>
    <n v="400400"/>
    <n v="94.011962786454603"/>
    <n v="0"/>
  </r>
  <r>
    <x v="35"/>
    <s v="LNETT AS"/>
    <n v="2022"/>
    <n v="132"/>
    <s v="Enkel"/>
    <n v="0"/>
    <n v="0"/>
    <n v="6"/>
    <n v="400600"/>
    <n v="206.82631813020001"/>
    <n v="0"/>
  </r>
  <r>
    <x v="35"/>
    <s v="LNETT AS"/>
    <n v="2022"/>
    <n v="24"/>
    <s v="Enkel"/>
    <n v="100"/>
    <n v="100"/>
    <n v="126"/>
    <n v="400200"/>
    <n v="32.904186975259101"/>
    <n v="4145.9275588826467"/>
  </r>
  <r>
    <x v="35"/>
    <s v="LNETT AS"/>
    <n v="2022"/>
    <n v="66"/>
    <s v="Enkel"/>
    <n v="100"/>
    <n v="100"/>
    <n v="61"/>
    <n v="400400"/>
    <n v="94.011962786454603"/>
    <n v="5734.7297299737311"/>
  </r>
  <r>
    <x v="35"/>
    <s v="LNETT AS"/>
    <n v="2022"/>
    <n v="132"/>
    <s v="Enkel"/>
    <n v="100"/>
    <n v="100"/>
    <n v="12"/>
    <n v="400600"/>
    <n v="206.82631813020001"/>
    <n v="2481.9158175624002"/>
  </r>
  <r>
    <x v="36"/>
    <s v="LUCERNA AS"/>
    <n v="2022"/>
    <n v="132"/>
    <s v="Dobbel"/>
    <n v="100"/>
    <n v="100"/>
    <n v="6"/>
    <n v="400700"/>
    <n v="413.65263626040002"/>
    <n v="2481.9158175624002"/>
  </r>
  <r>
    <x v="36"/>
    <s v="LUCERNA AS"/>
    <n v="2022"/>
    <n v="24"/>
    <s v="Enkel"/>
    <n v="0"/>
    <n v="0"/>
    <n v="5"/>
    <n v="400200"/>
    <n v="32.904186975259101"/>
    <n v="0"/>
  </r>
  <r>
    <x v="36"/>
    <s v="LUCERNA AS"/>
    <n v="2022"/>
    <n v="66"/>
    <s v="Enkel"/>
    <n v="0"/>
    <n v="0"/>
    <n v="4"/>
    <n v="400400"/>
    <n v="94.011962786454603"/>
    <n v="0"/>
  </r>
  <r>
    <x v="36"/>
    <s v="LUCERNA AS"/>
    <n v="2022"/>
    <n v="24"/>
    <s v="Enkel"/>
    <n v="100"/>
    <n v="100"/>
    <n v="35"/>
    <n v="400200"/>
    <n v="32.904186975259101"/>
    <n v="1151.6465441340686"/>
  </r>
  <r>
    <x v="36"/>
    <s v="LUCERNA AS"/>
    <n v="2022"/>
    <n v="66"/>
    <s v="Enkel"/>
    <n v="100"/>
    <n v="100"/>
    <n v="12"/>
    <n v="400400"/>
    <n v="94.011962786454603"/>
    <n v="1128.1435534374552"/>
  </r>
  <r>
    <x v="36"/>
    <s v="LUCERNA AS"/>
    <n v="2022"/>
    <n v="132"/>
    <s v="Enkel"/>
    <n v="100"/>
    <n v="100"/>
    <n v="7"/>
    <n v="400600"/>
    <n v="206.82631813020001"/>
    <n v="1447.7842269114001"/>
  </r>
  <r>
    <x v="37"/>
    <s v="LUOSTEJOK NETT AS"/>
    <n v="2022"/>
    <n v="66"/>
    <s v="Dobbel"/>
    <n v="100"/>
    <n v="100"/>
    <n v="4"/>
    <n v="400500"/>
    <n v="188.02392557290901"/>
    <n v="752.09570229163603"/>
  </r>
  <r>
    <x v="37"/>
    <s v="LUOSTEJOK NETT AS"/>
    <n v="2022"/>
    <n v="24"/>
    <s v="Enkel"/>
    <n v="100"/>
    <n v="100"/>
    <n v="7"/>
    <n v="400200"/>
    <n v="32.904186975259101"/>
    <n v="230.3293088268137"/>
  </r>
  <r>
    <x v="37"/>
    <s v="LUOSTEJOK NETT AS"/>
    <n v="2022"/>
    <n v="66"/>
    <s v="Enkel"/>
    <n v="100"/>
    <n v="100"/>
    <n v="3"/>
    <n v="400400"/>
    <n v="94.011962786454603"/>
    <n v="282.03588835936381"/>
  </r>
  <r>
    <x v="38"/>
    <s v="LYSNA AS"/>
    <n v="2022"/>
    <n v="24"/>
    <s v="Enkel"/>
    <n v="0"/>
    <n v="100"/>
    <n v="4"/>
    <n v="400200"/>
    <n v="32.904186975259101"/>
    <n v="65.808373950518202"/>
  </r>
  <r>
    <x v="38"/>
    <s v="LYSNA AS"/>
    <n v="2022"/>
    <n v="24"/>
    <s v="Enkel"/>
    <n v="100"/>
    <n v="100"/>
    <n v="8"/>
    <n v="400200"/>
    <n v="32.904186975259101"/>
    <n v="263.23349580207281"/>
  </r>
  <r>
    <x v="39"/>
    <s v="MELLOM AS"/>
    <n v="2022"/>
    <n v="24"/>
    <s v="Dobbel"/>
    <n v="100"/>
    <n v="100"/>
    <n v="56"/>
    <n v="400300"/>
    <n v="65.808373950518202"/>
    <n v="3685.2689412290192"/>
  </r>
  <r>
    <x v="39"/>
    <s v="MELLOM AS"/>
    <n v="2022"/>
    <n v="132"/>
    <s v="Dobbel"/>
    <n v="100"/>
    <n v="100"/>
    <n v="9"/>
    <n v="400700"/>
    <n v="413.65263626040002"/>
    <n v="3722.8737263436001"/>
  </r>
  <r>
    <x v="39"/>
    <s v="MELLOM AS"/>
    <n v="2022"/>
    <n v="24"/>
    <s v="Enkel"/>
    <n v="100"/>
    <n v="100"/>
    <n v="37"/>
    <n v="400200"/>
    <n v="32.904186975259101"/>
    <n v="1217.4549180845868"/>
  </r>
  <r>
    <x v="39"/>
    <s v="MELLOM AS"/>
    <n v="2022"/>
    <n v="66"/>
    <s v="Enkel"/>
    <n v="100"/>
    <n v="100"/>
    <n v="24"/>
    <n v="400400"/>
    <n v="94.011962786454603"/>
    <n v="2256.2871068749105"/>
  </r>
  <r>
    <x v="39"/>
    <s v="MELLOM AS"/>
    <n v="2022"/>
    <n v="132"/>
    <s v="Enkel"/>
    <n v="100"/>
    <n v="100"/>
    <n v="17"/>
    <n v="400600"/>
    <n v="206.82631813020001"/>
    <n v="3516.0474082134001"/>
  </r>
  <r>
    <x v="40"/>
    <s v="MELØY NETT AS"/>
    <n v="2022"/>
    <n v="24"/>
    <s v="Enkel"/>
    <n v="100"/>
    <n v="100"/>
    <n v="4"/>
    <n v="400200"/>
    <n v="32.904186975259101"/>
    <n v="131.6167479010364"/>
  </r>
  <r>
    <x v="40"/>
    <s v="MELØY NETT AS"/>
    <n v="2022"/>
    <n v="132"/>
    <s v="Enkel"/>
    <n v="100"/>
    <n v="100"/>
    <n v="1"/>
    <n v="400600"/>
    <n v="206.82631813020001"/>
    <n v="206.82631813020001"/>
  </r>
  <r>
    <x v="41"/>
    <s v="MIDTNETT AS"/>
    <n v="2022"/>
    <n v="24"/>
    <s v="Dobbel"/>
    <n v="100"/>
    <n v="100"/>
    <n v="7"/>
    <n v="400300"/>
    <n v="65.808373950518202"/>
    <n v="460.6586176536274"/>
  </r>
  <r>
    <x v="41"/>
    <s v="MIDTNETT AS"/>
    <n v="2022"/>
    <n v="24"/>
    <s v="Enkel"/>
    <n v="100"/>
    <n v="100"/>
    <n v="20"/>
    <n v="400200"/>
    <n v="32.904186975259101"/>
    <n v="658.08373950518205"/>
  </r>
  <r>
    <x v="41"/>
    <s v="MIDTNETT AS"/>
    <n v="2022"/>
    <n v="66"/>
    <s v="Enkel"/>
    <n v="100"/>
    <n v="100"/>
    <n v="9"/>
    <n v="400400"/>
    <n v="94.011962786454603"/>
    <n v="846.10766507809149"/>
  </r>
  <r>
    <x v="41"/>
    <s v="MIDTNETT AS"/>
    <n v="2022"/>
    <n v="132"/>
    <s v="Enkel"/>
    <n v="100"/>
    <n v="100"/>
    <n v="1"/>
    <n v="400600"/>
    <n v="206.82631813020001"/>
    <n v="206.82631813020001"/>
  </r>
  <r>
    <x v="42"/>
    <s v="NETT I NORD AS"/>
    <n v="2022"/>
    <n v="66"/>
    <s v="Dobbel"/>
    <n v="100"/>
    <n v="100"/>
    <n v="6"/>
    <n v="400500"/>
    <n v="188.02392557290901"/>
    <n v="1128.1435534374541"/>
  </r>
  <r>
    <x v="42"/>
    <s v="NETT I NORD AS"/>
    <n v="2022"/>
    <n v="24"/>
    <s v="Enkel"/>
    <n v="100"/>
    <n v="100"/>
    <n v="32"/>
    <n v="400200"/>
    <n v="32.904186975259101"/>
    <n v="1052.9339832082912"/>
  </r>
  <r>
    <x v="42"/>
    <s v="NETT I NORD AS"/>
    <n v="2022"/>
    <n v="66"/>
    <s v="Enkel"/>
    <n v="100"/>
    <n v="100"/>
    <n v="15"/>
    <n v="400400"/>
    <n v="94.011962786454603"/>
    <n v="1410.179441796819"/>
  </r>
  <r>
    <x v="43"/>
    <s v="NORANETT ANDØY AS"/>
    <n v="2022"/>
    <n v="24"/>
    <s v="Enkel"/>
    <n v="100"/>
    <n v="100"/>
    <n v="18"/>
    <n v="400200"/>
    <n v="32.904186975259101"/>
    <n v="592.27536555466384"/>
  </r>
  <r>
    <x v="43"/>
    <s v="NORANETT ANDØY AS"/>
    <n v="2022"/>
    <n v="66"/>
    <s v="Enkel"/>
    <n v="100"/>
    <n v="100"/>
    <n v="18"/>
    <n v="400400"/>
    <n v="94.011962786454603"/>
    <n v="1692.215330156183"/>
  </r>
  <r>
    <x v="43"/>
    <s v="NORANETT ANDØY AS"/>
    <n v="2022"/>
    <n v="132"/>
    <s v="Enkel"/>
    <n v="100"/>
    <n v="100"/>
    <n v="1"/>
    <n v="400600"/>
    <n v="206.82631813020001"/>
    <n v="206.82631813020001"/>
  </r>
  <r>
    <x v="44"/>
    <s v="NORANETT AS"/>
    <n v="2022"/>
    <n v="24"/>
    <s v="Dobbel"/>
    <n v="100"/>
    <n v="100"/>
    <n v="26"/>
    <n v="400300"/>
    <n v="65.808373950518202"/>
    <n v="1711.0177227134732"/>
  </r>
  <r>
    <x v="44"/>
    <s v="NORANETT AS"/>
    <n v="2022"/>
    <n v="132"/>
    <s v="Dobbel"/>
    <n v="100"/>
    <n v="100"/>
    <n v="4"/>
    <n v="400700"/>
    <n v="413.65263626040002"/>
    <n v="1654.6105450416001"/>
  </r>
  <r>
    <x v="44"/>
    <s v="NORANETT AS"/>
    <n v="2022"/>
    <n v="5"/>
    <s v="Enkel"/>
    <n v="100"/>
    <n v="100"/>
    <n v="2"/>
    <n v="400000"/>
    <n v="32.904186975259101"/>
    <n v="65.808373950518202"/>
  </r>
  <r>
    <x v="44"/>
    <s v="NORANETT AS"/>
    <n v="2022"/>
    <n v="24"/>
    <s v="Enkel"/>
    <n v="100"/>
    <n v="100"/>
    <n v="115"/>
    <n v="400200"/>
    <n v="32.904186975259101"/>
    <n v="3783.9815021547965"/>
  </r>
  <r>
    <x v="44"/>
    <s v="NORANETT AS"/>
    <n v="2022"/>
    <n v="66"/>
    <s v="Enkel"/>
    <n v="100"/>
    <n v="100"/>
    <n v="51"/>
    <n v="400400"/>
    <n v="94.011962786454603"/>
    <n v="4794.6101021091845"/>
  </r>
  <r>
    <x v="44"/>
    <s v="NORANETT AS"/>
    <n v="2022"/>
    <n v="132"/>
    <s v="Enkel"/>
    <n v="100"/>
    <n v="100"/>
    <n v="13"/>
    <n v="400600"/>
    <n v="206.82631813020001"/>
    <n v="2688.7421356926002"/>
  </r>
  <r>
    <x v="45"/>
    <s v="NORANETT HADSEL AS"/>
    <n v="2022"/>
    <n v="132"/>
    <s v="Dobbel"/>
    <n v="50"/>
    <n v="50"/>
    <n v="4"/>
    <n v="400700"/>
    <n v="413.65263626040002"/>
    <n v="827.30527252080003"/>
  </r>
  <r>
    <x v="45"/>
    <s v="NORANETT HADSEL AS"/>
    <n v="2022"/>
    <n v="24"/>
    <s v="Dobbel"/>
    <n v="100"/>
    <n v="100"/>
    <n v="7"/>
    <n v="400300"/>
    <n v="65.808373950518202"/>
    <n v="460.6586176536274"/>
  </r>
  <r>
    <x v="45"/>
    <s v="NORANETT HADSEL AS"/>
    <n v="2022"/>
    <n v="132"/>
    <s v="Enkel"/>
    <n v="50"/>
    <n v="50"/>
    <n v="4"/>
    <n v="400600"/>
    <n v="206.82631813020001"/>
    <n v="413.65263626040002"/>
  </r>
  <r>
    <x v="45"/>
    <s v="NORANETT HADSEL AS"/>
    <n v="2022"/>
    <n v="24"/>
    <s v="Enkel"/>
    <n v="100"/>
    <n v="100"/>
    <n v="8"/>
    <n v="400200"/>
    <n v="32.904186975259101"/>
    <n v="263.23349580207281"/>
  </r>
  <r>
    <x v="46"/>
    <s v="NORGESNETT AS"/>
    <n v="2022"/>
    <n v="24"/>
    <s v="Dobbel"/>
    <n v="0"/>
    <n v="20"/>
    <n v="86"/>
    <n v="400300"/>
    <n v="65.808373950518202"/>
    <n v="565.95201597445657"/>
  </r>
  <r>
    <x v="46"/>
    <s v="NORGESNETT AS"/>
    <n v="2022"/>
    <n v="24"/>
    <s v="Dobbel"/>
    <n v="0"/>
    <n v="50"/>
    <n v="24"/>
    <n v="400300"/>
    <n v="65.808373950518202"/>
    <n v="394.85024370310919"/>
  </r>
  <r>
    <x v="46"/>
    <s v="NORGESNETT AS"/>
    <n v="2022"/>
    <n v="24"/>
    <s v="Dobbel"/>
    <n v="100"/>
    <n v="100"/>
    <n v="123"/>
    <n v="400300"/>
    <n v="65.808373950518202"/>
    <n v="8094.4299959137388"/>
  </r>
  <r>
    <x v="46"/>
    <s v="NORGESNETT AS"/>
    <n v="2022"/>
    <n v="132"/>
    <s v="Dobbel"/>
    <n v="100"/>
    <n v="100"/>
    <n v="4"/>
    <n v="400700"/>
    <n v="413.65263626040002"/>
    <n v="1654.6105450416001"/>
  </r>
  <r>
    <x v="46"/>
    <s v="NORGESNETT AS"/>
    <n v="2022"/>
    <n v="24"/>
    <s v="Enkel"/>
    <n v="0"/>
    <n v="20"/>
    <n v="26"/>
    <n v="400200"/>
    <n v="32.904186975259101"/>
    <n v="85.550886135673665"/>
  </r>
  <r>
    <x v="46"/>
    <s v="NORGESNETT AS"/>
    <n v="2022"/>
    <n v="24"/>
    <s v="Enkel"/>
    <n v="100"/>
    <n v="100"/>
    <n v="69"/>
    <n v="400200"/>
    <n v="32.904186975259101"/>
    <n v="2270.388901292878"/>
  </r>
  <r>
    <x v="46"/>
    <s v="NORGESNETT AS"/>
    <n v="2022"/>
    <n v="132"/>
    <s v="Enkel"/>
    <n v="100"/>
    <n v="100"/>
    <n v="2"/>
    <n v="400600"/>
    <n v="206.82631813020001"/>
    <n v="413.65263626040002"/>
  </r>
  <r>
    <x v="47"/>
    <s v="NORSKE SKOG SKOGN AS"/>
    <n v="2022"/>
    <n v="66"/>
    <s v="Dobbel"/>
    <n v="100"/>
    <n v="100"/>
    <n v="3"/>
    <n v="400500"/>
    <n v="188.02392557290901"/>
    <n v="564.07177671872705"/>
  </r>
  <r>
    <x v="47"/>
    <s v="NORSKE SKOG SKOGN AS"/>
    <n v="2022"/>
    <n v="66"/>
    <s v="Enkel"/>
    <n v="100"/>
    <n v="100"/>
    <n v="4"/>
    <n v="400400"/>
    <n v="94.011962786454603"/>
    <n v="376.04785114581841"/>
  </r>
  <r>
    <x v="48"/>
    <s v="NVE"/>
    <n v="2022"/>
    <n v="24"/>
    <s v="Dobbel"/>
    <n v="100"/>
    <n v="100"/>
    <n v="20"/>
    <n v="400300"/>
    <n v="65.808373950518202"/>
    <n v="1316.1674790103641"/>
  </r>
  <r>
    <x v="48"/>
    <s v="NVE"/>
    <n v="2022"/>
    <n v="132"/>
    <s v="Dobbel"/>
    <n v="100"/>
    <n v="100"/>
    <n v="4"/>
    <n v="400700"/>
    <n v="413.65263626040002"/>
    <n v="1654.6105450416001"/>
  </r>
  <r>
    <x v="49"/>
    <s v="RAKKESTAD ENERGI AS"/>
    <n v="2022"/>
    <n v="24"/>
    <s v="Dobbel"/>
    <n v="100"/>
    <n v="100"/>
    <n v="14"/>
    <n v="400300"/>
    <n v="65.808373950518202"/>
    <n v="921.3172353072548"/>
  </r>
  <r>
    <x v="49"/>
    <s v="RAKKESTAD ENERGI AS"/>
    <n v="2022"/>
    <n v="24"/>
    <s v="Enkel"/>
    <n v="100"/>
    <n v="100"/>
    <n v="6"/>
    <n v="400200"/>
    <n v="32.904186975259101"/>
    <n v="197.42512185155459"/>
  </r>
  <r>
    <x v="50"/>
    <s v="RK NETT AS"/>
    <n v="2022"/>
    <n v="24"/>
    <s v="Enkel"/>
    <n v="50"/>
    <n v="50"/>
    <n v="1"/>
    <n v="400200"/>
    <n v="32.904186975259101"/>
    <n v="16.452093487629551"/>
  </r>
  <r>
    <x v="50"/>
    <s v="RK NETT AS"/>
    <n v="2022"/>
    <n v="66"/>
    <s v="Enkel"/>
    <n v="50"/>
    <n v="50"/>
    <n v="1"/>
    <n v="400400"/>
    <n v="94.011962786454603"/>
    <n v="47.005981393227302"/>
  </r>
  <r>
    <x v="50"/>
    <s v="RK NETT AS"/>
    <n v="2022"/>
    <n v="24"/>
    <s v="Enkel"/>
    <n v="100"/>
    <n v="100"/>
    <n v="7"/>
    <n v="400200"/>
    <n v="32.904186975259101"/>
    <n v="230.3293088268137"/>
  </r>
  <r>
    <x v="50"/>
    <s v="RK NETT AS"/>
    <n v="2022"/>
    <n v="66"/>
    <s v="Enkel"/>
    <n v="100"/>
    <n v="100"/>
    <n v="1"/>
    <n v="400400"/>
    <n v="94.011962786454603"/>
    <n v="94.011962786454603"/>
  </r>
  <r>
    <x v="51"/>
    <s v="ROMSDALSNETT AS"/>
    <n v="2022"/>
    <n v="24"/>
    <s v="Dobbel"/>
    <n v="100"/>
    <n v="100"/>
    <n v="9"/>
    <n v="400300"/>
    <n v="65.808373950518202"/>
    <n v="592.27536555466384"/>
  </r>
  <r>
    <x v="51"/>
    <s v="ROMSDALSNETT AS"/>
    <n v="2022"/>
    <n v="24"/>
    <s v="Enkel"/>
    <n v="100"/>
    <n v="100"/>
    <n v="7"/>
    <n v="400200"/>
    <n v="32.904186975259101"/>
    <n v="230.3293088268137"/>
  </r>
  <r>
    <x v="51"/>
    <s v="ROMSDALSNETT AS"/>
    <n v="2022"/>
    <n v="132"/>
    <s v="Enkel"/>
    <n v="100"/>
    <n v="100"/>
    <n v="1"/>
    <n v="400600"/>
    <n v="206.82631813020001"/>
    <n v="206.82631813020001"/>
  </r>
  <r>
    <x v="52"/>
    <s v="RØROS E-VERK NETT AS"/>
    <n v="2022"/>
    <n v="24"/>
    <s v="Dobbel"/>
    <n v="100"/>
    <n v="100"/>
    <n v="6"/>
    <n v="400300"/>
    <n v="65.808373950518202"/>
    <n v="394.85024370310919"/>
  </r>
  <r>
    <x v="52"/>
    <s v="RØROS E-VERK NETT AS"/>
    <n v="2022"/>
    <n v="24"/>
    <s v="Enkel"/>
    <n v="100"/>
    <n v="100"/>
    <n v="5"/>
    <n v="400200"/>
    <n v="32.904186975259101"/>
    <n v="164.52093487629551"/>
  </r>
  <r>
    <x v="52"/>
    <s v="RØROS E-VERK NETT AS"/>
    <n v="2022"/>
    <n v="66"/>
    <s v="Enkel"/>
    <n v="100"/>
    <n v="100"/>
    <n v="3"/>
    <n v="400400"/>
    <n v="94.011962786454603"/>
    <n v="282.03588835936381"/>
  </r>
  <r>
    <x v="52"/>
    <s v="RØROS E-VERK NETT AS"/>
    <n v="2022"/>
    <n v="132"/>
    <s v="Enkel"/>
    <n v="100"/>
    <n v="100"/>
    <n v="4"/>
    <n v="400600"/>
    <n v="206.82631813020001"/>
    <n v="827.30527252080003"/>
  </r>
  <r>
    <x v="53"/>
    <s v="SKIAKERNETT AS"/>
    <n v="2022"/>
    <n v="24"/>
    <s v="Enkel"/>
    <n v="100"/>
    <n v="100"/>
    <n v="4"/>
    <n v="400200"/>
    <n v="32.904186975259101"/>
    <n v="131.6167479010364"/>
  </r>
  <r>
    <x v="54"/>
    <s v="S-NETT AS"/>
    <n v="2022"/>
    <n v="24"/>
    <s v="Enkel"/>
    <n v="100"/>
    <n v="100"/>
    <n v="20"/>
    <n v="400200"/>
    <n v="32.904186975259101"/>
    <n v="658.08373950518205"/>
  </r>
  <r>
    <x v="54"/>
    <s v="S-NETT AS"/>
    <n v="2022"/>
    <n v="66"/>
    <s v="Enkel"/>
    <n v="100"/>
    <n v="100"/>
    <n v="3"/>
    <n v="400400"/>
    <n v="94.011962786454603"/>
    <n v="282.03588835936381"/>
  </r>
  <r>
    <x v="55"/>
    <s v="STANNUM AS"/>
    <n v="2022"/>
    <n v="24"/>
    <s v="Enkel"/>
    <n v="100"/>
    <n v="100"/>
    <n v="1"/>
    <n v="400200"/>
    <n v="32.904186975259101"/>
    <n v="32.904186975259101"/>
  </r>
  <r>
    <x v="55"/>
    <s v="STANNUM AS"/>
    <n v="2022"/>
    <n v="132"/>
    <s v="Enkel"/>
    <n v="100"/>
    <n v="100"/>
    <n v="1"/>
    <n v="400600"/>
    <n v="206.82631813020001"/>
    <n v="206.82631813020001"/>
  </r>
  <r>
    <x v="56"/>
    <s v="STATKRAFT ENERGI AS"/>
    <n v="2022"/>
    <n v="66"/>
    <s v="Dobbel"/>
    <n v="0"/>
    <n v="0"/>
    <n v="1"/>
    <n v="400500"/>
    <n v="188.02392557290901"/>
    <n v="0"/>
  </r>
  <r>
    <x v="56"/>
    <s v="STATKRAFT ENERGI AS"/>
    <n v="2022"/>
    <n v="66"/>
    <s v="Dobbel"/>
    <n v="100"/>
    <n v="100"/>
    <n v="3"/>
    <n v="400500"/>
    <n v="188.02392557290901"/>
    <n v="564.07177671872705"/>
  </r>
  <r>
    <x v="56"/>
    <s v="STATKRAFT ENERGI AS"/>
    <n v="2022"/>
    <n v="132"/>
    <s v="Enkel"/>
    <n v="100"/>
    <n v="100"/>
    <n v="2"/>
    <n v="400600"/>
    <n v="206.82631813020001"/>
    <n v="413.65263626040002"/>
  </r>
  <r>
    <x v="57"/>
    <s v="STATNETT SF"/>
    <n v="2022"/>
    <n v="24"/>
    <s v="Dobbel"/>
    <n v="0"/>
    <n v="0"/>
    <n v="2"/>
    <n v="400300"/>
    <n v="65.808373950518202"/>
    <n v="0"/>
  </r>
  <r>
    <x v="57"/>
    <s v="STATNETT SF"/>
    <n v="2022"/>
    <n v="66"/>
    <s v="Dobbel"/>
    <n v="0"/>
    <n v="0"/>
    <n v="52"/>
    <n v="400500"/>
    <n v="188.02392557290901"/>
    <n v="0"/>
  </r>
  <r>
    <x v="57"/>
    <s v="STATNETT SF"/>
    <n v="2022"/>
    <n v="132"/>
    <s v="Dobbel"/>
    <n v="0"/>
    <n v="0"/>
    <n v="14"/>
    <n v="400700"/>
    <n v="413.65263626040002"/>
    <n v="0"/>
  </r>
  <r>
    <x v="57"/>
    <s v="STATNETT SF"/>
    <n v="2022"/>
    <n v="300"/>
    <s v="Dobbel"/>
    <n v="0"/>
    <n v="0"/>
    <n v="2"/>
    <n v="400900"/>
    <n v="1128.14355343746"/>
    <n v="0"/>
  </r>
  <r>
    <x v="57"/>
    <s v="STATNETT SF"/>
    <n v="2022"/>
    <n v="24"/>
    <s v="Dobbel"/>
    <n v="100"/>
    <n v="100"/>
    <n v="13"/>
    <n v="400300"/>
    <n v="65.808373950518202"/>
    <n v="855.50886135673659"/>
  </r>
  <r>
    <x v="57"/>
    <s v="STATNETT SF"/>
    <n v="2022"/>
    <n v="66"/>
    <s v="Dobbel"/>
    <n v="100"/>
    <n v="100"/>
    <n v="34"/>
    <n v="400500"/>
    <n v="188.02392557290901"/>
    <n v="6392.813469478906"/>
  </r>
  <r>
    <x v="57"/>
    <s v="STATNETT SF"/>
    <n v="2022"/>
    <n v="132"/>
    <s v="Dobbel"/>
    <n v="100"/>
    <n v="100"/>
    <n v="58"/>
    <n v="400700"/>
    <n v="413.65263626040002"/>
    <n v="23991.852903103201"/>
  </r>
  <r>
    <x v="57"/>
    <s v="STATNETT SF"/>
    <n v="2022"/>
    <n v="300"/>
    <s v="Dobbel"/>
    <n v="100"/>
    <n v="100"/>
    <n v="4"/>
    <n v="400900"/>
    <n v="1128.14355343746"/>
    <n v="4512.5742137498401"/>
  </r>
  <r>
    <x v="57"/>
    <s v="STATNETT SF"/>
    <n v="2022"/>
    <n v="24"/>
    <s v="Enkel"/>
    <n v="0"/>
    <n v="0"/>
    <n v="15"/>
    <n v="400200"/>
    <n v="32.904186975259101"/>
    <n v="0"/>
  </r>
  <r>
    <x v="57"/>
    <s v="STATNETT SF"/>
    <n v="2022"/>
    <n v="66"/>
    <s v="Enkel"/>
    <n v="0"/>
    <n v="0"/>
    <n v="14"/>
    <n v="400400"/>
    <n v="94.011962786454603"/>
    <n v="0"/>
  </r>
  <r>
    <x v="57"/>
    <s v="STATNETT SF"/>
    <n v="2022"/>
    <n v="132"/>
    <s v="Enkel"/>
    <n v="0"/>
    <n v="0"/>
    <n v="6"/>
    <n v="400600"/>
    <n v="206.82631813020001"/>
    <n v="0"/>
  </r>
  <r>
    <x v="57"/>
    <s v="STATNETT SF"/>
    <n v="2022"/>
    <n v="24"/>
    <s v="Enkel"/>
    <n v="100"/>
    <n v="100"/>
    <n v="30"/>
    <n v="400200"/>
    <n v="32.904186975259101"/>
    <n v="987.12560925777302"/>
  </r>
  <r>
    <x v="57"/>
    <s v="STATNETT SF"/>
    <n v="2022"/>
    <n v="66"/>
    <s v="Enkel"/>
    <n v="100"/>
    <n v="100"/>
    <n v="20"/>
    <n v="400400"/>
    <n v="94.011962786454603"/>
    <n v="1880.2392557290921"/>
  </r>
  <r>
    <x v="57"/>
    <s v="STATNETT SF"/>
    <n v="2022"/>
    <n v="132"/>
    <s v="Enkel"/>
    <n v="100"/>
    <n v="100"/>
    <n v="7"/>
    <n v="400600"/>
    <n v="206.82631813020001"/>
    <n v="1447.7842269114001"/>
  </r>
  <r>
    <x v="57"/>
    <s v="STATNETT SF"/>
    <n v="2022"/>
    <n v="300"/>
    <s v="Enkel"/>
    <n v="100"/>
    <n v="100"/>
    <n v="9"/>
    <n v="400800"/>
    <n v="564.07177671872796"/>
    <n v="5076.6459904685516"/>
  </r>
  <r>
    <x v="58"/>
    <s v="STRAUMEN NETT AS"/>
    <n v="2022"/>
    <n v="24"/>
    <s v="Dobbel"/>
    <n v="100"/>
    <n v="100"/>
    <n v="7"/>
    <n v="400300"/>
    <n v="65.808373950518202"/>
    <n v="460.6586176536274"/>
  </r>
  <r>
    <x v="59"/>
    <s v="STRAUMNETT AS"/>
    <n v="2022"/>
    <n v="24"/>
    <s v="Enkel"/>
    <n v="100"/>
    <n v="100"/>
    <n v="17"/>
    <n v="400200"/>
    <n v="32.904186975259101"/>
    <n v="559.37117857940473"/>
  </r>
  <r>
    <x v="60"/>
    <s v="SUNETT AS"/>
    <n v="2022"/>
    <n v="24"/>
    <s v="Enkel"/>
    <n v="100"/>
    <n v="100"/>
    <n v="13"/>
    <n v="400200"/>
    <n v="32.904186975259101"/>
    <n v="427.75443067836829"/>
  </r>
  <r>
    <x v="61"/>
    <s v="SVABO INDUSTRINETT AS"/>
    <n v="2022"/>
    <n v="24"/>
    <s v="Dobbel"/>
    <n v="100"/>
    <n v="100"/>
    <n v="23"/>
    <n v="400300"/>
    <n v="65.808373950518202"/>
    <n v="1513.5926008619188"/>
  </r>
  <r>
    <x v="61"/>
    <s v="SVABO INDUSTRINETT AS"/>
    <n v="2022"/>
    <n v="132"/>
    <s v="Dobbel"/>
    <n v="100"/>
    <n v="100"/>
    <n v="16"/>
    <n v="400700"/>
    <n v="413.65263626040002"/>
    <n v="6618.4421801664002"/>
  </r>
  <r>
    <x v="61"/>
    <s v="SVABO INDUSTRINETT AS"/>
    <n v="2022"/>
    <n v="24"/>
    <s v="Enkel"/>
    <n v="100"/>
    <n v="100"/>
    <n v="10"/>
    <n v="400200"/>
    <n v="32.904186975259101"/>
    <n v="329.04186975259103"/>
  </r>
  <r>
    <x v="61"/>
    <s v="SVABO INDUSTRINETT AS"/>
    <n v="2022"/>
    <n v="132"/>
    <s v="Enkel"/>
    <n v="100"/>
    <n v="100"/>
    <n v="3"/>
    <n v="400600"/>
    <n v="206.82631813020001"/>
    <n v="620.47895439060005"/>
  </r>
  <r>
    <x v="62"/>
    <s v="SYGNIR AS"/>
    <n v="2022"/>
    <n v="66"/>
    <s v="Dobbel"/>
    <n v="100"/>
    <n v="100"/>
    <n v="5"/>
    <n v="400500"/>
    <n v="188.02392557290901"/>
    <n v="940.11962786454501"/>
  </r>
  <r>
    <x v="62"/>
    <s v="SYGNIR AS"/>
    <n v="2022"/>
    <n v="132"/>
    <s v="Dobbel"/>
    <n v="100"/>
    <n v="100"/>
    <n v="4"/>
    <n v="400700"/>
    <n v="413.65263626040002"/>
    <n v="1654.6105450416001"/>
  </r>
  <r>
    <x v="62"/>
    <s v="SYGNIR AS"/>
    <n v="2022"/>
    <n v="66"/>
    <s v="Enkel"/>
    <n v="0"/>
    <n v="100"/>
    <n v="2"/>
    <n v="400400"/>
    <n v="94.011962786454603"/>
    <n v="94.011962786454603"/>
  </r>
  <r>
    <x v="62"/>
    <s v="SYGNIR AS"/>
    <n v="2022"/>
    <n v="24"/>
    <s v="Enkel"/>
    <n v="100"/>
    <n v="100"/>
    <n v="86"/>
    <n v="400200"/>
    <n v="32.904186975259101"/>
    <n v="2829.7600798722829"/>
  </r>
  <r>
    <x v="62"/>
    <s v="SYGNIR AS"/>
    <n v="2022"/>
    <n v="66"/>
    <s v="Enkel"/>
    <n v="100"/>
    <n v="100"/>
    <n v="30"/>
    <n v="400400"/>
    <n v="94.011962786454603"/>
    <n v="2820.358883593638"/>
  </r>
  <r>
    <x v="62"/>
    <s v="SYGNIR AS"/>
    <n v="2022"/>
    <n v="132"/>
    <s v="Enkel"/>
    <n v="100"/>
    <n v="100"/>
    <n v="2"/>
    <n v="400600"/>
    <n v="206.82631813020001"/>
    <n v="413.65263626040002"/>
  </r>
  <r>
    <x v="62"/>
    <s v="SYGNIR AS"/>
    <n v="2022"/>
    <n v="300"/>
    <s v="Enkel"/>
    <n v="100"/>
    <n v="100"/>
    <n v="0"/>
    <n v="400800"/>
    <n v="564.07177671872796"/>
    <n v="0"/>
  </r>
  <r>
    <x v="63"/>
    <s v="SØR AURDAL ENERGI AS"/>
    <n v="2022"/>
    <n v="24"/>
    <s v="Enkel"/>
    <n v="100"/>
    <n v="100"/>
    <n v="4"/>
    <n v="400200"/>
    <n v="32.904186975259101"/>
    <n v="131.6167479010364"/>
  </r>
  <r>
    <x v="64"/>
    <s v="TELEMARK NETT AS"/>
    <n v="2022"/>
    <n v="24"/>
    <s v="Dobbel"/>
    <n v="100"/>
    <n v="100"/>
    <n v="12"/>
    <n v="400300"/>
    <n v="65.808373950518202"/>
    <n v="789.70048740621837"/>
  </r>
  <r>
    <x v="64"/>
    <s v="TELEMARK NETT AS"/>
    <n v="2022"/>
    <n v="66"/>
    <s v="Enkel"/>
    <n v="50"/>
    <n v="50"/>
    <n v="1"/>
    <n v="400400"/>
    <n v="94.011962786454603"/>
    <n v="47.005981393227302"/>
  </r>
  <r>
    <x v="64"/>
    <s v="TELEMARK NETT AS"/>
    <n v="2022"/>
    <n v="24"/>
    <s v="Enkel"/>
    <n v="100"/>
    <n v="100"/>
    <n v="34"/>
    <n v="400200"/>
    <n v="32.904186975259101"/>
    <n v="1118.7423571588095"/>
  </r>
  <r>
    <x v="64"/>
    <s v="TELEMARK NETT AS"/>
    <n v="2022"/>
    <n v="66"/>
    <s v="Enkel"/>
    <n v="100"/>
    <n v="100"/>
    <n v="19"/>
    <n v="400400"/>
    <n v="94.011962786454603"/>
    <n v="1786.2272929426374"/>
  </r>
  <r>
    <x v="64"/>
    <s v="TELEMARK NETT AS"/>
    <n v="2022"/>
    <n v="132"/>
    <s v="Enkel"/>
    <n v="100"/>
    <n v="100"/>
    <n v="1"/>
    <n v="400600"/>
    <n v="206.82631813020001"/>
    <n v="206.82631813020001"/>
  </r>
  <r>
    <x v="65"/>
    <s v="TENDRANETT AS"/>
    <n v="2022"/>
    <n v="66"/>
    <s v="Dobbel"/>
    <n v="0"/>
    <n v="100"/>
    <n v="0"/>
    <n v="400500"/>
    <n v="188.02392557290901"/>
    <n v="0"/>
  </r>
  <r>
    <x v="65"/>
    <s v="TENDRANETT AS"/>
    <n v="2022"/>
    <n v="66"/>
    <s v="Dobbel"/>
    <n v="100"/>
    <n v="100"/>
    <n v="4"/>
    <n v="400500"/>
    <n v="188.02392557290901"/>
    <n v="752.09570229163603"/>
  </r>
  <r>
    <x v="65"/>
    <s v="TENDRANETT AS"/>
    <n v="2022"/>
    <n v="132"/>
    <s v="Dobbel"/>
    <n v="100"/>
    <n v="100"/>
    <n v="1"/>
    <n v="400700"/>
    <n v="413.65263626040002"/>
    <n v="413.65263626040002"/>
  </r>
  <r>
    <x v="65"/>
    <s v="TENDRANETT AS"/>
    <n v="2022"/>
    <n v="5"/>
    <s v="Enkel"/>
    <n v="100"/>
    <n v="100"/>
    <n v="4"/>
    <n v="400000"/>
    <n v="32.904186975259101"/>
    <n v="131.6167479010364"/>
  </r>
  <r>
    <x v="65"/>
    <s v="TENDRANETT AS"/>
    <n v="2022"/>
    <n v="24"/>
    <s v="Enkel"/>
    <n v="100"/>
    <n v="100"/>
    <n v="40"/>
    <n v="400200"/>
    <n v="32.904186975259101"/>
    <n v="1316.1674790103641"/>
  </r>
  <r>
    <x v="65"/>
    <s v="TENDRANETT AS"/>
    <n v="2022"/>
    <n v="66"/>
    <s v="Enkel"/>
    <n v="100"/>
    <n v="100"/>
    <n v="7"/>
    <n v="400400"/>
    <n v="94.011962786454603"/>
    <n v="658.08373950518217"/>
  </r>
  <r>
    <x v="65"/>
    <s v="TENDRANETT AS"/>
    <n v="2022"/>
    <n v="132"/>
    <s v="Enkel"/>
    <n v="100"/>
    <n v="100"/>
    <n v="9"/>
    <n v="400600"/>
    <n v="206.82631813020001"/>
    <n v="1861.4368631718"/>
  </r>
  <r>
    <x v="66"/>
    <s v="TENSIO TN AS"/>
    <n v="2022"/>
    <n v="24"/>
    <s v="Dobbel"/>
    <n v="100"/>
    <n v="100"/>
    <n v="40"/>
    <n v="400300"/>
    <n v="65.808373950518202"/>
    <n v="2632.3349580207282"/>
  </r>
  <r>
    <x v="66"/>
    <s v="TENSIO TN AS"/>
    <n v="2022"/>
    <n v="66"/>
    <s v="Dobbel"/>
    <n v="100"/>
    <n v="100"/>
    <n v="18"/>
    <n v="400500"/>
    <n v="188.02392557290901"/>
    <n v="3384.4306603123623"/>
  </r>
  <r>
    <x v="66"/>
    <s v="TENSIO TN AS"/>
    <n v="2022"/>
    <n v="132"/>
    <s v="Dobbel"/>
    <n v="100"/>
    <n v="100"/>
    <n v="18"/>
    <n v="400700"/>
    <n v="413.65263626040002"/>
    <n v="7445.7474526872002"/>
  </r>
  <r>
    <x v="66"/>
    <s v="TENSIO TN AS"/>
    <n v="2022"/>
    <n v="5"/>
    <s v="Enkel"/>
    <n v="100"/>
    <n v="100"/>
    <n v="1"/>
    <n v="400000"/>
    <n v="32.904186975259101"/>
    <n v="32.904186975259101"/>
  </r>
  <r>
    <x v="66"/>
    <s v="TENSIO TN AS"/>
    <n v="2022"/>
    <n v="24"/>
    <s v="Enkel"/>
    <n v="100"/>
    <n v="100"/>
    <n v="167"/>
    <n v="400200"/>
    <n v="32.904186975259101"/>
    <n v="5494.9992248682702"/>
  </r>
  <r>
    <x v="66"/>
    <s v="TENSIO TN AS"/>
    <n v="2022"/>
    <n v="66"/>
    <s v="Enkel"/>
    <n v="100"/>
    <n v="100"/>
    <n v="107"/>
    <n v="400400"/>
    <n v="94.011962786454603"/>
    <n v="10059.280018150643"/>
  </r>
  <r>
    <x v="66"/>
    <s v="TENSIO TN AS"/>
    <n v="2022"/>
    <n v="132"/>
    <s v="Enkel"/>
    <n v="100"/>
    <n v="100"/>
    <n v="5"/>
    <n v="400600"/>
    <n v="206.82631813020001"/>
    <n v="1034.1315906510001"/>
  </r>
  <r>
    <x v="67"/>
    <s v="TENSIO TS AS"/>
    <n v="2022"/>
    <n v="24"/>
    <s v="Dobbel"/>
    <n v="100"/>
    <n v="100"/>
    <n v="351"/>
    <n v="400300"/>
    <n v="65.808373950518202"/>
    <n v="23098.739256631889"/>
  </r>
  <r>
    <x v="67"/>
    <s v="TENSIO TS AS"/>
    <n v="2022"/>
    <n v="66"/>
    <s v="Dobbel"/>
    <n v="100"/>
    <n v="100"/>
    <n v="84"/>
    <n v="400500"/>
    <n v="188.02392557290901"/>
    <n v="15794.009748124357"/>
  </r>
  <r>
    <x v="67"/>
    <s v="TENSIO TS AS"/>
    <n v="2022"/>
    <n v="132"/>
    <s v="Dobbel"/>
    <n v="100"/>
    <n v="100"/>
    <n v="23"/>
    <n v="400700"/>
    <n v="413.65263626040002"/>
    <n v="9514.0106339892009"/>
  </r>
  <r>
    <x v="67"/>
    <s v="TENSIO TS AS"/>
    <n v="2022"/>
    <n v="24"/>
    <s v="Enkel"/>
    <n v="100"/>
    <n v="100"/>
    <n v="294"/>
    <n v="400200"/>
    <n v="32.904186975259101"/>
    <n v="9673.830970726176"/>
  </r>
  <r>
    <x v="67"/>
    <s v="TENSIO TS AS"/>
    <n v="2022"/>
    <n v="66"/>
    <s v="Enkel"/>
    <n v="100"/>
    <n v="100"/>
    <n v="132"/>
    <n v="400400"/>
    <n v="94.011962786454603"/>
    <n v="12409.579087812008"/>
  </r>
  <r>
    <x v="67"/>
    <s v="TENSIO TS AS"/>
    <n v="2022"/>
    <n v="132"/>
    <s v="Enkel"/>
    <n v="100"/>
    <n v="100"/>
    <n v="58"/>
    <n v="400600"/>
    <n v="206.82631813020001"/>
    <n v="11995.926451551601"/>
  </r>
  <r>
    <x v="68"/>
    <s v="TINFOS AS"/>
    <n v="2022"/>
    <n v="132"/>
    <s v="Enkel"/>
    <n v="100"/>
    <n v="100"/>
    <n v="2"/>
    <n v="400600"/>
    <n v="206.82631813020001"/>
    <n v="413.65263626040002"/>
  </r>
  <r>
    <x v="69"/>
    <s v="VESTÁLL AS"/>
    <n v="2022"/>
    <n v="24"/>
    <s v="Enkel"/>
    <n v="100"/>
    <n v="100"/>
    <n v="21"/>
    <n v="400200"/>
    <n v="32.904186975259101"/>
    <n v="690.98792648044116"/>
  </r>
  <r>
    <x v="69"/>
    <s v="VESTÁLL AS"/>
    <n v="2022"/>
    <n v="66"/>
    <s v="Enkel"/>
    <n v="100"/>
    <n v="100"/>
    <n v="18"/>
    <n v="400400"/>
    <n v="94.011962786454603"/>
    <n v="1692.215330156183"/>
  </r>
  <r>
    <x v="70"/>
    <s v="VESTMAR NETT AS"/>
    <n v="2022"/>
    <n v="66"/>
    <s v="Enkel"/>
    <n v="50"/>
    <n v="50"/>
    <n v="1"/>
    <n v="400400"/>
    <n v="94.011962786454603"/>
    <n v="47.005981393227302"/>
  </r>
  <r>
    <x v="70"/>
    <s v="VESTMAR NETT AS"/>
    <n v="2022"/>
    <n v="24"/>
    <s v="Enkel"/>
    <n v="100"/>
    <n v="100"/>
    <n v="31"/>
    <n v="400200"/>
    <n v="32.904186975259101"/>
    <n v="1020.0297962330321"/>
  </r>
  <r>
    <x v="70"/>
    <s v="VESTMAR NETT AS"/>
    <n v="2022"/>
    <n v="66"/>
    <s v="Enkel"/>
    <n v="100"/>
    <n v="100"/>
    <n v="4"/>
    <n v="400400"/>
    <n v="94.011962786454603"/>
    <n v="376.04785114581841"/>
  </r>
  <r>
    <x v="70"/>
    <s v="VESTMAR NETT AS"/>
    <n v="2022"/>
    <n v="132"/>
    <s v="Enkel"/>
    <n v="100"/>
    <n v="100"/>
    <n v="6"/>
    <n v="400600"/>
    <n v="206.82631813020001"/>
    <n v="1240.9579087812001"/>
  </r>
  <r>
    <x v="71"/>
    <s v="VEVIG AS"/>
    <n v="2022"/>
    <n v="24"/>
    <s v="Dobbel"/>
    <n v="100"/>
    <n v="100"/>
    <n v="33"/>
    <n v="400300"/>
    <n v="65.808373950518202"/>
    <n v="2171.6763403671007"/>
  </r>
  <r>
    <x v="71"/>
    <s v="VEVIG AS"/>
    <n v="2022"/>
    <n v="24"/>
    <s v="Enkel"/>
    <n v="100"/>
    <n v="100"/>
    <n v="29"/>
    <n v="400200"/>
    <n v="32.904186975259101"/>
    <n v="954.22142228251391"/>
  </r>
  <r>
    <x v="71"/>
    <s v="VEVIG AS"/>
    <n v="2022"/>
    <n v="66"/>
    <s v="Enkel"/>
    <n v="100"/>
    <n v="100"/>
    <n v="30"/>
    <n v="400400"/>
    <n v="94.011962786454603"/>
    <n v="2820.358883593638"/>
  </r>
  <r>
    <x v="72"/>
    <s v="VISSI AS"/>
    <n v="2022"/>
    <n v="24"/>
    <s v="Enkel"/>
    <n v="100"/>
    <n v="100"/>
    <n v="27"/>
    <n v="400200"/>
    <n v="32.904186975259101"/>
    <n v="888.4130483319957"/>
  </r>
  <r>
    <x v="72"/>
    <s v="VISSI AS"/>
    <n v="2022"/>
    <n v="66"/>
    <s v="Enkel"/>
    <n v="100"/>
    <n v="100"/>
    <n v="15"/>
    <n v="400400"/>
    <n v="94.011962786454603"/>
    <n v="1410.179441796819"/>
  </r>
  <r>
    <x v="73"/>
    <s v="YARA NORGE AS"/>
    <n v="2022"/>
    <n v="132"/>
    <s v="Enkel"/>
    <n v="100"/>
    <n v="100"/>
    <n v="2"/>
    <n v="400600"/>
    <n v="206.82631813020001"/>
    <n v="413.65263626040002"/>
  </r>
  <r>
    <x v="74"/>
    <s v="YMBER PRODUKSJON AS"/>
    <n v="2022"/>
    <n v="24"/>
    <s v="Enkel"/>
    <n v="100"/>
    <n v="100"/>
    <n v="2"/>
    <n v="400200"/>
    <n v="32.904186975259101"/>
    <n v="65.808373950518202"/>
  </r>
  <r>
    <x v="74"/>
    <s v="YMBER PRODUKSJON AS"/>
    <n v="2022"/>
    <n v="66"/>
    <s v="Enkel"/>
    <n v="100"/>
    <n v="100"/>
    <n v="1"/>
    <n v="400400"/>
    <n v="94.011962786454603"/>
    <n v="94.011962786454603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8">
  <r>
    <x v="0"/>
    <s v="Aktieselskabet Saudefaldene"/>
    <n v="2022"/>
    <n v="66"/>
    <s v="Trafostasjon"/>
    <s v="Landsbygd"/>
    <n v="100"/>
    <n v="100"/>
    <n v="2"/>
    <n v="500100"/>
    <n v="271.245102422272"/>
    <n v="542.490204844544"/>
  </r>
  <r>
    <x v="1"/>
    <s v="ALUT AS"/>
    <n v="2022"/>
    <n v="132"/>
    <s v="Trafostasjon"/>
    <s v="Landsbygd"/>
    <n v="0"/>
    <n v="25"/>
    <n v="1"/>
    <n v="500200"/>
    <n v="374.57657001170799"/>
    <n v="46.822071251463498"/>
  </r>
  <r>
    <x v="1"/>
    <s v="ALUT AS"/>
    <n v="2022"/>
    <n v="66"/>
    <s v="Trafostasjon"/>
    <s v="Landsbygd"/>
    <n v="100"/>
    <n v="100"/>
    <n v="3"/>
    <n v="500100"/>
    <n v="271.245102422272"/>
    <n v="813.73530726681599"/>
  </r>
  <r>
    <x v="1"/>
    <s v="ALUT AS"/>
    <n v="2022"/>
    <n v="132"/>
    <s v="Trafostasjon"/>
    <s v="Landsbygd"/>
    <n v="100"/>
    <n v="100"/>
    <n v="1"/>
    <n v="500200"/>
    <n v="374.57657001170799"/>
    <n v="374.57657001170799"/>
  </r>
  <r>
    <x v="1"/>
    <s v="ALUT AS"/>
    <n v="2022"/>
    <n v="132"/>
    <s v="Trafostasjon"/>
    <s v="Sentrum"/>
    <n v="100"/>
    <n v="100"/>
    <n v="1"/>
    <n v="501200"/>
    <n v="430.76305551346502"/>
    <n v="430.76305551346502"/>
  </r>
  <r>
    <x v="2"/>
    <s v="ARVA AS"/>
    <n v="2022"/>
    <n v="132"/>
    <s v="Koblingsstasjon"/>
    <s v="Landsbygd"/>
    <n v="0"/>
    <n v="0"/>
    <n v="1"/>
    <n v="501600"/>
    <n v="174.37185155717501"/>
    <n v="0"/>
  </r>
  <r>
    <x v="2"/>
    <s v="ARVA AS"/>
    <n v="2022"/>
    <n v="66"/>
    <s v="Koblingsstasjon"/>
    <s v="Landsbygd"/>
    <n v="100"/>
    <n v="100"/>
    <n v="1"/>
    <n v="501500"/>
    <n v="135.622551211136"/>
    <n v="135.622551211136"/>
  </r>
  <r>
    <x v="2"/>
    <s v="ARVA AS"/>
    <n v="2022"/>
    <n v="132"/>
    <s v="Koblingsstasjon"/>
    <s v="Landsbygd"/>
    <n v="100"/>
    <n v="100"/>
    <n v="5"/>
    <n v="501600"/>
    <n v="174.37185155717501"/>
    <n v="871.859257785875"/>
  </r>
  <r>
    <x v="2"/>
    <s v="ARVA AS"/>
    <n v="2022"/>
    <n v="24"/>
    <s v="Trafostasjon"/>
    <s v="Landsbygd"/>
    <n v="100"/>
    <n v="100"/>
    <n v="1"/>
    <n v="500000"/>
    <n v="135.622551211136"/>
    <n v="135.622551211136"/>
  </r>
  <r>
    <x v="2"/>
    <s v="ARVA AS"/>
    <n v="2022"/>
    <n v="66"/>
    <s v="Trafostasjon"/>
    <s v="Landsbygd"/>
    <n v="100"/>
    <n v="100"/>
    <n v="12"/>
    <n v="500100"/>
    <n v="271.245102422272"/>
    <n v="3254.941229067264"/>
  </r>
  <r>
    <x v="2"/>
    <s v="ARVA AS"/>
    <n v="2022"/>
    <n v="132"/>
    <s v="Trafostasjon"/>
    <s v="Landsbygd"/>
    <n v="100"/>
    <n v="100"/>
    <n v="24"/>
    <n v="500200"/>
    <n v="374.57657001170799"/>
    <n v="8989.8376802809908"/>
  </r>
  <r>
    <x v="2"/>
    <s v="ARVA AS"/>
    <n v="2022"/>
    <n v="66"/>
    <s v="Trafostasjon"/>
    <s v="Sentrum"/>
    <n v="100"/>
    <n v="100"/>
    <n v="2"/>
    <n v="501100"/>
    <n v="311.93186778561198"/>
    <n v="623.86373557122397"/>
  </r>
  <r>
    <x v="2"/>
    <s v="ARVA AS"/>
    <n v="2022"/>
    <n v="132"/>
    <s v="Trafostasjon"/>
    <s v="Sentrum"/>
    <n v="100"/>
    <n v="100"/>
    <n v="1"/>
    <n v="501200"/>
    <n v="430.76305551346502"/>
    <n v="430.76305551346502"/>
  </r>
  <r>
    <x v="2"/>
    <s v="ARVA AS"/>
    <n v="2022"/>
    <n v="66"/>
    <s v="Trafostasjon"/>
    <s v="Tettsted"/>
    <n v="100"/>
    <n v="100"/>
    <n v="6"/>
    <n v="500600"/>
    <n v="287.51980856760798"/>
    <n v="1725.118851405648"/>
  </r>
  <r>
    <x v="2"/>
    <s v="ARVA AS"/>
    <n v="2022"/>
    <n v="132"/>
    <s v="Trafostasjon"/>
    <s v="Tettsted"/>
    <n v="100"/>
    <n v="100"/>
    <n v="7"/>
    <n v="500700"/>
    <n v="397.05116421241098"/>
    <n v="2779.3581494868768"/>
  </r>
  <r>
    <x v="3"/>
    <s v="BARENTS NETT AS"/>
    <n v="2022"/>
    <n v="132"/>
    <s v="Trafostasjon"/>
    <s v="Landsbygd"/>
    <n v="100"/>
    <n v="100"/>
    <n v="7"/>
    <n v="500200"/>
    <n v="374.57657001170799"/>
    <n v="2622.0359900819558"/>
  </r>
  <r>
    <x v="3"/>
    <s v="BARENTS NETT AS"/>
    <n v="2022"/>
    <n v="132"/>
    <s v="Trafostasjon"/>
    <s v="Tettsted"/>
    <n v="100"/>
    <n v="100"/>
    <n v="5"/>
    <n v="500700"/>
    <n v="397.05116421241098"/>
    <n v="1985.255821062055"/>
  </r>
  <r>
    <x v="4"/>
    <s v="BKK AS"/>
    <n v="2022"/>
    <n v="132"/>
    <s v="Koblingsstasjon"/>
    <s v="Landsbygd"/>
    <n v="100"/>
    <n v="100"/>
    <n v="2"/>
    <n v="501600"/>
    <n v="174.37185155717501"/>
    <n v="348.74370311435001"/>
  </r>
  <r>
    <x v="4"/>
    <s v="BKK AS"/>
    <n v="2022"/>
    <n v="132"/>
    <s v="Trafostasjon"/>
    <s v="Landsbygd"/>
    <n v="0"/>
    <n v="0"/>
    <n v="1"/>
    <n v="500200"/>
    <n v="374.57657001170799"/>
    <n v="0"/>
  </r>
  <r>
    <x v="4"/>
    <s v="BKK AS"/>
    <n v="2022"/>
    <n v="300"/>
    <s v="Trafostasjon"/>
    <s v="Landsbygd"/>
    <n v="0"/>
    <n v="0"/>
    <n v="2"/>
    <n v="500300"/>
    <n v="839.63285508090803"/>
    <n v="0"/>
  </r>
  <r>
    <x v="4"/>
    <s v="BKK AS"/>
    <n v="2022"/>
    <n v="132"/>
    <s v="Trafostasjon"/>
    <s v="Landsbygd"/>
    <n v="0"/>
    <n v="25"/>
    <n v="1"/>
    <n v="500200"/>
    <n v="374.57657001170799"/>
    <n v="46.822071251463498"/>
  </r>
  <r>
    <x v="4"/>
    <s v="BKK AS"/>
    <n v="2022"/>
    <n v="132"/>
    <s v="Trafostasjon"/>
    <s v="Landsbygd"/>
    <n v="0"/>
    <n v="100"/>
    <n v="1"/>
    <n v="500200"/>
    <n v="374.57657001170799"/>
    <n v="187.28828500585399"/>
  </r>
  <r>
    <x v="4"/>
    <s v="BKK AS"/>
    <n v="2022"/>
    <n v="24"/>
    <s v="Trafostasjon"/>
    <s v="Landsbygd"/>
    <n v="100"/>
    <n v="100"/>
    <n v="1"/>
    <n v="500000"/>
    <n v="135.622551211136"/>
    <n v="135.622551211136"/>
  </r>
  <r>
    <x v="4"/>
    <s v="BKK AS"/>
    <n v="2022"/>
    <n v="66"/>
    <s v="Trafostasjon"/>
    <s v="Landsbygd"/>
    <n v="100"/>
    <n v="100"/>
    <n v="5"/>
    <n v="500100"/>
    <n v="271.245102422272"/>
    <n v="1356.2255121113599"/>
  </r>
  <r>
    <x v="4"/>
    <s v="BKK AS"/>
    <n v="2022"/>
    <n v="132"/>
    <s v="Trafostasjon"/>
    <s v="Landsbygd"/>
    <n v="100"/>
    <n v="100"/>
    <n v="20"/>
    <n v="500200"/>
    <n v="374.57657001170799"/>
    <n v="7491.5314002341602"/>
  </r>
  <r>
    <x v="4"/>
    <s v="BKK AS"/>
    <n v="2022"/>
    <n v="132"/>
    <s v="Trafostasjon"/>
    <s v="Sentrum"/>
    <n v="100"/>
    <n v="100"/>
    <n v="3"/>
    <n v="501200"/>
    <n v="430.76305551346502"/>
    <n v="1292.2891665403949"/>
  </r>
  <r>
    <x v="4"/>
    <s v="BKK AS"/>
    <n v="2022"/>
    <n v="132"/>
    <s v="Trafostasjon"/>
    <s v="Tettsted"/>
    <n v="0"/>
    <n v="0"/>
    <n v="1"/>
    <n v="500700"/>
    <n v="397.05116421241098"/>
    <n v="0"/>
  </r>
  <r>
    <x v="4"/>
    <s v="BKK AS"/>
    <n v="2022"/>
    <n v="300"/>
    <s v="Trafostasjon"/>
    <s v="Tettsted"/>
    <n v="0"/>
    <n v="50"/>
    <n v="1"/>
    <n v="500800"/>
    <n v="890.01082638576304"/>
    <n v="222.50270659644076"/>
  </r>
  <r>
    <x v="4"/>
    <s v="BKK AS"/>
    <n v="2022"/>
    <n v="66"/>
    <s v="Trafostasjon"/>
    <s v="Tettsted"/>
    <n v="100"/>
    <n v="100"/>
    <n v="6"/>
    <n v="500600"/>
    <n v="287.51980856760798"/>
    <n v="1725.118851405648"/>
  </r>
  <r>
    <x v="4"/>
    <s v="BKK AS"/>
    <n v="2022"/>
    <n v="132"/>
    <s v="Trafostasjon"/>
    <s v="Tettsted"/>
    <n v="100"/>
    <n v="100"/>
    <n v="20"/>
    <n v="500700"/>
    <n v="397.05116421241098"/>
    <n v="7941.0232842482201"/>
  </r>
  <r>
    <x v="5"/>
    <s v="BREHEIM NETT AS"/>
    <n v="2022"/>
    <n v="66"/>
    <s v="Trafostasjon"/>
    <s v="Landsbygd"/>
    <n v="100"/>
    <n v="100"/>
    <n v="2"/>
    <n v="500100"/>
    <n v="271.245102422272"/>
    <n v="542.490204844544"/>
  </r>
  <r>
    <x v="6"/>
    <s v="DE NETT AS"/>
    <n v="2022"/>
    <n v="66"/>
    <s v="Trafostasjon"/>
    <s v="Landsbygd"/>
    <n v="100"/>
    <n v="100"/>
    <n v="1"/>
    <n v="500100"/>
    <n v="271.245102422272"/>
    <n v="271.245102422272"/>
  </r>
  <r>
    <x v="6"/>
    <s v="DE NETT AS"/>
    <n v="2022"/>
    <n v="132"/>
    <s v="Trafostasjon"/>
    <s v="Tettsted"/>
    <n v="0"/>
    <n v="100"/>
    <n v="1"/>
    <n v="500700"/>
    <n v="397.05116421241098"/>
    <n v="198.52558210620549"/>
  </r>
  <r>
    <x v="7"/>
    <s v="ELINETT AS"/>
    <n v="2022"/>
    <n v="66"/>
    <s v="Koblingsstasjon"/>
    <s v="Landsbygd"/>
    <n v="100"/>
    <n v="100"/>
    <n v="1"/>
    <n v="501500"/>
    <n v="135.622551211136"/>
    <n v="135.622551211136"/>
  </r>
  <r>
    <x v="7"/>
    <s v="ELINETT AS"/>
    <n v="2022"/>
    <n v="132"/>
    <s v="Trafostasjon"/>
    <s v="Landsbygd"/>
    <n v="100"/>
    <n v="100"/>
    <n v="4"/>
    <n v="500200"/>
    <n v="374.57657001170799"/>
    <n v="1498.3062800468319"/>
  </r>
  <r>
    <x v="7"/>
    <s v="ELINETT AS"/>
    <n v="2022"/>
    <n v="132"/>
    <s v="Trafostasjon"/>
    <s v="Tettsted"/>
    <n v="100"/>
    <n v="100"/>
    <n v="3"/>
    <n v="500700"/>
    <n v="397.05116421241098"/>
    <n v="1191.1534926372328"/>
  </r>
  <r>
    <x v="8"/>
    <s v="ELMEA AS"/>
    <n v="2022"/>
    <n v="66"/>
    <s v="Trafostasjon"/>
    <s v="Landsbygd"/>
    <n v="100"/>
    <n v="100"/>
    <n v="1"/>
    <n v="500100"/>
    <n v="271.245102422272"/>
    <n v="271.245102422272"/>
  </r>
  <r>
    <x v="8"/>
    <s v="ELMEA AS"/>
    <n v="2022"/>
    <n v="132"/>
    <s v="Trafostasjon"/>
    <s v="Landsbygd"/>
    <n v="100"/>
    <n v="100"/>
    <n v="3"/>
    <n v="500200"/>
    <n v="374.57657001170799"/>
    <n v="1123.7297100351238"/>
  </r>
  <r>
    <x v="8"/>
    <s v="ELMEA AS"/>
    <n v="2022"/>
    <n v="66"/>
    <s v="Trafostasjon"/>
    <s v="Tettsted"/>
    <n v="100"/>
    <n v="100"/>
    <n v="1"/>
    <n v="500600"/>
    <n v="287.51980856760798"/>
    <n v="287.51980856760798"/>
  </r>
  <r>
    <x v="8"/>
    <s v="ELMEA AS"/>
    <n v="2022"/>
    <n v="132"/>
    <s v="Trafostasjon"/>
    <s v="Tettsted"/>
    <n v="100"/>
    <n v="100"/>
    <n v="2"/>
    <n v="500700"/>
    <n v="397.05116421241098"/>
    <n v="794.10232842482196"/>
  </r>
  <r>
    <x v="9"/>
    <s v="ELVIA AS"/>
    <n v="2022"/>
    <n v="66"/>
    <s v="Koblingsstasjon"/>
    <s v="Landsbygd"/>
    <n v="100"/>
    <n v="100"/>
    <n v="5"/>
    <n v="501500"/>
    <n v="135.622551211136"/>
    <n v="678.11275605567994"/>
  </r>
  <r>
    <x v="9"/>
    <s v="ELVIA AS"/>
    <n v="2022"/>
    <n v="132"/>
    <s v="Koblingsstasjon"/>
    <s v="Landsbygd"/>
    <n v="100"/>
    <n v="100"/>
    <n v="1"/>
    <n v="501600"/>
    <n v="174.37185155717501"/>
    <n v="174.37185155717501"/>
  </r>
  <r>
    <x v="9"/>
    <s v="ELVIA AS"/>
    <n v="2022"/>
    <n v="66"/>
    <s v="Koblingsstasjon"/>
    <s v="Tettsted"/>
    <n v="100"/>
    <n v="100"/>
    <n v="3"/>
    <n v="501900"/>
    <n v="143.75990428380399"/>
    <n v="431.279712851412"/>
  </r>
  <r>
    <x v="9"/>
    <s v="ELVIA AS"/>
    <n v="2022"/>
    <n v="66"/>
    <s v="Trafostasjon"/>
    <s v="Landsbygd"/>
    <n v="0"/>
    <n v="0"/>
    <n v="3"/>
    <n v="500100"/>
    <n v="271.245102422272"/>
    <n v="0"/>
  </r>
  <r>
    <x v="9"/>
    <s v="ELVIA AS"/>
    <n v="2022"/>
    <n v="132"/>
    <s v="Trafostasjon"/>
    <s v="Landsbygd"/>
    <n v="0"/>
    <n v="0"/>
    <n v="1"/>
    <n v="500200"/>
    <n v="374.57657001170799"/>
    <n v="0"/>
  </r>
  <r>
    <x v="9"/>
    <s v="ELVIA AS"/>
    <n v="2022"/>
    <n v="66"/>
    <s v="Trafostasjon"/>
    <s v="Landsbygd"/>
    <n v="30"/>
    <n v="30"/>
    <n v="1"/>
    <n v="500100"/>
    <n v="271.245102422272"/>
    <n v="81.373530726681594"/>
  </r>
  <r>
    <x v="9"/>
    <s v="ELVIA AS"/>
    <n v="2022"/>
    <n v="66"/>
    <s v="Trafostasjon"/>
    <s v="Landsbygd"/>
    <n v="50"/>
    <n v="50"/>
    <n v="1"/>
    <n v="500100"/>
    <n v="271.245102422272"/>
    <n v="135.622551211136"/>
  </r>
  <r>
    <x v="9"/>
    <s v="ELVIA AS"/>
    <n v="2022"/>
    <n v="132"/>
    <s v="Trafostasjon"/>
    <s v="Landsbygd"/>
    <n v="50"/>
    <n v="50"/>
    <n v="1"/>
    <n v="500200"/>
    <n v="374.57657001170799"/>
    <n v="187.28828500585399"/>
  </r>
  <r>
    <x v="9"/>
    <s v="ELVIA AS"/>
    <n v="2022"/>
    <n v="66"/>
    <s v="Trafostasjon"/>
    <s v="Landsbygd"/>
    <n v="70"/>
    <n v="100"/>
    <n v="1"/>
    <n v="500100"/>
    <n v="271.245102422272"/>
    <n v="230.55833705893119"/>
  </r>
  <r>
    <x v="9"/>
    <s v="ELVIA AS"/>
    <n v="2022"/>
    <n v="66"/>
    <s v="Trafostasjon"/>
    <s v="Landsbygd"/>
    <n v="100"/>
    <n v="70"/>
    <n v="1"/>
    <n v="500100"/>
    <n v="271.245102422272"/>
    <n v="230.55833705893119"/>
  </r>
  <r>
    <x v="9"/>
    <s v="ELVIA AS"/>
    <n v="2022"/>
    <n v="66"/>
    <s v="Trafostasjon"/>
    <s v="Landsbygd"/>
    <n v="100"/>
    <n v="100"/>
    <n v="39"/>
    <n v="500100"/>
    <n v="271.245102422272"/>
    <n v="10578.558994468607"/>
  </r>
  <r>
    <x v="9"/>
    <s v="ELVIA AS"/>
    <n v="2022"/>
    <n v="132"/>
    <s v="Trafostasjon"/>
    <s v="Landsbygd"/>
    <n v="100"/>
    <n v="100"/>
    <n v="28"/>
    <n v="500200"/>
    <n v="374.57657001170799"/>
    <n v="10488.143960327823"/>
  </r>
  <r>
    <x v="9"/>
    <s v="ELVIA AS"/>
    <n v="2022"/>
    <n v="300"/>
    <s v="Trafostasjon"/>
    <s v="Landsbygd"/>
    <n v="100"/>
    <n v="100"/>
    <n v="1"/>
    <n v="500300"/>
    <n v="839.63285508090803"/>
    <n v="839.63285508090803"/>
  </r>
  <r>
    <x v="9"/>
    <s v="ELVIA AS"/>
    <n v="2022"/>
    <n v="66"/>
    <s v="Trafostasjon"/>
    <s v="Sentrum"/>
    <n v="50"/>
    <n v="50"/>
    <n v="1"/>
    <n v="501100"/>
    <n v="311.93186778561198"/>
    <n v="155.96593389280599"/>
  </r>
  <r>
    <x v="9"/>
    <s v="ELVIA AS"/>
    <n v="2022"/>
    <n v="66"/>
    <s v="Trafostasjon"/>
    <s v="Sentrum"/>
    <n v="100"/>
    <n v="100"/>
    <n v="11"/>
    <n v="501100"/>
    <n v="311.93186778561198"/>
    <n v="3431.2505456417321"/>
  </r>
  <r>
    <x v="9"/>
    <s v="ELVIA AS"/>
    <n v="2022"/>
    <n v="132"/>
    <s v="Trafostasjon"/>
    <s v="Sentrum"/>
    <n v="100"/>
    <n v="100"/>
    <n v="10"/>
    <n v="501200"/>
    <n v="430.76305551346502"/>
    <n v="4307.6305551346504"/>
  </r>
  <r>
    <x v="9"/>
    <s v="ELVIA AS"/>
    <n v="2022"/>
    <n v="66"/>
    <s v="Trafostasjon"/>
    <s v="Tettsted"/>
    <n v="0"/>
    <n v="0"/>
    <n v="2"/>
    <n v="500600"/>
    <n v="287.51980856760798"/>
    <n v="0"/>
  </r>
  <r>
    <x v="9"/>
    <s v="ELVIA AS"/>
    <n v="2022"/>
    <n v="66"/>
    <s v="Trafostasjon"/>
    <s v="Tettsted"/>
    <n v="0"/>
    <n v="50"/>
    <n v="1"/>
    <n v="500600"/>
    <n v="287.51980856760798"/>
    <n v="71.879952141901995"/>
  </r>
  <r>
    <x v="9"/>
    <s v="ELVIA AS"/>
    <n v="2022"/>
    <n v="66"/>
    <s v="Trafostasjon"/>
    <s v="Tettsted"/>
    <n v="10"/>
    <n v="10"/>
    <n v="3"/>
    <n v="500600"/>
    <n v="287.51980856760798"/>
    <n v="86.2559425702824"/>
  </r>
  <r>
    <x v="9"/>
    <s v="ELVIA AS"/>
    <n v="2022"/>
    <n v="66"/>
    <s v="Trafostasjon"/>
    <s v="Tettsted"/>
    <n v="10"/>
    <n v="50"/>
    <n v="1"/>
    <n v="500600"/>
    <n v="287.51980856760798"/>
    <n v="86.255942570282386"/>
  </r>
  <r>
    <x v="9"/>
    <s v="ELVIA AS"/>
    <n v="2022"/>
    <n v="66"/>
    <s v="Trafostasjon"/>
    <s v="Tettsted"/>
    <n v="20"/>
    <n v="10"/>
    <n v="1"/>
    <n v="500600"/>
    <n v="287.51980856760798"/>
    <n v="43.1279712851412"/>
  </r>
  <r>
    <x v="9"/>
    <s v="ELVIA AS"/>
    <n v="2022"/>
    <n v="66"/>
    <s v="Trafostasjon"/>
    <s v="Tettsted"/>
    <n v="30"/>
    <n v="50"/>
    <n v="1"/>
    <n v="500600"/>
    <n v="287.51980856760798"/>
    <n v="115.0079234270432"/>
  </r>
  <r>
    <x v="9"/>
    <s v="ELVIA AS"/>
    <n v="2022"/>
    <n v="66"/>
    <s v="Trafostasjon"/>
    <s v="Tettsted"/>
    <n v="50"/>
    <n v="50"/>
    <n v="3"/>
    <n v="500600"/>
    <n v="287.51980856760798"/>
    <n v="431.279712851412"/>
  </r>
  <r>
    <x v="9"/>
    <s v="ELVIA AS"/>
    <n v="2022"/>
    <n v="66"/>
    <s v="Trafostasjon"/>
    <s v="Tettsted"/>
    <n v="70"/>
    <n v="50"/>
    <n v="1"/>
    <n v="500600"/>
    <n v="287.51980856760798"/>
    <n v="172.51188514056477"/>
  </r>
  <r>
    <x v="9"/>
    <s v="ELVIA AS"/>
    <n v="2022"/>
    <n v="132"/>
    <s v="Trafostasjon"/>
    <s v="Tettsted"/>
    <n v="100"/>
    <n v="70"/>
    <n v="1"/>
    <n v="500700"/>
    <n v="397.05116421241098"/>
    <n v="337.49348958054935"/>
  </r>
  <r>
    <x v="9"/>
    <s v="ELVIA AS"/>
    <n v="2022"/>
    <n v="24"/>
    <s v="Trafostasjon"/>
    <s v="Tettsted"/>
    <n v="100"/>
    <n v="100"/>
    <n v="1"/>
    <n v="500500"/>
    <n v="143.75990428380399"/>
    <n v="143.75990428380399"/>
  </r>
  <r>
    <x v="9"/>
    <s v="ELVIA AS"/>
    <n v="2022"/>
    <n v="66"/>
    <s v="Trafostasjon"/>
    <s v="Tettsted"/>
    <n v="100"/>
    <n v="100"/>
    <n v="122"/>
    <n v="500600"/>
    <n v="287.51980856760798"/>
    <n v="35077.416645248173"/>
  </r>
  <r>
    <x v="9"/>
    <s v="ELVIA AS"/>
    <n v="2022"/>
    <n v="132"/>
    <s v="Trafostasjon"/>
    <s v="Tettsted"/>
    <n v="100"/>
    <n v="100"/>
    <n v="27"/>
    <n v="500700"/>
    <n v="397.05116421241098"/>
    <n v="10720.381433735096"/>
  </r>
  <r>
    <x v="10"/>
    <s v="Enida AS"/>
    <n v="2022"/>
    <n v="66"/>
    <s v="Koblingsstasjon"/>
    <s v="Landsbygd"/>
    <n v="100"/>
    <n v="100"/>
    <n v="2"/>
    <n v="501500"/>
    <n v="135.622551211136"/>
    <n v="271.245102422272"/>
  </r>
  <r>
    <x v="10"/>
    <s v="Enida AS"/>
    <n v="2022"/>
    <n v="66"/>
    <s v="Trafostasjon"/>
    <s v="Landsbygd"/>
    <n v="100"/>
    <n v="100"/>
    <n v="3"/>
    <n v="500100"/>
    <n v="271.245102422272"/>
    <n v="813.73530726681599"/>
  </r>
  <r>
    <x v="10"/>
    <s v="Enida AS"/>
    <n v="2022"/>
    <n v="132"/>
    <s v="Trafostasjon"/>
    <s v="Landsbygd"/>
    <n v="100"/>
    <n v="100"/>
    <n v="1"/>
    <n v="500200"/>
    <n v="374.57657001170799"/>
    <n v="374.57657001170799"/>
  </r>
  <r>
    <x v="10"/>
    <s v="Enida AS"/>
    <n v="2022"/>
    <n v="66"/>
    <s v="Trafostasjon"/>
    <s v="Tettsted"/>
    <n v="100"/>
    <n v="100"/>
    <n v="4"/>
    <n v="500600"/>
    <n v="287.51980856760798"/>
    <n v="1150.0792342704319"/>
  </r>
  <r>
    <x v="11"/>
    <s v="ETNA NETT AS"/>
    <n v="2022"/>
    <n v="132"/>
    <s v="Trafostasjon"/>
    <s v="Landsbygd"/>
    <n v="0"/>
    <n v="0"/>
    <n v="1"/>
    <n v="500200"/>
    <n v="374.57657001170799"/>
    <n v="0"/>
  </r>
  <r>
    <x v="12"/>
    <s v="EVERKET AS"/>
    <n v="2022"/>
    <n v="132"/>
    <s v="Trafostasjon"/>
    <s v="Sentrum"/>
    <n v="100"/>
    <n v="100"/>
    <n v="1"/>
    <n v="501200"/>
    <n v="430.76305551346502"/>
    <n v="430.76305551346502"/>
  </r>
  <r>
    <x v="13"/>
    <s v="FAGNE AS"/>
    <n v="2022"/>
    <n v="66"/>
    <s v="Koblingsstasjon"/>
    <s v="Landsbygd"/>
    <n v="100"/>
    <n v="100"/>
    <n v="2"/>
    <n v="501500"/>
    <n v="135.622551211136"/>
    <n v="271.245102422272"/>
  </r>
  <r>
    <x v="13"/>
    <s v="FAGNE AS"/>
    <n v="2022"/>
    <n v="300"/>
    <s v="Koblingsstasjon"/>
    <s v="Landsbygd"/>
    <n v="100"/>
    <n v="100"/>
    <n v="1"/>
    <n v="501700"/>
    <n v="390.86357046869898"/>
    <n v="390.86357046869898"/>
  </r>
  <r>
    <x v="13"/>
    <s v="FAGNE AS"/>
    <n v="2022"/>
    <n v="66"/>
    <s v="Koblingsstasjon"/>
    <s v="Tettsted"/>
    <n v="0"/>
    <n v="0"/>
    <n v="1"/>
    <n v="501900"/>
    <n v="143.75990428380399"/>
    <n v="0"/>
  </r>
  <r>
    <x v="13"/>
    <s v="FAGNE AS"/>
    <n v="2022"/>
    <n v="66"/>
    <s v="Trafostasjon"/>
    <s v="Landsbygd"/>
    <n v="0"/>
    <n v="0"/>
    <n v="2"/>
    <n v="500100"/>
    <n v="271.245102422272"/>
    <n v="0"/>
  </r>
  <r>
    <x v="13"/>
    <s v="FAGNE AS"/>
    <n v="2022"/>
    <n v="66"/>
    <s v="Trafostasjon"/>
    <s v="Landsbygd"/>
    <n v="50"/>
    <n v="50"/>
    <n v="2"/>
    <n v="500100"/>
    <n v="271.245102422272"/>
    <n v="271.245102422272"/>
  </r>
  <r>
    <x v="13"/>
    <s v="FAGNE AS"/>
    <n v="2022"/>
    <n v="66"/>
    <s v="Trafostasjon"/>
    <s v="Landsbygd"/>
    <n v="100"/>
    <n v="100"/>
    <n v="23"/>
    <n v="500100"/>
    <n v="271.245102422272"/>
    <n v="6238.6373557122561"/>
  </r>
  <r>
    <x v="13"/>
    <s v="FAGNE AS"/>
    <n v="2022"/>
    <n v="300"/>
    <s v="Trafostasjon"/>
    <s v="Landsbygd"/>
    <n v="100"/>
    <n v="100"/>
    <n v="1"/>
    <n v="500300"/>
    <n v="839.63285508090803"/>
    <n v="839.63285508090803"/>
  </r>
  <r>
    <x v="13"/>
    <s v="FAGNE AS"/>
    <n v="2022"/>
    <n v="66"/>
    <s v="Trafostasjon"/>
    <s v="Tettsted"/>
    <n v="100"/>
    <n v="100"/>
    <n v="17"/>
    <n v="500600"/>
    <n v="287.51980856760798"/>
    <n v="4887.8367456493361"/>
  </r>
  <r>
    <x v="13"/>
    <s v="FAGNE AS"/>
    <n v="2022"/>
    <n v="132"/>
    <s v="Trafostasjon"/>
    <s v="Tettsted"/>
    <n v="100"/>
    <n v="100"/>
    <n v="1"/>
    <n v="500700"/>
    <n v="397.05116421241098"/>
    <n v="397.05116421241098"/>
  </r>
  <r>
    <x v="14"/>
    <s v="FJELLNETT AS"/>
    <n v="2022"/>
    <n v="132"/>
    <s v="Koblingsstasjon"/>
    <s v="Landsbygd"/>
    <n v="100"/>
    <n v="100"/>
    <n v="2"/>
    <n v="501600"/>
    <n v="174.37185155717501"/>
    <n v="348.74370311435001"/>
  </r>
  <r>
    <x v="14"/>
    <s v="FJELLNETT AS"/>
    <n v="2022"/>
    <n v="66"/>
    <s v="Trafostasjon"/>
    <s v="Landsbygd"/>
    <n v="100"/>
    <n v="100"/>
    <n v="4"/>
    <n v="500100"/>
    <n v="271.245102422272"/>
    <n v="1084.980409689088"/>
  </r>
  <r>
    <x v="14"/>
    <s v="FJELLNETT AS"/>
    <n v="2022"/>
    <n v="132"/>
    <s v="Trafostasjon"/>
    <s v="Landsbygd"/>
    <n v="100"/>
    <n v="100"/>
    <n v="2"/>
    <n v="500200"/>
    <n v="374.57657001170799"/>
    <n v="749.15314002341597"/>
  </r>
  <r>
    <x v="14"/>
    <s v="FJELLNETT AS"/>
    <n v="2022"/>
    <n v="66"/>
    <s v="Trafostasjon"/>
    <s v="Tettsted"/>
    <n v="100"/>
    <n v="100"/>
    <n v="4"/>
    <n v="500600"/>
    <n v="287.51980856760798"/>
    <n v="1150.0792342704319"/>
  </r>
  <r>
    <x v="15"/>
    <s v="FØRE AS"/>
    <n v="2022"/>
    <n v="66"/>
    <s v="Trafostasjon"/>
    <s v="Tettsted"/>
    <n v="100"/>
    <n v="100"/>
    <n v="1"/>
    <n v="500600"/>
    <n v="287.51980856760798"/>
    <n v="287.51980856760798"/>
  </r>
  <r>
    <x v="16"/>
    <s v="GLITRE NETT AS"/>
    <n v="2022"/>
    <n v="132"/>
    <s v="Koblingsstasjon"/>
    <s v="Landsbygd"/>
    <n v="80"/>
    <n v="20"/>
    <n v="1"/>
    <n v="501600"/>
    <n v="174.37185155717501"/>
    <n v="87.185925778587503"/>
  </r>
  <r>
    <x v="16"/>
    <s v="GLITRE NETT AS"/>
    <n v="2022"/>
    <n v="66"/>
    <s v="Koblingsstasjon"/>
    <s v="Landsbygd"/>
    <n v="100"/>
    <n v="100"/>
    <n v="2"/>
    <n v="501500"/>
    <n v="135.622551211136"/>
    <n v="271.245102422272"/>
  </r>
  <r>
    <x v="16"/>
    <s v="GLITRE NETT AS"/>
    <n v="2022"/>
    <n v="132"/>
    <s v="Koblingsstasjon"/>
    <s v="Landsbygd"/>
    <n v="100"/>
    <n v="100"/>
    <n v="8"/>
    <n v="501600"/>
    <n v="174.37185155717501"/>
    <n v="1394.9748124574"/>
  </r>
  <r>
    <x v="16"/>
    <s v="GLITRE NETT AS"/>
    <n v="2022"/>
    <n v="132"/>
    <s v="Trafostasjon"/>
    <s v="Landsbygd"/>
    <n v="0"/>
    <n v="0"/>
    <n v="1"/>
    <n v="500200"/>
    <n v="374.57657001170799"/>
    <n v="0"/>
  </r>
  <r>
    <x v="16"/>
    <s v="GLITRE NETT AS"/>
    <n v="2022"/>
    <n v="24"/>
    <s v="Trafostasjon"/>
    <s v="Landsbygd"/>
    <n v="100"/>
    <n v="100"/>
    <n v="4"/>
    <n v="500000"/>
    <n v="135.622551211136"/>
    <n v="542.490204844544"/>
  </r>
  <r>
    <x v="16"/>
    <s v="GLITRE NETT AS"/>
    <n v="2022"/>
    <n v="66"/>
    <s v="Trafostasjon"/>
    <s v="Landsbygd"/>
    <n v="100"/>
    <n v="100"/>
    <n v="9"/>
    <n v="500100"/>
    <n v="271.245102422272"/>
    <n v="2441.2059218004479"/>
  </r>
  <r>
    <x v="16"/>
    <s v="GLITRE NETT AS"/>
    <n v="2022"/>
    <n v="132"/>
    <s v="Trafostasjon"/>
    <s v="Landsbygd"/>
    <n v="100"/>
    <n v="100"/>
    <n v="39"/>
    <n v="500200"/>
    <n v="374.57657001170799"/>
    <n v="14608.486230456612"/>
  </r>
  <r>
    <x v="16"/>
    <s v="GLITRE NETT AS"/>
    <n v="2022"/>
    <n v="66"/>
    <s v="Trafostasjon"/>
    <s v="Sentrum"/>
    <n v="100"/>
    <n v="100"/>
    <n v="12"/>
    <n v="501100"/>
    <n v="311.93186778561198"/>
    <n v="3743.1824134273438"/>
  </r>
  <r>
    <x v="16"/>
    <s v="GLITRE NETT AS"/>
    <n v="2022"/>
    <n v="24"/>
    <s v="Trafostasjon"/>
    <s v="Tettsted"/>
    <n v="100"/>
    <n v="100"/>
    <n v="1"/>
    <n v="500500"/>
    <n v="143.75990428380399"/>
    <n v="143.75990428380399"/>
  </r>
  <r>
    <x v="16"/>
    <s v="GLITRE NETT AS"/>
    <n v="2022"/>
    <n v="66"/>
    <s v="Trafostasjon"/>
    <s v="Tettsted"/>
    <n v="100"/>
    <n v="100"/>
    <n v="23"/>
    <n v="500600"/>
    <n v="287.51980856760798"/>
    <n v="6612.9555970549836"/>
  </r>
  <r>
    <x v="16"/>
    <s v="GLITRE NETT AS"/>
    <n v="2022"/>
    <n v="132"/>
    <s v="Trafostasjon"/>
    <s v="Tettsted"/>
    <n v="100"/>
    <n v="100"/>
    <n v="30"/>
    <n v="500700"/>
    <n v="397.05116421241098"/>
    <n v="11911.534926372329"/>
  </r>
  <r>
    <x v="17"/>
    <s v="HAFSLUND ECO VANNKRAFT AS"/>
    <n v="2022"/>
    <n v="300"/>
    <s v="Trafostasjon"/>
    <s v="Landsbygd"/>
    <n v="45"/>
    <n v="45"/>
    <n v="1"/>
    <n v="500300"/>
    <n v="839.63285508090803"/>
    <n v="377.83478478640865"/>
  </r>
  <r>
    <x v="17"/>
    <s v="HAFSLUND ECO VANNKRAFT AS"/>
    <n v="2022"/>
    <n v="300"/>
    <s v="Trafostasjon"/>
    <s v="Landsbygd"/>
    <n v="47"/>
    <n v="47.29"/>
    <n v="1"/>
    <n v="500300"/>
    <n v="839.63285508090803"/>
    <n v="395.84490952789406"/>
  </r>
  <r>
    <x v="18"/>
    <s v="HALLINGDAL KRAFTNETT AS"/>
    <n v="2022"/>
    <n v="66"/>
    <s v="Trafostasjon"/>
    <s v="Landsbygd"/>
    <n v="100"/>
    <n v="100"/>
    <n v="3"/>
    <n v="500100"/>
    <n v="271.245102422272"/>
    <n v="813.73530726681599"/>
  </r>
  <r>
    <x v="18"/>
    <s v="HALLINGDAL KRAFTNETT AS"/>
    <n v="2022"/>
    <n v="66"/>
    <s v="Trafostasjon"/>
    <s v="Tettsted"/>
    <n v="100"/>
    <n v="100"/>
    <n v="5"/>
    <n v="500600"/>
    <n v="287.51980856760798"/>
    <n v="1437.5990428380398"/>
  </r>
  <r>
    <x v="19"/>
    <s v="HEMSIL NETT AS"/>
    <n v="2022"/>
    <n v="66"/>
    <s v="Trafostasjon"/>
    <s v="Landsbygd"/>
    <n v="100"/>
    <n v="100"/>
    <n v="3"/>
    <n v="500100"/>
    <n v="271.245102422272"/>
    <n v="813.73530726681599"/>
  </r>
  <r>
    <x v="20"/>
    <s v="HERØYA NETT AS"/>
    <n v="2022"/>
    <n v="132"/>
    <s v="Trafostasjon"/>
    <s v="Landsbygd"/>
    <n v="100"/>
    <n v="100"/>
    <n v="4"/>
    <n v="500200"/>
    <n v="374.57657001170799"/>
    <n v="1498.3062800468319"/>
  </r>
  <r>
    <x v="21"/>
    <s v="INDRE HORDALAND KRAFTNETT AS"/>
    <n v="2022"/>
    <n v="132"/>
    <s v="Trafostasjon"/>
    <s v="Landsbygd"/>
    <n v="50"/>
    <n v="50"/>
    <n v="1"/>
    <n v="500200"/>
    <n v="374.57657001170799"/>
    <n v="187.28828500585399"/>
  </r>
  <r>
    <x v="21"/>
    <s v="INDRE HORDALAND KRAFTNETT AS"/>
    <n v="2022"/>
    <n v="66"/>
    <s v="Trafostasjon"/>
    <s v="Landsbygd"/>
    <n v="100"/>
    <n v="100"/>
    <n v="1"/>
    <n v="500100"/>
    <n v="271.245102422272"/>
    <n v="271.245102422272"/>
  </r>
  <r>
    <x v="21"/>
    <s v="INDRE HORDALAND KRAFTNETT AS"/>
    <n v="2022"/>
    <n v="132"/>
    <s v="Trafostasjon"/>
    <s v="Landsbygd"/>
    <n v="100"/>
    <n v="100"/>
    <n v="1"/>
    <n v="500200"/>
    <n v="374.57657001170799"/>
    <n v="374.57657001170799"/>
  </r>
  <r>
    <x v="21"/>
    <s v="INDRE HORDALAND KRAFTNETT AS"/>
    <n v="2022"/>
    <n v="66"/>
    <s v="Trafostasjon"/>
    <s v="Tettsted"/>
    <n v="100"/>
    <n v="100"/>
    <n v="1"/>
    <n v="500600"/>
    <n v="287.51980856760798"/>
    <n v="287.51980856760798"/>
  </r>
  <r>
    <x v="22"/>
    <s v="JÆREN EVERK AS"/>
    <n v="2022"/>
    <n v="132"/>
    <s v="Trafostasjon"/>
    <s v="Landsbygd"/>
    <n v="50"/>
    <n v="50"/>
    <n v="1"/>
    <n v="500200"/>
    <n v="374.57657001170799"/>
    <n v="187.28828500585399"/>
  </r>
  <r>
    <x v="22"/>
    <s v="JÆREN EVERK AS"/>
    <n v="2022"/>
    <n v="66"/>
    <s v="Trafostasjon"/>
    <s v="Landsbygd"/>
    <n v="100"/>
    <n v="100"/>
    <n v="2"/>
    <n v="500100"/>
    <n v="271.245102422272"/>
    <n v="542.490204844544"/>
  </r>
  <r>
    <x v="22"/>
    <s v="JÆREN EVERK AS"/>
    <n v="2022"/>
    <n v="66"/>
    <s v="Trafostasjon"/>
    <s v="Tettsted"/>
    <n v="100"/>
    <n v="100"/>
    <n v="1"/>
    <n v="500600"/>
    <n v="287.51980856760798"/>
    <n v="287.51980856760798"/>
  </r>
  <r>
    <x v="23"/>
    <s v="KLIVE AS"/>
    <n v="2022"/>
    <n v="66"/>
    <s v="Trafostasjon"/>
    <s v="Landsbygd"/>
    <n v="100"/>
    <n v="100"/>
    <n v="1"/>
    <n v="500100"/>
    <n v="271.245102422272"/>
    <n v="271.245102422272"/>
  </r>
  <r>
    <x v="24"/>
    <s v="KYSTNETT AS"/>
    <n v="2022"/>
    <n v="66"/>
    <s v="Koblingsstasjon"/>
    <s v="Landsbygd"/>
    <n v="100"/>
    <n v="100"/>
    <n v="3"/>
    <n v="501500"/>
    <n v="135.622551211136"/>
    <n v="406.867653633408"/>
  </r>
  <r>
    <x v="24"/>
    <s v="KYSTNETT AS"/>
    <n v="2022"/>
    <n v="66"/>
    <s v="Trafostasjon"/>
    <s v="Landsbygd"/>
    <n v="100"/>
    <n v="100"/>
    <n v="7"/>
    <n v="500100"/>
    <n v="271.245102422272"/>
    <n v="1898.7157169559041"/>
  </r>
  <r>
    <x v="24"/>
    <s v="KYSTNETT AS"/>
    <n v="2022"/>
    <n v="132"/>
    <s v="Trafostasjon"/>
    <s v="Landsbygd"/>
    <n v="100"/>
    <n v="100"/>
    <n v="1"/>
    <n v="500200"/>
    <n v="374.57657001170799"/>
    <n v="374.57657001170799"/>
  </r>
  <r>
    <x v="24"/>
    <s v="KYSTNETT AS"/>
    <n v="2022"/>
    <n v="66"/>
    <s v="Trafostasjon"/>
    <s v="Tettsted"/>
    <n v="100"/>
    <n v="100"/>
    <n v="1"/>
    <n v="500600"/>
    <n v="287.51980856760798"/>
    <n v="287.51980856760798"/>
  </r>
  <r>
    <x v="24"/>
    <s v="KYSTNETT AS"/>
    <n v="2022"/>
    <n v="132"/>
    <s v="Trafostasjon"/>
    <s v="Tettsted"/>
    <n v="100"/>
    <n v="100"/>
    <n v="1"/>
    <n v="500700"/>
    <n v="397.05116421241098"/>
    <n v="397.05116421241098"/>
  </r>
  <r>
    <x v="25"/>
    <s v="LEDE AS"/>
    <n v="2022"/>
    <n v="132"/>
    <s v="Koblingsstasjon"/>
    <s v="Landsbygd"/>
    <n v="57"/>
    <n v="50"/>
    <n v="1"/>
    <n v="501600"/>
    <n v="174.37185155717501"/>
    <n v="93.288940583088618"/>
  </r>
  <r>
    <x v="25"/>
    <s v="LEDE AS"/>
    <n v="2022"/>
    <n v="132"/>
    <s v="Koblingsstasjon"/>
    <s v="Landsbygd"/>
    <n v="70"/>
    <n v="80"/>
    <n v="1"/>
    <n v="501600"/>
    <n v="174.37185155717501"/>
    <n v="130.77888866788126"/>
  </r>
  <r>
    <x v="25"/>
    <s v="LEDE AS"/>
    <n v="2022"/>
    <n v="132"/>
    <s v="Koblingsstasjon"/>
    <s v="Landsbygd"/>
    <n v="100"/>
    <n v="100"/>
    <n v="11"/>
    <n v="501600"/>
    <n v="174.37185155717501"/>
    <n v="1918.090367128925"/>
  </r>
  <r>
    <x v="25"/>
    <s v="LEDE AS"/>
    <n v="2022"/>
    <n v="132"/>
    <s v="Koblingsstasjon"/>
    <s v="Tettsted"/>
    <n v="72"/>
    <n v="72"/>
    <n v="1"/>
    <n v="502000"/>
    <n v="184.83416265060501"/>
    <n v="133.0805971084356"/>
  </r>
  <r>
    <x v="25"/>
    <s v="LEDE AS"/>
    <n v="2022"/>
    <n v="132"/>
    <s v="Trafostasjon"/>
    <s v="Landsbygd"/>
    <n v="8"/>
    <n v="8"/>
    <n v="1"/>
    <n v="500200"/>
    <n v="374.57657001170799"/>
    <n v="29.966125600936639"/>
  </r>
  <r>
    <x v="25"/>
    <s v="LEDE AS"/>
    <n v="2022"/>
    <n v="132"/>
    <s v="Trafostasjon"/>
    <s v="Landsbygd"/>
    <n v="15"/>
    <n v="5"/>
    <n v="1"/>
    <n v="500200"/>
    <n v="374.57657001170799"/>
    <n v="37.457657001170801"/>
  </r>
  <r>
    <x v="25"/>
    <s v="LEDE AS"/>
    <n v="2022"/>
    <n v="66"/>
    <s v="Trafostasjon"/>
    <s v="Landsbygd"/>
    <n v="30"/>
    <n v="30"/>
    <n v="1"/>
    <n v="500100"/>
    <n v="271.245102422272"/>
    <n v="81.373530726681594"/>
  </r>
  <r>
    <x v="25"/>
    <s v="LEDE AS"/>
    <n v="2022"/>
    <n v="132"/>
    <s v="Trafostasjon"/>
    <s v="Landsbygd"/>
    <n v="35"/>
    <n v="25"/>
    <n v="1"/>
    <n v="500200"/>
    <n v="374.57657001170799"/>
    <n v="112.37297100351239"/>
  </r>
  <r>
    <x v="25"/>
    <s v="LEDE AS"/>
    <n v="2022"/>
    <n v="66"/>
    <s v="Trafostasjon"/>
    <s v="Landsbygd"/>
    <n v="40"/>
    <n v="20"/>
    <n v="1"/>
    <n v="500100"/>
    <n v="271.245102422272"/>
    <n v="81.373530726681608"/>
  </r>
  <r>
    <x v="25"/>
    <s v="LEDE AS"/>
    <n v="2022"/>
    <n v="132"/>
    <s v="Trafostasjon"/>
    <s v="Landsbygd"/>
    <n v="45"/>
    <n v="25"/>
    <n v="1"/>
    <n v="500200"/>
    <n v="374.57657001170799"/>
    <n v="131.10179950409778"/>
  </r>
  <r>
    <x v="25"/>
    <s v="LEDE AS"/>
    <n v="2022"/>
    <n v="132"/>
    <s v="Trafostasjon"/>
    <s v="Landsbygd"/>
    <n v="55"/>
    <n v="30"/>
    <n v="1"/>
    <n v="500200"/>
    <n v="374.57657001170799"/>
    <n v="159.1950422549759"/>
  </r>
  <r>
    <x v="25"/>
    <s v="LEDE AS"/>
    <n v="2022"/>
    <n v="132"/>
    <s v="Trafostasjon"/>
    <s v="Landsbygd"/>
    <n v="55"/>
    <n v="40"/>
    <n v="1"/>
    <n v="500200"/>
    <n v="374.57657001170799"/>
    <n v="177.9238707555613"/>
  </r>
  <r>
    <x v="25"/>
    <s v="LEDE AS"/>
    <n v="2022"/>
    <n v="132"/>
    <s v="Trafostasjon"/>
    <s v="Landsbygd"/>
    <n v="60"/>
    <n v="70"/>
    <n v="1"/>
    <n v="500200"/>
    <n v="374.57657001170799"/>
    <n v="243.47477050761015"/>
  </r>
  <r>
    <x v="25"/>
    <s v="LEDE AS"/>
    <n v="2022"/>
    <n v="132"/>
    <s v="Trafostasjon"/>
    <s v="Landsbygd"/>
    <n v="75"/>
    <n v="75"/>
    <n v="1"/>
    <n v="500200"/>
    <n v="374.57657001170799"/>
    <n v="280.93242750878096"/>
  </r>
  <r>
    <x v="25"/>
    <s v="LEDE AS"/>
    <n v="2022"/>
    <n v="132"/>
    <s v="Trafostasjon"/>
    <s v="Landsbygd"/>
    <n v="90"/>
    <n v="70"/>
    <n v="1"/>
    <n v="500200"/>
    <n v="374.57657001170799"/>
    <n v="299.66125600936641"/>
  </r>
  <r>
    <x v="25"/>
    <s v="LEDE AS"/>
    <n v="2022"/>
    <n v="66"/>
    <s v="Trafostasjon"/>
    <s v="Landsbygd"/>
    <n v="100"/>
    <n v="100"/>
    <n v="5"/>
    <n v="500100"/>
    <n v="271.245102422272"/>
    <n v="1356.2255121113599"/>
  </r>
  <r>
    <x v="25"/>
    <s v="LEDE AS"/>
    <n v="2022"/>
    <n v="132"/>
    <s v="Trafostasjon"/>
    <s v="Landsbygd"/>
    <n v="100"/>
    <n v="100"/>
    <n v="10"/>
    <n v="500200"/>
    <n v="374.57657001170799"/>
    <n v="3745.7657001170801"/>
  </r>
  <r>
    <x v="25"/>
    <s v="LEDE AS"/>
    <n v="2022"/>
    <n v="132"/>
    <s v="Trafostasjon"/>
    <s v="Tettsted"/>
    <n v="13"/>
    <n v="10"/>
    <n v="1"/>
    <n v="500700"/>
    <n v="397.05116421241098"/>
    <n v="45.660883884427264"/>
  </r>
  <r>
    <x v="25"/>
    <s v="LEDE AS"/>
    <n v="2022"/>
    <n v="66"/>
    <s v="Trafostasjon"/>
    <s v="Tettsted"/>
    <n v="25"/>
    <n v="10"/>
    <n v="1"/>
    <n v="500600"/>
    <n v="287.51980856760798"/>
    <n v="50.315966499331395"/>
  </r>
  <r>
    <x v="25"/>
    <s v="LEDE AS"/>
    <n v="2022"/>
    <n v="132"/>
    <s v="Trafostasjon"/>
    <s v="Tettsted"/>
    <n v="25"/>
    <n v="20"/>
    <n v="1"/>
    <n v="500700"/>
    <n v="397.05116421241098"/>
    <n v="89.336511947792474"/>
  </r>
  <r>
    <x v="25"/>
    <s v="LEDE AS"/>
    <n v="2022"/>
    <n v="132"/>
    <s v="Trafostasjon"/>
    <s v="Tettsted"/>
    <n v="35"/>
    <n v="20"/>
    <n v="1"/>
    <n v="500700"/>
    <n v="397.05116421241098"/>
    <n v="109.18907015841303"/>
  </r>
  <r>
    <x v="25"/>
    <s v="LEDE AS"/>
    <n v="2022"/>
    <n v="132"/>
    <s v="Trafostasjon"/>
    <s v="Tettsted"/>
    <n v="50"/>
    <n v="30"/>
    <n v="1"/>
    <n v="500700"/>
    <n v="397.05116421241098"/>
    <n v="158.8204656849644"/>
  </r>
  <r>
    <x v="25"/>
    <s v="LEDE AS"/>
    <n v="2022"/>
    <n v="132"/>
    <s v="Trafostasjon"/>
    <s v="Tettsted"/>
    <n v="55"/>
    <n v="50"/>
    <n v="1"/>
    <n v="500700"/>
    <n v="397.05116421241098"/>
    <n v="208.45186121151576"/>
  </r>
  <r>
    <x v="25"/>
    <s v="LEDE AS"/>
    <n v="2022"/>
    <n v="132"/>
    <s v="Trafostasjon"/>
    <s v="Tettsted"/>
    <n v="70"/>
    <n v="80"/>
    <n v="1"/>
    <n v="500700"/>
    <n v="397.05116421241098"/>
    <n v="297.78837315930821"/>
  </r>
  <r>
    <x v="25"/>
    <s v="LEDE AS"/>
    <n v="2022"/>
    <n v="132"/>
    <s v="Trafostasjon"/>
    <s v="Tettsted"/>
    <n v="75"/>
    <n v="60"/>
    <n v="1"/>
    <n v="500700"/>
    <n v="397.05116421241098"/>
    <n v="268.00953584337742"/>
  </r>
  <r>
    <x v="25"/>
    <s v="LEDE AS"/>
    <n v="2022"/>
    <n v="132"/>
    <s v="Trafostasjon"/>
    <s v="Tettsted"/>
    <n v="80"/>
    <n v="90"/>
    <n v="1"/>
    <n v="500700"/>
    <n v="397.05116421241098"/>
    <n v="337.49348958054935"/>
  </r>
  <r>
    <x v="25"/>
    <s v="LEDE AS"/>
    <n v="2022"/>
    <n v="132"/>
    <s v="Trafostasjon"/>
    <s v="Tettsted"/>
    <n v="95"/>
    <n v="80"/>
    <n v="1"/>
    <n v="500700"/>
    <n v="397.05116421241098"/>
    <n v="347.41976868585959"/>
  </r>
  <r>
    <x v="25"/>
    <s v="LEDE AS"/>
    <n v="2022"/>
    <n v="132"/>
    <s v="Trafostasjon"/>
    <s v="Tettsted"/>
    <n v="100"/>
    <n v="0"/>
    <n v="1"/>
    <n v="500700"/>
    <n v="397.05116421241098"/>
    <n v="198.52558210620549"/>
  </r>
  <r>
    <x v="25"/>
    <s v="LEDE AS"/>
    <n v="2022"/>
    <n v="66"/>
    <s v="Trafostasjon"/>
    <s v="Tettsted"/>
    <n v="100"/>
    <n v="100"/>
    <n v="3"/>
    <n v="500600"/>
    <n v="287.51980856760798"/>
    <n v="862.559425702824"/>
  </r>
  <r>
    <x v="25"/>
    <s v="LEDE AS"/>
    <n v="2022"/>
    <n v="132"/>
    <s v="Trafostasjon"/>
    <s v="Tettsted"/>
    <n v="100"/>
    <n v="100"/>
    <n v="33"/>
    <n v="500700"/>
    <n v="397.05116421241098"/>
    <n v="13102.688419009562"/>
  </r>
  <r>
    <x v="26"/>
    <s v="LEGA NETT AS"/>
    <n v="2022"/>
    <n v="66"/>
    <s v="Trafostasjon"/>
    <s v="Landsbygd"/>
    <n v="100"/>
    <n v="100"/>
    <n v="4"/>
    <n v="500100"/>
    <n v="271.245102422272"/>
    <n v="1084.980409689088"/>
  </r>
  <r>
    <x v="27"/>
    <s v="LINEA AS"/>
    <n v="2022"/>
    <n v="66"/>
    <s v="Koblingsstasjon"/>
    <s v="Landsbygd"/>
    <n v="100"/>
    <n v="100"/>
    <n v="1"/>
    <n v="501500"/>
    <n v="135.622551211136"/>
    <n v="135.622551211136"/>
  </r>
  <r>
    <x v="27"/>
    <s v="LINEA AS"/>
    <n v="2022"/>
    <n v="132"/>
    <s v="Koblingsstasjon"/>
    <s v="Landsbygd"/>
    <n v="100"/>
    <n v="100"/>
    <n v="2"/>
    <n v="501600"/>
    <n v="174.37185155717501"/>
    <n v="348.74370311435001"/>
  </r>
  <r>
    <x v="27"/>
    <s v="LINEA AS"/>
    <n v="2022"/>
    <n v="132"/>
    <s v="Koblingsstasjon"/>
    <s v="Tettsted"/>
    <n v="100"/>
    <n v="100"/>
    <n v="1"/>
    <n v="502000"/>
    <n v="184.83416265060501"/>
    <n v="184.83416265060501"/>
  </r>
  <r>
    <x v="27"/>
    <s v="LINEA AS"/>
    <n v="2022"/>
    <n v="66"/>
    <s v="Trafostasjon"/>
    <s v="Landsbygd"/>
    <n v="100"/>
    <n v="100"/>
    <n v="4"/>
    <n v="500100"/>
    <n v="271.245102422272"/>
    <n v="1084.980409689088"/>
  </r>
  <r>
    <x v="27"/>
    <s v="LINEA AS"/>
    <n v="2022"/>
    <n v="132"/>
    <s v="Trafostasjon"/>
    <s v="Landsbygd"/>
    <n v="100"/>
    <n v="100"/>
    <n v="10"/>
    <n v="500200"/>
    <n v="374.57657001170799"/>
    <n v="3745.7657001170801"/>
  </r>
  <r>
    <x v="27"/>
    <s v="LINEA AS"/>
    <n v="2022"/>
    <n v="132"/>
    <s v="Trafostasjon"/>
    <s v="Tettsted"/>
    <n v="100"/>
    <n v="100"/>
    <n v="3"/>
    <n v="500700"/>
    <n v="397.05116421241098"/>
    <n v="1191.1534926372328"/>
  </r>
  <r>
    <x v="28"/>
    <s v="LINJA AS"/>
    <n v="2022"/>
    <n v="132"/>
    <s v="Koblingsstasjon"/>
    <s v="Landsbygd"/>
    <n v="100"/>
    <n v="100"/>
    <n v="1"/>
    <n v="501600"/>
    <n v="174.37185155717501"/>
    <n v="174.37185155717501"/>
  </r>
  <r>
    <x v="28"/>
    <s v="LINJA AS"/>
    <n v="2022"/>
    <n v="66"/>
    <s v="Trafostasjon"/>
    <s v="Landsbygd"/>
    <n v="0"/>
    <n v="0"/>
    <n v="1"/>
    <n v="500100"/>
    <n v="271.245102422272"/>
    <n v="0"/>
  </r>
  <r>
    <x v="28"/>
    <s v="LINJA AS"/>
    <n v="2022"/>
    <n v="132"/>
    <s v="Trafostasjon"/>
    <s v="Landsbygd"/>
    <n v="80"/>
    <n v="80"/>
    <n v="1"/>
    <n v="500200"/>
    <n v="374.57657001170799"/>
    <n v="299.66125600936641"/>
  </r>
  <r>
    <x v="28"/>
    <s v="LINJA AS"/>
    <n v="2022"/>
    <n v="24"/>
    <s v="Trafostasjon"/>
    <s v="Landsbygd"/>
    <n v="100"/>
    <n v="100"/>
    <n v="1"/>
    <n v="500000"/>
    <n v="135.622551211136"/>
    <n v="135.622551211136"/>
  </r>
  <r>
    <x v="28"/>
    <s v="LINJA AS"/>
    <n v="2022"/>
    <n v="66"/>
    <s v="Trafostasjon"/>
    <s v="Landsbygd"/>
    <n v="100"/>
    <n v="100"/>
    <n v="7"/>
    <n v="500100"/>
    <n v="271.245102422272"/>
    <n v="1898.7157169559041"/>
  </r>
  <r>
    <x v="28"/>
    <s v="LINJA AS"/>
    <n v="2022"/>
    <n v="132"/>
    <s v="Trafostasjon"/>
    <s v="Landsbygd"/>
    <n v="100"/>
    <n v="100"/>
    <n v="8"/>
    <n v="500200"/>
    <n v="374.57657001170799"/>
    <n v="2996.6125600936639"/>
  </r>
  <r>
    <x v="28"/>
    <s v="LINJA AS"/>
    <n v="2022"/>
    <n v="132"/>
    <s v="Trafostasjon"/>
    <s v="Sentrum"/>
    <n v="100"/>
    <n v="100"/>
    <n v="1"/>
    <n v="501200"/>
    <n v="430.76305551346502"/>
    <n v="430.76305551346502"/>
  </r>
  <r>
    <x v="28"/>
    <s v="LINJA AS"/>
    <n v="2022"/>
    <n v="66"/>
    <s v="Trafostasjon"/>
    <s v="Tettsted"/>
    <n v="100"/>
    <n v="100"/>
    <n v="3"/>
    <n v="500600"/>
    <n v="287.51980856760798"/>
    <n v="862.559425702824"/>
  </r>
  <r>
    <x v="28"/>
    <s v="LINJA AS"/>
    <n v="2022"/>
    <n v="132"/>
    <s v="Trafostasjon"/>
    <s v="Tettsted"/>
    <n v="100"/>
    <n v="100"/>
    <n v="4"/>
    <n v="500700"/>
    <n v="397.05116421241098"/>
    <n v="1588.2046568496439"/>
  </r>
  <r>
    <x v="29"/>
    <s v="LINJA AS"/>
    <n v="2022"/>
    <n v="66"/>
    <s v="Koblingsstasjon"/>
    <s v="Landsbygd"/>
    <n v="100"/>
    <n v="100"/>
    <n v="1"/>
    <n v="501500"/>
    <n v="135.622551211136"/>
    <n v="135.622551211136"/>
  </r>
  <r>
    <x v="29"/>
    <s v="LINJA AS"/>
    <n v="2022"/>
    <n v="132"/>
    <s v="Koblingsstasjon"/>
    <s v="Landsbygd"/>
    <n v="100"/>
    <n v="100"/>
    <n v="3"/>
    <n v="501600"/>
    <n v="174.37185155717501"/>
    <n v="523.11555467152505"/>
  </r>
  <r>
    <x v="29"/>
    <s v="LINJA AS"/>
    <n v="2022"/>
    <n v="132"/>
    <s v="Koblingsstasjon"/>
    <s v="Tettsted"/>
    <n v="100"/>
    <n v="100"/>
    <n v="1"/>
    <n v="502000"/>
    <n v="184.83416265060501"/>
    <n v="184.83416265060501"/>
  </r>
  <r>
    <x v="29"/>
    <s v="LINJA AS"/>
    <n v="2022"/>
    <n v="66"/>
    <s v="Trafostasjon"/>
    <s v="Landsbygd"/>
    <n v="100"/>
    <n v="100"/>
    <n v="7"/>
    <n v="500100"/>
    <n v="271.245102422272"/>
    <n v="1898.7157169559041"/>
  </r>
  <r>
    <x v="29"/>
    <s v="LINJA AS"/>
    <n v="2022"/>
    <n v="132"/>
    <s v="Trafostasjon"/>
    <s v="Landsbygd"/>
    <n v="100"/>
    <n v="100"/>
    <n v="7"/>
    <n v="500200"/>
    <n v="374.57657001170799"/>
    <n v="2622.0359900819558"/>
  </r>
  <r>
    <x v="29"/>
    <s v="LINJA AS"/>
    <n v="2022"/>
    <n v="66"/>
    <s v="Trafostasjon"/>
    <s v="Tettsted"/>
    <n v="100"/>
    <n v="100"/>
    <n v="5"/>
    <n v="500600"/>
    <n v="287.51980856760798"/>
    <n v="1437.5990428380398"/>
  </r>
  <r>
    <x v="29"/>
    <s v="LINJA AS"/>
    <n v="2022"/>
    <n v="132"/>
    <s v="Trafostasjon"/>
    <s v="Tettsted"/>
    <n v="100"/>
    <n v="100"/>
    <n v="3"/>
    <n v="500700"/>
    <n v="397.05116421241098"/>
    <n v="1191.1534926372328"/>
  </r>
  <r>
    <x v="30"/>
    <s v="LNETT AS"/>
    <n v="2022"/>
    <n v="132"/>
    <s v="Koblingsstasjon"/>
    <s v="Landsbygd"/>
    <n v="0"/>
    <n v="0"/>
    <n v="1"/>
    <n v="501600"/>
    <n v="174.37185155717501"/>
    <n v="0"/>
  </r>
  <r>
    <x v="30"/>
    <s v="LNETT AS"/>
    <n v="2022"/>
    <n v="132"/>
    <s v="Koblingsstasjon"/>
    <s v="Landsbygd"/>
    <n v="50"/>
    <n v="50"/>
    <n v="1"/>
    <n v="501600"/>
    <n v="174.37185155717501"/>
    <n v="87.185925778587503"/>
  </r>
  <r>
    <x v="30"/>
    <s v="LNETT AS"/>
    <n v="2022"/>
    <n v="66"/>
    <s v="Koblingsstasjon"/>
    <s v="Landsbygd"/>
    <n v="100"/>
    <n v="100"/>
    <n v="3"/>
    <n v="501500"/>
    <n v="135.622551211136"/>
    <n v="406.867653633408"/>
  </r>
  <r>
    <x v="30"/>
    <s v="LNETT AS"/>
    <n v="2022"/>
    <n v="132"/>
    <s v="Koblingsstasjon"/>
    <s v="Landsbygd"/>
    <n v="100"/>
    <n v="100"/>
    <n v="2"/>
    <n v="501600"/>
    <n v="174.37185155717501"/>
    <n v="348.74370311435001"/>
  </r>
  <r>
    <x v="30"/>
    <s v="LNETT AS"/>
    <n v="2022"/>
    <n v="66"/>
    <s v="Trafostasjon"/>
    <s v="Landsbygd"/>
    <n v="100"/>
    <n v="100"/>
    <n v="8"/>
    <n v="500100"/>
    <n v="271.245102422272"/>
    <n v="2169.960819378176"/>
  </r>
  <r>
    <x v="30"/>
    <s v="LNETT AS"/>
    <n v="2022"/>
    <n v="132"/>
    <s v="Trafostasjon"/>
    <s v="Landsbygd"/>
    <n v="100"/>
    <n v="100"/>
    <n v="2"/>
    <n v="500200"/>
    <n v="374.57657001170799"/>
    <n v="749.15314002341597"/>
  </r>
  <r>
    <x v="30"/>
    <s v="LNETT AS"/>
    <n v="2022"/>
    <n v="66"/>
    <s v="Trafostasjon"/>
    <s v="Sentrum"/>
    <n v="100"/>
    <n v="100"/>
    <n v="5"/>
    <n v="501100"/>
    <n v="311.93186778561198"/>
    <n v="1559.6593389280599"/>
  </r>
  <r>
    <x v="30"/>
    <s v="LNETT AS"/>
    <n v="2022"/>
    <n v="66"/>
    <s v="Trafostasjon"/>
    <s v="Tettsted"/>
    <n v="50"/>
    <n v="50"/>
    <n v="1"/>
    <n v="500600"/>
    <n v="287.51980856760798"/>
    <n v="143.75990428380399"/>
  </r>
  <r>
    <x v="30"/>
    <s v="LNETT AS"/>
    <n v="2022"/>
    <n v="66"/>
    <s v="Trafostasjon"/>
    <s v="Tettsted"/>
    <n v="100"/>
    <n v="100"/>
    <n v="21"/>
    <n v="500600"/>
    <n v="287.51980856760798"/>
    <n v="6037.9159799197678"/>
  </r>
  <r>
    <x v="30"/>
    <s v="LNETT AS"/>
    <n v="2022"/>
    <n v="132"/>
    <s v="Trafostasjon"/>
    <s v="Tettsted"/>
    <n v="100"/>
    <n v="100"/>
    <n v="4"/>
    <n v="500700"/>
    <n v="397.05116421241098"/>
    <n v="1588.2046568496439"/>
  </r>
  <r>
    <x v="31"/>
    <s v="LUCERNA AS"/>
    <n v="2022"/>
    <n v="66"/>
    <s v="Trafostasjon"/>
    <s v="Landsbygd"/>
    <n v="0"/>
    <n v="0"/>
    <n v="1"/>
    <n v="500100"/>
    <n v="271.245102422272"/>
    <n v="0"/>
  </r>
  <r>
    <x v="31"/>
    <s v="LUCERNA AS"/>
    <n v="2022"/>
    <n v="66"/>
    <s v="Trafostasjon"/>
    <s v="Landsbygd"/>
    <n v="100"/>
    <n v="100"/>
    <n v="3"/>
    <n v="500100"/>
    <n v="271.245102422272"/>
    <n v="813.73530726681599"/>
  </r>
  <r>
    <x v="31"/>
    <s v="LUCERNA AS"/>
    <n v="2022"/>
    <n v="132"/>
    <s v="Trafostasjon"/>
    <s v="Landsbygd"/>
    <n v="100"/>
    <n v="100"/>
    <n v="2"/>
    <n v="500200"/>
    <n v="374.57657001170799"/>
    <n v="749.15314002341597"/>
  </r>
  <r>
    <x v="31"/>
    <s v="LUCERNA AS"/>
    <n v="2022"/>
    <n v="132"/>
    <s v="Trafostasjon"/>
    <s v="Tettsted"/>
    <n v="100"/>
    <n v="100"/>
    <n v="1"/>
    <n v="500700"/>
    <n v="397.05116421241098"/>
    <n v="397.05116421241098"/>
  </r>
  <r>
    <x v="32"/>
    <s v="LUOSTEJOK NETT AS"/>
    <n v="2022"/>
    <n v="66"/>
    <s v="Trafostasjon"/>
    <s v="Landsbygd"/>
    <n v="100"/>
    <n v="100"/>
    <n v="3"/>
    <n v="500100"/>
    <n v="271.245102422272"/>
    <n v="813.73530726681599"/>
  </r>
  <r>
    <x v="33"/>
    <s v="MELLOM AS"/>
    <n v="2022"/>
    <n v="66"/>
    <s v="Trafostasjon"/>
    <s v="Landsbygd"/>
    <n v="100"/>
    <n v="100"/>
    <n v="4"/>
    <n v="500100"/>
    <n v="271.245102422272"/>
    <n v="1084.980409689088"/>
  </r>
  <r>
    <x v="33"/>
    <s v="MELLOM AS"/>
    <n v="2022"/>
    <n v="132"/>
    <s v="Trafostasjon"/>
    <s v="Landsbygd"/>
    <n v="100"/>
    <n v="100"/>
    <n v="4"/>
    <n v="500200"/>
    <n v="374.57657001170799"/>
    <n v="1498.3062800468319"/>
  </r>
  <r>
    <x v="33"/>
    <s v="MELLOM AS"/>
    <n v="2022"/>
    <n v="66"/>
    <s v="Trafostasjon"/>
    <s v="Tettsted"/>
    <n v="100"/>
    <n v="100"/>
    <n v="1"/>
    <n v="500600"/>
    <n v="287.51980856760798"/>
    <n v="287.51980856760798"/>
  </r>
  <r>
    <x v="33"/>
    <s v="MELLOM AS"/>
    <n v="2022"/>
    <n v="132"/>
    <s v="Trafostasjon"/>
    <s v="Tettsted"/>
    <n v="100"/>
    <n v="100"/>
    <n v="2"/>
    <n v="500700"/>
    <n v="397.05116421241098"/>
    <n v="794.10232842482196"/>
  </r>
  <r>
    <x v="34"/>
    <s v="MIDTNETT AS"/>
    <n v="2022"/>
    <n v="66"/>
    <s v="Trafostasjon"/>
    <s v="Landsbygd"/>
    <n v="100"/>
    <n v="100"/>
    <n v="2"/>
    <n v="500100"/>
    <n v="271.245102422272"/>
    <n v="542.490204844544"/>
  </r>
  <r>
    <x v="34"/>
    <s v="MIDTNETT AS"/>
    <n v="2022"/>
    <n v="132"/>
    <s v="Trafostasjon"/>
    <s v="Landsbygd"/>
    <n v="100"/>
    <n v="100"/>
    <n v="1"/>
    <n v="500200"/>
    <n v="374.57657001170799"/>
    <n v="374.57657001170799"/>
  </r>
  <r>
    <x v="34"/>
    <s v="MIDTNETT AS"/>
    <n v="2022"/>
    <n v="66"/>
    <s v="Trafostasjon"/>
    <s v="Tettsted"/>
    <n v="100"/>
    <n v="100"/>
    <n v="1"/>
    <n v="500600"/>
    <n v="287.51980856760798"/>
    <n v="287.51980856760798"/>
  </r>
  <r>
    <x v="35"/>
    <s v="NETT I NORD AS"/>
    <n v="2022"/>
    <n v="66"/>
    <s v="Trafostasjon"/>
    <s v="Landsbygd"/>
    <n v="100"/>
    <n v="100"/>
    <n v="5"/>
    <n v="500100"/>
    <n v="271.245102422272"/>
    <n v="1356.2255121113599"/>
  </r>
  <r>
    <x v="35"/>
    <s v="NETT I NORD AS"/>
    <n v="2022"/>
    <n v="66"/>
    <s v="Trafostasjon"/>
    <s v="Tettsted"/>
    <n v="100"/>
    <n v="100"/>
    <n v="2"/>
    <n v="500600"/>
    <n v="287.51980856760798"/>
    <n v="575.03961713521596"/>
  </r>
  <r>
    <x v="36"/>
    <s v="NORANETT ANDØY AS"/>
    <n v="2022"/>
    <n v="66"/>
    <s v="Trafostasjon"/>
    <s v="Tettsted"/>
    <n v="100"/>
    <n v="100"/>
    <n v="2"/>
    <n v="500600"/>
    <n v="287.51980856760798"/>
    <n v="575.03961713521596"/>
  </r>
  <r>
    <x v="36"/>
    <s v="NORANETT ANDØY AS"/>
    <n v="2022"/>
    <n v="132"/>
    <s v="Trafostasjon"/>
    <s v="Tettsted"/>
    <n v="100"/>
    <n v="100"/>
    <n v="1"/>
    <n v="500700"/>
    <n v="397.05116421241098"/>
    <n v="397.05116421241098"/>
  </r>
  <r>
    <x v="37"/>
    <s v="NORANETT AS"/>
    <n v="2022"/>
    <n v="66"/>
    <s v="Koblingsstasjon"/>
    <s v="Landsbygd"/>
    <n v="100"/>
    <n v="100"/>
    <n v="5"/>
    <n v="501500"/>
    <n v="135.622551211136"/>
    <n v="678.11275605567994"/>
  </r>
  <r>
    <x v="37"/>
    <s v="NORANETT AS"/>
    <n v="2022"/>
    <n v="132"/>
    <s v="Koblingsstasjon"/>
    <s v="Landsbygd"/>
    <n v="100"/>
    <n v="100"/>
    <n v="2"/>
    <n v="501600"/>
    <n v="174.37185155717501"/>
    <n v="348.74370311435001"/>
  </r>
  <r>
    <x v="37"/>
    <s v="NORANETT AS"/>
    <n v="2022"/>
    <n v="66"/>
    <s v="Trafostasjon"/>
    <s v="Landsbygd"/>
    <n v="0"/>
    <n v="100"/>
    <n v="1"/>
    <n v="500100"/>
    <n v="271.245102422272"/>
    <n v="135.622551211136"/>
  </r>
  <r>
    <x v="37"/>
    <s v="NORANETT AS"/>
    <n v="2022"/>
    <n v="66"/>
    <s v="Trafostasjon"/>
    <s v="Landsbygd"/>
    <n v="100"/>
    <n v="100"/>
    <n v="7"/>
    <n v="500100"/>
    <n v="271.245102422272"/>
    <n v="1898.7157169559041"/>
  </r>
  <r>
    <x v="37"/>
    <s v="NORANETT AS"/>
    <n v="2022"/>
    <n v="132"/>
    <s v="Trafostasjon"/>
    <s v="Landsbygd"/>
    <n v="100"/>
    <n v="100"/>
    <n v="5"/>
    <n v="500200"/>
    <n v="374.57657001170799"/>
    <n v="1872.88285005854"/>
  </r>
  <r>
    <x v="37"/>
    <s v="NORANETT AS"/>
    <n v="2022"/>
    <n v="66"/>
    <s v="Trafostasjon"/>
    <s v="Sentrum"/>
    <n v="100"/>
    <n v="100"/>
    <n v="5"/>
    <n v="501100"/>
    <n v="311.93186778561198"/>
    <n v="1559.6593389280599"/>
  </r>
  <r>
    <x v="37"/>
    <s v="NORANETT AS"/>
    <n v="2022"/>
    <n v="66"/>
    <s v="Trafostasjon"/>
    <s v="Tettsted"/>
    <n v="100"/>
    <n v="100"/>
    <n v="1"/>
    <n v="500600"/>
    <n v="287.51980856760798"/>
    <n v="287.51980856760798"/>
  </r>
  <r>
    <x v="37"/>
    <s v="NORANETT AS"/>
    <n v="2022"/>
    <n v="132"/>
    <s v="Trafostasjon"/>
    <s v="Tettsted"/>
    <n v="100"/>
    <n v="100"/>
    <n v="2"/>
    <n v="500700"/>
    <n v="397.05116421241098"/>
    <n v="794.10232842482196"/>
  </r>
  <r>
    <x v="38"/>
    <s v="NORANETT HADSEL AS"/>
    <n v="2022"/>
    <n v="132"/>
    <s v="Trafostasjon"/>
    <s v="Landsbygd"/>
    <n v="50"/>
    <n v="50"/>
    <n v="1"/>
    <n v="500200"/>
    <n v="374.57657001170799"/>
    <n v="187.28828500585399"/>
  </r>
  <r>
    <x v="38"/>
    <s v="NORANETT HADSEL AS"/>
    <n v="2022"/>
    <n v="132"/>
    <s v="Trafostasjon"/>
    <s v="Landsbygd"/>
    <n v="100"/>
    <n v="100"/>
    <n v="1"/>
    <n v="500200"/>
    <n v="374.57657001170799"/>
    <n v="374.57657001170799"/>
  </r>
  <r>
    <x v="39"/>
    <s v="NORGESNETT AS"/>
    <n v="2022"/>
    <n v="132"/>
    <s v="Trafostasjon"/>
    <s v="Landsbygd"/>
    <n v="100"/>
    <n v="100"/>
    <n v="3"/>
    <n v="500200"/>
    <n v="374.57657001170799"/>
    <n v="1123.7297100351238"/>
  </r>
  <r>
    <x v="39"/>
    <s v="NORGESNETT AS"/>
    <n v="2022"/>
    <n v="66"/>
    <s v="Trafostasjon"/>
    <s v="Tettsted"/>
    <n v="0"/>
    <n v="0"/>
    <n v="1"/>
    <n v="500600"/>
    <n v="287.51980856760798"/>
    <n v="0"/>
  </r>
  <r>
    <x v="39"/>
    <s v="NORGESNETT AS"/>
    <n v="2022"/>
    <n v="132"/>
    <s v="Trafostasjon"/>
    <s v="Tettsted"/>
    <n v="100"/>
    <n v="100"/>
    <n v="1"/>
    <n v="500700"/>
    <n v="397.05116421241098"/>
    <n v="397.05116421241098"/>
  </r>
  <r>
    <x v="40"/>
    <s v="NORSKE SKOG SKOGN AS"/>
    <n v="2022"/>
    <n v="66"/>
    <s v="Trafostasjon"/>
    <s v="Landsbygd"/>
    <n v="100"/>
    <n v="100"/>
    <n v="2"/>
    <n v="500100"/>
    <n v="271.245102422272"/>
    <n v="542.490204844544"/>
  </r>
  <r>
    <x v="41"/>
    <s v="NVE"/>
    <n v="2022"/>
    <n v="132"/>
    <s v="Trafostasjon"/>
    <s v="Sentrum"/>
    <n v="100"/>
    <n v="100"/>
    <n v="2"/>
    <n v="501200"/>
    <n v="430.76305551346502"/>
    <n v="861.52611102693004"/>
  </r>
  <r>
    <x v="42"/>
    <s v="RK NETT AS"/>
    <n v="2022"/>
    <n v="66"/>
    <s v="Trafostasjon"/>
    <s v="Landsbygd"/>
    <n v="50"/>
    <n v="50"/>
    <n v="1"/>
    <n v="500100"/>
    <n v="271.245102422272"/>
    <n v="135.622551211136"/>
  </r>
  <r>
    <x v="42"/>
    <s v="RK NETT AS"/>
    <n v="2022"/>
    <n v="66"/>
    <s v="Trafostasjon"/>
    <s v="Landsbygd"/>
    <n v="100"/>
    <n v="100"/>
    <n v="1"/>
    <n v="500100"/>
    <n v="271.245102422272"/>
    <n v="271.245102422272"/>
  </r>
  <r>
    <x v="43"/>
    <s v="ROMSDALSNETT AS"/>
    <n v="2022"/>
    <n v="24"/>
    <s v="Trafostasjon"/>
    <s v="Landsbygd"/>
    <n v="100"/>
    <n v="100"/>
    <n v="1"/>
    <n v="500000"/>
    <n v="135.622551211136"/>
    <n v="135.622551211136"/>
  </r>
  <r>
    <x v="43"/>
    <s v="ROMSDALSNETT AS"/>
    <n v="2022"/>
    <n v="132"/>
    <s v="Trafostasjon"/>
    <s v="Landsbygd"/>
    <n v="100"/>
    <n v="100"/>
    <n v="1"/>
    <n v="500200"/>
    <n v="374.57657001170799"/>
    <n v="374.57657001170799"/>
  </r>
  <r>
    <x v="44"/>
    <s v="RØROS E-VERK NETT AS"/>
    <n v="2022"/>
    <n v="66"/>
    <s v="Trafostasjon"/>
    <s v="Landsbygd"/>
    <n v="100"/>
    <n v="100"/>
    <n v="1"/>
    <n v="500100"/>
    <n v="271.245102422272"/>
    <n v="271.245102422272"/>
  </r>
  <r>
    <x v="44"/>
    <s v="RØROS E-VERK NETT AS"/>
    <n v="2022"/>
    <n v="132"/>
    <s v="Trafostasjon"/>
    <s v="Landsbygd"/>
    <n v="100"/>
    <n v="100"/>
    <n v="1"/>
    <n v="500200"/>
    <n v="374.57657001170799"/>
    <n v="374.57657001170799"/>
  </r>
  <r>
    <x v="45"/>
    <s v="S-NETT AS"/>
    <n v="2022"/>
    <n v="24"/>
    <s v="Trafostasjon"/>
    <s v="Landsbygd"/>
    <n v="100"/>
    <n v="100"/>
    <n v="1"/>
    <n v="500000"/>
    <n v="135.622551211136"/>
    <n v="135.622551211136"/>
  </r>
  <r>
    <x v="45"/>
    <s v="S-NETT AS"/>
    <n v="2022"/>
    <n v="66"/>
    <s v="Trafostasjon"/>
    <s v="Landsbygd"/>
    <n v="100"/>
    <n v="100"/>
    <n v="2"/>
    <n v="500100"/>
    <n v="271.245102422272"/>
    <n v="542.490204844544"/>
  </r>
  <r>
    <x v="46"/>
    <s v="STANNUM AS"/>
    <n v="2022"/>
    <n v="132"/>
    <s v="Trafostasjon"/>
    <s v="Landsbygd"/>
    <n v="100"/>
    <n v="100"/>
    <n v="1"/>
    <n v="500200"/>
    <n v="374.57657001170799"/>
    <n v="374.57657001170799"/>
  </r>
  <r>
    <x v="47"/>
    <s v="STATKRAFT ENERGI AS"/>
    <n v="2022"/>
    <n v="132"/>
    <s v="Koblingsstasjon"/>
    <s v="Landsbygd"/>
    <n v="100"/>
    <n v="100"/>
    <n v="1"/>
    <n v="501600"/>
    <n v="174.37185155717501"/>
    <n v="174.37185155717501"/>
  </r>
  <r>
    <x v="48"/>
    <s v="STATNETT SF"/>
    <n v="2022"/>
    <n v="132"/>
    <s v="Koblingsstasjon"/>
    <s v="Landsbygd"/>
    <n v="0"/>
    <n v="0"/>
    <n v="2"/>
    <n v="501600"/>
    <n v="174.37185155717501"/>
    <n v="0"/>
  </r>
  <r>
    <x v="48"/>
    <s v="STATNETT SF"/>
    <n v="2022"/>
    <n v="300"/>
    <s v="Koblingsstasjon"/>
    <s v="Landsbygd"/>
    <n v="0"/>
    <n v="0"/>
    <n v="2"/>
    <n v="501700"/>
    <n v="390.86357046869898"/>
    <n v="0"/>
  </r>
  <r>
    <x v="48"/>
    <s v="STATNETT SF"/>
    <n v="2022"/>
    <n v="300"/>
    <s v="Koblingsstasjon"/>
    <s v="Tettsted"/>
    <n v="0"/>
    <n v="0"/>
    <n v="2"/>
    <n v="502100"/>
    <n v="414.31538469682101"/>
    <n v="0"/>
  </r>
  <r>
    <x v="48"/>
    <s v="STATNETT SF"/>
    <n v="2022"/>
    <n v="24"/>
    <s v="Trafostasjon"/>
    <s v="Landsbygd"/>
    <n v="0"/>
    <n v="0"/>
    <n v="1"/>
    <n v="500000"/>
    <n v="135.622551211136"/>
    <n v="0"/>
  </r>
  <r>
    <x v="48"/>
    <s v="STATNETT SF"/>
    <n v="2022"/>
    <n v="66"/>
    <s v="Trafostasjon"/>
    <s v="Landsbygd"/>
    <n v="0"/>
    <n v="0"/>
    <n v="2"/>
    <n v="500100"/>
    <n v="271.245102422272"/>
    <n v="0"/>
  </r>
  <r>
    <x v="48"/>
    <s v="STATNETT SF"/>
    <n v="2022"/>
    <n v="132"/>
    <s v="Trafostasjon"/>
    <s v="Landsbygd"/>
    <n v="0"/>
    <n v="0"/>
    <n v="19"/>
    <n v="500200"/>
    <n v="374.57657001170799"/>
    <n v="0"/>
  </r>
  <r>
    <x v="48"/>
    <s v="STATNETT SF"/>
    <n v="2022"/>
    <n v="300"/>
    <s v="Trafostasjon"/>
    <s v="Landsbygd"/>
    <n v="0"/>
    <n v="0"/>
    <n v="14"/>
    <n v="500300"/>
    <n v="839.63285508090803"/>
    <n v="0"/>
  </r>
  <r>
    <x v="48"/>
    <s v="STATNETT SF"/>
    <n v="2022"/>
    <n v="420"/>
    <s v="Trafostasjon"/>
    <s v="Landsbygd"/>
    <n v="0"/>
    <n v="0"/>
    <n v="11"/>
    <n v="500400"/>
    <n v="839.63285508090803"/>
    <n v="0"/>
  </r>
  <r>
    <x v="48"/>
    <s v="STATNETT SF"/>
    <n v="2022"/>
    <n v="300"/>
    <s v="Trafostasjon"/>
    <s v="Landsbygd"/>
    <n v="100"/>
    <n v="100"/>
    <n v="1"/>
    <n v="500300"/>
    <n v="839.63285508090803"/>
    <n v="839.63285508090803"/>
  </r>
  <r>
    <x v="48"/>
    <s v="STATNETT SF"/>
    <n v="2022"/>
    <n v="132"/>
    <s v="Trafostasjon"/>
    <s v="Tettsted"/>
    <n v="0"/>
    <n v="0"/>
    <n v="2"/>
    <n v="500700"/>
    <n v="397.05116421241098"/>
    <n v="0"/>
  </r>
  <r>
    <x v="48"/>
    <s v="STATNETT SF"/>
    <n v="2022"/>
    <n v="300"/>
    <s v="Trafostasjon"/>
    <s v="Tettsted"/>
    <n v="0"/>
    <n v="0"/>
    <n v="6"/>
    <n v="500800"/>
    <n v="890.01082638576304"/>
    <n v="0"/>
  </r>
  <r>
    <x v="48"/>
    <s v="STATNETT SF"/>
    <n v="2022"/>
    <n v="420"/>
    <s v="Trafostasjon"/>
    <s v="Tettsted"/>
    <n v="0"/>
    <n v="0"/>
    <n v="4"/>
    <n v="500900"/>
    <n v="890.01082638576304"/>
    <n v="0"/>
  </r>
  <r>
    <x v="49"/>
    <s v="STRAUMNETT AS"/>
    <n v="2022"/>
    <n v="66"/>
    <s v="Koblingsstasjon"/>
    <s v="Tettsted"/>
    <n v="0"/>
    <n v="0"/>
    <n v="1"/>
    <n v="501900"/>
    <n v="143.75990428380399"/>
    <n v="0"/>
  </r>
  <r>
    <x v="49"/>
    <s v="STRAUMNETT AS"/>
    <n v="2022"/>
    <n v="66"/>
    <s v="Koblingsstasjon"/>
    <s v="Tettsted"/>
    <n v="100"/>
    <n v="100"/>
    <n v="1"/>
    <n v="501900"/>
    <n v="143.75990428380399"/>
    <n v="143.75990428380399"/>
  </r>
  <r>
    <x v="50"/>
    <s v="SVABO INDUSTRINETT AS"/>
    <n v="2022"/>
    <n v="132"/>
    <s v="Trafostasjon"/>
    <s v="Landsbygd"/>
    <n v="100"/>
    <n v="100"/>
    <n v="2"/>
    <n v="500200"/>
    <n v="374.57657001170799"/>
    <n v="749.15314002341597"/>
  </r>
  <r>
    <x v="50"/>
    <s v="SVABO INDUSTRINETT AS"/>
    <n v="2022"/>
    <n v="132"/>
    <s v="Trafostasjon"/>
    <s v="Tettsted"/>
    <n v="100"/>
    <n v="100"/>
    <n v="3"/>
    <n v="500700"/>
    <n v="397.05116421241098"/>
    <n v="1191.1534926372328"/>
  </r>
  <r>
    <x v="51"/>
    <s v="SYGNIR AS"/>
    <n v="2022"/>
    <n v="66"/>
    <s v="Koblingsstasjon"/>
    <s v="Landsbygd"/>
    <n v="100"/>
    <n v="100"/>
    <n v="1"/>
    <n v="501500"/>
    <n v="135.622551211136"/>
    <n v="135.622551211136"/>
  </r>
  <r>
    <x v="51"/>
    <s v="SYGNIR AS"/>
    <n v="2022"/>
    <n v="66"/>
    <s v="Trafostasjon"/>
    <s v="Landsbygd"/>
    <n v="100"/>
    <n v="100"/>
    <n v="4"/>
    <n v="500100"/>
    <n v="271.245102422272"/>
    <n v="1084.980409689088"/>
  </r>
  <r>
    <x v="51"/>
    <s v="SYGNIR AS"/>
    <n v="2022"/>
    <n v="132"/>
    <s v="Trafostasjon"/>
    <s v="Landsbygd"/>
    <n v="100"/>
    <n v="100"/>
    <n v="3"/>
    <n v="500200"/>
    <n v="374.57657001170799"/>
    <n v="1123.7297100351238"/>
  </r>
  <r>
    <x v="51"/>
    <s v="SYGNIR AS"/>
    <n v="2022"/>
    <n v="66"/>
    <s v="Trafostasjon"/>
    <s v="Tettsted"/>
    <n v="50"/>
    <n v="100"/>
    <n v="1"/>
    <n v="500600"/>
    <n v="287.51980856760798"/>
    <n v="215.639856425706"/>
  </r>
  <r>
    <x v="51"/>
    <s v="SYGNIR AS"/>
    <n v="2022"/>
    <n v="66"/>
    <s v="Trafostasjon"/>
    <s v="Tettsted"/>
    <n v="100"/>
    <n v="100"/>
    <n v="5"/>
    <n v="500600"/>
    <n v="287.51980856760798"/>
    <n v="1437.5990428380398"/>
  </r>
  <r>
    <x v="52"/>
    <s v="TELEMARK NETT AS"/>
    <n v="2022"/>
    <n v="66"/>
    <s v="Koblingsstasjon"/>
    <s v="Landsbygd"/>
    <n v="100"/>
    <n v="100"/>
    <n v="1"/>
    <n v="501500"/>
    <n v="135.622551211136"/>
    <n v="135.622551211136"/>
  </r>
  <r>
    <x v="52"/>
    <s v="TELEMARK NETT AS"/>
    <n v="2022"/>
    <n v="66"/>
    <s v="Trafostasjon"/>
    <s v="Landsbygd"/>
    <n v="70"/>
    <n v="70"/>
    <n v="1"/>
    <n v="500100"/>
    <n v="271.245102422272"/>
    <n v="189.87157169559038"/>
  </r>
  <r>
    <x v="52"/>
    <s v="TELEMARK NETT AS"/>
    <n v="2022"/>
    <n v="24"/>
    <s v="Trafostasjon"/>
    <s v="Landsbygd"/>
    <n v="100"/>
    <n v="100"/>
    <n v="1"/>
    <n v="500000"/>
    <n v="135.622551211136"/>
    <n v="135.622551211136"/>
  </r>
  <r>
    <x v="52"/>
    <s v="TELEMARK NETT AS"/>
    <n v="2022"/>
    <n v="66"/>
    <s v="Trafostasjon"/>
    <s v="Landsbygd"/>
    <n v="100"/>
    <n v="100"/>
    <n v="3"/>
    <n v="500100"/>
    <n v="271.245102422272"/>
    <n v="813.73530726681599"/>
  </r>
  <r>
    <x v="52"/>
    <s v="TELEMARK NETT AS"/>
    <n v="2022"/>
    <n v="132"/>
    <s v="Trafostasjon"/>
    <s v="Landsbygd"/>
    <n v="100"/>
    <n v="100"/>
    <n v="1"/>
    <n v="500200"/>
    <n v="374.57657001170799"/>
    <n v="374.57657001170799"/>
  </r>
  <r>
    <x v="52"/>
    <s v="TELEMARK NETT AS"/>
    <n v="2022"/>
    <n v="66"/>
    <s v="Trafostasjon"/>
    <s v="Tettsted"/>
    <n v="100"/>
    <n v="100"/>
    <n v="1"/>
    <n v="500600"/>
    <n v="287.51980856760798"/>
    <n v="287.51980856760798"/>
  </r>
  <r>
    <x v="53"/>
    <s v="TENDRANETT AS"/>
    <n v="2022"/>
    <n v="66"/>
    <s v="Trafostasjon"/>
    <s v="Landsbygd"/>
    <n v="100"/>
    <n v="100"/>
    <n v="1"/>
    <n v="500100"/>
    <n v="271.245102422272"/>
    <n v="271.245102422272"/>
  </r>
  <r>
    <x v="53"/>
    <s v="TENDRANETT AS"/>
    <n v="2022"/>
    <n v="132"/>
    <s v="Trafostasjon"/>
    <s v="Landsbygd"/>
    <n v="100"/>
    <n v="100"/>
    <n v="3"/>
    <n v="500200"/>
    <n v="374.57657001170799"/>
    <n v="1123.7297100351238"/>
  </r>
  <r>
    <x v="53"/>
    <s v="TENDRANETT AS"/>
    <n v="2022"/>
    <n v="66"/>
    <s v="Trafostasjon"/>
    <s v="Tettsted"/>
    <n v="100"/>
    <n v="100"/>
    <n v="1"/>
    <n v="500600"/>
    <n v="287.51980856760798"/>
    <n v="287.51980856760798"/>
  </r>
  <r>
    <x v="53"/>
    <s v="TENDRANETT AS"/>
    <n v="2022"/>
    <n v="132"/>
    <s v="Trafostasjon"/>
    <s v="Tettsted"/>
    <n v="100"/>
    <n v="100"/>
    <n v="1"/>
    <n v="500700"/>
    <n v="397.05116421241098"/>
    <n v="397.05116421241098"/>
  </r>
  <r>
    <x v="54"/>
    <s v="TENSIO TN AS"/>
    <n v="2022"/>
    <n v="132"/>
    <s v="Koblingsstasjon"/>
    <s v="Landsbygd"/>
    <n v="100"/>
    <n v="100"/>
    <n v="1"/>
    <n v="501600"/>
    <n v="174.37185155717501"/>
    <n v="174.37185155717501"/>
  </r>
  <r>
    <x v="54"/>
    <s v="TENSIO TN AS"/>
    <n v="2022"/>
    <n v="132"/>
    <s v="Trafostasjon"/>
    <s v="Landsbygd"/>
    <n v="100"/>
    <n v="0"/>
    <n v="1"/>
    <n v="500200"/>
    <n v="374.57657001170799"/>
    <n v="187.28828500585399"/>
  </r>
  <r>
    <x v="54"/>
    <s v="TENSIO TN AS"/>
    <n v="2022"/>
    <n v="66"/>
    <s v="Trafostasjon"/>
    <s v="Landsbygd"/>
    <n v="100"/>
    <n v="100"/>
    <n v="28"/>
    <n v="500100"/>
    <n v="271.245102422272"/>
    <n v="7594.8628678236164"/>
  </r>
  <r>
    <x v="54"/>
    <s v="TENSIO TN AS"/>
    <n v="2022"/>
    <n v="132"/>
    <s v="Trafostasjon"/>
    <s v="Landsbygd"/>
    <n v="100"/>
    <n v="100"/>
    <n v="3"/>
    <n v="500200"/>
    <n v="374.57657001170799"/>
    <n v="1123.7297100351238"/>
  </r>
  <r>
    <x v="54"/>
    <s v="TENSIO TN AS"/>
    <n v="2022"/>
    <n v="66"/>
    <s v="Trafostasjon"/>
    <s v="Tettsted"/>
    <n v="100"/>
    <n v="100"/>
    <n v="11"/>
    <n v="500600"/>
    <n v="287.51980856760798"/>
    <n v="3162.7178942436876"/>
  </r>
  <r>
    <x v="54"/>
    <s v="TENSIO TN AS"/>
    <n v="2022"/>
    <n v="132"/>
    <s v="Trafostasjon"/>
    <s v="Tettsted"/>
    <n v="100"/>
    <n v="100"/>
    <n v="1"/>
    <n v="500700"/>
    <n v="397.05116421241098"/>
    <n v="397.05116421241098"/>
  </r>
  <r>
    <x v="55"/>
    <s v="TENSIO TS AS"/>
    <n v="2022"/>
    <n v="66"/>
    <s v="Koblingsstasjon"/>
    <s v="Landsbygd"/>
    <n v="100"/>
    <n v="100"/>
    <n v="2"/>
    <n v="501500"/>
    <n v="135.622551211136"/>
    <n v="271.245102422272"/>
  </r>
  <r>
    <x v="55"/>
    <s v="TENSIO TS AS"/>
    <n v="2022"/>
    <n v="132"/>
    <s v="Koblingsstasjon"/>
    <s v="Landsbygd"/>
    <n v="100"/>
    <n v="100"/>
    <n v="5"/>
    <n v="501600"/>
    <n v="174.37185155717501"/>
    <n v="871.859257785875"/>
  </r>
  <r>
    <x v="55"/>
    <s v="TENSIO TS AS"/>
    <n v="2022"/>
    <n v="66"/>
    <s v="Koblingsstasjon"/>
    <s v="Tettsted"/>
    <n v="100"/>
    <n v="100"/>
    <n v="1"/>
    <n v="501900"/>
    <n v="143.75990428380399"/>
    <n v="143.75990428380399"/>
  </r>
  <r>
    <x v="55"/>
    <s v="TENSIO TS AS"/>
    <n v="2022"/>
    <n v="66"/>
    <s v="Trafostasjon"/>
    <s v="Landsbygd"/>
    <n v="100"/>
    <n v="100"/>
    <n v="18"/>
    <n v="500100"/>
    <n v="271.245102422272"/>
    <n v="4882.4118436008957"/>
  </r>
  <r>
    <x v="55"/>
    <s v="TENSIO TS AS"/>
    <n v="2022"/>
    <n v="132"/>
    <s v="Trafostasjon"/>
    <s v="Landsbygd"/>
    <n v="100"/>
    <n v="100"/>
    <n v="10"/>
    <n v="500200"/>
    <n v="374.57657001170799"/>
    <n v="3745.7657001170801"/>
  </r>
  <r>
    <x v="55"/>
    <s v="TENSIO TS AS"/>
    <n v="2022"/>
    <n v="66"/>
    <s v="Trafostasjon"/>
    <s v="Sentrum"/>
    <n v="100"/>
    <n v="100"/>
    <n v="2"/>
    <n v="501100"/>
    <n v="311.93186778561198"/>
    <n v="623.86373557122397"/>
  </r>
  <r>
    <x v="55"/>
    <s v="TENSIO TS AS"/>
    <n v="2022"/>
    <n v="132"/>
    <s v="Trafostasjon"/>
    <s v="Sentrum"/>
    <n v="100"/>
    <n v="100"/>
    <n v="1"/>
    <n v="501200"/>
    <n v="430.76305551346502"/>
    <n v="430.76305551346502"/>
  </r>
  <r>
    <x v="55"/>
    <s v="TENSIO TS AS"/>
    <n v="2022"/>
    <n v="66"/>
    <s v="Trafostasjon"/>
    <s v="Tettsted"/>
    <n v="100"/>
    <n v="100"/>
    <n v="22"/>
    <n v="500600"/>
    <n v="287.51980856760798"/>
    <n v="6325.4357884873752"/>
  </r>
  <r>
    <x v="55"/>
    <s v="TENSIO TS AS"/>
    <n v="2022"/>
    <n v="132"/>
    <s v="Trafostasjon"/>
    <s v="Tettsted"/>
    <n v="100"/>
    <n v="100"/>
    <n v="3"/>
    <n v="500700"/>
    <n v="397.05116421241098"/>
    <n v="1191.1534926372328"/>
  </r>
  <r>
    <x v="56"/>
    <s v="TINFOS AS"/>
    <n v="2022"/>
    <n v="132"/>
    <s v="Trafostasjon"/>
    <s v="Tettsted"/>
    <n v="100"/>
    <n v="100"/>
    <n v="1"/>
    <n v="500700"/>
    <n v="397.05116421241098"/>
    <n v="397.05116421241098"/>
  </r>
  <r>
    <x v="57"/>
    <s v="VESTÁLL AS"/>
    <n v="2022"/>
    <n v="66"/>
    <s v="Koblingsstasjon"/>
    <s v="Landsbygd"/>
    <n v="100"/>
    <n v="100"/>
    <n v="2"/>
    <n v="501500"/>
    <n v="135.622551211136"/>
    <n v="271.245102422272"/>
  </r>
  <r>
    <x v="57"/>
    <s v="VESTÁLL AS"/>
    <n v="2022"/>
    <n v="66"/>
    <s v="Trafostasjon"/>
    <s v="Landsbygd"/>
    <n v="100"/>
    <n v="100"/>
    <n v="4"/>
    <n v="500100"/>
    <n v="271.245102422272"/>
    <n v="1084.980409689088"/>
  </r>
  <r>
    <x v="58"/>
    <s v="VESTMAR NETT AS"/>
    <n v="2022"/>
    <n v="66"/>
    <s v="Trafostasjon"/>
    <s v="Landsbygd"/>
    <n v="50"/>
    <n v="50"/>
    <n v="1"/>
    <n v="500100"/>
    <n v="271.245102422272"/>
    <n v="135.622551211136"/>
  </r>
  <r>
    <x v="58"/>
    <s v="VESTMAR NETT AS"/>
    <n v="2022"/>
    <n v="132"/>
    <s v="Trafostasjon"/>
    <s v="Landsbygd"/>
    <n v="100"/>
    <n v="100"/>
    <n v="1"/>
    <n v="500200"/>
    <n v="374.57657001170799"/>
    <n v="374.57657001170799"/>
  </r>
  <r>
    <x v="58"/>
    <s v="VESTMAR NETT AS"/>
    <n v="2022"/>
    <n v="132"/>
    <s v="Trafostasjon"/>
    <s v="Tettsted"/>
    <n v="100"/>
    <n v="100"/>
    <n v="1"/>
    <n v="500700"/>
    <n v="397.05116421241098"/>
    <n v="397.05116421241098"/>
  </r>
  <r>
    <x v="59"/>
    <s v="VEVIG AS"/>
    <n v="2022"/>
    <n v="66"/>
    <s v="Koblingsstasjon"/>
    <s v="Landsbygd"/>
    <n v="0"/>
    <n v="0"/>
    <n v="2"/>
    <n v="501500"/>
    <n v="135.622551211136"/>
    <n v="0"/>
  </r>
  <r>
    <x v="59"/>
    <s v="VEVIG AS"/>
    <n v="2022"/>
    <n v="66"/>
    <s v="Trafostasjon"/>
    <s v="Landsbygd"/>
    <n v="100"/>
    <n v="100"/>
    <n v="7"/>
    <n v="500100"/>
    <n v="271.245102422272"/>
    <m/>
  </r>
  <r>
    <x v="60"/>
    <s v="VISSI AS"/>
    <n v="2022"/>
    <n v="66"/>
    <s v="Trafostasjon"/>
    <s v="Landsbygd"/>
    <n v="100"/>
    <n v="100"/>
    <n v="3"/>
    <n v="500100"/>
    <n v="271.245102422272"/>
    <m/>
  </r>
  <r>
    <x v="60"/>
    <s v="VISSI AS"/>
    <n v="2022"/>
    <n v="66"/>
    <s v="Trafostasjon"/>
    <s v="Tettsted"/>
    <n v="100"/>
    <n v="100"/>
    <n v="3"/>
    <n v="500600"/>
    <n v="287.51980856760798"/>
    <m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x v="0"/>
    <s v="ARVA AS"/>
    <n v="2022"/>
    <s v="Reaktor"/>
    <n v="132"/>
    <n v="100"/>
    <n v="100"/>
    <n v="2"/>
    <n v="26.018999999999998"/>
    <n v="15.1"/>
    <n v="10.292"/>
    <n v="30.2"/>
    <n v="267.78754799999996"/>
    <n v="297.98754799999995"/>
  </r>
  <r>
    <x v="1"/>
    <s v="BARENTS NETT AS"/>
    <n v="2022"/>
    <s v="Kondensatorbatteri"/>
    <n v="33"/>
    <n v="100"/>
    <n v="100"/>
    <n v="4"/>
    <n v="6.2"/>
    <n v="15.1"/>
    <n v="2.98"/>
    <n v="60.4"/>
    <n v="18.475999999999999"/>
    <n v="78.876000000000005"/>
  </r>
  <r>
    <x v="2"/>
    <s v="BKK AS"/>
    <n v="2022"/>
    <s v="Kondensatorbatteri"/>
    <n v="66"/>
    <n v="100"/>
    <n v="100"/>
    <n v="4"/>
    <n v="116"/>
    <n v="15.1"/>
    <n v="2.98"/>
    <n v="60.4"/>
    <n v="345.68"/>
    <n v="406.08"/>
  </r>
  <r>
    <x v="2"/>
    <s v="BKK AS"/>
    <n v="2022"/>
    <s v="Reaktor"/>
    <n v="300"/>
    <n v="0"/>
    <n v="0"/>
    <n v="3"/>
    <n v="512"/>
    <n v="15.1"/>
    <n v="10.292"/>
    <n v="0"/>
    <n v="0"/>
    <n v="0"/>
  </r>
  <r>
    <x v="3"/>
    <s v="ELVIA AS"/>
    <n v="2022"/>
    <s v="Kondensatorbatteri"/>
    <n v="66"/>
    <n v="100"/>
    <n v="100"/>
    <n v="18"/>
    <n v="531.24"/>
    <n v="15.1"/>
    <n v="2.98"/>
    <n v="271.8"/>
    <n v="1583.0952"/>
    <n v="1854.8951999999999"/>
  </r>
  <r>
    <x v="4"/>
    <s v="FAGNE AS"/>
    <n v="2022"/>
    <s v="Reaktor"/>
    <n v="66"/>
    <n v="100"/>
    <n v="100"/>
    <n v="5"/>
    <n v="17.956"/>
    <n v="15.1"/>
    <n v="10.292"/>
    <n v="75.5"/>
    <n v="184.80315199999998"/>
    <n v="260.30315199999995"/>
  </r>
  <r>
    <x v="5"/>
    <s v="GLITRE NETT AS"/>
    <n v="2022"/>
    <s v="Kondensatorbatteri"/>
    <n v="66"/>
    <n v="100"/>
    <n v="100"/>
    <n v="5"/>
    <n v="65"/>
    <n v="15.1"/>
    <n v="2.98"/>
    <n v="75.5"/>
    <n v="193.7"/>
    <n v="269.2"/>
  </r>
  <r>
    <x v="5"/>
    <s v="GLITRE NETT AS"/>
    <n v="2022"/>
    <s v="Kondensatorbatteri"/>
    <n v="132"/>
    <n v="100"/>
    <n v="100"/>
    <n v="1"/>
    <n v="35"/>
    <n v="15.1"/>
    <n v="2.98"/>
    <n v="15.1"/>
    <n v="104.3"/>
    <n v="119.39999999999999"/>
  </r>
  <r>
    <x v="6"/>
    <s v="HERØYA NETT AS"/>
    <n v="2022"/>
    <s v="Reaktor"/>
    <n v="132"/>
    <n v="100"/>
    <n v="100"/>
    <n v="1"/>
    <n v="16.399999999999999"/>
    <n v="15.1"/>
    <n v="10.292"/>
    <n v="15.1"/>
    <n v="168.78879999999998"/>
    <n v="183.88879999999997"/>
  </r>
  <r>
    <x v="7"/>
    <s v="KE NETT AS"/>
    <n v="2022"/>
    <s v="Kondensatorbatteri"/>
    <n v="33"/>
    <n v="50"/>
    <n v="50"/>
    <n v="2"/>
    <n v="1.5"/>
    <n v="15.1"/>
    <n v="2.98"/>
    <n v="15.1"/>
    <n v="2.2349999999999999"/>
    <n v="17.335000000000001"/>
  </r>
  <r>
    <x v="7"/>
    <s v="KE NETT AS"/>
    <n v="2022"/>
    <s v="Kondensatorbatteri"/>
    <n v="33"/>
    <n v="100"/>
    <n v="100"/>
    <n v="2"/>
    <n v="2.76"/>
    <n v="15.1"/>
    <n v="2.98"/>
    <n v="30.2"/>
    <n v="8.2248000000000001"/>
    <n v="38.424799999999998"/>
  </r>
  <r>
    <x v="8"/>
    <s v="KYSTNETT AS"/>
    <n v="2022"/>
    <s v="Reaktor"/>
    <n v="66"/>
    <n v="100"/>
    <n v="100"/>
    <n v="1"/>
    <n v="3.8"/>
    <n v="15.1"/>
    <n v="10.292"/>
    <n v="15.1"/>
    <n v="39.1096"/>
    <n v="54.209600000000002"/>
  </r>
  <r>
    <x v="9"/>
    <s v="LINEA AS"/>
    <n v="2022"/>
    <s v="Kondensatorbatteri"/>
    <n v="33"/>
    <n v="100"/>
    <n v="100"/>
    <n v="6"/>
    <n v="150"/>
    <n v="15.1"/>
    <n v="2.98"/>
    <n v="90.6"/>
    <n v="447"/>
    <n v="537.6"/>
  </r>
  <r>
    <x v="10"/>
    <s v="LINJA AS"/>
    <n v="2022"/>
    <s v="Reaktor"/>
    <n v="33"/>
    <n v="100"/>
    <n v="100"/>
    <n v="2"/>
    <n v="8"/>
    <n v="15.1"/>
    <n v="10.292"/>
    <n v="30.2"/>
    <n v="82.335999999999999"/>
    <n v="112.536"/>
  </r>
  <r>
    <x v="10"/>
    <s v="LINJA AS"/>
    <n v="2022"/>
    <s v="Reaktor"/>
    <n v="66"/>
    <n v="100"/>
    <n v="100"/>
    <n v="3"/>
    <n v="10.289"/>
    <n v="15.1"/>
    <n v="10.292"/>
    <n v="45.3"/>
    <n v="105.89438799999999"/>
    <n v="151.194388"/>
  </r>
  <r>
    <x v="10"/>
    <s v="LINJA AS"/>
    <n v="2022"/>
    <s v="Reaktor"/>
    <n v="132"/>
    <n v="90"/>
    <n v="90"/>
    <n v="1"/>
    <n v="22.9"/>
    <n v="15.1"/>
    <n v="10.292"/>
    <n v="13.59"/>
    <n v="212.11811999999998"/>
    <n v="225.70811999999998"/>
  </r>
  <r>
    <x v="10"/>
    <s v="LINJA AS"/>
    <n v="2022"/>
    <s v="Reaktor"/>
    <n v="132"/>
    <n v="100"/>
    <n v="100"/>
    <n v="4"/>
    <n v="60.786999999999999"/>
    <n v="15.1"/>
    <n v="10.292"/>
    <n v="60.4"/>
    <n v="625.61980399999993"/>
    <n v="686.01980399999991"/>
  </r>
  <r>
    <x v="11"/>
    <s v="LNETT AS"/>
    <n v="2022"/>
    <s v="Kondensatorbatteri"/>
    <n v="33"/>
    <n v="100"/>
    <n v="100"/>
    <n v="14"/>
    <n v="66"/>
    <n v="15.1"/>
    <n v="2.98"/>
    <n v="211.4"/>
    <n v="196.68"/>
    <n v="408.08000000000004"/>
  </r>
  <r>
    <x v="12"/>
    <s v="NORANETT AS"/>
    <n v="2022"/>
    <s v="Kondensatorbatteri"/>
    <n v="66"/>
    <n v="100"/>
    <n v="100"/>
    <n v="2"/>
    <n v="18"/>
    <n v="15.1"/>
    <n v="2.98"/>
    <n v="30.2"/>
    <n v="53.64"/>
    <n v="83.84"/>
  </r>
  <r>
    <x v="12"/>
    <s v="NORANETT AS"/>
    <n v="2022"/>
    <s v="Kondensatorbatteri"/>
    <n v="132"/>
    <n v="100"/>
    <n v="100"/>
    <n v="3"/>
    <n v="20.399999999999999"/>
    <n v="15.1"/>
    <n v="2.98"/>
    <n v="45.3"/>
    <n v="60.791999999999994"/>
    <n v="106.09199999999998"/>
  </r>
  <r>
    <x v="13"/>
    <s v="NORANETT HADSEL AS"/>
    <n v="2022"/>
    <s v="Kondensatorbatteri"/>
    <n v="132"/>
    <n v="0"/>
    <n v="0"/>
    <n v="1"/>
    <n v="20"/>
    <n v="15.1"/>
    <n v="2.98"/>
    <n v="0"/>
    <n v="0"/>
    <n v="0"/>
  </r>
  <r>
    <x v="14"/>
    <s v="ROMSDALSNETT AS"/>
    <n v="2022"/>
    <s v="Reaktor"/>
    <n v="33"/>
    <n v="100"/>
    <n v="100"/>
    <n v="3"/>
    <n v="6.0439999999999996"/>
    <n v="15.1"/>
    <n v="10.292"/>
    <n v="45.3"/>
    <n v="62.204847999999991"/>
    <n v="107.50484799999998"/>
  </r>
  <r>
    <x v="15"/>
    <s v="STATNETT SF"/>
    <n v="2022"/>
    <s v="Kondensatorbatteri"/>
    <n v="66"/>
    <n v="0"/>
    <n v="0"/>
    <n v="1"/>
    <n v="2.032"/>
    <n v="15.1"/>
    <n v="2.98"/>
    <n v="0"/>
    <n v="0"/>
    <n v="0"/>
  </r>
  <r>
    <x v="15"/>
    <s v="STATNETT SF"/>
    <n v="2022"/>
    <s v="Kondensatorbatteri"/>
    <n v="66"/>
    <n v="100"/>
    <n v="100"/>
    <n v="1"/>
    <n v="7.5"/>
    <n v="15.1"/>
    <n v="2.98"/>
    <n v="15.1"/>
    <n v="22.35"/>
    <n v="37.450000000000003"/>
  </r>
  <r>
    <x v="16"/>
    <s v="TENSIO TN AS"/>
    <n v="2022"/>
    <s v="Reaktor"/>
    <n v="66"/>
    <n v="100"/>
    <n v="100"/>
    <n v="10"/>
    <n v="28.465"/>
    <n v="15.1"/>
    <n v="10.292"/>
    <n v="151"/>
    <n v="292.96177999999998"/>
    <n v="443.96177999999998"/>
  </r>
  <r>
    <x v="17"/>
    <s v="TENSIO TS AS"/>
    <n v="2022"/>
    <s v="Kondensatorbatteri"/>
    <n v="33"/>
    <n v="100"/>
    <n v="100"/>
    <n v="26"/>
    <n v="220.9"/>
    <n v="15.1"/>
    <n v="2.98"/>
    <n v="392.59999999999997"/>
    <n v="658.28200000000004"/>
    <n v="1050.8820000000001"/>
  </r>
  <r>
    <x v="18"/>
    <s v="VEVIG AS"/>
    <n v="2022"/>
    <s v="Reaktor"/>
    <n v="66"/>
    <n v="100"/>
    <n v="100"/>
    <n v="2"/>
    <n v="8.3960000000000008"/>
    <n v="15.1"/>
    <n v="10.292"/>
    <n v="30.2"/>
    <n v="86.411632000000012"/>
    <n v="116.61163200000001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1">
  <r>
    <x v="0"/>
    <s v="Aktieselskabet Saudefaldene"/>
    <n v="2022"/>
    <n v="300"/>
    <s v="Stål"/>
    <n v="481"/>
    <s v="Enkel"/>
    <s v="Simplex"/>
    <n v="100"/>
    <n v="100"/>
    <n v="4"/>
    <n v="4"/>
    <n v="4"/>
    <n v="4"/>
    <n v="281.75082097731899"/>
    <n v="281.75082099999997"/>
    <n v="1127.003283909276"/>
  </r>
  <r>
    <x v="0"/>
    <s v="Aktieselskabet Saudefaldene"/>
    <n v="2022"/>
    <n v="66"/>
    <s v="Stål"/>
    <n v="329"/>
    <s v="Dobbel"/>
    <s v="Simplex"/>
    <n v="100"/>
    <n v="100"/>
    <n v="7.47"/>
    <n v="7.47"/>
    <n v="7.47"/>
    <n v="7.47"/>
    <n v="230.05850161197301"/>
    <n v="210.2026515"/>
    <n v="1718.5370070414383"/>
  </r>
  <r>
    <x v="0"/>
    <s v="Aktieselskabet Saudefaldene"/>
    <n v="2022"/>
    <n v="66"/>
    <s v="Stål"/>
    <n v="329"/>
    <s v="Enkel"/>
    <s v="Simplex"/>
    <n v="100"/>
    <n v="100"/>
    <n v="5.19"/>
    <n v="5.19"/>
    <n v="5.19"/>
    <n v="5.19"/>
    <n v="182.22818456917901"/>
    <n v="162.3723344"/>
    <n v="945.7642779140391"/>
  </r>
  <r>
    <x v="0"/>
    <s v="Aktieselskabet Saudefaldene"/>
    <n v="2022"/>
    <n v="66"/>
    <s v="Tre"/>
    <n v="329"/>
    <s v="Enkel"/>
    <s v="Simplex"/>
    <n v="100"/>
    <n v="100"/>
    <n v="1.8"/>
    <n v="1.8"/>
    <n v="1.8"/>
    <n v="1.8"/>
    <n v="118.463011166832"/>
    <n v="107.1200097"/>
    <n v="213.23342010029762"/>
  </r>
  <r>
    <x v="0"/>
    <s v="Aktieselskabet Saudefaldene"/>
    <n v="2022"/>
    <n v="24"/>
    <s v="Tre"/>
    <n v="150"/>
    <s v="Enkel"/>
    <s v="Simplex"/>
    <n v="100"/>
    <n v="100"/>
    <n v="4.3"/>
    <n v="4.3"/>
    <m/>
    <n v="0"/>
    <n v="73.287452471718296"/>
    <n v="73.287452470000005"/>
    <n v="315.13604562099999"/>
  </r>
  <r>
    <x v="0"/>
    <s v="Aktieselskabet Saudefaldene"/>
    <n v="2022"/>
    <n v="24"/>
    <s v="Tre"/>
    <n v="95"/>
    <s v="Enkel"/>
    <s v="Simplex"/>
    <n v="100"/>
    <n v="100"/>
    <n v="5.2"/>
    <n v="5.2"/>
    <m/>
    <n v="0"/>
    <n v="67.6225062312175"/>
    <n v="67.622506229999999"/>
    <n v="351.637032396"/>
  </r>
  <r>
    <x v="0"/>
    <s v="Aktieselskabet Saudefaldene"/>
    <n v="2022"/>
    <n v="24"/>
    <s v="Tre"/>
    <n v="50"/>
    <s v="Enkel"/>
    <s v="Simplex"/>
    <n v="100"/>
    <n v="100"/>
    <n v="4.4000000000000004"/>
    <n v="4.4000000000000004"/>
    <m/>
    <n v="0"/>
    <n v="62.611207633851301"/>
    <n v="62.611207630000003"/>
    <n v="275.48931357200001"/>
  </r>
  <r>
    <x v="1"/>
    <s v="ALUT AS"/>
    <n v="2022"/>
    <n v="132"/>
    <s v="Tre"/>
    <n v="150"/>
    <s v="Enkel"/>
    <s v="Simplex"/>
    <n v="100"/>
    <n v="100"/>
    <n v="8.2669999999999995"/>
    <n v="8.2669999999999995"/>
    <m/>
    <n v="0"/>
    <n v="120.331114384497"/>
    <n v="120.3311144"/>
    <n v="994.77732274480002"/>
  </r>
  <r>
    <x v="1"/>
    <s v="ALUT AS"/>
    <n v="2022"/>
    <n v="66"/>
    <s v="Tre"/>
    <n v="95"/>
    <s v="Enkel"/>
    <s v="Simplex"/>
    <n v="100"/>
    <n v="100"/>
    <n v="58.9"/>
    <n v="58.9"/>
    <m/>
    <n v="0"/>
    <n v="98.687399190849803"/>
    <n v="98.687399189999994"/>
    <n v="5812.6878122909993"/>
  </r>
  <r>
    <x v="1"/>
    <s v="ALUT AS"/>
    <n v="2022"/>
    <n v="66"/>
    <s v="Tre"/>
    <n v="70"/>
    <s v="Enkel"/>
    <s v="Simplex"/>
    <n v="100"/>
    <n v="100"/>
    <n v="17.399999999999999"/>
    <n v="17.399999999999999"/>
    <m/>
    <n v="0"/>
    <n v="96.671777215124294"/>
    <n v="96.671777219999996"/>
    <n v="1682.0889236279997"/>
  </r>
  <r>
    <x v="2"/>
    <s v="ARVA AS"/>
    <n v="2022"/>
    <n v="132"/>
    <s v="Stål"/>
    <n v="243"/>
    <s v="Enkel"/>
    <s v="Simplex"/>
    <n v="100"/>
    <n v="100"/>
    <n v="18.506"/>
    <n v="18.506"/>
    <n v="2.16"/>
    <n v="2.16"/>
    <n v="204.51809085322401"/>
    <n v="181.95051380000001"/>
    <n v="3415.9221748177642"/>
  </r>
  <r>
    <x v="2"/>
    <s v="ARVA AS"/>
    <n v="2022"/>
    <n v="132"/>
    <s v="Stål"/>
    <n v="150"/>
    <s v="Enkel"/>
    <s v="Simplex"/>
    <n v="100"/>
    <n v="100"/>
    <n v="139.779"/>
    <n v="139.779"/>
    <n v="127.75"/>
    <n v="127.75"/>
    <n v="199.47872898371301"/>
    <n v="177.56845999999999"/>
    <n v="27619.378633009335"/>
  </r>
  <r>
    <x v="2"/>
    <s v="ARVA AS"/>
    <n v="2022"/>
    <n v="132"/>
    <s v="Stål"/>
    <n v="95"/>
    <s v="Enkel"/>
    <s v="Simplex"/>
    <n v="100"/>
    <n v="100"/>
    <n v="2.4750000000000001"/>
    <n v="2.4750000000000001"/>
    <n v="2.4700000000000002"/>
    <n v="2.4700000000000002"/>
    <n v="189.551186100775"/>
    <n v="168.93581399999999"/>
    <n v="469.03610873891427"/>
  </r>
  <r>
    <x v="2"/>
    <s v="ARVA AS"/>
    <n v="2022"/>
    <n v="132"/>
    <s v="Tre"/>
    <n v="243"/>
    <s v="Enkel"/>
    <s v="Simplex"/>
    <n v="100"/>
    <n v="100"/>
    <n v="146.40600000000001"/>
    <n v="146.40600000000001"/>
    <n v="17.62"/>
    <n v="17.62"/>
    <n v="136.44370498843699"/>
    <n v="122.9510478"/>
    <n v="18238.511723867061"/>
  </r>
  <r>
    <x v="2"/>
    <s v="ARVA AS"/>
    <n v="2022"/>
    <n v="132"/>
    <s v="Tre"/>
    <n v="150"/>
    <s v="Enkel"/>
    <s v="Simplex"/>
    <n v="100"/>
    <n v="100"/>
    <n v="282.12099999999998"/>
    <n v="282.12099999999998"/>
    <n v="38.130000000000003"/>
    <n v="38.130000000000003"/>
    <n v="133.43078154217099"/>
    <n v="120.3311144"/>
    <n v="34447.424633773378"/>
  </r>
  <r>
    <x v="2"/>
    <s v="ARVA AS"/>
    <n v="2022"/>
    <n v="132"/>
    <s v="Tre"/>
    <n v="120"/>
    <s v="Enkel"/>
    <s v="Simplex"/>
    <n v="100"/>
    <n v="100"/>
    <n v="69.206999999999994"/>
    <n v="69.206999999999994"/>
    <n v="3.83"/>
    <n v="3.83"/>
    <n v="130.41785809590601"/>
    <n v="117.711181"/>
    <n v="8195.1042767443196"/>
  </r>
  <r>
    <x v="2"/>
    <s v="ARVA AS"/>
    <n v="2022"/>
    <n v="132"/>
    <s v="Tre"/>
    <n v="95"/>
    <s v="Enkel"/>
    <s v="Simplex"/>
    <n v="100"/>
    <n v="100"/>
    <n v="63.725000000000001"/>
    <n v="63.725000000000001"/>
    <n v="3.9209999999999998"/>
    <n v="3.9209999999999998"/>
    <n v="127.495322353029"/>
    <n v="115.16984549999999"/>
    <n v="7387.5265992282266"/>
  </r>
  <r>
    <x v="2"/>
    <s v="ARVA AS"/>
    <n v="2022"/>
    <n v="132"/>
    <s v="Tre"/>
    <n v="70"/>
    <s v="Enkel"/>
    <s v="Simplex"/>
    <n v="100"/>
    <n v="100"/>
    <n v="0.92"/>
    <n v="0.92"/>
    <n v="0.65600000000000003"/>
    <n v="0.65600000000000003"/>
    <n v="124.66046268243799"/>
    <n v="112.70475020000001"/>
    <n v="111.53131757247932"/>
  </r>
  <r>
    <x v="2"/>
    <s v="ARVA AS"/>
    <n v="2022"/>
    <n v="132"/>
    <s v="Stål"/>
    <n v="243"/>
    <s v="Enkel"/>
    <s v="Simplex"/>
    <n v="100"/>
    <n v="100"/>
    <n v="23.710999999999999"/>
    <n v="23.710999999999999"/>
    <m/>
    <n v="0"/>
    <n v="181.950513785412"/>
    <n v="181.95051380000001"/>
    <n v="4314.2286327117999"/>
  </r>
  <r>
    <x v="2"/>
    <s v="ARVA AS"/>
    <n v="2022"/>
    <n v="132"/>
    <s v="Stål"/>
    <n v="150"/>
    <s v="Enkel"/>
    <s v="Simplex"/>
    <n v="100"/>
    <n v="100"/>
    <n v="2.6920000000000002"/>
    <n v="2.6920000000000002"/>
    <m/>
    <n v="0"/>
    <n v="177.56845998583699"/>
    <n v="177.56845999999999"/>
    <n v="478.01429431999998"/>
  </r>
  <r>
    <x v="2"/>
    <s v="ARVA AS"/>
    <n v="2022"/>
    <n v="132"/>
    <s v="Stål"/>
    <n v="120"/>
    <s v="Enkel"/>
    <s v="Simplex"/>
    <n v="100"/>
    <n v="100"/>
    <n v="4.1820000000000004"/>
    <n v="4.1820000000000004"/>
    <m/>
    <n v="0"/>
    <n v="173.18640618626199"/>
    <n v="173.18640619999999"/>
    <n v="724.26555072840006"/>
  </r>
  <r>
    <x v="2"/>
    <s v="ARVA AS"/>
    <n v="2022"/>
    <n v="132"/>
    <s v="Tre"/>
    <n v="329"/>
    <s v="Enkel"/>
    <s v="Simplex"/>
    <n v="50"/>
    <n v="0"/>
    <n v="0.373"/>
    <n v="9.325E-2"/>
    <m/>
    <n v="0"/>
    <n v="125.649579250513"/>
    <n v="125.6495793"/>
    <n v="11.716823269724999"/>
  </r>
  <r>
    <x v="2"/>
    <s v="ARVA AS"/>
    <n v="2022"/>
    <n v="132"/>
    <s v="Tre"/>
    <n v="329"/>
    <s v="Enkel"/>
    <s v="Simplex"/>
    <n v="100"/>
    <n v="100"/>
    <n v="47.304000000000002"/>
    <n v="47.304000000000002"/>
    <m/>
    <n v="0"/>
    <n v="125.649579250513"/>
    <n v="125.6495793"/>
    <n v="5943.7276992072002"/>
  </r>
  <r>
    <x v="2"/>
    <s v="ARVA AS"/>
    <n v="2022"/>
    <n v="132"/>
    <s v="Tre"/>
    <n v="243"/>
    <s v="Enkel"/>
    <s v="Simplex"/>
    <n v="100"/>
    <n v="100"/>
    <n v="43.356999999999999"/>
    <n v="43.356999999999999"/>
    <n v="1.78"/>
    <n v="1.78"/>
    <n v="122.951047816032"/>
    <n v="122.9510478"/>
    <n v="5330.7885794931371"/>
  </r>
  <r>
    <x v="2"/>
    <s v="ARVA AS"/>
    <n v="2022"/>
    <n v="132"/>
    <s v="Tre"/>
    <n v="150"/>
    <s v="Enkel"/>
    <s v="Simplex"/>
    <n v="100"/>
    <n v="100"/>
    <n v="45.86"/>
    <n v="45.86"/>
    <m/>
    <n v="0"/>
    <n v="120.331114384497"/>
    <n v="120.3311144"/>
    <n v="5518.3849063839998"/>
  </r>
  <r>
    <x v="2"/>
    <s v="ARVA AS"/>
    <n v="2022"/>
    <n v="132"/>
    <s v="Tre"/>
    <n v="120"/>
    <s v="Enkel"/>
    <s v="Simplex"/>
    <n v="100"/>
    <n v="100"/>
    <n v="19.321999999999999"/>
    <n v="19.321999999999999"/>
    <n v="0.82"/>
    <n v="0.82"/>
    <n v="117.711180952962"/>
    <n v="117.711181"/>
    <n v="2274.4154392434284"/>
  </r>
  <r>
    <x v="2"/>
    <s v="ARVA AS"/>
    <n v="2022"/>
    <n v="132"/>
    <s v="Tre"/>
    <n v="95"/>
    <s v="Enkel"/>
    <s v="Simplex"/>
    <n v="100"/>
    <n v="100"/>
    <n v="0.22600000000000001"/>
    <n v="0.22600000000000001"/>
    <m/>
    <n v="0"/>
    <n v="115.169845524373"/>
    <n v="115.16984549999999"/>
    <n v="26.028385083"/>
  </r>
  <r>
    <x v="2"/>
    <s v="ARVA AS"/>
    <n v="2022"/>
    <n v="66"/>
    <s v="Tre"/>
    <n v="243"/>
    <s v="Enkel"/>
    <s v="Simplex"/>
    <n v="100"/>
    <n v="100"/>
    <n v="15.743"/>
    <n v="15.743"/>
    <n v="2.81"/>
    <n v="2.81"/>
    <n v="115.930107928963"/>
    <n v="104.9174852"/>
    <n v="1682.661439371986"/>
  </r>
  <r>
    <x v="2"/>
    <s v="ARVA AS"/>
    <n v="2022"/>
    <n v="66"/>
    <s v="Tre"/>
    <n v="150"/>
    <s v="Enkel"/>
    <s v="Simplex"/>
    <n v="100"/>
    <n v="100"/>
    <n v="21.001999999999999"/>
    <n v="21.001999999999999"/>
    <n v="1.288"/>
    <n v="1.288"/>
    <n v="113.470978571808"/>
    <n v="102.7791118"/>
    <n v="2172.3380304256884"/>
  </r>
  <r>
    <x v="2"/>
    <s v="ARVA AS"/>
    <n v="2022"/>
    <n v="66"/>
    <s v="Tre"/>
    <n v="120"/>
    <s v="Enkel"/>
    <s v="Simplex"/>
    <n v="100"/>
    <n v="100"/>
    <n v="4.2770000000000001"/>
    <n v="4.2770000000000001"/>
    <n v="4.32"/>
    <n v="4.32"/>
    <n v="111.083474341562"/>
    <n v="100.70302119999999"/>
    <n v="475.55037924394782"/>
  </r>
  <r>
    <x v="2"/>
    <s v="ARVA AS"/>
    <n v="2022"/>
    <n v="66"/>
    <s v="Tre"/>
    <n v="95"/>
    <s v="Enkel"/>
    <s v="Simplex"/>
    <n v="100"/>
    <n v="100"/>
    <n v="52.262999999999998"/>
    <n v="52.262999999999998"/>
    <n v="5.4960000000000004"/>
    <n v="5.4960000000000004"/>
    <n v="108.76550906947701"/>
    <n v="98.687399189999994"/>
    <n v="5213.0888357645745"/>
  </r>
  <r>
    <x v="2"/>
    <s v="ARVA AS"/>
    <n v="2022"/>
    <n v="66"/>
    <s v="Tre"/>
    <n v="70"/>
    <s v="Enkel"/>
    <s v="Simplex"/>
    <n v="100"/>
    <n v="100"/>
    <n v="131.00399999999999"/>
    <n v="131.00399999999999"/>
    <n v="8.4320000000000004"/>
    <n v="8.4320000000000004"/>
    <n v="106.447543797393"/>
    <n v="96.671777219999996"/>
    <n v="12746.818766709455"/>
  </r>
  <r>
    <x v="2"/>
    <s v="ARVA AS"/>
    <n v="2022"/>
    <n v="66"/>
    <s v="Stål"/>
    <n v="243"/>
    <s v="Enkel"/>
    <s v="Simplex"/>
    <n v="100"/>
    <n v="100"/>
    <n v="8.9260000000000002"/>
    <n v="8.9260000000000002"/>
    <m/>
    <n v="0"/>
    <n v="158.516829522313"/>
    <n v="158.5168295"/>
    <n v="1414.9212201170001"/>
  </r>
  <r>
    <x v="2"/>
    <s v="ARVA AS"/>
    <n v="2022"/>
    <n v="66"/>
    <s v="Stål"/>
    <n v="70"/>
    <s v="Enkel"/>
    <s v="Simplex"/>
    <n v="100"/>
    <n v="100"/>
    <n v="2.383"/>
    <n v="2.383"/>
    <m/>
    <n v="0"/>
    <n v="144.082771485141"/>
    <n v="144.08277150000001"/>
    <n v="343.34924448449999"/>
  </r>
  <r>
    <x v="2"/>
    <s v="ARVA AS"/>
    <n v="2022"/>
    <n v="66"/>
    <s v="Tre"/>
    <n v="150"/>
    <s v="Enkel"/>
    <s v="Simplex"/>
    <n v="100"/>
    <n v="100"/>
    <n v="19.251000000000001"/>
    <n v="19.251000000000001"/>
    <m/>
    <n v="0"/>
    <n v="102.77911180157299"/>
    <n v="102.7791118"/>
    <n v="1978.6006812618"/>
  </r>
  <r>
    <x v="2"/>
    <s v="ARVA AS"/>
    <n v="2022"/>
    <n v="66"/>
    <s v="Tre"/>
    <n v="95"/>
    <s v="Enkel"/>
    <s v="Simplex"/>
    <n v="100"/>
    <n v="100"/>
    <n v="26.564"/>
    <n v="26.564"/>
    <m/>
    <n v="0"/>
    <n v="98.687399190849803"/>
    <n v="98.687399189999994"/>
    <n v="2621.5320720831596"/>
  </r>
  <r>
    <x v="2"/>
    <s v="ARVA AS"/>
    <n v="2022"/>
    <n v="66"/>
    <s v="Tre"/>
    <n v="70"/>
    <s v="Enkel"/>
    <s v="Simplex"/>
    <n v="100"/>
    <n v="100"/>
    <n v="16.221"/>
    <n v="16.221"/>
    <n v="1.04"/>
    <n v="1.04"/>
    <n v="96.671777215124294"/>
    <n v="96.671777219999996"/>
    <n v="1568.1128982805494"/>
  </r>
  <r>
    <x v="3"/>
    <s v="BARENTS NETT AS"/>
    <n v="2022"/>
    <n v="132"/>
    <s v="Tre"/>
    <n v="243"/>
    <s v="Enkel"/>
    <s v="Simplex"/>
    <n v="100"/>
    <n v="100"/>
    <n v="87.5"/>
    <n v="87.5"/>
    <n v="87.5"/>
    <n v="87.5"/>
    <n v="136.44370498843699"/>
    <n v="122.9510478"/>
    <n v="11938.824186488237"/>
  </r>
  <r>
    <x v="3"/>
    <s v="BARENTS NETT AS"/>
    <n v="2022"/>
    <n v="132"/>
    <s v="Tre"/>
    <n v="150"/>
    <s v="Enkel"/>
    <s v="Simplex"/>
    <n v="100"/>
    <n v="100"/>
    <n v="50.45"/>
    <n v="50.45"/>
    <n v="2.4500000000000002"/>
    <n v="2.4500000000000002"/>
    <n v="133.43078154217099"/>
    <n v="120.3311144"/>
    <n v="6102.7989059783195"/>
  </r>
  <r>
    <x v="3"/>
    <s v="BARENTS NETT AS"/>
    <n v="2022"/>
    <n v="132"/>
    <s v="Tre"/>
    <n v="120"/>
    <s v="Enkel"/>
    <s v="Simplex"/>
    <n v="100"/>
    <n v="100"/>
    <n v="22.5"/>
    <n v="22.5"/>
    <n v="22.5"/>
    <n v="22.5"/>
    <n v="130.41785809590601"/>
    <n v="117.711181"/>
    <n v="2934.4018071578853"/>
  </r>
  <r>
    <x v="3"/>
    <s v="BARENTS NETT AS"/>
    <n v="2022"/>
    <n v="132"/>
    <s v="Tre"/>
    <n v="95"/>
    <s v="Enkel"/>
    <s v="Simplex"/>
    <n v="100"/>
    <n v="100"/>
    <n v="129.65"/>
    <n v="129.65"/>
    <n v="4.8499999999999996"/>
    <n v="4.8499999999999996"/>
    <n v="127.495322353029"/>
    <n v="115.16984549999999"/>
    <n v="14991.549031812192"/>
  </r>
  <r>
    <x v="3"/>
    <s v="BARENTS NETT AS"/>
    <n v="2022"/>
    <n v="132"/>
    <s v="Tre"/>
    <n v="120"/>
    <s v="Enkel"/>
    <s v="Simplex"/>
    <n v="100"/>
    <n v="100"/>
    <n v="0.33"/>
    <n v="0.33"/>
    <m/>
    <n v="0"/>
    <n v="117.711180952962"/>
    <n v="117.711181"/>
    <n v="38.844689729999999"/>
  </r>
  <r>
    <x v="3"/>
    <s v="BARENTS NETT AS"/>
    <n v="2022"/>
    <n v="66"/>
    <s v="Tre"/>
    <n v="95"/>
    <s v="Enkel"/>
    <s v="Simplex"/>
    <n v="100"/>
    <n v="100"/>
    <n v="50"/>
    <n v="50"/>
    <m/>
    <n v="0"/>
    <n v="98.687399190849803"/>
    <n v="98.687399189999994"/>
    <n v="4934.3699594999998"/>
  </r>
  <r>
    <x v="3"/>
    <s v="BARENTS NETT AS"/>
    <n v="2022"/>
    <n v="66"/>
    <s v="Tre"/>
    <n v="70"/>
    <s v="Enkel"/>
    <s v="Simplex"/>
    <n v="100"/>
    <n v="100"/>
    <n v="19.2"/>
    <n v="19.2"/>
    <m/>
    <n v="0"/>
    <n v="96.671777215124294"/>
    <n v="96.671777219999996"/>
    <n v="1856.0981226239999"/>
  </r>
  <r>
    <x v="4"/>
    <s v="BKK AS"/>
    <n v="2022"/>
    <n v="300"/>
    <s v="Stål"/>
    <n v="481"/>
    <s v="Enkel"/>
    <s v="Duplex"/>
    <n v="0"/>
    <n v="0"/>
    <n v="12"/>
    <n v="0"/>
    <n v="12"/>
    <n v="0"/>
    <n v="356.60106727051402"/>
    <n v="356.60106730000001"/>
    <n v="0"/>
  </r>
  <r>
    <x v="4"/>
    <s v="BKK AS"/>
    <n v="2022"/>
    <n v="300"/>
    <s v="Stål"/>
    <n v="380"/>
    <s v="Enkel"/>
    <s v="Duplex"/>
    <n v="0"/>
    <n v="0"/>
    <n v="15.2"/>
    <n v="0"/>
    <n v="15.2"/>
    <n v="0"/>
    <n v="327.445915156311"/>
    <n v="327.4459152"/>
    <n v="0"/>
  </r>
  <r>
    <x v="4"/>
    <s v="BKK AS"/>
    <n v="2022"/>
    <n v="300"/>
    <s v="Stål"/>
    <n v="1022"/>
    <s v="Enkel"/>
    <s v="Simplex"/>
    <n v="100"/>
    <n v="100"/>
    <n v="3.7"/>
    <n v="3.7"/>
    <n v="3.7"/>
    <n v="3.7"/>
    <n v="302.11008796906799"/>
    <n v="302.11008800000002"/>
    <n v="1117.8073254855517"/>
  </r>
  <r>
    <x v="4"/>
    <s v="BKK AS"/>
    <n v="2022"/>
    <n v="300"/>
    <s v="Stål"/>
    <n v="770"/>
    <s v="Enkel"/>
    <s v="Simplex"/>
    <n v="0"/>
    <n v="0"/>
    <n v="3.7"/>
    <n v="0"/>
    <n v="3.7"/>
    <n v="0"/>
    <n v="291.73085381641101"/>
    <n v="291.73085379999998"/>
    <n v="0"/>
  </r>
  <r>
    <x v="4"/>
    <s v="BKK AS"/>
    <n v="2022"/>
    <n v="300"/>
    <s v="Stål"/>
    <n v="481"/>
    <s v="Enkel"/>
    <s v="Simplex"/>
    <n v="0"/>
    <n v="0"/>
    <n v="21.1"/>
    <n v="0"/>
    <n v="21.1"/>
    <n v="0"/>
    <n v="281.75082097731899"/>
    <n v="281.75082099999997"/>
    <n v="0"/>
  </r>
  <r>
    <x v="4"/>
    <s v="BKK AS"/>
    <n v="2022"/>
    <n v="132"/>
    <s v="Tre"/>
    <n v="120"/>
    <s v="Enkel"/>
    <s v="Duplex"/>
    <n v="100"/>
    <n v="100"/>
    <n v="1.2"/>
    <n v="1.2"/>
    <n v="1.2"/>
    <n v="1.2"/>
    <n v="155.83121238179501"/>
    <n v="143.1245352"/>
    <n v="186.99745485815401"/>
  </r>
  <r>
    <x v="4"/>
    <s v="BKK AS"/>
    <n v="2022"/>
    <n v="132"/>
    <s v="Stål"/>
    <n v="329"/>
    <s v="Dobbel"/>
    <s v="Simplex"/>
    <n v="100"/>
    <n v="100"/>
    <n v="16.3"/>
    <n v="16.3"/>
    <n v="16.3"/>
    <n v="16.3"/>
    <n v="265.44604379846197"/>
    <n v="242.2014394"/>
    <n v="4326.7705139149302"/>
  </r>
  <r>
    <x v="4"/>
    <s v="BKK AS"/>
    <n v="2022"/>
    <n v="132"/>
    <s v="Stål"/>
    <n v="243"/>
    <s v="Dobbel"/>
    <s v="Simplex"/>
    <n v="100"/>
    <n v="100"/>
    <n v="58.1"/>
    <n v="58.1"/>
    <n v="58.1"/>
    <n v="58.1"/>
    <n v="258.675770678118"/>
    <n v="236.10819359999999"/>
    <n v="15029.062276398656"/>
  </r>
  <r>
    <x v="4"/>
    <s v="BKK AS"/>
    <n v="2022"/>
    <n v="132"/>
    <s v="Stål"/>
    <n v="150"/>
    <s v="Dobbel"/>
    <s v="Simplex"/>
    <n v="100"/>
    <n v="100"/>
    <n v="24.5"/>
    <n v="24.5"/>
    <n v="24.5"/>
    <n v="24.5"/>
    <n v="252.10268997875599"/>
    <n v="230.192421"/>
    <n v="6176.5159044795219"/>
  </r>
  <r>
    <x v="4"/>
    <s v="BKK AS"/>
    <n v="2022"/>
    <n v="132"/>
    <s v="Stål"/>
    <n v="120"/>
    <s v="Dobbel"/>
    <s v="Simplex"/>
    <n v="100"/>
    <n v="100"/>
    <n v="49.1"/>
    <n v="49.1"/>
    <n v="49.1"/>
    <n v="49.1"/>
    <n v="245.52960927939299"/>
    <n v="224.2766484"/>
    <n v="12055.503815618196"/>
  </r>
  <r>
    <x v="4"/>
    <s v="BKK AS"/>
    <n v="2022"/>
    <n v="132"/>
    <s v="Stål"/>
    <n v="243"/>
    <s v="Enkel"/>
    <s v="Simplex"/>
    <n v="100"/>
    <n v="100"/>
    <n v="11.1"/>
    <n v="11.1"/>
    <n v="11.1"/>
    <n v="11.1"/>
    <n v="204.51809085322401"/>
    <n v="181.95051380000001"/>
    <n v="2270.1508084707866"/>
  </r>
  <r>
    <x v="4"/>
    <s v="BKK AS"/>
    <n v="2022"/>
    <n v="132"/>
    <s v="Tre"/>
    <n v="243"/>
    <s v="Enkel"/>
    <s v="Simplex"/>
    <n v="100"/>
    <n v="100"/>
    <n v="91.8"/>
    <n v="91.8"/>
    <n v="91.8"/>
    <n v="91.8"/>
    <n v="136.44370498843699"/>
    <n v="122.9510478"/>
    <n v="12525.532117938516"/>
  </r>
  <r>
    <x v="4"/>
    <s v="BKK AS"/>
    <n v="2022"/>
    <n v="132"/>
    <s v="Tre"/>
    <n v="150"/>
    <s v="Enkel"/>
    <s v="Simplex"/>
    <n v="100"/>
    <n v="100"/>
    <n v="47.7"/>
    <n v="47.7"/>
    <n v="47.7"/>
    <n v="47.7"/>
    <n v="133.43078154217099"/>
    <n v="120.3311144"/>
    <n v="6364.6482795615566"/>
  </r>
  <r>
    <x v="4"/>
    <s v="BKK AS"/>
    <n v="2022"/>
    <n v="132"/>
    <s v="Tre"/>
    <n v="120"/>
    <s v="Enkel"/>
    <s v="Simplex"/>
    <n v="100"/>
    <n v="100"/>
    <n v="11.6"/>
    <n v="11.6"/>
    <n v="11.6"/>
    <n v="11.6"/>
    <n v="130.41785809590601"/>
    <n v="117.711181"/>
    <n v="1512.8471539125096"/>
  </r>
  <r>
    <x v="4"/>
    <s v="BKK AS"/>
    <n v="2022"/>
    <n v="132"/>
    <s v="Stål"/>
    <n v="380"/>
    <s v="Dobbel"/>
    <s v="Simplex"/>
    <n v="100"/>
    <n v="100"/>
    <n v="9.1999999999999993"/>
    <n v="9.1999999999999993"/>
    <n v="9.1999999999999993"/>
    <n v="9.1999999999999993"/>
    <n v="272.41942511241598"/>
    <n v="248.4774826"/>
    <n v="2506.258711034227"/>
  </r>
  <r>
    <x v="4"/>
    <s v="BKK AS"/>
    <n v="2022"/>
    <n v="132"/>
    <s v="Stål"/>
    <n v="481"/>
    <s v="Enkel"/>
    <s v="Simplex"/>
    <n v="100"/>
    <n v="100"/>
    <n v="1.2"/>
    <n v="1.2"/>
    <n v="1.2"/>
    <n v="1.2"/>
    <n v="226.23338554468401"/>
    <n v="200.8333787"/>
    <n v="271.48006265362079"/>
  </r>
  <r>
    <x v="4"/>
    <s v="BKK AS"/>
    <n v="2022"/>
    <n v="132"/>
    <s v="Stål"/>
    <n v="329"/>
    <s v="Enkel"/>
    <s v="Simplex"/>
    <n v="100"/>
    <n v="100"/>
    <n v="2.5"/>
    <n v="2.5"/>
    <n v="2.5"/>
    <n v="2.5"/>
    <n v="209.70863357882101"/>
    <n v="186.4640292"/>
    <n v="524.27158394705248"/>
  </r>
  <r>
    <x v="4"/>
    <s v="BKK AS"/>
    <n v="2022"/>
    <n v="132"/>
    <s v="Stål"/>
    <n v="243"/>
    <s v="Enkel"/>
    <s v="Simplex"/>
    <n v="100"/>
    <n v="100"/>
    <n v="25.1"/>
    <n v="25.1"/>
    <n v="24.2"/>
    <n v="24.2"/>
    <n v="204.51809085322401"/>
    <n v="181.95051380000001"/>
    <n v="5113.0932610680211"/>
  </r>
  <r>
    <x v="4"/>
    <s v="BKK AS"/>
    <n v="2022"/>
    <n v="132"/>
    <s v="Stål"/>
    <n v="150"/>
    <s v="Enkel"/>
    <s v="Simplex"/>
    <n v="100"/>
    <n v="100"/>
    <n v="5.2"/>
    <n v="5.2"/>
    <n v="5.2"/>
    <n v="5.2"/>
    <n v="199.47872898371301"/>
    <n v="177.56845999999999"/>
    <n v="1037.2893907153077"/>
  </r>
  <r>
    <x v="4"/>
    <s v="BKK AS"/>
    <n v="2022"/>
    <n v="132"/>
    <s v="Tre"/>
    <n v="243"/>
    <s v="Enkel"/>
    <s v="Simplex"/>
    <n v="100"/>
    <n v="100"/>
    <n v="52.05"/>
    <n v="52.05"/>
    <n v="49.07"/>
    <n v="49.07"/>
    <n v="136.44370498843699"/>
    <n v="122.9510478"/>
    <n v="7061.6867262266023"/>
  </r>
  <r>
    <x v="4"/>
    <s v="BKK AS"/>
    <n v="2022"/>
    <n v="132"/>
    <s v="Tre"/>
    <n v="150"/>
    <s v="Enkel"/>
    <s v="Simplex"/>
    <n v="100"/>
    <n v="100"/>
    <n v="121"/>
    <n v="121"/>
    <n v="85.9"/>
    <n v="85.9"/>
    <n v="133.43078154217099"/>
    <n v="120.3311144"/>
    <n v="15685.326249912488"/>
  </r>
  <r>
    <x v="4"/>
    <s v="BKK AS"/>
    <n v="2022"/>
    <n v="132"/>
    <s v="Tre"/>
    <n v="120"/>
    <s v="Enkel"/>
    <s v="Simplex"/>
    <n v="100"/>
    <n v="100"/>
    <n v="32.6"/>
    <n v="32.6"/>
    <n v="32.9"/>
    <n v="32.9"/>
    <n v="130.41785809590601"/>
    <n v="117.711181"/>
    <n v="4255.4341770553083"/>
  </r>
  <r>
    <x v="4"/>
    <s v="BKK AS"/>
    <n v="2022"/>
    <n v="132"/>
    <s v="Tre"/>
    <n v="95"/>
    <s v="Enkel"/>
    <s v="Simplex"/>
    <n v="100"/>
    <n v="100"/>
    <n v="2.04"/>
    <n v="2.04"/>
    <n v="0.5"/>
    <n v="0.5"/>
    <n v="127.495322353029"/>
    <n v="115.16984549999999"/>
    <n v="241.10922324651449"/>
  </r>
  <r>
    <x v="4"/>
    <s v="BKK AS"/>
    <n v="2022"/>
    <n v="132"/>
    <s v="Stål"/>
    <n v="329"/>
    <s v="Enkel"/>
    <s v="Simplex"/>
    <n v="100"/>
    <n v="100"/>
    <n v="28.5"/>
    <n v="28.5"/>
    <n v="0"/>
    <n v="0"/>
    <n v="186.464029198975"/>
    <n v="186.4640292"/>
    <n v="5314.2248321999996"/>
  </r>
  <r>
    <x v="4"/>
    <s v="BKK AS"/>
    <n v="2022"/>
    <n v="66"/>
    <s v="Stål"/>
    <n v="120"/>
    <s v="Dobbel"/>
    <s v="Simplex"/>
    <n v="100"/>
    <n v="100"/>
    <n v="8.86"/>
    <n v="8.86"/>
    <n v="8.86"/>
    <n v="8.86"/>
    <n v="213.20915664385799"/>
    <n v="195.038241"/>
    <n v="1889.0331278645817"/>
  </r>
  <r>
    <x v="4"/>
    <s v="BKK AS"/>
    <n v="2022"/>
    <n v="66"/>
    <s v="Tre"/>
    <n v="95"/>
    <s v="Dobbel"/>
    <s v="Simplex"/>
    <n v="100"/>
    <n v="100"/>
    <n v="9.1"/>
    <n v="9.1"/>
    <n v="2.9"/>
    <n v="2.9"/>
    <n v="133.78109878627501"/>
    <n v="123.70298889999999"/>
    <n v="1154.9237176601973"/>
  </r>
  <r>
    <x v="4"/>
    <s v="BKK AS"/>
    <n v="2022"/>
    <n v="66"/>
    <s v="Stål"/>
    <n v="243"/>
    <s v="Enkel"/>
    <s v="Simplex"/>
    <n v="100"/>
    <n v="100"/>
    <n v="0.08"/>
    <n v="0.08"/>
    <n v="0.08"/>
    <n v="0.08"/>
    <n v="177.79435395066"/>
    <n v="158.5168295"/>
    <n v="14.223548316052799"/>
  </r>
  <r>
    <x v="4"/>
    <s v="BKK AS"/>
    <n v="2022"/>
    <n v="66"/>
    <s v="Tre"/>
    <n v="150"/>
    <s v="Enkel"/>
    <s v="Simplex"/>
    <n v="100"/>
    <n v="100"/>
    <n v="7.54"/>
    <n v="7.54"/>
    <n v="2.76"/>
    <n v="2.76"/>
    <n v="113.470978571808"/>
    <n v="102.7791118"/>
    <n v="804.46405526219007"/>
  </r>
  <r>
    <x v="4"/>
    <s v="BKK AS"/>
    <n v="2022"/>
    <n v="66"/>
    <s v="Tre"/>
    <n v="120"/>
    <s v="Enkel"/>
    <s v="Simplex"/>
    <n v="100"/>
    <n v="100"/>
    <n v="1.2"/>
    <n v="1.2"/>
    <n v="1.2"/>
    <n v="1.2"/>
    <n v="111.083474341562"/>
    <n v="100.70302119999999"/>
    <n v="133.30016920987438"/>
  </r>
  <r>
    <x v="4"/>
    <s v="BKK AS"/>
    <n v="2022"/>
    <n v="66"/>
    <s v="Tre"/>
    <n v="95"/>
    <s v="Enkel"/>
    <s v="Simplex"/>
    <n v="100"/>
    <n v="100"/>
    <n v="27.05"/>
    <n v="27.05"/>
    <n v="14.5"/>
    <n v="14.5"/>
    <n v="108.76550906947701"/>
    <n v="98.687399189999994"/>
    <n v="2815.6267413419164"/>
  </r>
  <r>
    <x v="4"/>
    <s v="BKK AS"/>
    <n v="2022"/>
    <n v="66"/>
    <s v="Tre"/>
    <n v="70"/>
    <s v="Enkel"/>
    <s v="Simplex"/>
    <n v="100"/>
    <n v="100"/>
    <n v="41.83"/>
    <n v="41.83"/>
    <n v="3.08"/>
    <n v="3.08"/>
    <n v="106.447543797393"/>
    <n v="96.671777219999996"/>
    <n v="4073.8898021709701"/>
  </r>
  <r>
    <x v="4"/>
    <s v="BKK AS"/>
    <n v="2022"/>
    <n v="66"/>
    <s v="Stål"/>
    <n v="329"/>
    <s v="Enkel"/>
    <s v="Simplex"/>
    <n v="100"/>
    <n v="100"/>
    <n v="5"/>
    <n v="5"/>
    <m/>
    <n v="0"/>
    <n v="162.37233440798201"/>
    <n v="162.3723344"/>
    <n v="811.861672"/>
  </r>
  <r>
    <x v="4"/>
    <s v="BKK AS"/>
    <n v="2022"/>
    <n v="66"/>
    <s v="Tre"/>
    <n v="150"/>
    <s v="Enkel"/>
    <s v="Simplex"/>
    <n v="100"/>
    <n v="100"/>
    <n v="5.04"/>
    <n v="5.04"/>
    <m/>
    <n v="0"/>
    <n v="102.77911180157299"/>
    <n v="102.7791118"/>
    <n v="518.00672347199998"/>
  </r>
  <r>
    <x v="4"/>
    <s v="BKK AS"/>
    <n v="2022"/>
    <n v="66"/>
    <s v="Tre"/>
    <n v="95"/>
    <s v="Enkel"/>
    <s v="Simplex"/>
    <n v="100"/>
    <n v="100"/>
    <n v="2.35"/>
    <n v="2.35"/>
    <m/>
    <n v="0"/>
    <n v="98.687399190849803"/>
    <n v="98.687399189999994"/>
    <n v="231.91538809649998"/>
  </r>
  <r>
    <x v="4"/>
    <s v="BKK AS"/>
    <n v="2022"/>
    <n v="66"/>
    <s v="Tre"/>
    <n v="70"/>
    <s v="Enkel"/>
    <s v="Simplex"/>
    <n v="100"/>
    <n v="100"/>
    <n v="37.19"/>
    <n v="37.19"/>
    <n v="0.75"/>
    <n v="0.75"/>
    <n v="96.671777215124294"/>
    <n v="96.671777219999996"/>
    <n v="3595.2233948081425"/>
  </r>
  <r>
    <x v="5"/>
    <s v="BREHEIM NETT AS"/>
    <n v="2022"/>
    <n v="66"/>
    <s v="Tre"/>
    <n v="95"/>
    <s v="Enkel"/>
    <s v="Simplex"/>
    <n v="100"/>
    <n v="100"/>
    <n v="25.1"/>
    <n v="25.1"/>
    <m/>
    <n v="0"/>
    <n v="98.687399190849803"/>
    <n v="98.687399189999994"/>
    <n v="2477.0537196690002"/>
  </r>
  <r>
    <x v="6"/>
    <s v="ELINETT AS"/>
    <n v="2022"/>
    <n v="132"/>
    <s v="Tre"/>
    <n v="243"/>
    <s v="Enkel"/>
    <s v="Simplex"/>
    <n v="100"/>
    <n v="100"/>
    <n v="22.4"/>
    <n v="22.4"/>
    <m/>
    <n v="0"/>
    <n v="122.951047816032"/>
    <n v="122.9510478"/>
    <n v="2754.1034707199997"/>
  </r>
  <r>
    <x v="6"/>
    <s v="ELINETT AS"/>
    <n v="2022"/>
    <n v="132"/>
    <s v="Tre"/>
    <n v="150"/>
    <s v="Enkel"/>
    <s v="Simplex"/>
    <n v="100"/>
    <n v="100"/>
    <n v="107.899"/>
    <n v="107.899"/>
    <m/>
    <n v="0"/>
    <n v="120.331114384497"/>
    <n v="120.3311144"/>
    <n v="12983.6069126456"/>
  </r>
  <r>
    <x v="6"/>
    <s v="ELINETT AS"/>
    <n v="2022"/>
    <n v="132"/>
    <s v="Tre"/>
    <n v="120"/>
    <s v="Enkel"/>
    <s v="Simplex"/>
    <n v="100"/>
    <n v="100"/>
    <n v="1"/>
    <n v="1"/>
    <m/>
    <n v="0"/>
    <n v="117.711180952962"/>
    <n v="117.711181"/>
    <n v="117.711181"/>
  </r>
  <r>
    <x v="7"/>
    <s v="ELMEA AS"/>
    <n v="2022"/>
    <n v="132"/>
    <s v="Tre"/>
    <n v="150"/>
    <s v="Enkel"/>
    <s v="Simplex"/>
    <n v="100"/>
    <n v="100"/>
    <n v="4.4489999999999998"/>
    <n v="4.4489999999999998"/>
    <n v="2.33"/>
    <n v="2.33"/>
    <n v="133.43078154217099"/>
    <n v="120.3311144"/>
    <n v="565.87535240685838"/>
  </r>
  <r>
    <x v="7"/>
    <s v="ELMEA AS"/>
    <n v="2022"/>
    <n v="132"/>
    <s v="Tre"/>
    <n v="120"/>
    <s v="Enkel"/>
    <s v="Simplex"/>
    <n v="100"/>
    <n v="100"/>
    <n v="116.786"/>
    <n v="116.786"/>
    <n v="14.62"/>
    <n v="14.62"/>
    <n v="130.41785809590601"/>
    <n v="117.711181"/>
    <n v="13932.789603408146"/>
  </r>
  <r>
    <x v="7"/>
    <s v="ELMEA AS"/>
    <n v="2022"/>
    <n v="132"/>
    <s v="Stål"/>
    <n v="150"/>
    <s v="Enkel"/>
    <s v="Simplex"/>
    <n v="100"/>
    <n v="100"/>
    <n v="0.72099999999999997"/>
    <n v="0.72099999999999997"/>
    <n v="0"/>
    <n v="0"/>
    <n v="177.56845998583699"/>
    <n v="177.56845999999999"/>
    <n v="128.02685965999999"/>
  </r>
  <r>
    <x v="7"/>
    <s v="ELMEA AS"/>
    <n v="2022"/>
    <n v="132"/>
    <s v="Tre"/>
    <n v="150"/>
    <s v="Enkel"/>
    <s v="Simplex"/>
    <n v="100"/>
    <n v="100"/>
    <n v="10.029999999999999"/>
    <n v="10.029999999999999"/>
    <n v="0.1"/>
    <n v="0.1"/>
    <n v="120.331114384497"/>
    <n v="120.3311144"/>
    <n v="1206.9210774304497"/>
  </r>
  <r>
    <x v="8"/>
    <s v="ELVIA AS"/>
    <n v="2022"/>
    <n v="132"/>
    <s v="Stål"/>
    <n v="481"/>
    <s v="Dobbel"/>
    <s v="Simplex"/>
    <n v="100"/>
    <n v="100"/>
    <n v="4.25"/>
    <n v="4.25"/>
    <n v="4.25"/>
    <n v="4.25"/>
    <n v="287.000068101762"/>
    <n v="261.60006129999999"/>
    <n v="1219.7502894324884"/>
  </r>
  <r>
    <x v="8"/>
    <s v="ELVIA AS"/>
    <n v="2022"/>
    <n v="132"/>
    <s v="Stål"/>
    <n v="430"/>
    <s v="Dobbel"/>
    <s v="Simplex"/>
    <n v="100"/>
    <n v="100"/>
    <n v="32.070700000000002"/>
    <n v="32.070700000000002"/>
    <n v="32.07"/>
    <n v="32.07"/>
    <n v="279.60200786578798"/>
    <n v="254.94180710000001"/>
    <n v="8967.0148515207911"/>
  </r>
  <r>
    <x v="8"/>
    <s v="ELVIA AS"/>
    <n v="2022"/>
    <n v="132"/>
    <s v="Stål"/>
    <n v="243"/>
    <s v="Dobbel"/>
    <s v="Simplex"/>
    <n v="100"/>
    <n v="100"/>
    <n v="62.925600000000003"/>
    <n v="62.925600000000003"/>
    <n v="62.89"/>
    <n v="62.89"/>
    <n v="258.675770678118"/>
    <n v="236.10819359999999"/>
    <n v="16276.524669639002"/>
  </r>
  <r>
    <x v="8"/>
    <s v="ELVIA AS"/>
    <n v="2022"/>
    <n v="132"/>
    <s v="Stål"/>
    <n v="150"/>
    <s v="Dobbel"/>
    <s v="Simplex"/>
    <n v="100"/>
    <n v="100"/>
    <n v="1.65"/>
    <n v="1.65"/>
    <n v="1.65"/>
    <n v="1.65"/>
    <n v="252.10268997875599"/>
    <n v="230.192421"/>
    <n v="415.96943846494736"/>
  </r>
  <r>
    <x v="8"/>
    <s v="ELVIA AS"/>
    <n v="2022"/>
    <n v="132"/>
    <s v="Stål"/>
    <n v="430"/>
    <s v="Enkel"/>
    <s v="Simplex"/>
    <n v="100"/>
    <n v="100"/>
    <n v="8.6658000000000008"/>
    <n v="8.6658000000000008"/>
    <n v="8.66"/>
    <n v="8.66"/>
    <n v="220.561539363771"/>
    <n v="195.9013386"/>
    <n v="1911.1991586541371"/>
  </r>
  <r>
    <x v="8"/>
    <s v="ELVIA AS"/>
    <n v="2022"/>
    <n v="132"/>
    <s v="Stål"/>
    <n v="329"/>
    <s v="Enkel"/>
    <s v="Simplex"/>
    <n v="100"/>
    <n v="100"/>
    <n v="7.7039"/>
    <n v="7.7039"/>
    <n v="7.7"/>
    <n v="7.7"/>
    <n v="209.70863357882101"/>
    <n v="186.4640292"/>
    <n v="1615.4836882708018"/>
  </r>
  <r>
    <x v="8"/>
    <s v="ELVIA AS"/>
    <n v="2022"/>
    <n v="132"/>
    <s v="Stål"/>
    <n v="243"/>
    <s v="Enkel"/>
    <s v="Simplex"/>
    <n v="100"/>
    <n v="100"/>
    <n v="73.099999999999994"/>
    <n v="73.099999999999994"/>
    <n v="73.099999999999994"/>
    <n v="73.099999999999994"/>
    <n v="204.51809085322401"/>
    <n v="181.95051380000001"/>
    <n v="14950.272441370675"/>
  </r>
  <r>
    <x v="8"/>
    <s v="ELVIA AS"/>
    <n v="2022"/>
    <n v="132"/>
    <s v="Tre"/>
    <n v="243"/>
    <s v="Enkel"/>
    <s v="Simplex"/>
    <n v="100"/>
    <n v="100"/>
    <n v="129.48150000000001"/>
    <n v="129.48150000000001"/>
    <n v="129.44999999999999"/>
    <n v="129.44999999999999"/>
    <n v="136.44370498843699"/>
    <n v="122.9510478"/>
    <n v="17666.510568758873"/>
  </r>
  <r>
    <x v="8"/>
    <s v="ELVIA AS"/>
    <n v="2022"/>
    <n v="132"/>
    <s v="Stål"/>
    <n v="770"/>
    <s v="Enkel"/>
    <s v="Simplex"/>
    <n v="100"/>
    <n v="100"/>
    <n v="23.3"/>
    <n v="23.3"/>
    <n v="23.3"/>
    <n v="23.3"/>
    <n v="322.07607790841598"/>
    <n v="322.07607789999997"/>
    <n v="7504.3726152660929"/>
  </r>
  <r>
    <x v="8"/>
    <s v="ELVIA AS"/>
    <n v="2022"/>
    <n v="132"/>
    <s v="Stål"/>
    <n v="243"/>
    <s v="Dobbel"/>
    <s v="Simplex"/>
    <n v="100"/>
    <n v="100"/>
    <n v="9.8190000000000008"/>
    <n v="9.8190000000000008"/>
    <n v="9.81"/>
    <n v="9.81"/>
    <n v="236.10819361030701"/>
    <n v="236.10819359999999"/>
    <n v="2318.3463530595118"/>
  </r>
  <r>
    <x v="8"/>
    <s v="ELVIA AS"/>
    <n v="2022"/>
    <n v="132"/>
    <s v="Tre"/>
    <n v="243"/>
    <s v="Enkel"/>
    <s v="Simplex"/>
    <n v="100"/>
    <n v="100"/>
    <n v="204.72649999999999"/>
    <n v="204.72649999999999"/>
    <n v="0"/>
    <n v="0"/>
    <n v="122.951047816032"/>
    <n v="122.9510478"/>
    <n v="25171.337687426698"/>
  </r>
  <r>
    <x v="8"/>
    <s v="ELVIA AS"/>
    <n v="2022"/>
    <n v="132"/>
    <s v="Tre"/>
    <n v="150"/>
    <s v="Enkel"/>
    <s v="Simplex"/>
    <n v="100"/>
    <n v="100"/>
    <n v="211"/>
    <n v="211"/>
    <m/>
    <n v="0"/>
    <n v="120.331114384497"/>
    <n v="120.3311144"/>
    <n v="25389.8651384"/>
  </r>
  <r>
    <x v="8"/>
    <s v="ELVIA AS"/>
    <n v="2022"/>
    <n v="132"/>
    <s v="Tre"/>
    <n v="120"/>
    <s v="Enkel"/>
    <s v="Simplex"/>
    <n v="100"/>
    <n v="100"/>
    <n v="329.5"/>
    <n v="329.5"/>
    <m/>
    <n v="0"/>
    <n v="117.711180952962"/>
    <n v="117.711181"/>
    <n v="38785.834139499995"/>
  </r>
  <r>
    <x v="8"/>
    <s v="ELVIA AS"/>
    <n v="2022"/>
    <n v="132"/>
    <s v="Tre"/>
    <n v="95"/>
    <s v="Enkel"/>
    <s v="Simplex"/>
    <n v="100"/>
    <n v="100"/>
    <n v="6.9"/>
    <n v="6.9"/>
    <m/>
    <n v="0"/>
    <n v="115.169845524373"/>
    <n v="115.16984549999999"/>
    <n v="794.67193395000004"/>
  </r>
  <r>
    <x v="8"/>
    <s v="ELVIA AS"/>
    <n v="2022"/>
    <n v="132"/>
    <s v="Tre"/>
    <n v="70"/>
    <s v="Enkel"/>
    <s v="Simplex"/>
    <n v="100"/>
    <n v="100"/>
    <n v="14.1"/>
    <n v="14.1"/>
    <m/>
    <n v="0"/>
    <n v="112.704750158642"/>
    <n v="112.70475020000001"/>
    <n v="1589.1369778200001"/>
  </r>
  <r>
    <x v="8"/>
    <s v="ELVIA AS"/>
    <n v="2022"/>
    <n v="66"/>
    <s v="Stål"/>
    <n v="150"/>
    <s v="Dobbel"/>
    <s v="Duplex"/>
    <n v="100"/>
    <n v="100"/>
    <n v="1.21"/>
    <n v="1.21"/>
    <n v="1.21"/>
    <n v="1.21"/>
    <n v="256.09251761180798"/>
    <n v="237.3764745"/>
    <n v="309.87194631028763"/>
  </r>
  <r>
    <x v="8"/>
    <s v="ELVIA AS"/>
    <n v="2022"/>
    <n v="66"/>
    <s v="Stål"/>
    <n v="329"/>
    <s v="Dobbel"/>
    <s v="Simplex"/>
    <n v="100"/>
    <n v="100"/>
    <n v="64.442099999999996"/>
    <n v="64.442099999999996"/>
    <n v="64.31"/>
    <n v="64.31"/>
    <n v="230.05850161197301"/>
    <n v="210.2026515"/>
    <n v="14822.830008929133"/>
  </r>
  <r>
    <x v="8"/>
    <s v="ELVIA AS"/>
    <n v="2022"/>
    <n v="66"/>
    <s v="Stål"/>
    <n v="243"/>
    <s v="Dobbel"/>
    <s v="Simplex"/>
    <n v="100"/>
    <n v="100"/>
    <n v="157.6808"/>
    <n v="157.6808"/>
    <n v="157.47"/>
    <n v="157.47"/>
    <n v="224.27524428346899"/>
    <n v="204.99771989999999"/>
    <n v="35359.836236672782"/>
  </r>
  <r>
    <x v="8"/>
    <s v="ELVIA AS"/>
    <n v="2022"/>
    <n v="66"/>
    <s v="Stål"/>
    <n v="150"/>
    <s v="Dobbel"/>
    <s v="Simplex"/>
    <n v="100"/>
    <n v="100"/>
    <n v="98.5548"/>
    <n v="98.5548"/>
    <n v="98.39"/>
    <n v="98.39"/>
    <n v="218.660431343174"/>
    <n v="199.94438819999999"/>
    <n v="21546.95067503025"/>
  </r>
  <r>
    <x v="8"/>
    <s v="ELVIA AS"/>
    <n v="2022"/>
    <n v="66"/>
    <s v="Stål"/>
    <n v="120"/>
    <s v="Dobbel"/>
    <s v="Simplex"/>
    <n v="100"/>
    <n v="100"/>
    <n v="15.307499999999999"/>
    <n v="15.307499999999999"/>
    <n v="15.29"/>
    <n v="15.29"/>
    <n v="213.20915664385799"/>
    <n v="195.038241"/>
    <n v="3263.3811743020888"/>
  </r>
  <r>
    <x v="8"/>
    <s v="ELVIA AS"/>
    <n v="2022"/>
    <n v="66"/>
    <s v="Stål"/>
    <n v="95"/>
    <s v="Dobbel"/>
    <s v="Simplex"/>
    <n v="100"/>
    <n v="100"/>
    <n v="46.6892"/>
    <n v="46.6892"/>
    <n v="46.64"/>
    <n v="46.64"/>
    <n v="207.916656935784"/>
    <n v="190.27499119999999"/>
    <n v="9706.5944090520061"/>
  </r>
  <r>
    <x v="8"/>
    <s v="ELVIA AS"/>
    <n v="2022"/>
    <n v="66"/>
    <s v="Stål"/>
    <n v="70"/>
    <s v="Dobbel"/>
    <s v="Simplex"/>
    <n v="100"/>
    <n v="100"/>
    <n v="3.8281999999999998"/>
    <n v="3.8281999999999998"/>
    <n v="3.82"/>
    <n v="3.82"/>
    <n v="202.62415722771101"/>
    <n v="185.5117415"/>
    <n v="775.54547689015612"/>
  </r>
  <r>
    <x v="8"/>
    <s v="ELVIA AS"/>
    <n v="2022"/>
    <n v="66"/>
    <s v="Tre"/>
    <n v="243"/>
    <s v="Dobbel"/>
    <s v="Simplex"/>
    <n v="100"/>
    <n v="100"/>
    <n v="3.3902999999999999"/>
    <n v="3.3902999999999999"/>
    <n v="3.39"/>
    <n v="3.39"/>
    <n v="143.12622773343"/>
    <n v="132.11360500000001"/>
    <n v="485.2375460978277"/>
  </r>
  <r>
    <x v="8"/>
    <s v="ELVIA AS"/>
    <n v="2022"/>
    <n v="66"/>
    <s v="Tre"/>
    <n v="150"/>
    <s v="Dobbel"/>
    <s v="Simplex"/>
    <n v="100"/>
    <n v="100"/>
    <n v="26.332899999999999"/>
    <n v="26.332899999999999"/>
    <n v="26.32"/>
    <n v="26.32"/>
    <n v="139.91866770235899"/>
    <n v="129.2268009"/>
    <n v="3684.3263596576985"/>
  </r>
  <r>
    <x v="8"/>
    <s v="ELVIA AS"/>
    <n v="2022"/>
    <n v="66"/>
    <s v="Stål"/>
    <n v="329"/>
    <s v="Enkel"/>
    <s v="Duplex"/>
    <n v="100"/>
    <n v="100"/>
    <n v="0.48559999999999998"/>
    <n v="0.48559999999999998"/>
    <n v="0.48"/>
    <n v="0.48"/>
    <n v="221.939884891574"/>
    <n v="202.08403469999999"/>
    <n v="107.66281534227551"/>
  </r>
  <r>
    <x v="8"/>
    <s v="ELVIA AS"/>
    <n v="2022"/>
    <n v="66"/>
    <s v="Stål"/>
    <n v="150"/>
    <s v="Enkel"/>
    <s v="Duplex"/>
    <n v="100"/>
    <n v="100"/>
    <n v="0.15509999999999999"/>
    <n v="0.15509999999999999"/>
    <n v="0.15"/>
    <n v="0.15"/>
    <n v="210.92175029840101"/>
    <n v="192.20570720000001"/>
    <n v="32.618511651480148"/>
  </r>
  <r>
    <x v="8"/>
    <s v="ELVIA AS"/>
    <n v="2022"/>
    <n v="66"/>
    <s v="Stål"/>
    <n v="329"/>
    <s v="Enkel"/>
    <s v="Simplex"/>
    <n v="100"/>
    <n v="100"/>
    <n v="0.14729999999999999"/>
    <n v="0.14729999999999999"/>
    <n v="0.14000000000000001"/>
    <n v="0.14000000000000001"/>
    <n v="182.22818456917901"/>
    <n v="162.3723344"/>
    <n v="26.697263880805057"/>
  </r>
  <r>
    <x v="8"/>
    <s v="ELVIA AS"/>
    <n v="2022"/>
    <n v="66"/>
    <s v="Stål"/>
    <n v="243"/>
    <s v="Enkel"/>
    <s v="Simplex"/>
    <n v="100"/>
    <n v="100"/>
    <n v="18.051200000000001"/>
    <n v="18.051200000000001"/>
    <n v="18.010000000000002"/>
    <n v="18.010000000000002"/>
    <n v="177.79435395066"/>
    <n v="158.5168295"/>
    <n v="3208.6072080267868"/>
  </r>
  <r>
    <x v="8"/>
    <s v="ELVIA AS"/>
    <n v="2022"/>
    <n v="66"/>
    <s v="Stål"/>
    <n v="150"/>
    <s v="Enkel"/>
    <s v="Simplex"/>
    <n v="100"/>
    <n v="100"/>
    <n v="36.0167"/>
    <n v="36.0167"/>
    <n v="35.97"/>
    <n v="35.97"/>
    <n v="173.489664029767"/>
    <n v="154.7736209"/>
    <n v="6247.6511432467487"/>
  </r>
  <r>
    <x v="8"/>
    <s v="ELVIA AS"/>
    <n v="2022"/>
    <n v="66"/>
    <s v="Stål"/>
    <n v="95"/>
    <s v="Enkel"/>
    <s v="Simplex"/>
    <n v="100"/>
    <n v="100"/>
    <n v="10.3789"/>
    <n v="10.3789"/>
    <n v="10.37"/>
    <n v="10.37"/>
    <n v="165.25277031743499"/>
    <n v="147.6111046"/>
    <n v="1714.9849670227409"/>
  </r>
  <r>
    <x v="8"/>
    <s v="ELVIA AS"/>
    <n v="2022"/>
    <n v="66"/>
    <s v="Stål"/>
    <n v="70"/>
    <s v="Enkel"/>
    <s v="Simplex"/>
    <n v="100"/>
    <n v="100"/>
    <n v="6.9168000000000003"/>
    <n v="6.9168000000000003"/>
    <n v="6.91"/>
    <n v="6.91"/>
    <n v="161.195187207912"/>
    <n v="144.08277150000001"/>
    <n v="1114.8385064528718"/>
  </r>
  <r>
    <x v="8"/>
    <s v="ELVIA AS"/>
    <n v="2022"/>
    <n v="66"/>
    <s v="Tre"/>
    <n v="243"/>
    <s v="Enkel"/>
    <s v="Simplex"/>
    <n v="100"/>
    <n v="100"/>
    <n v="57.252899999999997"/>
    <n v="57.252899999999997"/>
    <n v="43.44"/>
    <n v="43.44"/>
    <n v="115.930107928963"/>
    <n v="104.9174852"/>
    <n v="6485.2186197532319"/>
  </r>
  <r>
    <x v="8"/>
    <s v="ELVIA AS"/>
    <n v="2022"/>
    <n v="66"/>
    <s v="Tre"/>
    <n v="150"/>
    <s v="Enkel"/>
    <s v="Simplex"/>
    <n v="100"/>
    <n v="100"/>
    <n v="100.58450000000001"/>
    <n v="100.58450000000001"/>
    <n v="85.51"/>
    <n v="85.51"/>
    <n v="113.470978571808"/>
    <n v="102.7791118"/>
    <n v="11252.247098504402"/>
  </r>
  <r>
    <x v="8"/>
    <s v="ELVIA AS"/>
    <n v="2022"/>
    <n v="66"/>
    <s v="Tre"/>
    <n v="120"/>
    <s v="Enkel"/>
    <s v="Simplex"/>
    <n v="100"/>
    <n v="100"/>
    <n v="41.817100000000003"/>
    <n v="41.817100000000003"/>
    <n v="7.42"/>
    <n v="7.42"/>
    <n v="111.083474341562"/>
    <n v="100.70302119999999"/>
    <n v="4288.1312701329098"/>
  </r>
  <r>
    <x v="8"/>
    <s v="ELVIA AS"/>
    <n v="2022"/>
    <n v="66"/>
    <s v="Tre"/>
    <n v="95"/>
    <s v="Enkel"/>
    <s v="Simplex"/>
    <n v="100"/>
    <n v="100"/>
    <n v="21.796600000000002"/>
    <n v="21.796600000000002"/>
    <n v="21.78"/>
    <n v="21.78"/>
    <n v="108.76550906947701"/>
    <n v="98.687399189999994"/>
    <n v="2370.5509983597631"/>
  </r>
  <r>
    <x v="8"/>
    <s v="ELVIA AS"/>
    <n v="2022"/>
    <n v="66"/>
    <s v="Tre"/>
    <n v="70"/>
    <s v="Enkel"/>
    <s v="Simplex"/>
    <n v="100"/>
    <n v="100"/>
    <n v="44.122199999999999"/>
    <n v="44.122199999999999"/>
    <n v="32.049999999999997"/>
    <n v="32.049999999999997"/>
    <n v="106.447543797393"/>
    <n v="96.671777219999996"/>
    <n v="4578.6848076617298"/>
  </r>
  <r>
    <x v="8"/>
    <s v="ELVIA AS"/>
    <n v="2022"/>
    <n v="66"/>
    <s v="Stål"/>
    <n v="243"/>
    <s v="Dobbel"/>
    <s v="Duplex"/>
    <n v="100"/>
    <n v="100"/>
    <n v="3.8067000000000002"/>
    <n v="3.8067000000000002"/>
    <n v="3.8"/>
    <n v="3.8"/>
    <n v="243.55276871181599"/>
    <n v="243.5527687"/>
    <n v="927.13232465519081"/>
  </r>
  <r>
    <x v="8"/>
    <s v="ELVIA AS"/>
    <n v="2022"/>
    <n v="66"/>
    <s v="Stål"/>
    <n v="329"/>
    <s v="Dobbel"/>
    <s v="Simplex"/>
    <n v="100"/>
    <n v="100"/>
    <n v="10.1"/>
    <n v="10.1"/>
    <m/>
    <n v="0"/>
    <n v="210.20265145077599"/>
    <n v="210.2026515"/>
    <n v="2123.0467801499999"/>
  </r>
  <r>
    <x v="8"/>
    <s v="ELVIA AS"/>
    <n v="2022"/>
    <n v="66"/>
    <s v="Stål"/>
    <n v="243"/>
    <s v="Dobbel"/>
    <s v="Simplex"/>
    <n v="100"/>
    <n v="100"/>
    <n v="98.257999999999996"/>
    <n v="98.257999999999996"/>
    <n v="0.1"/>
    <n v="0.1"/>
    <n v="204.997719855122"/>
    <n v="204.99771989999999"/>
    <n v="20142.665961929713"/>
  </r>
  <r>
    <x v="8"/>
    <s v="ELVIA AS"/>
    <n v="2022"/>
    <n v="66"/>
    <s v="Stål"/>
    <n v="150"/>
    <s v="Dobbel"/>
    <s v="Simplex"/>
    <n v="100"/>
    <n v="100"/>
    <n v="13.0877"/>
    <n v="13.0877"/>
    <n v="5.17"/>
    <n v="5.17"/>
    <n v="199.944388208856"/>
    <n v="199.94438819999999"/>
    <n v="2616.812169490925"/>
  </r>
  <r>
    <x v="8"/>
    <s v="ELVIA AS"/>
    <n v="2022"/>
    <n v="66"/>
    <s v="Stål"/>
    <n v="95"/>
    <s v="Dobbel"/>
    <s v="Simplex"/>
    <n v="100"/>
    <n v="100"/>
    <n v="5.2"/>
    <n v="5.2"/>
    <m/>
    <n v="0"/>
    <n v="190.274991242206"/>
    <n v="190.27499119999999"/>
    <n v="989.42995423999992"/>
  </r>
  <r>
    <x v="8"/>
    <s v="ELVIA AS"/>
    <n v="2022"/>
    <n v="66"/>
    <s v="Stål"/>
    <n v="70"/>
    <s v="Dobbel"/>
    <s v="Simplex"/>
    <n v="100"/>
    <n v="100"/>
    <n v="7.6802999999999999"/>
    <n v="7.6802999999999999"/>
    <n v="0"/>
    <n v="0"/>
    <n v="185.51174150494001"/>
    <n v="185.5117415"/>
    <n v="1424.78582824245"/>
  </r>
  <r>
    <x v="8"/>
    <s v="ELVIA AS"/>
    <n v="2022"/>
    <n v="66"/>
    <s v="Tre"/>
    <n v="243"/>
    <s v="Dobbel"/>
    <s v="Simplex"/>
    <n v="100"/>
    <n v="100"/>
    <n v="6.25"/>
    <n v="6.25"/>
    <m/>
    <n v="0"/>
    <n v="132.113604960087"/>
    <n v="132.11360500000001"/>
    <n v="825.71003125000004"/>
  </r>
  <r>
    <x v="8"/>
    <s v="ELVIA AS"/>
    <n v="2022"/>
    <n v="66"/>
    <s v="Stål"/>
    <n v="329"/>
    <s v="Enkel"/>
    <s v="Duplex"/>
    <n v="100"/>
    <n v="100"/>
    <n v="0.54"/>
    <n v="0.54"/>
    <n v="0.54"/>
    <n v="0.54"/>
    <n v="202.084034730377"/>
    <n v="202.08403469999999"/>
    <n v="109.12537875440358"/>
  </r>
  <r>
    <x v="8"/>
    <s v="ELVIA AS"/>
    <n v="2022"/>
    <n v="66"/>
    <s v="Stål"/>
    <n v="243"/>
    <s v="Enkel"/>
    <s v="Simplex"/>
    <n v="100"/>
    <n v="100"/>
    <n v="0.18740000000000001"/>
    <n v="0.18740000000000001"/>
    <n v="0"/>
    <n v="0"/>
    <n v="158.516829522313"/>
    <n v="158.5168295"/>
    <n v="29.706053848300002"/>
  </r>
  <r>
    <x v="8"/>
    <s v="ELVIA AS"/>
    <n v="2022"/>
    <n v="66"/>
    <s v="Stål"/>
    <n v="150"/>
    <s v="Enkel"/>
    <s v="Simplex"/>
    <n v="100"/>
    <n v="100"/>
    <n v="3.0785999999999998"/>
    <n v="3.0785999999999998"/>
    <n v="0"/>
    <n v="0"/>
    <n v="154.773620895449"/>
    <n v="154.7736209"/>
    <n v="476.48606930273996"/>
  </r>
  <r>
    <x v="8"/>
    <s v="ELVIA AS"/>
    <n v="2022"/>
    <n v="66"/>
    <s v="Stål"/>
    <n v="70"/>
    <s v="Enkel"/>
    <s v="Simplex"/>
    <n v="100"/>
    <n v="100"/>
    <n v="8.6999999999999993"/>
    <n v="8.6999999999999993"/>
    <m/>
    <n v="0"/>
    <n v="144.082771485141"/>
    <n v="144.08277150000001"/>
    <n v="1253.5201120499999"/>
  </r>
  <r>
    <x v="8"/>
    <s v="ELVIA AS"/>
    <n v="2022"/>
    <n v="66"/>
    <s v="Tre"/>
    <n v="243"/>
    <s v="Enkel"/>
    <s v="Simplex"/>
    <n v="100"/>
    <n v="100"/>
    <n v="63.732999999999997"/>
    <n v="63.732999999999997"/>
    <n v="0"/>
    <n v="0"/>
    <n v="104.91748515562"/>
    <n v="104.9174852"/>
    <n v="6686.7060842515993"/>
  </r>
  <r>
    <x v="8"/>
    <s v="ELVIA AS"/>
    <n v="2022"/>
    <n v="66"/>
    <s v="Tre"/>
    <n v="150"/>
    <s v="Enkel"/>
    <s v="Simplex"/>
    <n v="100"/>
    <n v="100"/>
    <n v="68.314700000000002"/>
    <n v="68.314700000000002"/>
    <n v="0"/>
    <n v="0"/>
    <n v="102.77911180157299"/>
    <n v="102.7791118"/>
    <n v="7021.32418888346"/>
  </r>
  <r>
    <x v="8"/>
    <s v="ELVIA AS"/>
    <n v="2022"/>
    <n v="66"/>
    <s v="Tre"/>
    <n v="120"/>
    <s v="Enkel"/>
    <s v="Simplex"/>
    <n v="100"/>
    <n v="100"/>
    <n v="68.522400000000005"/>
    <n v="68.522400000000005"/>
    <n v="0"/>
    <n v="0"/>
    <n v="100.703021166575"/>
    <n v="100.70302119999999"/>
    <n v="6900.4126998748798"/>
  </r>
  <r>
    <x v="8"/>
    <s v="ELVIA AS"/>
    <n v="2022"/>
    <n v="66"/>
    <s v="Tre"/>
    <n v="95"/>
    <s v="Enkel"/>
    <s v="Simplex"/>
    <n v="100"/>
    <n v="100"/>
    <n v="54.92"/>
    <n v="54.92"/>
    <m/>
    <n v="0"/>
    <n v="98.687399190849803"/>
    <n v="98.687399189999994"/>
    <n v="5419.9119635147999"/>
  </r>
  <r>
    <x v="8"/>
    <s v="ELVIA AS"/>
    <n v="2022"/>
    <n v="66"/>
    <s v="Tre"/>
    <n v="70"/>
    <s v="Enkel"/>
    <s v="Simplex"/>
    <n v="100"/>
    <n v="100"/>
    <n v="208.251"/>
    <n v="208.251"/>
    <m/>
    <n v="0"/>
    <n v="96.671777215124294"/>
    <n v="96.671777219999996"/>
    <n v="20131.994277842219"/>
  </r>
  <r>
    <x v="9"/>
    <s v="Enida AS"/>
    <n v="2022"/>
    <n v="66"/>
    <s v="Tre"/>
    <n v="150"/>
    <s v="Enkel"/>
    <s v="Simplex"/>
    <n v="100"/>
    <n v="100"/>
    <n v="9.1"/>
    <n v="9.1"/>
    <m/>
    <n v="0"/>
    <n v="102.77911180157299"/>
    <n v="102.7791118"/>
    <n v="935.28991737999991"/>
  </r>
  <r>
    <x v="9"/>
    <s v="Enida AS"/>
    <n v="2022"/>
    <n v="66"/>
    <s v="Tre"/>
    <n v="95"/>
    <s v="Enkel"/>
    <s v="Simplex"/>
    <n v="100"/>
    <n v="100"/>
    <n v="45.17"/>
    <n v="45.17"/>
    <m/>
    <n v="0"/>
    <n v="98.687399190849803"/>
    <n v="98.687399189999994"/>
    <n v="4457.7098214122998"/>
  </r>
  <r>
    <x v="9"/>
    <s v="Enida AS"/>
    <n v="2022"/>
    <n v="66"/>
    <s v="Tre"/>
    <n v="70"/>
    <s v="Enkel"/>
    <s v="Simplex"/>
    <n v="100"/>
    <n v="100"/>
    <n v="19.82"/>
    <n v="19.82"/>
    <m/>
    <n v="0"/>
    <n v="96.671777215124294"/>
    <n v="96.671777219999996"/>
    <n v="1916.0346245004"/>
  </r>
  <r>
    <x v="10"/>
    <s v="FAGNE AS"/>
    <n v="2022"/>
    <n v="300"/>
    <s v="Stål"/>
    <n v="481"/>
    <s v="Enkel"/>
    <s v="Simplex"/>
    <n v="100"/>
    <n v="100"/>
    <n v="12"/>
    <n v="12"/>
    <n v="12"/>
    <n v="12"/>
    <n v="281.75082097731899"/>
    <n v="281.75082099999997"/>
    <n v="3381.0098517278279"/>
  </r>
  <r>
    <x v="10"/>
    <s v="FAGNE AS"/>
    <n v="2022"/>
    <n v="132"/>
    <s v="Stål"/>
    <n v="243"/>
    <s v="Enkel"/>
    <s v="Simplex"/>
    <n v="100"/>
    <n v="100"/>
    <n v="3.73"/>
    <n v="3.73"/>
    <n v="3.73"/>
    <n v="3.73"/>
    <n v="204.51809085322401"/>
    <n v="181.95051380000001"/>
    <n v="762.85247888252559"/>
  </r>
  <r>
    <x v="10"/>
    <s v="FAGNE AS"/>
    <n v="2022"/>
    <n v="132"/>
    <s v="Tre"/>
    <n v="243"/>
    <s v="Enkel"/>
    <s v="Simplex"/>
    <n v="100"/>
    <n v="100"/>
    <n v="4.3499999999999996"/>
    <n v="4.3499999999999996"/>
    <n v="4.3499999999999996"/>
    <n v="4.3499999999999996"/>
    <n v="136.44370498843699"/>
    <n v="122.9510478"/>
    <n v="593.5301166997009"/>
  </r>
  <r>
    <x v="10"/>
    <s v="FAGNE AS"/>
    <n v="2022"/>
    <n v="132"/>
    <s v="Tre"/>
    <n v="120"/>
    <s v="Enkel"/>
    <s v="Simplex"/>
    <n v="100"/>
    <n v="100"/>
    <n v="14"/>
    <n v="14"/>
    <n v="14"/>
    <n v="14"/>
    <n v="130.41785809590601"/>
    <n v="117.711181"/>
    <n v="1825.8500133426842"/>
  </r>
  <r>
    <x v="10"/>
    <s v="FAGNE AS"/>
    <n v="2022"/>
    <n v="132"/>
    <s v="Tre"/>
    <n v="120"/>
    <s v="Enkel"/>
    <s v="Simplex"/>
    <n v="100"/>
    <n v="100"/>
    <n v="35.93"/>
    <n v="35.93"/>
    <n v="35.93"/>
    <n v="35.93"/>
    <n v="117.711180952962"/>
    <n v="117.711181"/>
    <n v="4229.3627316399243"/>
  </r>
  <r>
    <x v="10"/>
    <s v="FAGNE AS"/>
    <n v="2022"/>
    <n v="66"/>
    <s v="Stål"/>
    <n v="70"/>
    <s v="Dobbel"/>
    <s v="Duplex"/>
    <n v="100"/>
    <n v="100"/>
    <n v="27.172000000000001"/>
    <n v="27.172000000000001"/>
    <n v="27.16"/>
    <n v="27.16"/>
    <n v="236.84898867325299"/>
    <n v="219.73657299999999"/>
    <n v="6435.4553712415518"/>
  </r>
  <r>
    <x v="10"/>
    <s v="FAGNE AS"/>
    <n v="2022"/>
    <n v="66"/>
    <s v="Stål"/>
    <n v="243"/>
    <s v="Dobbel"/>
    <s v="Simplex"/>
    <n v="100"/>
    <n v="100"/>
    <n v="10"/>
    <n v="10"/>
    <n v="10"/>
    <n v="10"/>
    <n v="224.27524428346899"/>
    <n v="204.99771989999999"/>
    <n v="2242.7524428346901"/>
  </r>
  <r>
    <x v="10"/>
    <s v="FAGNE AS"/>
    <n v="2022"/>
    <n v="66"/>
    <s v="Stål"/>
    <n v="70"/>
    <s v="Dobbel"/>
    <s v="Simplex"/>
    <n v="100"/>
    <n v="100"/>
    <n v="36.865000000000002"/>
    <n v="36.865000000000002"/>
    <n v="36.85"/>
    <n v="36.85"/>
    <n v="202.62415722771101"/>
    <n v="185.5117415"/>
    <n v="7469.482869963651"/>
  </r>
  <r>
    <x v="10"/>
    <s v="FAGNE AS"/>
    <n v="2022"/>
    <n v="66"/>
    <s v="Tre"/>
    <n v="329"/>
    <s v="Dobbel"/>
    <s v="Simplex"/>
    <n v="100"/>
    <n v="100"/>
    <n v="2.4510000000000001"/>
    <n v="2.4510000000000001"/>
    <n v="2.4500000000000002"/>
    <n v="2.4500000000000002"/>
    <n v="146.430014565432"/>
    <n v="135.08701310000001"/>
    <n v="358.88862269840837"/>
  </r>
  <r>
    <x v="10"/>
    <s v="FAGNE AS"/>
    <n v="2022"/>
    <n v="66"/>
    <s v="Tre"/>
    <n v="243"/>
    <s v="Dobbel"/>
    <s v="Simplex"/>
    <n v="100"/>
    <n v="100"/>
    <n v="3.66"/>
    <n v="3.66"/>
    <n v="3.66"/>
    <n v="3.66"/>
    <n v="143.12622773343"/>
    <n v="132.11360500000001"/>
    <n v="523.84199350435381"/>
  </r>
  <r>
    <x v="10"/>
    <s v="FAGNE AS"/>
    <n v="2022"/>
    <n v="66"/>
    <s v="Stål"/>
    <n v="329"/>
    <s v="Enkel"/>
    <s v="Simplex"/>
    <n v="100"/>
    <n v="100"/>
    <n v="3.09"/>
    <n v="3.09"/>
    <n v="3.09"/>
    <n v="3.09"/>
    <n v="182.22818456917901"/>
    <n v="162.3723344"/>
    <n v="563.08509031876315"/>
  </r>
  <r>
    <x v="10"/>
    <s v="FAGNE AS"/>
    <n v="2022"/>
    <n v="66"/>
    <s v="Stål"/>
    <n v="243"/>
    <s v="Enkel"/>
    <s v="Simplex"/>
    <n v="100"/>
    <n v="100"/>
    <n v="11.05"/>
    <n v="11.05"/>
    <n v="11.04"/>
    <n v="11.04"/>
    <n v="177.79435395066"/>
    <n v="158.5168295"/>
    <n v="1964.4348359102867"/>
  </r>
  <r>
    <x v="10"/>
    <s v="FAGNE AS"/>
    <n v="2022"/>
    <n v="66"/>
    <s v="Stål"/>
    <n v="120"/>
    <s v="Enkel"/>
    <s v="Simplex"/>
    <n v="100"/>
    <n v="100"/>
    <n v="14.9"/>
    <n v="14.9"/>
    <n v="1.1200000000000001"/>
    <n v="1.1200000000000001"/>
    <n v="169.31035342695799"/>
    <n v="151.1394378"/>
    <n v="2272.329048722193"/>
  </r>
  <r>
    <x v="10"/>
    <s v="FAGNE AS"/>
    <n v="2022"/>
    <n v="66"/>
    <s v="Stål"/>
    <n v="95"/>
    <s v="Enkel"/>
    <s v="Simplex"/>
    <n v="100"/>
    <n v="100"/>
    <n v="0.03"/>
    <n v="0.03"/>
    <n v="0.03"/>
    <n v="0.03"/>
    <n v="165.25277031743499"/>
    <n v="147.6111046"/>
    <n v="4.9575831095230498"/>
  </r>
  <r>
    <x v="10"/>
    <s v="FAGNE AS"/>
    <n v="2022"/>
    <n v="66"/>
    <s v="Tre"/>
    <n v="329"/>
    <s v="Enkel"/>
    <s v="Simplex"/>
    <n v="100"/>
    <n v="100"/>
    <n v="14.378"/>
    <n v="14.378"/>
    <n v="14.36"/>
    <n v="14.36"/>
    <n v="118.463011166832"/>
    <n v="107.1200097"/>
    <n v="1703.0570005303077"/>
  </r>
  <r>
    <x v="10"/>
    <s v="FAGNE AS"/>
    <n v="2022"/>
    <n v="66"/>
    <s v="Tre"/>
    <n v="243"/>
    <s v="Enkel"/>
    <s v="Simplex"/>
    <n v="100"/>
    <n v="100"/>
    <n v="42.715000000000003"/>
    <n v="42.715000000000003"/>
    <n v="42.71"/>
    <n v="42.71"/>
    <n v="115.930107928963"/>
    <n v="104.9174852"/>
    <n v="4951.8994970720096"/>
  </r>
  <r>
    <x v="10"/>
    <s v="FAGNE AS"/>
    <n v="2022"/>
    <n v="66"/>
    <s v="Tre"/>
    <n v="150"/>
    <s v="Enkel"/>
    <s v="Simplex"/>
    <n v="100"/>
    <n v="100"/>
    <n v="130.9"/>
    <n v="130.9"/>
    <n v="123.87"/>
    <n v="123.87"/>
    <n v="113.470978571808"/>
    <n v="102.7791118"/>
    <n v="14778.187271643857"/>
  </r>
  <r>
    <x v="10"/>
    <s v="FAGNE AS"/>
    <n v="2022"/>
    <n v="66"/>
    <s v="Tre"/>
    <n v="120"/>
    <s v="Enkel"/>
    <s v="Simplex"/>
    <n v="100"/>
    <n v="100"/>
    <n v="87.7"/>
    <n v="87.7"/>
    <n v="16.97"/>
    <n v="16.97"/>
    <n v="111.083474341562"/>
    <n v="100.70302119999999"/>
    <n v="9007.8112490523072"/>
  </r>
  <r>
    <x v="10"/>
    <s v="FAGNE AS"/>
    <n v="2022"/>
    <n v="66"/>
    <s v="Tre"/>
    <n v="95"/>
    <s v="Enkel"/>
    <s v="Simplex"/>
    <n v="100"/>
    <n v="100"/>
    <n v="19.023"/>
    <n v="19.023"/>
    <n v="1.57"/>
    <n v="1.57"/>
    <n v="108.76550906947701"/>
    <n v="98.687399189999994"/>
    <n v="1893.1530273021488"/>
  </r>
  <r>
    <x v="10"/>
    <s v="FAGNE AS"/>
    <n v="2022"/>
    <n v="66"/>
    <s v="Tre"/>
    <n v="70"/>
    <s v="Enkel"/>
    <s v="Simplex"/>
    <n v="100"/>
    <n v="100"/>
    <n v="57.487000000000002"/>
    <n v="57.487000000000002"/>
    <n v="19.45"/>
    <n v="19.45"/>
    <n v="106.447543797393"/>
    <n v="96.671777219999996"/>
    <n v="5747.5091169764346"/>
  </r>
  <r>
    <x v="10"/>
    <s v="FAGNE AS"/>
    <n v="2022"/>
    <n v="66"/>
    <s v="Stål"/>
    <n v="150"/>
    <s v="Enkel"/>
    <s v="Simplex"/>
    <n v="100"/>
    <n v="100"/>
    <n v="0.7"/>
    <n v="0.7"/>
    <m/>
    <n v="0"/>
    <n v="154.773620895449"/>
    <n v="154.7736209"/>
    <n v="108.34153463"/>
  </r>
  <r>
    <x v="10"/>
    <s v="FAGNE AS"/>
    <n v="2022"/>
    <n v="66"/>
    <s v="Tre"/>
    <n v="150"/>
    <s v="Enkel"/>
    <s v="Simplex"/>
    <n v="100"/>
    <n v="100"/>
    <n v="15.577"/>
    <n v="15.577"/>
    <m/>
    <n v="0"/>
    <n v="102.77911180157299"/>
    <n v="102.7791118"/>
    <n v="1600.9902245086"/>
  </r>
  <r>
    <x v="10"/>
    <s v="FAGNE AS"/>
    <n v="2022"/>
    <n v="66"/>
    <s v="Tre"/>
    <n v="120"/>
    <s v="Enkel"/>
    <s v="Simplex"/>
    <n v="100"/>
    <n v="100"/>
    <n v="11.98"/>
    <n v="11.98"/>
    <n v="1.23"/>
    <n v="1.23"/>
    <n v="100.703021166575"/>
    <n v="100.70302119999999"/>
    <n v="1206.4221939348872"/>
  </r>
  <r>
    <x v="10"/>
    <s v="FAGNE AS"/>
    <n v="2022"/>
    <n v="66"/>
    <s v="Tre"/>
    <n v="95"/>
    <s v="Enkel"/>
    <s v="Simplex"/>
    <n v="100"/>
    <n v="100"/>
    <n v="12.622999999999999"/>
    <n v="12.622999999999999"/>
    <m/>
    <n v="0"/>
    <n v="98.687399190849803"/>
    <n v="98.687399189999994"/>
    <n v="1245.7310399753699"/>
  </r>
  <r>
    <x v="10"/>
    <s v="FAGNE AS"/>
    <n v="2022"/>
    <n v="66"/>
    <s v="Tre"/>
    <n v="70"/>
    <s v="Enkel"/>
    <s v="Simplex"/>
    <n v="100"/>
    <n v="100"/>
    <n v="52.512999999999998"/>
    <n v="52.512999999999998"/>
    <m/>
    <n v="0"/>
    <n v="96.671777215124294"/>
    <n v="96.671777219999996"/>
    <n v="5076.5250371538596"/>
  </r>
  <r>
    <x v="11"/>
    <s v="FJELLNETT AS"/>
    <n v="2022"/>
    <n v="132"/>
    <s v="Tre"/>
    <n v="329"/>
    <s v="Enkel"/>
    <s v="Simplex"/>
    <n v="100"/>
    <n v="100"/>
    <n v="64.8"/>
    <n v="64.8"/>
    <n v="3.38"/>
    <n v="3.38"/>
    <n v="139.54701613808999"/>
    <n v="125.6495793"/>
    <n v="8189.0660751527439"/>
  </r>
  <r>
    <x v="11"/>
    <s v="FJELLNETT AS"/>
    <n v="2022"/>
    <n v="132"/>
    <s v="Tre"/>
    <n v="150"/>
    <s v="Enkel"/>
    <s v="Simplex"/>
    <n v="100"/>
    <n v="100"/>
    <n v="0.65"/>
    <n v="0.65"/>
    <n v="0.65"/>
    <n v="0.65"/>
    <n v="133.43078154217099"/>
    <n v="120.3311144"/>
    <n v="86.730008002411154"/>
  </r>
  <r>
    <x v="11"/>
    <s v="FJELLNETT AS"/>
    <n v="2022"/>
    <n v="132"/>
    <s v="Tre"/>
    <n v="120"/>
    <s v="Enkel"/>
    <s v="Simplex"/>
    <n v="100"/>
    <n v="100"/>
    <n v="8.4700000000000006"/>
    <n v="8.4700000000000006"/>
    <n v="1.97"/>
    <n v="1.97"/>
    <n v="130.41785809590601"/>
    <n v="117.711181"/>
    <n v="1022.0458569489349"/>
  </r>
  <r>
    <x v="11"/>
    <s v="FJELLNETT AS"/>
    <n v="2022"/>
    <n v="132"/>
    <s v="Tre"/>
    <n v="243"/>
    <s v="Enkel"/>
    <s v="Simplex"/>
    <n v="100"/>
    <n v="100"/>
    <n v="12.13"/>
    <n v="12.13"/>
    <n v="0"/>
    <n v="0"/>
    <n v="122.951047816032"/>
    <n v="122.9510478"/>
    <n v="1491.396209814"/>
  </r>
  <r>
    <x v="11"/>
    <s v="FJELLNETT AS"/>
    <n v="2022"/>
    <n v="66"/>
    <s v="Tre"/>
    <n v="243"/>
    <s v="Enkel"/>
    <s v="Simplex"/>
    <n v="100"/>
    <n v="100"/>
    <n v="8.5"/>
    <n v="8.5"/>
    <m/>
    <n v="0"/>
    <n v="104.91748515562"/>
    <n v="104.9174852"/>
    <n v="891.79862420000006"/>
  </r>
  <r>
    <x v="11"/>
    <s v="FJELLNETT AS"/>
    <n v="2022"/>
    <n v="66"/>
    <s v="Tre"/>
    <n v="150"/>
    <s v="Enkel"/>
    <s v="Simplex"/>
    <n v="100"/>
    <n v="100"/>
    <n v="32.137999999999998"/>
    <n v="32.137999999999998"/>
    <m/>
    <n v="0"/>
    <n v="102.77911180157299"/>
    <n v="102.7791118"/>
    <n v="3303.1150950283995"/>
  </r>
  <r>
    <x v="11"/>
    <s v="FJELLNETT AS"/>
    <n v="2022"/>
    <n v="66"/>
    <s v="Tre"/>
    <n v="120"/>
    <s v="Enkel"/>
    <s v="Simplex"/>
    <n v="100"/>
    <n v="100"/>
    <n v="89.5"/>
    <n v="89.5"/>
    <m/>
    <n v="0"/>
    <n v="100.703021166575"/>
    <n v="100.70302119999999"/>
    <n v="9012.9203973999993"/>
  </r>
  <r>
    <x v="11"/>
    <s v="FJELLNETT AS"/>
    <n v="2022"/>
    <n v="66"/>
    <s v="Tre"/>
    <n v="70"/>
    <s v="Enkel"/>
    <s v="Simplex"/>
    <n v="100"/>
    <n v="100"/>
    <n v="73.623999999999995"/>
    <n v="73.623999999999995"/>
    <m/>
    <n v="0"/>
    <n v="96.671777215124294"/>
    <n v="96.671777219999996"/>
    <n v="7117.362926045279"/>
  </r>
  <r>
    <x v="12"/>
    <s v="GLITRE NETT AS"/>
    <n v="2022"/>
    <n v="132"/>
    <s v="Stål"/>
    <n v="243"/>
    <s v="Dobbel"/>
    <s v="Duplex"/>
    <n v="100"/>
    <n v="100"/>
    <n v="10"/>
    <n v="10"/>
    <n v="10"/>
    <n v="10"/>
    <n v="303.81092481374202"/>
    <n v="281.24334770000002"/>
    <n v="3038.1092481374203"/>
  </r>
  <r>
    <x v="12"/>
    <s v="GLITRE NETT AS"/>
    <n v="2022"/>
    <n v="132"/>
    <s v="Stål"/>
    <n v="329"/>
    <s v="Dobbel"/>
    <s v="Simplex"/>
    <n v="100"/>
    <n v="100"/>
    <n v="9.9909999999999997"/>
    <n v="9.9909999999999997"/>
    <n v="9.99"/>
    <n v="9.99"/>
    <n v="265.44604379846197"/>
    <n v="242.2014394"/>
    <n v="2652.0481789860346"/>
  </r>
  <r>
    <x v="12"/>
    <s v="GLITRE NETT AS"/>
    <n v="2022"/>
    <n v="132"/>
    <s v="Stål"/>
    <n v="243"/>
    <s v="Dobbel"/>
    <s v="Simplex"/>
    <n v="100"/>
    <n v="100"/>
    <n v="148.51"/>
    <n v="148.51"/>
    <n v="57.37"/>
    <n v="57.37"/>
    <n v="258.675770678118"/>
    <n v="236.10819359999999"/>
    <n v="36359.129728507622"/>
  </r>
  <r>
    <x v="12"/>
    <s v="GLITRE NETT AS"/>
    <n v="2022"/>
    <n v="132"/>
    <s v="Stål"/>
    <n v="150"/>
    <s v="Dobbel"/>
    <s v="Simplex"/>
    <n v="100"/>
    <n v="100"/>
    <n v="12.2"/>
    <n v="12.2"/>
    <n v="12.2"/>
    <n v="12.2"/>
    <n v="252.10268997875599"/>
    <n v="230.192421"/>
    <n v="3075.6528177408227"/>
  </r>
  <r>
    <x v="12"/>
    <s v="GLITRE NETT AS"/>
    <n v="2022"/>
    <n v="132"/>
    <s v="Stål"/>
    <n v="120"/>
    <s v="Dobbel"/>
    <s v="Simplex"/>
    <n v="100"/>
    <n v="100"/>
    <n v="8.3000000000000007"/>
    <n v="8.3000000000000007"/>
    <n v="8.3000000000000007"/>
    <n v="8.3000000000000007"/>
    <n v="245.52960927939299"/>
    <n v="224.2766484"/>
    <n v="2037.8957570189621"/>
  </r>
  <r>
    <x v="12"/>
    <s v="GLITRE NETT AS"/>
    <n v="2022"/>
    <n v="132"/>
    <s v="Stål"/>
    <n v="95"/>
    <s v="Dobbel"/>
    <s v="Simplex"/>
    <n v="100"/>
    <n v="100"/>
    <n v="79.760000000000005"/>
    <n v="79.760000000000005"/>
    <n v="79.760000000000005"/>
    <n v="79.760000000000005"/>
    <n v="239.15372100101101"/>
    <n v="218.53834889999999"/>
    <n v="19074.900787040639"/>
  </r>
  <r>
    <x v="12"/>
    <s v="GLITRE NETT AS"/>
    <n v="2022"/>
    <n v="132"/>
    <s v="Stål"/>
    <n v="380"/>
    <s v="Enkel"/>
    <s v="Simplex"/>
    <n v="100"/>
    <n v="100"/>
    <n v="12.8"/>
    <n v="12.8"/>
    <n v="22.7"/>
    <n v="22.7"/>
    <n v="215.05489258618499"/>
    <n v="191.11295010000001"/>
    <n v="2989.7278557163991"/>
  </r>
  <r>
    <x v="12"/>
    <s v="GLITRE NETT AS"/>
    <n v="2022"/>
    <n v="132"/>
    <s v="Stål"/>
    <n v="329"/>
    <s v="Enkel"/>
    <s v="Simplex"/>
    <n v="100"/>
    <n v="100"/>
    <n v="16.399999999999999"/>
    <n v="16.399999999999999"/>
    <n v="16.399999999999999"/>
    <n v="16.399999999999999"/>
    <n v="209.70863357882101"/>
    <n v="186.4640292"/>
    <n v="3439.2215906926644"/>
  </r>
  <r>
    <x v="12"/>
    <s v="GLITRE NETT AS"/>
    <n v="2022"/>
    <n v="132"/>
    <s v="Stål"/>
    <n v="243"/>
    <s v="Enkel"/>
    <s v="Simplex"/>
    <n v="100"/>
    <n v="100"/>
    <n v="239.965"/>
    <n v="239.965"/>
    <n v="165.8"/>
    <n v="165.8"/>
    <n v="204.51809085322401"/>
    <n v="181.95051380000001"/>
    <n v="47403.45931944155"/>
  </r>
  <r>
    <x v="12"/>
    <s v="GLITRE NETT AS"/>
    <n v="2022"/>
    <n v="132"/>
    <s v="Stål"/>
    <n v="150"/>
    <s v="Enkel"/>
    <s v="Simplex"/>
    <n v="100"/>
    <n v="100"/>
    <n v="16.234999999999999"/>
    <n v="16.234999999999999"/>
    <n v="16.234999999999999"/>
    <n v="16.234999999999999"/>
    <n v="199.47872898371301"/>
    <n v="177.56845999999999"/>
    <n v="3238.5371650505808"/>
  </r>
  <r>
    <x v="12"/>
    <s v="GLITRE NETT AS"/>
    <n v="2022"/>
    <n v="132"/>
    <s v="Stål"/>
    <n v="120"/>
    <s v="Enkel"/>
    <s v="Simplex"/>
    <n v="100"/>
    <n v="100"/>
    <n v="75.927999999999997"/>
    <n v="75.927999999999997"/>
    <n v="61.26"/>
    <n v="61.26"/>
    <n v="194.43936711420099"/>
    <n v="173.18640619999999"/>
    <n v="14451.65383555755"/>
  </r>
  <r>
    <x v="12"/>
    <s v="GLITRE NETT AS"/>
    <n v="2022"/>
    <n v="132"/>
    <s v="Stål"/>
    <n v="95"/>
    <s v="Enkel"/>
    <s v="Simplex"/>
    <n v="100"/>
    <n v="100"/>
    <n v="8.032"/>
    <n v="8.032"/>
    <n v="8.0299999999999994"/>
    <n v="8.0299999999999994"/>
    <n v="189.551186100775"/>
    <n v="168.93581399999999"/>
    <n v="1522.4338960172233"/>
  </r>
  <r>
    <x v="12"/>
    <s v="GLITRE NETT AS"/>
    <n v="2022"/>
    <n v="132"/>
    <s v="Tre"/>
    <n v="329"/>
    <s v="Enkel"/>
    <s v="Simplex"/>
    <n v="100"/>
    <n v="100"/>
    <n v="12.87"/>
    <n v="12.87"/>
    <n v="1.39"/>
    <n v="1.39"/>
    <n v="139.54701613808999"/>
    <n v="125.6495793"/>
    <n v="1636.4275227959449"/>
  </r>
  <r>
    <x v="12"/>
    <s v="GLITRE NETT AS"/>
    <n v="2022"/>
    <n v="132"/>
    <s v="Tre"/>
    <n v="243"/>
    <s v="Enkel"/>
    <s v="Simplex"/>
    <n v="100"/>
    <n v="100"/>
    <n v="206.929"/>
    <n v="206.929"/>
    <n v="68.400000000000006"/>
    <n v="68.400000000000006"/>
    <n v="136.44370498843699"/>
    <n v="122.9510478"/>
    <n v="26365.035121895293"/>
  </r>
  <r>
    <x v="12"/>
    <s v="GLITRE NETT AS"/>
    <n v="2022"/>
    <n v="132"/>
    <s v="Tre"/>
    <n v="150"/>
    <s v="Enkel"/>
    <s v="Simplex"/>
    <n v="100"/>
    <n v="100"/>
    <n v="237.97399999999999"/>
    <n v="237.97399999999999"/>
    <n v="38.950000000000003"/>
    <n v="38.950000000000003"/>
    <n v="133.43078154217099"/>
    <n v="120.3311144"/>
    <n v="29145.90865341316"/>
  </r>
  <r>
    <x v="12"/>
    <s v="GLITRE NETT AS"/>
    <n v="2022"/>
    <n v="132"/>
    <s v="Tre"/>
    <n v="120"/>
    <s v="Enkel"/>
    <s v="Simplex"/>
    <n v="100"/>
    <n v="100"/>
    <n v="78.146000000000001"/>
    <n v="78.146000000000001"/>
    <n v="28.09"/>
    <n v="28.09"/>
    <n v="130.41785809590601"/>
    <n v="117.711181"/>
    <n v="9555.5885100499981"/>
  </r>
  <r>
    <x v="12"/>
    <s v="GLITRE NETT AS"/>
    <n v="2022"/>
    <n v="132"/>
    <s v="Tre"/>
    <n v="95"/>
    <s v="Enkel"/>
    <s v="Simplex"/>
    <n v="100"/>
    <n v="100"/>
    <n v="13.74"/>
    <n v="13.74"/>
    <n v="3.1"/>
    <n v="3.1"/>
    <n v="127.495322353029"/>
    <n v="115.16984549999999"/>
    <n v="1620.64265541439"/>
  </r>
  <r>
    <x v="12"/>
    <s v="GLITRE NETT AS"/>
    <n v="2022"/>
    <n v="132"/>
    <s v="Stål"/>
    <n v="243"/>
    <s v="Enkel"/>
    <s v="Simplex"/>
    <n v="100"/>
    <n v="100"/>
    <n v="0.878"/>
    <n v="0.878"/>
    <n v="0.79"/>
    <n v="0.79"/>
    <n v="181.950513785412"/>
    <n v="181.95051380000001"/>
    <n v="159.75255110487549"/>
  </r>
  <r>
    <x v="12"/>
    <s v="GLITRE NETT AS"/>
    <n v="2022"/>
    <n v="132"/>
    <s v="Stål"/>
    <n v="150"/>
    <s v="Enkel"/>
    <s v="Simplex"/>
    <n v="100"/>
    <n v="100"/>
    <n v="0.73"/>
    <n v="0.73"/>
    <n v="0"/>
    <n v="0"/>
    <n v="177.56845998583699"/>
    <n v="177.56845999999999"/>
    <n v="129.62497579999999"/>
  </r>
  <r>
    <x v="12"/>
    <s v="GLITRE NETT AS"/>
    <n v="2022"/>
    <n v="132"/>
    <s v="Stål"/>
    <n v="120"/>
    <s v="Enkel"/>
    <s v="Simplex"/>
    <n v="100"/>
    <n v="100"/>
    <n v="0.127"/>
    <n v="0.127"/>
    <m/>
    <n v="0"/>
    <n v="173.18640618626199"/>
    <n v="173.18640619999999"/>
    <n v="21.994673587400001"/>
  </r>
  <r>
    <x v="12"/>
    <s v="GLITRE NETT AS"/>
    <n v="2022"/>
    <n v="132"/>
    <s v="Tre"/>
    <n v="243"/>
    <s v="Enkel"/>
    <s v="Simplex"/>
    <n v="100"/>
    <n v="100"/>
    <n v="36.82"/>
    <n v="36.82"/>
    <n v="0"/>
    <n v="0"/>
    <n v="122.951047816032"/>
    <n v="122.9510478"/>
    <n v="4527.0575799959997"/>
  </r>
  <r>
    <x v="12"/>
    <s v="GLITRE NETT AS"/>
    <n v="2022"/>
    <n v="132"/>
    <s v="Tre"/>
    <n v="150"/>
    <s v="Enkel"/>
    <s v="Simplex"/>
    <n v="100"/>
    <n v="100"/>
    <n v="24.09"/>
    <n v="24.09"/>
    <n v="0"/>
    <n v="0"/>
    <n v="120.331114384497"/>
    <n v="120.3311144"/>
    <n v="2898.7765458960002"/>
  </r>
  <r>
    <x v="12"/>
    <s v="GLITRE NETT AS"/>
    <n v="2022"/>
    <n v="132"/>
    <s v="Tre"/>
    <n v="120"/>
    <s v="Enkel"/>
    <s v="Simplex"/>
    <n v="100"/>
    <n v="100"/>
    <n v="0.15"/>
    <n v="0.15"/>
    <n v="0"/>
    <n v="0"/>
    <n v="117.711180952962"/>
    <n v="117.711181"/>
    <n v="17.65667715"/>
  </r>
  <r>
    <x v="12"/>
    <s v="GLITRE NETT AS"/>
    <n v="2022"/>
    <n v="132"/>
    <s v="Tre"/>
    <n v="95"/>
    <s v="Enkel"/>
    <s v="Simplex"/>
    <n v="100"/>
    <n v="100"/>
    <n v="35.722000000000001"/>
    <n v="35.722000000000001"/>
    <n v="5.4160000000000004"/>
    <n v="5.4160000000000004"/>
    <n v="115.169845524373"/>
    <n v="115.16984549999999"/>
    <n v="4114.0972210830041"/>
  </r>
  <r>
    <x v="12"/>
    <s v="GLITRE NETT AS"/>
    <n v="2022"/>
    <n v="66"/>
    <s v="Stål"/>
    <n v="329"/>
    <s v="Dobbel"/>
    <s v="Simplex"/>
    <n v="100"/>
    <n v="100"/>
    <n v="17.637"/>
    <n v="17.637"/>
    <n v="17.62"/>
    <n v="17.62"/>
    <n v="230.05850161197301"/>
    <n v="210.2026515"/>
    <n v="4057.2042434784648"/>
  </r>
  <r>
    <x v="12"/>
    <s v="GLITRE NETT AS"/>
    <n v="2022"/>
    <n v="66"/>
    <s v="Stål"/>
    <n v="243"/>
    <s v="Dobbel"/>
    <s v="Simplex"/>
    <n v="100"/>
    <n v="100"/>
    <n v="2.62"/>
    <n v="2.62"/>
    <n v="2.62"/>
    <n v="2.62"/>
    <n v="224.27524428346899"/>
    <n v="204.99771989999999"/>
    <n v="587.60114002268881"/>
  </r>
  <r>
    <x v="12"/>
    <s v="GLITRE NETT AS"/>
    <n v="2022"/>
    <n v="66"/>
    <s v="Stål"/>
    <n v="95"/>
    <s v="Dobbel"/>
    <s v="Simplex"/>
    <n v="100"/>
    <n v="100"/>
    <n v="3.375"/>
    <n v="3.375"/>
    <n v="3.37"/>
    <n v="3.37"/>
    <n v="207.916656935784"/>
    <n v="190.27499119999999"/>
    <n v="701.63050882959215"/>
  </r>
  <r>
    <x v="12"/>
    <s v="GLITRE NETT AS"/>
    <n v="2022"/>
    <n v="66"/>
    <s v="Stål"/>
    <n v="70"/>
    <s v="Dobbel"/>
    <s v="Simplex"/>
    <n v="100"/>
    <n v="100"/>
    <n v="32.06"/>
    <n v="32.06"/>
    <n v="32.06"/>
    <n v="32.06"/>
    <n v="202.62415722771101"/>
    <n v="185.5117415"/>
    <n v="6496.1304807204151"/>
  </r>
  <r>
    <x v="12"/>
    <s v="GLITRE NETT AS"/>
    <n v="2022"/>
    <n v="66"/>
    <s v="Tre"/>
    <n v="243"/>
    <s v="Dobbel"/>
    <s v="Simplex"/>
    <n v="100"/>
    <n v="100"/>
    <n v="1.2"/>
    <n v="1.2"/>
    <n v="1.2"/>
    <n v="1.2"/>
    <n v="143.12622773343"/>
    <n v="132.11360500000001"/>
    <n v="171.75147328011599"/>
  </r>
  <r>
    <x v="12"/>
    <s v="GLITRE NETT AS"/>
    <n v="2022"/>
    <n v="66"/>
    <s v="Tre"/>
    <n v="150"/>
    <s v="Dobbel"/>
    <s v="Simplex"/>
    <n v="100"/>
    <n v="100"/>
    <n v="31.9"/>
    <n v="31.9"/>
    <n v="31.9"/>
    <n v="31.9"/>
    <n v="139.91866770235899"/>
    <n v="129.2268009"/>
    <n v="4463.4054997052517"/>
  </r>
  <r>
    <x v="12"/>
    <s v="GLITRE NETT AS"/>
    <n v="2022"/>
    <n v="66"/>
    <s v="Tre"/>
    <n v="95"/>
    <s v="Dobbel"/>
    <s v="Simplex"/>
    <n v="100"/>
    <n v="100"/>
    <n v="0.56999999999999995"/>
    <n v="0.56999999999999995"/>
    <n v="0.56999999999999995"/>
    <n v="0.56999999999999995"/>
    <n v="133.78109878627501"/>
    <n v="123.70298889999999"/>
    <n v="76.255226308176745"/>
  </r>
  <r>
    <x v="12"/>
    <s v="GLITRE NETT AS"/>
    <n v="2022"/>
    <n v="66"/>
    <s v="Stål"/>
    <n v="329"/>
    <s v="Enkel"/>
    <s v="Duplex"/>
    <n v="100"/>
    <n v="100"/>
    <n v="0.3"/>
    <n v="0.3"/>
    <n v="0.3"/>
    <n v="0.3"/>
    <n v="221.939884891574"/>
    <n v="202.08403469999999"/>
    <n v="66.581965467472202"/>
  </r>
  <r>
    <x v="12"/>
    <s v="GLITRE NETT AS"/>
    <n v="2022"/>
    <n v="66"/>
    <s v="Tre"/>
    <n v="329"/>
    <s v="Enkel"/>
    <s v="Duplex"/>
    <n v="100"/>
    <n v="100"/>
    <n v="0.3"/>
    <n v="0.3"/>
    <n v="0.3"/>
    <n v="0.3"/>
    <n v="141.149014079918"/>
    <n v="129.8060126"/>
    <n v="42.344704223975398"/>
  </r>
  <r>
    <x v="12"/>
    <s v="GLITRE NETT AS"/>
    <n v="2022"/>
    <n v="66"/>
    <s v="Tre"/>
    <n v="150"/>
    <s v="Enkel"/>
    <s v="Duplex"/>
    <n v="100"/>
    <n v="100"/>
    <n v="3.4"/>
    <n v="3.4"/>
    <n v="3.4"/>
    <n v="3.4"/>
    <n v="134.85471211228"/>
    <n v="124.1628453"/>
    <n v="458.50602118175198"/>
  </r>
  <r>
    <x v="12"/>
    <s v="GLITRE NETT AS"/>
    <n v="2022"/>
    <n v="66"/>
    <s v="Stål"/>
    <n v="243"/>
    <s v="Enkel"/>
    <s v="Simplex"/>
    <n v="100"/>
    <n v="100"/>
    <n v="15.503"/>
    <n v="15.503"/>
    <n v="15.503"/>
    <n v="15.503"/>
    <n v="177.79435395066"/>
    <n v="158.5168295"/>
    <n v="2756.3458692970821"/>
  </r>
  <r>
    <x v="12"/>
    <s v="GLITRE NETT AS"/>
    <n v="2022"/>
    <n v="66"/>
    <s v="Stål"/>
    <n v="150"/>
    <s v="Enkel"/>
    <s v="Simplex"/>
    <n v="100"/>
    <n v="100"/>
    <n v="18.72"/>
    <n v="18.72"/>
    <n v="18.72"/>
    <n v="18.72"/>
    <n v="173.489664029767"/>
    <n v="154.7736209"/>
    <n v="3247.7265106372379"/>
  </r>
  <r>
    <x v="12"/>
    <s v="GLITRE NETT AS"/>
    <n v="2022"/>
    <n v="66"/>
    <s v="Stål"/>
    <n v="120"/>
    <s v="Enkel"/>
    <s v="Simplex"/>
    <n v="100"/>
    <n v="100"/>
    <n v="34.159999999999997"/>
    <n v="34.159999999999997"/>
    <n v="34.159999999999997"/>
    <n v="34.159999999999997"/>
    <n v="169.31035342695799"/>
    <n v="151.1394378"/>
    <n v="5783.6416730648843"/>
  </r>
  <r>
    <x v="12"/>
    <s v="GLITRE NETT AS"/>
    <n v="2022"/>
    <n v="66"/>
    <s v="Stål"/>
    <n v="95"/>
    <s v="Enkel"/>
    <s v="Simplex"/>
    <n v="100"/>
    <n v="100"/>
    <n v="20.733000000000001"/>
    <n v="20.733000000000001"/>
    <n v="20.728000000000002"/>
    <n v="20.728000000000002"/>
    <n v="165.25277031743499"/>
    <n v="147.6111046"/>
    <n v="3426.0974786627926"/>
  </r>
  <r>
    <x v="12"/>
    <s v="GLITRE NETT AS"/>
    <n v="2022"/>
    <n v="66"/>
    <s v="Stål"/>
    <n v="70"/>
    <s v="Enkel"/>
    <s v="Simplex"/>
    <n v="100"/>
    <n v="100"/>
    <n v="49.311999999999998"/>
    <n v="49.311999999999998"/>
    <n v="43.104999999999997"/>
    <n v="43.104999999999997"/>
    <n v="161.195187207912"/>
    <n v="144.08277150000001"/>
    <n v="7842.6403072975463"/>
  </r>
  <r>
    <x v="12"/>
    <s v="GLITRE NETT AS"/>
    <n v="2022"/>
    <n v="66"/>
    <s v="Tre"/>
    <n v="243"/>
    <s v="Enkel"/>
    <s v="Simplex"/>
    <n v="100"/>
    <n v="100"/>
    <n v="16.64"/>
    <n v="16.64"/>
    <n v="16.64"/>
    <n v="16.64"/>
    <n v="115.930107928963"/>
    <n v="104.9174852"/>
    <n v="1929.0769959379443"/>
  </r>
  <r>
    <x v="12"/>
    <s v="GLITRE NETT AS"/>
    <n v="2022"/>
    <n v="66"/>
    <s v="Tre"/>
    <n v="150"/>
    <s v="Enkel"/>
    <s v="Simplex"/>
    <n v="100"/>
    <n v="100"/>
    <n v="61.378"/>
    <n v="61.378"/>
    <n v="11.28"/>
    <n v="11.28"/>
    <n v="113.470978571808"/>
    <n v="102.7791118"/>
    <n v="6428.9805812463937"/>
  </r>
  <r>
    <x v="12"/>
    <s v="GLITRE NETT AS"/>
    <n v="2022"/>
    <n v="66"/>
    <s v="Tre"/>
    <n v="120"/>
    <s v="Enkel"/>
    <s v="Simplex"/>
    <n v="100"/>
    <n v="100"/>
    <n v="12.23"/>
    <n v="12.23"/>
    <n v="6.74"/>
    <n v="6.74"/>
    <n v="111.083474341562"/>
    <n v="100.70302119999999"/>
    <n v="1301.562203450128"/>
  </r>
  <r>
    <x v="12"/>
    <s v="GLITRE NETT AS"/>
    <n v="2022"/>
    <n v="66"/>
    <s v="Tre"/>
    <n v="95"/>
    <s v="Enkel"/>
    <s v="Simplex"/>
    <n v="100"/>
    <n v="100"/>
    <n v="72.421999999999997"/>
    <n v="72.421999999999997"/>
    <n v="20.504999999999999"/>
    <n v="20.504999999999999"/>
    <n v="108.76550906947701"/>
    <n v="98.687399189999994"/>
    <n v="7353.7904672168552"/>
  </r>
  <r>
    <x v="12"/>
    <s v="GLITRE NETT AS"/>
    <n v="2022"/>
    <n v="66"/>
    <s v="Tre"/>
    <n v="70"/>
    <s v="Enkel"/>
    <s v="Simplex"/>
    <n v="100"/>
    <n v="100"/>
    <n v="108.04900000000001"/>
    <n v="108.04900000000001"/>
    <n v="66.801000000000002"/>
    <n v="66.801000000000002"/>
    <n v="106.447543797393"/>
    <n v="96.671777219999996"/>
    <n v="11098.31983998021"/>
  </r>
  <r>
    <x v="12"/>
    <s v="GLITRE NETT AS"/>
    <n v="2022"/>
    <n v="66"/>
    <s v="Stål"/>
    <n v="150"/>
    <s v="Enkel"/>
    <s v="Simplex"/>
    <n v="100"/>
    <n v="100"/>
    <n v="2.9000000000000001E-2"/>
    <n v="2.9000000000000001E-2"/>
    <n v="0.02"/>
    <n v="0.02"/>
    <n v="154.773620895449"/>
    <n v="154.7736209"/>
    <n v="4.4884350060089799"/>
  </r>
  <r>
    <x v="12"/>
    <s v="GLITRE NETT AS"/>
    <n v="2022"/>
    <n v="66"/>
    <s v="Tre"/>
    <n v="120"/>
    <s v="Enkel"/>
    <s v="Simplex"/>
    <n v="100"/>
    <n v="100"/>
    <n v="0.38700000000000001"/>
    <n v="0.38700000000000001"/>
    <n v="0"/>
    <n v="0"/>
    <n v="100.703021166575"/>
    <n v="100.70302119999999"/>
    <n v="38.9720692044"/>
  </r>
  <r>
    <x v="12"/>
    <s v="GLITRE NETT AS"/>
    <n v="2022"/>
    <n v="66"/>
    <s v="Tre"/>
    <n v="95"/>
    <s v="Enkel"/>
    <s v="Simplex"/>
    <n v="100"/>
    <n v="100"/>
    <n v="6.5579999999999998"/>
    <n v="6.5579999999999998"/>
    <n v="0"/>
    <n v="0"/>
    <n v="98.687399190849803"/>
    <n v="98.687399189999994"/>
    <n v="647.19196388801993"/>
  </r>
  <r>
    <x v="12"/>
    <s v="GLITRE NETT AS"/>
    <n v="2022"/>
    <n v="66"/>
    <s v="Tre"/>
    <n v="70"/>
    <s v="Enkel"/>
    <s v="Simplex"/>
    <n v="100"/>
    <n v="100"/>
    <n v="1.476"/>
    <n v="1.476"/>
    <n v="0"/>
    <n v="0"/>
    <n v="96.671777215124294"/>
    <n v="96.671777219999996"/>
    <n v="142.68754317672"/>
  </r>
  <r>
    <x v="12"/>
    <s v="GLITRE NETT AS"/>
    <n v="2022"/>
    <n v="24"/>
    <s v="Tre"/>
    <n v="150"/>
    <s v="Enkel"/>
    <s v="Simplex"/>
    <n v="100"/>
    <n v="100"/>
    <n v="1.5860000000000001"/>
    <n v="1.5860000000000001"/>
    <m/>
    <n v="0"/>
    <n v="73.287452471718296"/>
    <n v="73.287452470000005"/>
    <n v="116.23389961742001"/>
  </r>
  <r>
    <x v="12"/>
    <s v="GLITRE NETT AS"/>
    <n v="2022"/>
    <n v="24"/>
    <s v="Tre"/>
    <n v="120"/>
    <s v="Enkel"/>
    <s v="Simplex"/>
    <n v="100"/>
    <n v="100"/>
    <n v="2.4"/>
    <n v="2.4"/>
    <m/>
    <n v="0"/>
    <n v="69.583449160621598"/>
    <n v="69.583449160000001"/>
    <n v="167.00027798400001"/>
  </r>
  <r>
    <x v="12"/>
    <s v="GLITRE NETT AS"/>
    <n v="2022"/>
    <n v="24"/>
    <s v="Tre"/>
    <n v="25"/>
    <s v="Enkel"/>
    <s v="Simplex"/>
    <n v="100"/>
    <n v="100"/>
    <n v="26.5"/>
    <n v="26.5"/>
    <m/>
    <n v="0"/>
    <n v="56.510496297927403"/>
    <n v="57.5104963"/>
    <n v="1524.0281519499999"/>
  </r>
  <r>
    <x v="13"/>
    <s v="HALLINGDAL KRAFTNETT AS"/>
    <n v="2022"/>
    <n v="66"/>
    <s v="Stål"/>
    <n v="95"/>
    <s v="Enkel"/>
    <s v="Simplex"/>
    <n v="100"/>
    <n v="100"/>
    <n v="0.6"/>
    <n v="0.6"/>
    <n v="0.6"/>
    <n v="0.6"/>
    <n v="165.25277031743499"/>
    <n v="147.6111046"/>
    <n v="99.151662190460996"/>
  </r>
  <r>
    <x v="13"/>
    <s v="HALLINGDAL KRAFTNETT AS"/>
    <n v="2022"/>
    <n v="66"/>
    <s v="Stål"/>
    <n v="70"/>
    <s v="Enkel"/>
    <s v="Simplex"/>
    <n v="100"/>
    <n v="100"/>
    <n v="13.94"/>
    <n v="13.94"/>
    <n v="7.5"/>
    <n v="7.5"/>
    <n v="161.195187207912"/>
    <n v="144.08277150000001"/>
    <n v="2136.8569525193398"/>
  </r>
  <r>
    <x v="13"/>
    <s v="HALLINGDAL KRAFTNETT AS"/>
    <n v="2022"/>
    <n v="66"/>
    <s v="Tre"/>
    <n v="150"/>
    <s v="Enkel"/>
    <s v="Simplex"/>
    <n v="100"/>
    <n v="100"/>
    <n v="42.521999999999998"/>
    <n v="42.521999999999998"/>
    <n v="10.119"/>
    <n v="10.119"/>
    <n v="113.470978571808"/>
    <n v="102.7791118"/>
    <n v="4478.5643918235255"/>
  </r>
  <r>
    <x v="13"/>
    <s v="HALLINGDAL KRAFTNETT AS"/>
    <n v="2022"/>
    <n v="66"/>
    <s v="Tre"/>
    <n v="120"/>
    <s v="Enkel"/>
    <s v="Simplex"/>
    <n v="0"/>
    <n v="100"/>
    <n v="7.9"/>
    <n v="3.95"/>
    <n v="1"/>
    <n v="0.5"/>
    <n v="111.083474341562"/>
    <n v="100.70302119999999"/>
    <n v="402.96716031078103"/>
  </r>
  <r>
    <x v="13"/>
    <s v="HALLINGDAL KRAFTNETT AS"/>
    <n v="2022"/>
    <n v="66"/>
    <s v="Tre"/>
    <n v="120"/>
    <s v="Enkel"/>
    <s v="Simplex"/>
    <n v="100"/>
    <n v="100"/>
    <n v="0.372"/>
    <n v="0.372"/>
    <n v="0.372"/>
    <n v="0.372"/>
    <n v="111.083474341562"/>
    <n v="100.70302119999999"/>
    <n v="41.32305245506106"/>
  </r>
  <r>
    <x v="13"/>
    <s v="HALLINGDAL KRAFTNETT AS"/>
    <n v="2022"/>
    <n v="66"/>
    <s v="Tre"/>
    <n v="70"/>
    <s v="Enkel"/>
    <s v="Simplex"/>
    <n v="100"/>
    <n v="100"/>
    <n v="2.758"/>
    <n v="2.758"/>
    <n v="2.758"/>
    <n v="2.758"/>
    <n v="106.447543797393"/>
    <n v="96.671777219999996"/>
    <n v="293.58232579320986"/>
  </r>
  <r>
    <x v="13"/>
    <s v="HALLINGDAL KRAFTNETT AS"/>
    <n v="2022"/>
    <n v="66"/>
    <s v="Tre"/>
    <n v="150"/>
    <s v="Enkel"/>
    <s v="Simplex"/>
    <n v="100"/>
    <n v="100"/>
    <n v="1.06"/>
    <n v="1.06"/>
    <m/>
    <n v="0"/>
    <n v="102.77911180157299"/>
    <n v="102.7791118"/>
    <n v="108.945858508"/>
  </r>
  <r>
    <x v="13"/>
    <s v="HALLINGDAL KRAFTNETT AS"/>
    <n v="2022"/>
    <n v="66"/>
    <s v="Tre"/>
    <n v="70"/>
    <s v="Enkel"/>
    <s v="Simplex"/>
    <n v="100"/>
    <n v="0"/>
    <n v="1.0489999999999999"/>
    <n v="0.52449999999999997"/>
    <m/>
    <n v="0"/>
    <n v="96.671777215124294"/>
    <n v="96.671777219999996"/>
    <n v="50.704347151889998"/>
  </r>
  <r>
    <x v="14"/>
    <s v="HEMSIL NETT AS"/>
    <n v="2022"/>
    <n v="66"/>
    <s v="Tre"/>
    <n v="70"/>
    <s v="Enkel"/>
    <s v="Simplex"/>
    <n v="0"/>
    <n v="100"/>
    <n v="1.05"/>
    <n v="0.52500000000000002"/>
    <m/>
    <n v="0"/>
    <n v="96.671777215124294"/>
    <n v="96.671777219999996"/>
    <n v="50.752683040500003"/>
  </r>
  <r>
    <x v="14"/>
    <s v="HEMSIL NETT AS"/>
    <n v="2022"/>
    <n v="66"/>
    <s v="Tre"/>
    <n v="70"/>
    <s v="Enkel"/>
    <s v="Simplex"/>
    <n v="100"/>
    <n v="100"/>
    <n v="18.2"/>
    <n v="18.2"/>
    <m/>
    <n v="0"/>
    <n v="96.671777215124294"/>
    <n v="96.671777219999996"/>
    <n v="1759.4263454039999"/>
  </r>
  <r>
    <x v="15"/>
    <s v="HERØYA NETT AS"/>
    <n v="2022"/>
    <n v="132"/>
    <s v="Stål"/>
    <n v="95"/>
    <s v="Dobbel"/>
    <s v="Simplex"/>
    <n v="100"/>
    <n v="100"/>
    <n v="2.2000000000000002"/>
    <n v="2.2000000000000002"/>
    <n v="2.2000000000000002"/>
    <n v="2.2000000000000002"/>
    <n v="239.15372100101101"/>
    <n v="218.53834889999999"/>
    <n v="526.13818620222423"/>
  </r>
  <r>
    <x v="16"/>
    <s v="INDRE HORDALAND KRAFTNETT AS"/>
    <n v="2022"/>
    <n v="132"/>
    <s v="Tre"/>
    <n v="150"/>
    <s v="Enkel"/>
    <s v="Simplex"/>
    <n v="100"/>
    <n v="100"/>
    <n v="6.7"/>
    <n v="6.7"/>
    <m/>
    <n v="0"/>
    <n v="120.331114384497"/>
    <n v="120.3311144"/>
    <n v="806.21846648000007"/>
  </r>
  <r>
    <x v="16"/>
    <s v="INDRE HORDALAND KRAFTNETT AS"/>
    <n v="2022"/>
    <n v="66"/>
    <s v="Tre"/>
    <n v="70"/>
    <s v="Enkel"/>
    <s v="Simplex"/>
    <n v="100"/>
    <n v="100"/>
    <n v="20"/>
    <n v="20"/>
    <m/>
    <n v="0"/>
    <n v="96.671777215124294"/>
    <n v="96.671777219999996"/>
    <n v="1933.4355443999998"/>
  </r>
  <r>
    <x v="17"/>
    <s v="KYSTNETT AS"/>
    <n v="2022"/>
    <n v="132"/>
    <s v="Tre"/>
    <n v="243"/>
    <s v="Enkel"/>
    <s v="Simplex"/>
    <n v="100"/>
    <n v="100"/>
    <n v="0.35899999999999999"/>
    <n v="0.35899999999999999"/>
    <n v="0.35"/>
    <n v="0.35"/>
    <n v="136.44370498843699"/>
    <n v="122.9510478"/>
    <n v="48.861856176152948"/>
  </r>
  <r>
    <x v="17"/>
    <s v="KYSTNETT AS"/>
    <n v="2022"/>
    <n v="66"/>
    <s v="Stål"/>
    <n v="150"/>
    <s v="Enkel"/>
    <s v="Simplex"/>
    <n v="100"/>
    <n v="100"/>
    <n v="7"/>
    <n v="7"/>
    <m/>
    <n v="0"/>
    <n v="154.773620895449"/>
    <n v="154.7736209"/>
    <n v="1083.4153463"/>
  </r>
  <r>
    <x v="17"/>
    <s v="KYSTNETT AS"/>
    <n v="2022"/>
    <n v="66"/>
    <s v="Tre"/>
    <n v="150"/>
    <s v="Enkel"/>
    <s v="Simplex"/>
    <n v="100"/>
    <n v="100"/>
    <n v="3.7"/>
    <n v="3.7"/>
    <m/>
    <n v="0"/>
    <n v="102.77911180157299"/>
    <n v="102.7791118"/>
    <n v="380.28271366000001"/>
  </r>
  <r>
    <x v="17"/>
    <s v="KYSTNETT AS"/>
    <n v="2022"/>
    <n v="66"/>
    <s v="Tre"/>
    <n v="95"/>
    <s v="Enkel"/>
    <s v="Simplex"/>
    <n v="0"/>
    <n v="100"/>
    <n v="8"/>
    <n v="4"/>
    <m/>
    <n v="0"/>
    <n v="98.687399190849803"/>
    <n v="98.687399189999994"/>
    <n v="394.74959675999997"/>
  </r>
  <r>
    <x v="17"/>
    <s v="KYSTNETT AS"/>
    <n v="2022"/>
    <n v="66"/>
    <s v="Tre"/>
    <n v="95"/>
    <s v="Enkel"/>
    <s v="Simplex"/>
    <n v="100"/>
    <n v="100"/>
    <n v="131.80000000000001"/>
    <n v="131.80000000000001"/>
    <m/>
    <n v="0"/>
    <n v="98.687399190849803"/>
    <n v="98.687399189999994"/>
    <n v="13006.999213242001"/>
  </r>
  <r>
    <x v="17"/>
    <s v="KYSTNETT AS"/>
    <n v="2022"/>
    <n v="66"/>
    <s v="Tre"/>
    <n v="70"/>
    <s v="Enkel"/>
    <s v="Simplex"/>
    <n v="100"/>
    <n v="100"/>
    <n v="83.4"/>
    <n v="83.4"/>
    <m/>
    <n v="0"/>
    <n v="96.671777215124294"/>
    <n v="96.671777219999996"/>
    <n v="8062.4262201480005"/>
  </r>
  <r>
    <x v="18"/>
    <s v="LEDE AS"/>
    <n v="2022"/>
    <n v="132"/>
    <s v="Stål"/>
    <n v="243"/>
    <s v="Enkel"/>
    <s v="Duplex"/>
    <n v="100"/>
    <n v="100"/>
    <n v="3.3"/>
    <n v="3.3"/>
    <n v="3.3"/>
    <n v="3.3"/>
    <n v="249.653244988848"/>
    <n v="227.0856679"/>
    <n v="823.85570846319831"/>
  </r>
  <r>
    <x v="18"/>
    <s v="LEDE AS"/>
    <n v="2022"/>
    <n v="132"/>
    <s v="Stål"/>
    <n v="329"/>
    <s v="Dobbel"/>
    <s v="Simplex"/>
    <n v="100"/>
    <n v="100"/>
    <n v="1.1399999999999999"/>
    <n v="1.1399999999999999"/>
    <n v="1.1399999999999999"/>
    <n v="1.1399999999999999"/>
    <n v="265.44604379846197"/>
    <n v="242.2014394"/>
    <n v="302.60848993024661"/>
  </r>
  <r>
    <x v="18"/>
    <s v="LEDE AS"/>
    <n v="2022"/>
    <n v="132"/>
    <s v="Stål"/>
    <n v="243"/>
    <s v="Dobbel"/>
    <s v="Simplex"/>
    <n v="100"/>
    <n v="100"/>
    <n v="58.039000000000001"/>
    <n v="58.039000000000001"/>
    <n v="60.24"/>
    <n v="60.24"/>
    <n v="258.675770678118"/>
    <n v="236.10819359999999"/>
    <n v="15062.954291536229"/>
  </r>
  <r>
    <x v="18"/>
    <s v="LEDE AS"/>
    <n v="2022"/>
    <n v="132"/>
    <s v="Stål"/>
    <n v="150"/>
    <s v="Dobbel"/>
    <s v="Simplex"/>
    <n v="100"/>
    <n v="100"/>
    <n v="14"/>
    <n v="14"/>
    <n v="14"/>
    <n v="14"/>
    <n v="252.10268997875599"/>
    <n v="230.192421"/>
    <n v="3529.4376597025839"/>
  </r>
  <r>
    <x v="18"/>
    <s v="LEDE AS"/>
    <n v="2022"/>
    <n v="132"/>
    <s v="Stål"/>
    <n v="120"/>
    <s v="Dobbel"/>
    <s v="Simplex"/>
    <n v="100"/>
    <n v="100"/>
    <n v="54.7"/>
    <n v="54.7"/>
    <n v="54.7"/>
    <n v="54.7"/>
    <n v="245.52960927939299"/>
    <n v="224.2766484"/>
    <n v="13430.469627582797"/>
  </r>
  <r>
    <x v="18"/>
    <s v="LEDE AS"/>
    <n v="2022"/>
    <n v="132"/>
    <s v="Tre"/>
    <n v="150"/>
    <s v="Dobbel"/>
    <s v="Simplex"/>
    <n v="100"/>
    <n v="100"/>
    <n v="14.5"/>
    <n v="14.5"/>
    <n v="1"/>
    <n v="1"/>
    <n v="165.496671576745"/>
    <n v="152.39700439999999"/>
    <n v="2222.8562309767449"/>
  </r>
  <r>
    <x v="18"/>
    <s v="LEDE AS"/>
    <n v="2022"/>
    <n v="132"/>
    <s v="Tre"/>
    <n v="120"/>
    <s v="Dobbel"/>
    <s v="Simplex"/>
    <n v="100"/>
    <n v="100"/>
    <n v="3.39"/>
    <n v="3.39"/>
    <n v="3.39"/>
    <n v="3.39"/>
    <n v="161.56677142944301"/>
    <n v="148.86009429999999"/>
    <n v="547.71135514581181"/>
  </r>
  <r>
    <x v="18"/>
    <s v="LEDE AS"/>
    <n v="2022"/>
    <n v="132"/>
    <s v="Stål"/>
    <n v="481"/>
    <s v="Enkel"/>
    <s v="Simplex"/>
    <n v="100"/>
    <n v="100"/>
    <n v="1.8"/>
    <n v="1.8"/>
    <n v="1.8"/>
    <n v="1.8"/>
    <n v="226.23338554468401"/>
    <n v="200.8333787"/>
    <n v="407.22009398043122"/>
  </r>
  <r>
    <x v="18"/>
    <s v="LEDE AS"/>
    <n v="2022"/>
    <n v="132"/>
    <s v="Stål"/>
    <n v="430"/>
    <s v="Enkel"/>
    <s v="Simplex"/>
    <n v="100"/>
    <n v="100"/>
    <n v="2.69"/>
    <n v="2.69"/>
    <n v="2.69"/>
    <n v="2.69"/>
    <n v="220.561539363771"/>
    <n v="195.9013386"/>
    <n v="593.31054088854398"/>
  </r>
  <r>
    <x v="18"/>
    <s v="LEDE AS"/>
    <n v="2022"/>
    <n v="132"/>
    <s v="Stål"/>
    <n v="329"/>
    <s v="Enkel"/>
    <s v="Simplex"/>
    <n v="100"/>
    <n v="100"/>
    <n v="73.013999999999996"/>
    <n v="73.013999999999996"/>
    <n v="72.95"/>
    <n v="72.95"/>
    <n v="209.70863357882101"/>
    <n v="186.4640292"/>
    <n v="15310.178517443792"/>
  </r>
  <r>
    <x v="18"/>
    <s v="LEDE AS"/>
    <n v="2022"/>
    <n v="132"/>
    <s v="Stål"/>
    <n v="243"/>
    <s v="Enkel"/>
    <s v="Simplex"/>
    <n v="100"/>
    <n v="100"/>
    <n v="265.96100000000001"/>
    <n v="265.96100000000001"/>
    <n v="265.89999999999998"/>
    <n v="265.89999999999998"/>
    <n v="204.51809085322401"/>
    <n v="181.95051380000001"/>
    <n v="54392.459339214067"/>
  </r>
  <r>
    <x v="18"/>
    <s v="LEDE AS"/>
    <n v="2022"/>
    <n v="132"/>
    <s v="Stål"/>
    <n v="150"/>
    <s v="Enkel"/>
    <s v="Simplex"/>
    <n v="100"/>
    <n v="100"/>
    <n v="116.185"/>
    <n v="116.185"/>
    <n v="116.18"/>
    <n v="116.18"/>
    <n v="199.47872898371301"/>
    <n v="177.56845999999999"/>
    <n v="23176.326575627776"/>
  </r>
  <r>
    <x v="18"/>
    <s v="LEDE AS"/>
    <n v="2022"/>
    <n v="132"/>
    <s v="Stål"/>
    <n v="120"/>
    <s v="Enkel"/>
    <s v="Simplex"/>
    <n v="100"/>
    <n v="100"/>
    <n v="145.12100000000001"/>
    <n v="145.12100000000001"/>
    <n v="129.71"/>
    <n v="129.71"/>
    <n v="194.43936711420099"/>
    <n v="173.18640619999999"/>
    <n v="27889.706014331212"/>
  </r>
  <r>
    <x v="18"/>
    <s v="LEDE AS"/>
    <n v="2022"/>
    <n v="132"/>
    <s v="Stål"/>
    <n v="95"/>
    <s v="Enkel"/>
    <s v="Simplex"/>
    <n v="100"/>
    <n v="100"/>
    <n v="21"/>
    <n v="21"/>
    <n v="20.76"/>
    <n v="20.76"/>
    <n v="189.551186100775"/>
    <n v="168.93581399999999"/>
    <n v="3975.6272188120888"/>
  </r>
  <r>
    <x v="18"/>
    <s v="LEDE AS"/>
    <n v="2022"/>
    <n v="132"/>
    <s v="Tre"/>
    <n v="243"/>
    <s v="Enkel"/>
    <s v="Simplex"/>
    <n v="100"/>
    <n v="100"/>
    <n v="58.689"/>
    <n v="58.689"/>
    <n v="34.22"/>
    <n v="34.22"/>
    <n v="136.44370498843699"/>
    <n v="122.9510478"/>
    <n v="7677.5927733225144"/>
  </r>
  <r>
    <x v="18"/>
    <s v="LEDE AS"/>
    <n v="2022"/>
    <n v="132"/>
    <s v="Tre"/>
    <n v="150"/>
    <s v="Enkel"/>
    <s v="Simplex"/>
    <n v="100"/>
    <n v="100"/>
    <n v="9.657"/>
    <n v="9.657"/>
    <n v="9.65"/>
    <n v="9.65"/>
    <n v="133.43078154217099"/>
    <n v="120.3311144"/>
    <n v="1288.4493596827501"/>
  </r>
  <r>
    <x v="18"/>
    <s v="LEDE AS"/>
    <n v="2022"/>
    <n v="132"/>
    <s v="Stål"/>
    <n v="329"/>
    <s v="Dobbel"/>
    <s v="Simplex"/>
    <n v="100"/>
    <n v="100"/>
    <n v="90.29"/>
    <n v="90.29"/>
    <n v="1.25"/>
    <n v="1.25"/>
    <n v="242.20143941861599"/>
    <n v="242.2014394"/>
    <n v="21868.367963449269"/>
  </r>
  <r>
    <x v="18"/>
    <s v="LEDE AS"/>
    <n v="2022"/>
    <n v="132"/>
    <s v="Stål"/>
    <n v="243"/>
    <s v="Dobbel"/>
    <s v="Simplex"/>
    <n v="100"/>
    <n v="100"/>
    <n v="39.85"/>
    <n v="39.85"/>
    <n v="6.65"/>
    <n v="6.65"/>
    <n v="236.10819361030701"/>
    <n v="236.10819359999999"/>
    <n v="9408.9115150285415"/>
  </r>
  <r>
    <x v="18"/>
    <s v="LEDE AS"/>
    <n v="2022"/>
    <n v="132"/>
    <s v="Stål"/>
    <n v="120"/>
    <s v="Enkel"/>
    <s v="Simplex"/>
    <n v="100"/>
    <n v="100"/>
    <n v="0.2"/>
    <n v="0.2"/>
    <m/>
    <n v="0"/>
    <n v="173.18640618626199"/>
    <n v="173.18640619999999"/>
    <n v="34.63728124"/>
  </r>
  <r>
    <x v="18"/>
    <s v="LEDE AS"/>
    <n v="2022"/>
    <n v="132"/>
    <s v="Tre"/>
    <n v="120"/>
    <s v="Enkel"/>
    <s v="Simplex"/>
    <n v="100"/>
    <n v="100"/>
    <n v="24.26"/>
    <n v="24.26"/>
    <m/>
    <n v="0"/>
    <n v="117.711180952962"/>
    <n v="117.711181"/>
    <n v="2855.67325106"/>
  </r>
  <r>
    <x v="18"/>
    <s v="LEDE AS"/>
    <n v="2022"/>
    <n v="66"/>
    <s v="Stål"/>
    <n v="243"/>
    <s v="Dobbel"/>
    <s v="Simplex"/>
    <n v="100"/>
    <n v="100"/>
    <n v="23.1"/>
    <n v="23.1"/>
    <n v="23.1"/>
    <n v="23.1"/>
    <n v="224.27524428346899"/>
    <n v="204.99771989999999"/>
    <n v="5180.7581429481343"/>
  </r>
  <r>
    <x v="18"/>
    <s v="LEDE AS"/>
    <n v="2022"/>
    <n v="66"/>
    <s v="Stål"/>
    <n v="243"/>
    <s v="Enkel"/>
    <s v="Simplex"/>
    <n v="100"/>
    <n v="100"/>
    <n v="0.95"/>
    <n v="0.95"/>
    <n v="0.95"/>
    <n v="0.95"/>
    <n v="177.79435395066"/>
    <n v="158.5168295"/>
    <n v="168.90463625312699"/>
  </r>
  <r>
    <x v="18"/>
    <s v="LEDE AS"/>
    <n v="2022"/>
    <n v="66"/>
    <s v="Tre"/>
    <n v="120"/>
    <s v="Enkel"/>
    <s v="Simplex"/>
    <n v="100"/>
    <n v="100"/>
    <n v="29.916"/>
    <n v="29.916"/>
    <n v="29.91"/>
    <n v="29.91"/>
    <n v="111.083474341562"/>
    <n v="100.70302119999999"/>
    <n v="3323.1109356833194"/>
  </r>
  <r>
    <x v="18"/>
    <s v="LEDE AS"/>
    <n v="2022"/>
    <n v="66"/>
    <s v="Tre"/>
    <n v="70"/>
    <s v="Enkel"/>
    <s v="Simplex"/>
    <n v="100"/>
    <n v="100"/>
    <n v="21.024999999999999"/>
    <n v="21.024999999999999"/>
    <n v="20.95"/>
    <n v="20.95"/>
    <n v="106.447543797393"/>
    <n v="96.671777219999996"/>
    <n v="2237.326425846883"/>
  </r>
  <r>
    <x v="18"/>
    <s v="LEDE AS"/>
    <n v="2022"/>
    <n v="66"/>
    <s v="Tre"/>
    <n v="95"/>
    <s v="Enkel"/>
    <s v="Simplex"/>
    <n v="100"/>
    <n v="100"/>
    <n v="6.16"/>
    <n v="6.16"/>
    <m/>
    <n v="0"/>
    <n v="98.687399190849803"/>
    <n v="98.687399189999994"/>
    <n v="607.91437901040001"/>
  </r>
  <r>
    <x v="19"/>
    <s v="LEGA NETT AS"/>
    <n v="2022"/>
    <n v="66"/>
    <s v="Tre"/>
    <n v="95"/>
    <s v="Enkel"/>
    <s v="Simplex"/>
    <n v="100"/>
    <n v="100"/>
    <n v="85.42"/>
    <n v="85.42"/>
    <m/>
    <n v="0"/>
    <n v="98.687399190849803"/>
    <n v="98.687399189999994"/>
    <n v="8429.8776388097995"/>
  </r>
  <r>
    <x v="19"/>
    <s v="LEGA NETT AS"/>
    <n v="2022"/>
    <n v="66"/>
    <s v="Tre"/>
    <n v="70"/>
    <s v="Enkel"/>
    <s v="Simplex"/>
    <n v="100"/>
    <n v="100"/>
    <n v="64.790000000000006"/>
    <n v="64.790000000000006"/>
    <m/>
    <n v="0"/>
    <n v="96.671777215124294"/>
    <n v="96.671777219999996"/>
    <n v="6263.3644460838004"/>
  </r>
  <r>
    <x v="20"/>
    <s v="LINEA AS"/>
    <n v="2022"/>
    <n v="132"/>
    <s v="Stål"/>
    <n v="481"/>
    <s v="Enkel"/>
    <s v="Duplex"/>
    <n v="100"/>
    <n v="100"/>
    <n v="4.3"/>
    <n v="4.3"/>
    <n v="4.3"/>
    <n v="4.3"/>
    <n v="277.03339916503597"/>
    <n v="251.63339239999999"/>
    <n v="1191.2436164096546"/>
  </r>
  <r>
    <x v="20"/>
    <s v="LINEA AS"/>
    <n v="2022"/>
    <n v="132"/>
    <s v="Stål"/>
    <n v="150"/>
    <s v="Dobbel"/>
    <s v="Simplex"/>
    <n v="100"/>
    <n v="100"/>
    <n v="52.7"/>
    <n v="52.7"/>
    <n v="52.7"/>
    <n v="52.7"/>
    <n v="252.10268997875599"/>
    <n v="230.192421"/>
    <n v="13285.811761880441"/>
  </r>
  <r>
    <x v="20"/>
    <s v="LINEA AS"/>
    <n v="2022"/>
    <n v="132"/>
    <s v="Stål"/>
    <n v="120"/>
    <s v="Dobbel"/>
    <s v="Simplex"/>
    <n v="100"/>
    <n v="100"/>
    <n v="0.98"/>
    <n v="0.98"/>
    <n v="0.98"/>
    <n v="0.98"/>
    <n v="245.52960927939299"/>
    <n v="224.2766484"/>
    <n v="240.61901709380513"/>
  </r>
  <r>
    <x v="20"/>
    <s v="LINEA AS"/>
    <n v="2022"/>
    <n v="132"/>
    <s v="Stål"/>
    <n v="481"/>
    <s v="Enkel"/>
    <s v="Simplex"/>
    <n v="100"/>
    <n v="100"/>
    <n v="0.3"/>
    <n v="0.3"/>
    <n v="0.3"/>
    <n v="0.3"/>
    <n v="226.23338554468401"/>
    <n v="200.8333787"/>
    <n v="67.870015663405198"/>
  </r>
  <r>
    <x v="20"/>
    <s v="LINEA AS"/>
    <n v="2022"/>
    <n v="132"/>
    <s v="Stål"/>
    <n v="150"/>
    <s v="Enkel"/>
    <s v="Simplex"/>
    <n v="100"/>
    <n v="100"/>
    <n v="46.8"/>
    <n v="46.8"/>
    <n v="46.8"/>
    <n v="46.8"/>
    <n v="199.47872898371301"/>
    <n v="177.56845999999999"/>
    <n v="9335.6045164377683"/>
  </r>
  <r>
    <x v="20"/>
    <s v="LINEA AS"/>
    <n v="2022"/>
    <n v="132"/>
    <s v="Stål"/>
    <n v="120"/>
    <s v="Enkel"/>
    <s v="Simplex"/>
    <n v="100"/>
    <n v="100"/>
    <n v="37"/>
    <n v="37"/>
    <n v="2"/>
    <n v="2"/>
    <n v="194.43936711420099"/>
    <n v="173.18640619999999"/>
    <n v="6450.4029512284023"/>
  </r>
  <r>
    <x v="20"/>
    <s v="LINEA AS"/>
    <n v="2022"/>
    <n v="132"/>
    <s v="Tre"/>
    <n v="243"/>
    <s v="Enkel"/>
    <s v="Simplex"/>
    <n v="100"/>
    <n v="100"/>
    <n v="16.3"/>
    <n v="16.3"/>
    <n v="4.8899999999999997"/>
    <n v="4.8899999999999997"/>
    <n v="136.44370498843699"/>
    <n v="122.9510478"/>
    <n v="2070.081172791457"/>
  </r>
  <r>
    <x v="20"/>
    <s v="LINEA AS"/>
    <n v="2022"/>
    <n v="132"/>
    <s v="Tre"/>
    <n v="150"/>
    <s v="Enkel"/>
    <s v="Simplex"/>
    <n v="100"/>
    <n v="100"/>
    <n v="56.21"/>
    <n v="56.21"/>
    <n v="10.14"/>
    <n v="10.14"/>
    <n v="133.43078154217099"/>
    <n v="120.3311144"/>
    <n v="6896.6425652456146"/>
  </r>
  <r>
    <x v="20"/>
    <s v="LINEA AS"/>
    <n v="2022"/>
    <n v="132"/>
    <s v="Tre"/>
    <n v="120"/>
    <s v="Enkel"/>
    <s v="Simplex"/>
    <n v="100"/>
    <n v="100"/>
    <n v="120.9"/>
    <n v="120.9"/>
    <n v="10.199999999999999"/>
    <n v="10.199999999999999"/>
    <n v="130.41785809590601"/>
    <n v="117.711181"/>
    <n v="14360.889889278242"/>
  </r>
  <r>
    <x v="20"/>
    <s v="LINEA AS"/>
    <n v="2022"/>
    <n v="132"/>
    <s v="Tre"/>
    <n v="95"/>
    <s v="Enkel"/>
    <s v="Simplex"/>
    <n v="100"/>
    <n v="100"/>
    <n v="14.153"/>
    <n v="14.153"/>
    <n v="3.41"/>
    <n v="3.41"/>
    <n v="127.495322353029"/>
    <n v="115.16984549999999"/>
    <n v="1672.028699430329"/>
  </r>
  <r>
    <x v="20"/>
    <s v="LINEA AS"/>
    <n v="2022"/>
    <n v="132"/>
    <s v="Stål"/>
    <n v="243"/>
    <s v="Enkel"/>
    <s v="Simplex"/>
    <n v="100"/>
    <n v="100"/>
    <n v="0.7"/>
    <n v="0.7"/>
    <m/>
    <n v="0"/>
    <n v="181.950513785412"/>
    <n v="181.95051380000001"/>
    <n v="127.36535966"/>
  </r>
  <r>
    <x v="20"/>
    <s v="LINEA AS"/>
    <n v="2022"/>
    <n v="132"/>
    <s v="Stål"/>
    <n v="150"/>
    <s v="Enkel"/>
    <s v="Simplex"/>
    <n v="100"/>
    <n v="100"/>
    <n v="2.9"/>
    <n v="2.9"/>
    <m/>
    <n v="0"/>
    <n v="177.56845998583699"/>
    <n v="177.56845999999999"/>
    <n v="514.948534"/>
  </r>
  <r>
    <x v="20"/>
    <s v="LINEA AS"/>
    <n v="2022"/>
    <n v="132"/>
    <s v="Stål"/>
    <n v="120"/>
    <s v="Enkel"/>
    <s v="Simplex"/>
    <n v="100"/>
    <n v="100"/>
    <n v="0.59"/>
    <n v="0.59"/>
    <m/>
    <n v="0"/>
    <n v="173.18640618626199"/>
    <n v="173.18640619999999"/>
    <n v="102.17997965799999"/>
  </r>
  <r>
    <x v="20"/>
    <s v="LINEA AS"/>
    <n v="2022"/>
    <n v="132"/>
    <s v="Tre"/>
    <n v="243"/>
    <s v="Enkel"/>
    <s v="Simplex"/>
    <n v="100"/>
    <n v="100"/>
    <n v="19.3"/>
    <n v="19.3"/>
    <m/>
    <n v="0"/>
    <n v="122.951047816032"/>
    <n v="122.9510478"/>
    <n v="2372.9552225400002"/>
  </r>
  <r>
    <x v="20"/>
    <s v="LINEA AS"/>
    <n v="2022"/>
    <n v="132"/>
    <s v="Tre"/>
    <n v="150"/>
    <s v="Enkel"/>
    <s v="Simplex"/>
    <n v="100"/>
    <n v="100"/>
    <n v="21.19"/>
    <n v="21.19"/>
    <m/>
    <n v="0"/>
    <n v="120.331114384497"/>
    <n v="120.3311144"/>
    <n v="2549.8163141360001"/>
  </r>
  <r>
    <x v="20"/>
    <s v="LINEA AS"/>
    <n v="2022"/>
    <n v="132"/>
    <s v="Tre"/>
    <n v="120"/>
    <s v="Enkel"/>
    <s v="Simplex"/>
    <n v="100"/>
    <n v="100"/>
    <n v="5.085"/>
    <n v="5.085"/>
    <n v="0"/>
    <n v="0"/>
    <n v="117.711180952962"/>
    <n v="117.711181"/>
    <n v="598.56135538499996"/>
  </r>
  <r>
    <x v="20"/>
    <s v="LINEA AS"/>
    <n v="2022"/>
    <n v="132"/>
    <s v="Tre"/>
    <n v="95"/>
    <s v="Enkel"/>
    <s v="Simplex"/>
    <n v="100"/>
    <n v="100"/>
    <n v="32.448"/>
    <n v="32.448"/>
    <m/>
    <n v="0"/>
    <n v="115.169845524373"/>
    <n v="115.16984549999999"/>
    <n v="3737.0311467839997"/>
  </r>
  <r>
    <x v="20"/>
    <s v="LINEA AS"/>
    <n v="2022"/>
    <n v="132"/>
    <s v="Tre"/>
    <n v="70"/>
    <s v="Enkel"/>
    <s v="Simplex"/>
    <n v="100"/>
    <n v="100"/>
    <n v="2.4"/>
    <n v="2.4"/>
    <m/>
    <n v="0"/>
    <n v="112.704750158642"/>
    <n v="112.70475020000001"/>
    <n v="270.49140047999998"/>
  </r>
  <r>
    <x v="20"/>
    <s v="LINEA AS"/>
    <n v="2022"/>
    <n v="66"/>
    <s v="Tre"/>
    <n v="95"/>
    <s v="Dobbel"/>
    <s v="Simplex"/>
    <n v="100"/>
    <n v="100"/>
    <n v="2.5"/>
    <n v="2.5"/>
    <n v="0.5"/>
    <n v="0.5"/>
    <n v="133.78109878627501"/>
    <n v="123.70298889999999"/>
    <n v="314.29652719313748"/>
  </r>
  <r>
    <x v="20"/>
    <s v="LINEA AS"/>
    <n v="2022"/>
    <n v="66"/>
    <s v="Tre"/>
    <n v="70"/>
    <s v="Enkel"/>
    <s v="Simplex"/>
    <n v="100"/>
    <n v="100"/>
    <n v="65.8"/>
    <n v="65.8"/>
    <n v="7.6"/>
    <n v="7.6"/>
    <n v="106.447543797393"/>
    <n v="96.671777219999996"/>
    <n v="6435.2987670641869"/>
  </r>
  <r>
    <x v="20"/>
    <s v="LINEA AS"/>
    <n v="2022"/>
    <n v="66"/>
    <s v="Tre"/>
    <n v="70"/>
    <s v="Enkel"/>
    <s v="Simplex"/>
    <n v="100"/>
    <n v="100"/>
    <n v="4.9000000000000004"/>
    <n v="4.9000000000000004"/>
    <m/>
    <n v="0"/>
    <n v="96.671777215124294"/>
    <n v="96.671777219999996"/>
    <n v="473.69170837799999"/>
  </r>
  <r>
    <x v="21"/>
    <s v="LINJA AS"/>
    <n v="2022"/>
    <n v="132"/>
    <s v="Stål"/>
    <n v="243"/>
    <s v="Dobbel"/>
    <s v="Simplex"/>
    <n v="100"/>
    <n v="100"/>
    <n v="1.6919999999999999"/>
    <n v="1.6919999999999999"/>
    <n v="1.68"/>
    <n v="1.68"/>
    <n v="258.675770678118"/>
    <n v="236.10819359999999"/>
    <n v="437.40859306243823"/>
  </r>
  <r>
    <x v="21"/>
    <s v="LINJA AS"/>
    <n v="2022"/>
    <n v="132"/>
    <s v="Stål"/>
    <n v="150"/>
    <s v="Dobbel"/>
    <s v="Simplex"/>
    <n v="100"/>
    <n v="100"/>
    <n v="44.536000000000001"/>
    <n v="44.536000000000001"/>
    <n v="37.81"/>
    <n v="37.81"/>
    <n v="252.10268997875599"/>
    <n v="230.192421"/>
    <n v="11080.276931742765"/>
  </r>
  <r>
    <x v="21"/>
    <s v="LINJA AS"/>
    <n v="2022"/>
    <n v="132"/>
    <s v="Stål"/>
    <n v="95"/>
    <s v="Dobbel"/>
    <s v="Simplex"/>
    <n v="100"/>
    <n v="100"/>
    <n v="82.793000000000006"/>
    <n v="82.793000000000006"/>
    <n v="75.319999999999993"/>
    <n v="75.319999999999993"/>
    <n v="239.15372100101101"/>
    <n v="218.53834889999999"/>
    <n v="19646.195347125849"/>
  </r>
  <r>
    <x v="22"/>
    <s v="LINJA AS"/>
    <n v="2022"/>
    <n v="132"/>
    <s v="Stål"/>
    <n v="380"/>
    <s v="Enkel"/>
    <s v="Simplex"/>
    <n v="100"/>
    <n v="100"/>
    <n v="12.8"/>
    <n v="12.8"/>
    <n v="12.8"/>
    <n v="12.8"/>
    <n v="215.05489258618499"/>
    <n v="191.11295010000001"/>
    <n v="2752.702625103168"/>
  </r>
  <r>
    <x v="22"/>
    <s v="LINJA AS"/>
    <n v="2022"/>
    <n v="132"/>
    <s v="Stål"/>
    <n v="329"/>
    <s v="Enkel"/>
    <s v="Simplex"/>
    <n v="100"/>
    <n v="100"/>
    <n v="58.2"/>
    <n v="58.2"/>
    <n v="58.2"/>
    <n v="58.2"/>
    <n v="209.70863357882101"/>
    <n v="186.4640292"/>
    <n v="12205.042474287384"/>
  </r>
  <r>
    <x v="22"/>
    <s v="LINJA AS"/>
    <n v="2022"/>
    <n v="132"/>
    <s v="Stål"/>
    <n v="243"/>
    <s v="Enkel"/>
    <s v="Simplex"/>
    <n v="100"/>
    <n v="100"/>
    <n v="37.799999999999997"/>
    <n v="37.799999999999997"/>
    <n v="37.799999999999997"/>
    <n v="37.799999999999997"/>
    <n v="204.51809085322401"/>
    <n v="181.95051380000001"/>
    <n v="7730.7838342518671"/>
  </r>
  <r>
    <x v="21"/>
    <s v="LINJA AS"/>
    <n v="2022"/>
    <n v="132"/>
    <s v="Stål"/>
    <n v="150"/>
    <s v="Enkel"/>
    <s v="Simplex"/>
    <n v="100"/>
    <n v="100"/>
    <n v="4.7519999999999998"/>
    <n v="4.7519999999999998"/>
    <n v="4.74"/>
    <n v="4.74"/>
    <n v="199.47872898371301"/>
    <n v="177.56845999999999"/>
    <n v="947.65999690279966"/>
  </r>
  <r>
    <x v="22"/>
    <s v="LINJA AS"/>
    <n v="2022"/>
    <n v="132"/>
    <s v="Tre"/>
    <n v="329"/>
    <s v="Enkel"/>
    <s v="Simplex"/>
    <n v="100"/>
    <n v="100"/>
    <n v="27.32"/>
    <n v="27.32"/>
    <n v="27.32"/>
    <n v="27.32"/>
    <n v="139.54701613808999"/>
    <n v="125.6495793"/>
    <n v="3812.4244808926187"/>
  </r>
  <r>
    <x v="21"/>
    <s v="LINJA AS"/>
    <n v="2022"/>
    <n v="132"/>
    <s v="Tre"/>
    <n v="150"/>
    <s v="Enkel"/>
    <s v="Simplex"/>
    <n v="100"/>
    <n v="100"/>
    <n v="57.061999999999998"/>
    <n v="57.061999999999998"/>
    <n v="26"/>
    <n v="26"/>
    <n v="133.43078154217099"/>
    <n v="120.3311144"/>
    <n v="7206.9253955892455"/>
  </r>
  <r>
    <x v="21"/>
    <s v="LINJA AS"/>
    <n v="2022"/>
    <n v="132"/>
    <s v="Tre"/>
    <n v="120"/>
    <s v="Enkel"/>
    <s v="Simplex"/>
    <n v="100"/>
    <n v="100"/>
    <n v="19.677"/>
    <n v="19.677"/>
    <n v="2.1"/>
    <n v="2.1"/>
    <n v="130.41785809590601"/>
    <n v="117.711181"/>
    <n v="2342.8869304384025"/>
  </r>
  <r>
    <x v="22"/>
    <s v="LINJA AS"/>
    <n v="2022"/>
    <n v="132"/>
    <s v="Stål"/>
    <n v="481"/>
    <s v="Enkel"/>
    <s v="Duplex"/>
    <n v="100"/>
    <n v="100"/>
    <n v="15.33"/>
    <n v="15.33"/>
    <m/>
    <n v="0"/>
    <n v="251.63339235486001"/>
    <n v="251.63339239999999"/>
    <n v="3857.5399054919999"/>
  </r>
  <r>
    <x v="21"/>
    <s v="LINJA AS"/>
    <n v="2022"/>
    <n v="132"/>
    <s v="Stål"/>
    <n v="95"/>
    <s v="Dobbel"/>
    <s v="Simplex"/>
    <n v="100"/>
    <n v="100"/>
    <n v="2.4"/>
    <n v="2.4"/>
    <n v="0"/>
    <n v="0"/>
    <n v="218.53834890090999"/>
    <n v="218.53834889999999"/>
    <n v="524.49203735999993"/>
  </r>
  <r>
    <x v="22"/>
    <s v="LINJA AS"/>
    <n v="2022"/>
    <n v="132"/>
    <s v="Stål"/>
    <n v="481"/>
    <s v="Enkel"/>
    <s v="Simplex"/>
    <n v="100"/>
    <n v="100"/>
    <n v="7.01"/>
    <n v="7.01"/>
    <m/>
    <n v="0"/>
    <n v="200.83337873450799"/>
    <n v="200.8333787"/>
    <n v="1407.8419846869999"/>
  </r>
  <r>
    <x v="22"/>
    <s v="LINJA AS"/>
    <n v="2022"/>
    <n v="132"/>
    <s v="Stål"/>
    <n v="380"/>
    <s v="Enkel"/>
    <s v="Simplex"/>
    <n v="100"/>
    <n v="100"/>
    <n v="21.236999999999998"/>
    <n v="21.236999999999998"/>
    <n v="1.06"/>
    <n v="1.06"/>
    <n v="191.112950074944"/>
    <n v="191.11295010000001"/>
    <n v="4058.6657212471405"/>
  </r>
  <r>
    <x v="22"/>
    <s v="LINJA AS"/>
    <n v="2022"/>
    <n v="132"/>
    <s v="Stål"/>
    <n v="329"/>
    <s v="Enkel"/>
    <s v="Simplex"/>
    <n v="100"/>
    <n v="100"/>
    <n v="2.04"/>
    <n v="2.04"/>
    <m/>
    <n v="0"/>
    <n v="186.464029198975"/>
    <n v="186.4640292"/>
    <n v="380.38661956800001"/>
  </r>
  <r>
    <x v="22"/>
    <s v="LINJA AS"/>
    <n v="2022"/>
    <n v="132"/>
    <s v="Stål"/>
    <n v="243"/>
    <s v="Enkel"/>
    <s v="Simplex"/>
    <n v="100"/>
    <n v="100"/>
    <n v="13.88"/>
    <n v="13.88"/>
    <n v="5.8"/>
    <n v="5.8"/>
    <n v="181.950513785412"/>
    <n v="181.95051380000001"/>
    <n v="2525.4731314593901"/>
  </r>
  <r>
    <x v="22"/>
    <s v="LINJA AS"/>
    <n v="2022"/>
    <n v="132"/>
    <s v="Stål"/>
    <n v="150"/>
    <s v="Enkel"/>
    <s v="Simplex"/>
    <n v="100"/>
    <n v="100"/>
    <n v="77.295000000000002"/>
    <n v="77.295000000000002"/>
    <n v="4.96"/>
    <n v="4.96"/>
    <n v="177.56845998583699"/>
    <n v="177.56845999999999"/>
    <n v="13725.154115629752"/>
  </r>
  <r>
    <x v="22"/>
    <s v="LINJA AS"/>
    <n v="2022"/>
    <n v="132"/>
    <s v="Tre"/>
    <n v="329"/>
    <s v="Enkel"/>
    <s v="Simplex"/>
    <n v="100"/>
    <n v="100"/>
    <n v="60.7"/>
    <n v="60.7"/>
    <n v="1.41"/>
    <n v="1.41"/>
    <n v="125.649579250513"/>
    <n v="125.6495793"/>
    <n v="7626.9294634402249"/>
  </r>
  <r>
    <x v="22"/>
    <s v="LINJA AS"/>
    <n v="2022"/>
    <n v="132"/>
    <s v="Tre"/>
    <n v="243"/>
    <s v="Enkel"/>
    <s v="Simplex"/>
    <n v="100"/>
    <n v="100"/>
    <n v="115.28400000000001"/>
    <n v="115.28400000000001"/>
    <n v="9.19"/>
    <n v="9.19"/>
    <n v="122.951047816032"/>
    <n v="122.9510478"/>
    <n v="14174.288594722535"/>
  </r>
  <r>
    <x v="21"/>
    <s v="LINJA AS"/>
    <n v="2022"/>
    <n v="132"/>
    <s v="Tre"/>
    <n v="150"/>
    <s v="Enkel"/>
    <s v="Simplex"/>
    <n v="100"/>
    <n v="100"/>
    <n v="41.27"/>
    <n v="41.27"/>
    <n v="9.36"/>
    <n v="9.36"/>
    <n v="120.331114384497"/>
    <n v="120.3311144"/>
    <n v="4966.0650911428929"/>
  </r>
  <r>
    <x v="22"/>
    <s v="LINJA AS"/>
    <n v="2022"/>
    <n v="132"/>
    <s v="Tre"/>
    <n v="150"/>
    <s v="Enkel"/>
    <s v="Simplex"/>
    <n v="100"/>
    <n v="100"/>
    <n v="22.056999999999999"/>
    <n v="22.056999999999999"/>
    <n v="3.62"/>
    <n v="3.62"/>
    <n v="120.331114384497"/>
    <n v="120.3311144"/>
    <n v="2654.1433902646791"/>
  </r>
  <r>
    <x v="21"/>
    <s v="LINJA AS"/>
    <n v="2022"/>
    <n v="66"/>
    <s v="Tre"/>
    <n v="150"/>
    <s v="Enkel"/>
    <s v="Simplex"/>
    <n v="100"/>
    <n v="100"/>
    <n v="23.091000000000001"/>
    <n v="23.091000000000001"/>
    <n v="3.74"/>
    <n v="3.74"/>
    <n v="113.470978571808"/>
    <n v="102.7791118"/>
    <n v="2413.2600523003616"/>
  </r>
  <r>
    <x v="21"/>
    <s v="LINJA AS"/>
    <n v="2022"/>
    <n v="66"/>
    <s v="Tre"/>
    <n v="120"/>
    <s v="Enkel"/>
    <s v="Simplex"/>
    <n v="100"/>
    <n v="100"/>
    <n v="5.77"/>
    <n v="5.77"/>
    <n v="1.38"/>
    <n v="1.38"/>
    <n v="111.083474341562"/>
    <n v="100.70302119999999"/>
    <n v="595.38145765935542"/>
  </r>
  <r>
    <x v="21"/>
    <s v="LINJA AS"/>
    <n v="2022"/>
    <n v="66"/>
    <s v="Tre"/>
    <n v="95"/>
    <s v="Enkel"/>
    <s v="Simplex"/>
    <n v="100"/>
    <n v="100"/>
    <n v="69.649000000000001"/>
    <n v="69.649000000000001"/>
    <n v="9.86"/>
    <n v="9.86"/>
    <n v="108.76550906947701"/>
    <n v="98.687399189999994"/>
    <n v="6972.8488295959523"/>
  </r>
  <r>
    <x v="21"/>
    <s v="LINJA AS"/>
    <n v="2022"/>
    <n v="66"/>
    <s v="Tre"/>
    <n v="70"/>
    <s v="Enkel"/>
    <s v="Simplex"/>
    <n v="100"/>
    <n v="100"/>
    <n v="22.530999999999999"/>
    <n v="22.530999999999999"/>
    <n v="4.5"/>
    <n v="4.5"/>
    <n v="106.447543797393"/>
    <n v="96.671777219999996"/>
    <n v="2222.1027621420885"/>
  </r>
  <r>
    <x v="22"/>
    <s v="LINJA AS"/>
    <n v="2022"/>
    <n v="66"/>
    <s v="Stål"/>
    <n v="95"/>
    <s v="Enkel"/>
    <s v="Simplex"/>
    <n v="100"/>
    <n v="100"/>
    <n v="1.2"/>
    <n v="1.2"/>
    <m/>
    <n v="0"/>
    <n v="147.61110462385599"/>
    <n v="147.6111046"/>
    <n v="177.13332552"/>
  </r>
  <r>
    <x v="22"/>
    <s v="LINJA AS"/>
    <n v="2022"/>
    <n v="66"/>
    <s v="Stål"/>
    <n v="70"/>
    <s v="Enkel"/>
    <s v="Simplex"/>
    <n v="100"/>
    <n v="100"/>
    <n v="26"/>
    <n v="26"/>
    <m/>
    <n v="0"/>
    <n v="144.082771485141"/>
    <n v="144.08277150000001"/>
    <n v="3746.152059"/>
  </r>
  <r>
    <x v="22"/>
    <s v="LINJA AS"/>
    <n v="2022"/>
    <n v="66"/>
    <s v="Tre"/>
    <n v="243"/>
    <s v="Enkel"/>
    <s v="Simplex"/>
    <n v="100"/>
    <n v="100"/>
    <n v="3.3450000000000002"/>
    <n v="3.3450000000000002"/>
    <m/>
    <n v="0"/>
    <n v="104.91748515562"/>
    <n v="104.9174852"/>
    <n v="350.94898799400005"/>
  </r>
  <r>
    <x v="21"/>
    <s v="LINJA AS"/>
    <n v="2022"/>
    <n v="66"/>
    <s v="Tre"/>
    <n v="150"/>
    <s v="Enkel"/>
    <s v="Simplex"/>
    <n v="100"/>
    <n v="100"/>
    <n v="5.55"/>
    <n v="5.55"/>
    <n v="0"/>
    <n v="0"/>
    <n v="102.77911180157299"/>
    <n v="102.7791118"/>
    <n v="570.42407048999996"/>
  </r>
  <r>
    <x v="22"/>
    <s v="LINJA AS"/>
    <n v="2022"/>
    <n v="66"/>
    <s v="Tre"/>
    <n v="150"/>
    <s v="Enkel"/>
    <s v="Simplex"/>
    <n v="100"/>
    <n v="100"/>
    <n v="30.047999999999998"/>
    <n v="30.047999999999998"/>
    <n v="5.74"/>
    <n v="5.74"/>
    <n v="102.77911180157299"/>
    <n v="102.7791118"/>
    <n v="3088.3067513754286"/>
  </r>
  <r>
    <x v="22"/>
    <s v="LINJA AS"/>
    <n v="2022"/>
    <n v="66"/>
    <s v="Tre"/>
    <n v="120"/>
    <s v="Enkel"/>
    <s v="Simplex"/>
    <n v="100"/>
    <n v="100"/>
    <n v="19.196999999999999"/>
    <n v="19.196999999999999"/>
    <n v="3.07"/>
    <n v="3.07"/>
    <n v="100.703021166575"/>
    <n v="100.70302119999999"/>
    <n v="1933.195897873785"/>
  </r>
  <r>
    <x v="21"/>
    <s v="LINJA AS"/>
    <n v="2022"/>
    <n v="66"/>
    <s v="Tre"/>
    <n v="95"/>
    <s v="Enkel"/>
    <s v="Simplex"/>
    <n v="100"/>
    <n v="100"/>
    <n v="3.2149999999999999"/>
    <n v="3.2149999999999999"/>
    <n v="0"/>
    <n v="0"/>
    <n v="98.687399190849803"/>
    <n v="98.687399189999994"/>
    <n v="317.27998839584995"/>
  </r>
  <r>
    <x v="22"/>
    <s v="LINJA AS"/>
    <n v="2022"/>
    <n v="66"/>
    <s v="Tre"/>
    <n v="95"/>
    <s v="Enkel"/>
    <s v="Simplex"/>
    <n v="100"/>
    <n v="100"/>
    <n v="53.709000000000003"/>
    <n v="53.709000000000003"/>
    <n v="1.88"/>
    <n v="1.88"/>
    <n v="98.687399190849803"/>
    <n v="98.687399189999994"/>
    <n v="5300.4015230973073"/>
  </r>
  <r>
    <x v="22"/>
    <s v="LINJA AS"/>
    <n v="2022"/>
    <n v="66"/>
    <s v="Tre"/>
    <n v="70"/>
    <s v="Enkel"/>
    <s v="Simplex"/>
    <n v="100"/>
    <n v="100"/>
    <n v="65.81"/>
    <n v="65.81"/>
    <n v="2.82"/>
    <n v="2.82"/>
    <n v="96.671777215124294"/>
    <n v="96.671777219999996"/>
    <n v="6361.9696588344505"/>
  </r>
  <r>
    <x v="21"/>
    <s v="LINJA AS"/>
    <n v="2022"/>
    <n v="66"/>
    <s v="Tre"/>
    <n v="70"/>
    <s v="Enkel"/>
    <s v="Simplex"/>
    <n v="100"/>
    <n v="100"/>
    <n v="1.5629999999999999"/>
    <n v="1.5629999999999999"/>
    <n v="0"/>
    <n v="0"/>
    <n v="96.671777215124294"/>
    <n v="96.671777219999996"/>
    <n v="151.09798779485999"/>
  </r>
  <r>
    <x v="21"/>
    <s v="LINJA AS"/>
    <n v="2022"/>
    <n v="24"/>
    <s v="Tre"/>
    <n v="150"/>
    <s v="Enkel"/>
    <s v="Simplex"/>
    <n v="100"/>
    <n v="100"/>
    <n v="19.015999999999998"/>
    <n v="19.015999999999998"/>
    <n v="0"/>
    <n v="0"/>
    <n v="73.287452471718296"/>
    <n v="73.287452470000005"/>
    <n v="1393.63419616952"/>
  </r>
  <r>
    <x v="21"/>
    <s v="LINJA AS"/>
    <n v="2022"/>
    <n v="24"/>
    <s v="Tre"/>
    <n v="50"/>
    <s v="Enkel"/>
    <s v="Simplex"/>
    <n v="100"/>
    <n v="100"/>
    <n v="17.327999999999999"/>
    <n v="17.327999999999999"/>
    <m/>
    <n v="0"/>
    <n v="62.611207633851301"/>
    <n v="62.611207630000003"/>
    <n v="1084.9270058126401"/>
  </r>
  <r>
    <x v="23"/>
    <s v="LNETT AS"/>
    <n v="2022"/>
    <n v="132"/>
    <s v="Stål"/>
    <n v="243"/>
    <s v="Dobbel"/>
    <s v="Simplex"/>
    <n v="100"/>
    <n v="100"/>
    <n v="10.84"/>
    <n v="10.84"/>
    <n v="10.84"/>
    <n v="10.84"/>
    <n v="258.675770678118"/>
    <n v="236.10819359999999"/>
    <n v="2804.0453541507991"/>
  </r>
  <r>
    <x v="23"/>
    <s v="LNETT AS"/>
    <n v="2022"/>
    <n v="132"/>
    <s v="Stål"/>
    <n v="770"/>
    <s v="Dobbel"/>
    <s v="Simplex"/>
    <n v="100"/>
    <n v="100"/>
    <n v="6.87"/>
    <n v="6.87"/>
    <n v="6.87"/>
    <n v="6.87"/>
    <n v="235.52272096647101"/>
    <n v="209.10671389999999"/>
    <n v="1618.0410930396558"/>
  </r>
  <r>
    <x v="23"/>
    <s v="LNETT AS"/>
    <n v="2022"/>
    <n v="132"/>
    <s v="Stål"/>
    <n v="481"/>
    <s v="Enkel"/>
    <s v="Simplex"/>
    <n v="100"/>
    <n v="100"/>
    <n v="2"/>
    <n v="2"/>
    <n v="2"/>
    <n v="2"/>
    <n v="226.23338554468401"/>
    <n v="200.8333787"/>
    <n v="452.46677108936802"/>
  </r>
  <r>
    <x v="23"/>
    <s v="LNETT AS"/>
    <n v="2022"/>
    <n v="132"/>
    <s v="Stål"/>
    <n v="243"/>
    <s v="Enkel"/>
    <s v="Simplex"/>
    <n v="100"/>
    <n v="100"/>
    <n v="63.24"/>
    <n v="63.24"/>
    <n v="63.24"/>
    <n v="63.24"/>
    <n v="204.51809085322401"/>
    <n v="181.95051380000001"/>
    <n v="12933.724065557886"/>
  </r>
  <r>
    <x v="23"/>
    <s v="LNETT AS"/>
    <n v="2022"/>
    <n v="132"/>
    <s v="Stål"/>
    <n v="150"/>
    <s v="Enkel"/>
    <s v="Simplex"/>
    <n v="100"/>
    <n v="100"/>
    <n v="17.38"/>
    <n v="17.38"/>
    <n v="17.38"/>
    <n v="17.38"/>
    <n v="199.47872898371301"/>
    <n v="177.56845999999999"/>
    <n v="3466.9403097369318"/>
  </r>
  <r>
    <x v="23"/>
    <s v="LNETT AS"/>
    <n v="2022"/>
    <n v="132"/>
    <s v="Stål"/>
    <n v="120"/>
    <s v="Enkel"/>
    <s v="Simplex"/>
    <n v="100"/>
    <n v="100"/>
    <n v="1.96"/>
    <n v="1.96"/>
    <n v="1.96"/>
    <n v="1.96"/>
    <n v="194.43936711420099"/>
    <n v="173.18640619999999"/>
    <n v="381.10115954383394"/>
  </r>
  <r>
    <x v="23"/>
    <s v="LNETT AS"/>
    <n v="2022"/>
    <n v="132"/>
    <s v="Tre"/>
    <n v="150"/>
    <s v="Enkel"/>
    <s v="Simplex"/>
    <n v="100"/>
    <n v="100"/>
    <n v="26.38"/>
    <n v="26.38"/>
    <n v="26.38"/>
    <n v="26.38"/>
    <n v="133.43078154217099"/>
    <n v="120.3311144"/>
    <n v="3519.9040170824705"/>
  </r>
  <r>
    <x v="23"/>
    <s v="LNETT AS"/>
    <n v="2022"/>
    <n v="132"/>
    <s v="Stål"/>
    <n v="770"/>
    <s v="Enkel"/>
    <s v="Simplex"/>
    <n v="100"/>
    <n v="100"/>
    <n v="11"/>
    <n v="11"/>
    <n v="11"/>
    <n v="11"/>
    <n v="322.07607790841598"/>
    <n v="322.07607789999997"/>
    <n v="3542.836856992576"/>
  </r>
  <r>
    <x v="23"/>
    <s v="LNETT AS"/>
    <n v="2022"/>
    <n v="132"/>
    <s v="Stål"/>
    <n v="150"/>
    <s v="Enkel"/>
    <s v="Simplex"/>
    <n v="100"/>
    <n v="100"/>
    <n v="37.520000000000003"/>
    <n v="37.520000000000003"/>
    <n v="35.11"/>
    <n v="35.11"/>
    <n v="177.56845998583699"/>
    <n v="177.56845999999999"/>
    <n v="6662.3686187027379"/>
  </r>
  <r>
    <x v="23"/>
    <s v="LNETT AS"/>
    <n v="2022"/>
    <n v="66"/>
    <s v="Stål"/>
    <n v="243"/>
    <s v="Dobbel"/>
    <s v="Duplex"/>
    <n v="100"/>
    <n v="100"/>
    <n v="0.63"/>
    <n v="0.63"/>
    <n v="0.63"/>
    <n v="0.63"/>
    <n v="262.83029314016301"/>
    <n v="243.5527687"/>
    <n v="165.5830846783027"/>
  </r>
  <r>
    <x v="23"/>
    <s v="LNETT AS"/>
    <n v="2022"/>
    <n v="66"/>
    <s v="Stål"/>
    <n v="329"/>
    <s v="Dobbel"/>
    <s v="Simplex"/>
    <n v="100"/>
    <n v="100"/>
    <n v="9.16"/>
    <n v="9.16"/>
    <n v="9.16"/>
    <n v="9.16"/>
    <n v="230.05850161197301"/>
    <n v="210.2026515"/>
    <n v="2107.335874765673"/>
  </r>
  <r>
    <x v="23"/>
    <s v="LNETT AS"/>
    <n v="2022"/>
    <n v="66"/>
    <s v="Stål"/>
    <n v="243"/>
    <s v="Dobbel"/>
    <s v="Simplex"/>
    <n v="100"/>
    <n v="100"/>
    <n v="9.8800000000000008"/>
    <n v="9.8800000000000008"/>
    <n v="9.8800000000000008"/>
    <n v="9.8800000000000008"/>
    <n v="224.27524428346899"/>
    <n v="204.99771989999999"/>
    <n v="2215.839413520674"/>
  </r>
  <r>
    <x v="23"/>
    <s v="LNETT AS"/>
    <n v="2022"/>
    <n v="66"/>
    <s v="Stål"/>
    <n v="120"/>
    <s v="Dobbel"/>
    <s v="Simplex"/>
    <n v="100"/>
    <n v="100"/>
    <n v="7.58"/>
    <n v="7.58"/>
    <n v="7.58"/>
    <n v="7.58"/>
    <n v="213.20915664385799"/>
    <n v="195.038241"/>
    <n v="1616.1254073604437"/>
  </r>
  <r>
    <x v="23"/>
    <s v="LNETT AS"/>
    <n v="2022"/>
    <n v="66"/>
    <s v="Stål"/>
    <n v="95"/>
    <s v="Dobbel"/>
    <s v="Simplex"/>
    <n v="100"/>
    <n v="100"/>
    <n v="4.7300000000000004"/>
    <n v="4.7300000000000004"/>
    <n v="4.7300000000000004"/>
    <n v="4.7300000000000004"/>
    <n v="207.916656935784"/>
    <n v="190.27499119999999"/>
    <n v="983.44578730625847"/>
  </r>
  <r>
    <x v="23"/>
    <s v="LNETT AS"/>
    <n v="2022"/>
    <n v="66"/>
    <s v="Tre"/>
    <n v="120"/>
    <s v="Dobbel"/>
    <s v="Simplex"/>
    <n v="100"/>
    <n v="100"/>
    <n v="5.47"/>
    <n v="5.47"/>
    <n v="5.47"/>
    <n v="5.47"/>
    <n v="136.804531749863"/>
    <n v="126.4240786"/>
    <n v="748.32078867175062"/>
  </r>
  <r>
    <x v="23"/>
    <s v="LNETT AS"/>
    <n v="2022"/>
    <n v="66"/>
    <s v="Stål"/>
    <n v="243"/>
    <s v="Enkel"/>
    <s v="Duplex"/>
    <n v="100"/>
    <n v="100"/>
    <n v="4.76"/>
    <n v="4.76"/>
    <n v="4.76"/>
    <n v="4.76"/>
    <n v="216.34940280735299"/>
    <n v="197.0718784"/>
    <n v="1029.8231573630001"/>
  </r>
  <r>
    <x v="23"/>
    <s v="LNETT AS"/>
    <n v="2022"/>
    <n v="66"/>
    <s v="Stål"/>
    <n v="243"/>
    <s v="Enkel"/>
    <s v="Simplex"/>
    <n v="100"/>
    <n v="100"/>
    <n v="22.71"/>
    <n v="22.71"/>
    <n v="22.71"/>
    <n v="22.71"/>
    <n v="177.79435395066"/>
    <n v="158.5168295"/>
    <n v="4037.7097782194887"/>
  </r>
  <r>
    <x v="23"/>
    <s v="LNETT AS"/>
    <n v="2022"/>
    <n v="66"/>
    <s v="Stål"/>
    <n v="120"/>
    <s v="Enkel"/>
    <s v="Simplex"/>
    <n v="100"/>
    <n v="100"/>
    <n v="2.39"/>
    <n v="2.39"/>
    <n v="2.39"/>
    <n v="2.39"/>
    <n v="169.31035342695799"/>
    <n v="151.1394378"/>
    <n v="404.65174469042961"/>
  </r>
  <r>
    <x v="23"/>
    <s v="LNETT AS"/>
    <n v="2022"/>
    <n v="66"/>
    <s v="Stål"/>
    <n v="95"/>
    <s v="Enkel"/>
    <s v="Simplex"/>
    <n v="100"/>
    <n v="100"/>
    <n v="23.88"/>
    <n v="23.88"/>
    <n v="23.88"/>
    <n v="23.88"/>
    <n v="165.25277031743499"/>
    <n v="147.6111046"/>
    <n v="3946.2361551803474"/>
  </r>
  <r>
    <x v="23"/>
    <s v="LNETT AS"/>
    <n v="2022"/>
    <n v="66"/>
    <s v="Stål"/>
    <n v="70"/>
    <s v="Enkel"/>
    <s v="Simplex"/>
    <n v="100"/>
    <n v="100"/>
    <n v="30.38"/>
    <n v="30.38"/>
    <n v="30.38"/>
    <n v="30.38"/>
    <n v="161.195187207912"/>
    <n v="144.08277150000001"/>
    <n v="4897.1097873763665"/>
  </r>
  <r>
    <x v="23"/>
    <s v="LNETT AS"/>
    <n v="2022"/>
    <n v="66"/>
    <s v="Tre"/>
    <n v="329"/>
    <s v="Enkel"/>
    <s v="Simplex"/>
    <n v="100"/>
    <n v="100"/>
    <n v="30.97"/>
    <n v="30.97"/>
    <n v="30.97"/>
    <n v="30.97"/>
    <n v="118.463011166832"/>
    <n v="107.1200097"/>
    <n v="3668.7994558367868"/>
  </r>
  <r>
    <x v="23"/>
    <s v="LNETT AS"/>
    <n v="2022"/>
    <n v="66"/>
    <s v="Tre"/>
    <n v="243"/>
    <s v="Enkel"/>
    <s v="Simplex"/>
    <n v="100"/>
    <n v="100"/>
    <n v="37.79"/>
    <n v="37.79"/>
    <n v="37.79"/>
    <n v="37.79"/>
    <n v="115.930107928963"/>
    <n v="104.9174852"/>
    <n v="4380.9987786355114"/>
  </r>
  <r>
    <x v="23"/>
    <s v="LNETT AS"/>
    <n v="2022"/>
    <n v="66"/>
    <s v="Tre"/>
    <n v="150"/>
    <s v="Enkel"/>
    <s v="Simplex"/>
    <n v="100"/>
    <n v="100"/>
    <n v="6.61"/>
    <n v="6.61"/>
    <n v="6.61"/>
    <n v="6.61"/>
    <n v="113.470978571808"/>
    <n v="102.7791118"/>
    <n v="750.04316835965096"/>
  </r>
  <r>
    <x v="23"/>
    <s v="LNETT AS"/>
    <n v="2022"/>
    <n v="66"/>
    <s v="Tre"/>
    <n v="120"/>
    <s v="Enkel"/>
    <s v="Simplex"/>
    <n v="100"/>
    <n v="100"/>
    <n v="13.07"/>
    <n v="13.07"/>
    <n v="13.07"/>
    <n v="13.07"/>
    <n v="111.083474341562"/>
    <n v="100.70302119999999"/>
    <n v="1451.8610096442153"/>
  </r>
  <r>
    <x v="23"/>
    <s v="LNETT AS"/>
    <n v="2022"/>
    <n v="66"/>
    <s v="Tre"/>
    <n v="95"/>
    <s v="Enkel"/>
    <s v="Simplex"/>
    <n v="100"/>
    <n v="100"/>
    <n v="2.94"/>
    <n v="2.94"/>
    <n v="2.94"/>
    <n v="2.94"/>
    <n v="108.76550906947701"/>
    <n v="98.687399189999994"/>
    <n v="319.77059666426237"/>
  </r>
  <r>
    <x v="23"/>
    <s v="LNETT AS"/>
    <n v="2022"/>
    <n v="66"/>
    <s v="Tre"/>
    <n v="70"/>
    <s v="Enkel"/>
    <s v="Simplex"/>
    <n v="100"/>
    <n v="100"/>
    <n v="31.91"/>
    <n v="31.91"/>
    <n v="31.91"/>
    <n v="31.91"/>
    <n v="106.447543797393"/>
    <n v="96.671777219999996"/>
    <n v="3396.7411225748106"/>
  </r>
  <r>
    <x v="23"/>
    <s v="LNETT AS"/>
    <n v="2022"/>
    <n v="66"/>
    <s v="Stål"/>
    <n v="120"/>
    <s v="Dobbel"/>
    <s v="Simplex"/>
    <n v="100"/>
    <n v="100"/>
    <n v="1.03"/>
    <n v="1.03"/>
    <n v="1.03"/>
    <n v="1.03"/>
    <n v="195.03824097947199"/>
    <n v="195.038241"/>
    <n v="200.88938820885616"/>
  </r>
  <r>
    <x v="23"/>
    <s v="LNETT AS"/>
    <n v="2022"/>
    <n v="66"/>
    <s v="Tre"/>
    <n v="120"/>
    <s v="Enkel"/>
    <s v="Simplex"/>
    <n v="100"/>
    <n v="100"/>
    <n v="5.82"/>
    <n v="5.82"/>
    <n v="1.49"/>
    <n v="1.49"/>
    <n v="100.703021166575"/>
    <n v="100.70302119999999"/>
    <n v="586.09158333419668"/>
  </r>
  <r>
    <x v="23"/>
    <s v="LNETT AS"/>
    <n v="2022"/>
    <n v="66"/>
    <s v="Tre"/>
    <n v="95"/>
    <s v="Enkel"/>
    <s v="Simplex"/>
    <n v="100"/>
    <n v="100"/>
    <n v="4.6500000000000004"/>
    <n v="4.6500000000000004"/>
    <n v="0"/>
    <n v="0"/>
    <n v="98.687399190849803"/>
    <n v="98.687399189999994"/>
    <n v="458.89640623349999"/>
  </r>
  <r>
    <x v="23"/>
    <s v="LNETT AS"/>
    <n v="2022"/>
    <n v="66"/>
    <s v="Tre"/>
    <n v="70"/>
    <s v="Enkel"/>
    <s v="Simplex"/>
    <n v="100"/>
    <n v="100"/>
    <n v="6.81"/>
    <n v="6.81"/>
    <n v="0"/>
    <n v="0"/>
    <n v="96.671777215124294"/>
    <n v="96.671777219999996"/>
    <n v="658.33480286819997"/>
  </r>
  <r>
    <x v="24"/>
    <s v="LUCERNA AS"/>
    <n v="2022"/>
    <n v="132"/>
    <s v="Tre"/>
    <n v="243"/>
    <s v="Enkel"/>
    <s v="Simplex"/>
    <n v="100"/>
    <n v="100"/>
    <n v="5.0999999999999996"/>
    <n v="5.0999999999999996"/>
    <n v="5.0999999999999996"/>
    <n v="5.0999999999999996"/>
    <n v="136.44370498843699"/>
    <n v="122.9510478"/>
    <n v="695.86289544102863"/>
  </r>
  <r>
    <x v="24"/>
    <s v="LUCERNA AS"/>
    <n v="2022"/>
    <n v="132"/>
    <s v="Tre"/>
    <n v="243"/>
    <s v="Enkel"/>
    <s v="Simplex"/>
    <n v="100"/>
    <n v="100"/>
    <n v="53.84"/>
    <n v="53.84"/>
    <m/>
    <n v="0"/>
    <n v="122.951047816032"/>
    <n v="122.9510478"/>
    <n v="6619.6844135520005"/>
  </r>
  <r>
    <x v="24"/>
    <s v="LUCERNA AS"/>
    <n v="2022"/>
    <n v="132"/>
    <s v="Tre"/>
    <n v="150"/>
    <s v="Enkel"/>
    <s v="Simplex"/>
    <n v="100"/>
    <n v="100"/>
    <n v="1.2470000000000001"/>
    <n v="1.2470000000000001"/>
    <m/>
    <n v="0"/>
    <n v="120.331114384497"/>
    <n v="120.3311144"/>
    <n v="150.05289965680001"/>
  </r>
  <r>
    <x v="24"/>
    <s v="LUCERNA AS"/>
    <n v="2022"/>
    <n v="132"/>
    <s v="Tre"/>
    <n v="120"/>
    <s v="Enkel"/>
    <s v="Simplex"/>
    <n v="100"/>
    <n v="100"/>
    <n v="48.97"/>
    <n v="48.97"/>
    <m/>
    <n v="0"/>
    <n v="117.711180952962"/>
    <n v="117.711181"/>
    <n v="5764.3165335699996"/>
  </r>
  <r>
    <x v="24"/>
    <s v="LUCERNA AS"/>
    <n v="2022"/>
    <n v="66"/>
    <s v="Tre"/>
    <n v="150"/>
    <s v="Enkel"/>
    <s v="Simplex"/>
    <n v="100"/>
    <n v="100"/>
    <n v="18.05"/>
    <n v="18.05"/>
    <m/>
    <n v="0"/>
    <n v="102.77911180157299"/>
    <n v="102.7791118"/>
    <n v="1855.16296799"/>
  </r>
  <r>
    <x v="24"/>
    <s v="LUCERNA AS"/>
    <n v="2022"/>
    <n v="66"/>
    <s v="Tre"/>
    <n v="70"/>
    <s v="Enkel"/>
    <s v="Simplex"/>
    <n v="100"/>
    <n v="100"/>
    <n v="73.643000000000001"/>
    <n v="73.643000000000001"/>
    <m/>
    <n v="0"/>
    <n v="96.671777215124294"/>
    <n v="96.671777219999996"/>
    <n v="7119.1996898124598"/>
  </r>
  <r>
    <x v="25"/>
    <s v="LUOSTEJOK NETT AS"/>
    <n v="2022"/>
    <n v="66"/>
    <s v="Tre"/>
    <n v="95"/>
    <s v="Enkel"/>
    <s v="Simplex"/>
    <n v="100"/>
    <n v="100"/>
    <n v="144.4"/>
    <n v="144.4"/>
    <m/>
    <n v="0"/>
    <n v="98.687399190849803"/>
    <n v="98.687399189999994"/>
    <n v="14250.460443036"/>
  </r>
  <r>
    <x v="26"/>
    <s v="MELLOM AS"/>
    <n v="2022"/>
    <n v="132"/>
    <s v="Tre"/>
    <n v="243"/>
    <s v="Enkel"/>
    <s v="Simplex"/>
    <n v="100"/>
    <n v="100"/>
    <n v="154.5"/>
    <n v="154.5"/>
    <n v="26.6"/>
    <n v="26.6"/>
    <n v="136.44370498843699"/>
    <n v="122.9510478"/>
    <n v="19354.841566312425"/>
  </r>
  <r>
    <x v="26"/>
    <s v="MELLOM AS"/>
    <n v="2022"/>
    <n v="66"/>
    <s v="Tre"/>
    <n v="150"/>
    <s v="Enkel"/>
    <s v="Simplex"/>
    <n v="100"/>
    <n v="100"/>
    <n v="11.4"/>
    <n v="11.4"/>
    <n v="2"/>
    <n v="2"/>
    <n v="113.470978571808"/>
    <n v="102.7791118"/>
    <n v="1193.0656080636161"/>
  </r>
  <r>
    <x v="26"/>
    <s v="MELLOM AS"/>
    <n v="2022"/>
    <n v="66"/>
    <s v="Tre"/>
    <n v="70"/>
    <s v="Enkel"/>
    <s v="Simplex"/>
    <n v="100"/>
    <n v="100"/>
    <n v="95.28"/>
    <n v="95.28"/>
    <n v="20.2"/>
    <n v="20.2"/>
    <n v="106.447543797393"/>
    <n v="96.671777219999996"/>
    <n v="9408.3574183849378"/>
  </r>
  <r>
    <x v="26"/>
    <s v="MELLOM AS"/>
    <n v="2022"/>
    <n v="66"/>
    <s v="Tre"/>
    <n v="243"/>
    <s v="Enkel"/>
    <s v="Simplex"/>
    <n v="100"/>
    <n v="100"/>
    <n v="4.3"/>
    <n v="4.3"/>
    <n v="0"/>
    <n v="0"/>
    <n v="104.91748515562"/>
    <n v="104.9174852"/>
    <n v="451.14518635999997"/>
  </r>
  <r>
    <x v="26"/>
    <s v="MELLOM AS"/>
    <n v="2022"/>
    <n v="66"/>
    <s v="Tre"/>
    <n v="95"/>
    <s v="Enkel"/>
    <s v="Simplex"/>
    <n v="100"/>
    <n v="100"/>
    <n v="21.14"/>
    <n v="21.14"/>
    <n v="0"/>
    <n v="0"/>
    <n v="98.687399190849803"/>
    <n v="98.687399189999994"/>
    <n v="2086.2516188765999"/>
  </r>
  <r>
    <x v="26"/>
    <s v="MELLOM AS"/>
    <n v="2022"/>
    <n v="66"/>
    <s v="Tre"/>
    <n v="70"/>
    <s v="Enkel"/>
    <s v="Simplex"/>
    <n v="100"/>
    <n v="100"/>
    <n v="15.7"/>
    <n v="15.7"/>
    <n v="0"/>
    <n v="0"/>
    <n v="96.671777215124294"/>
    <n v="96.671777219999996"/>
    <n v="1517.7469023539998"/>
  </r>
  <r>
    <x v="27"/>
    <s v="MIDTNETT AS"/>
    <n v="2022"/>
    <n v="132"/>
    <s v="Stål"/>
    <n v="120"/>
    <s v="Enkel"/>
    <s v="Simplex"/>
    <n v="100"/>
    <n v="100"/>
    <n v="0.01"/>
    <n v="0.01"/>
    <m/>
    <n v="0"/>
    <n v="173.18640618626199"/>
    <n v="173.18640619999999"/>
    <n v="1.7318640619999999"/>
  </r>
  <r>
    <x v="27"/>
    <s v="MIDTNETT AS"/>
    <n v="2022"/>
    <n v="66"/>
    <s v="Tre"/>
    <n v="95"/>
    <s v="Dobbel"/>
    <s v="Simplex"/>
    <n v="100"/>
    <n v="100"/>
    <n v="17.5"/>
    <n v="17.5"/>
    <n v="17.5"/>
    <n v="17.5"/>
    <n v="133.78109878627501"/>
    <n v="123.70298889999999"/>
    <n v="2341.1692287598125"/>
  </r>
  <r>
    <x v="27"/>
    <s v="MIDTNETT AS"/>
    <n v="2022"/>
    <n v="66"/>
    <s v="Tre"/>
    <n v="70"/>
    <s v="Enkel"/>
    <s v="Simplex"/>
    <n v="100"/>
    <n v="100"/>
    <n v="10.7"/>
    <n v="10.7"/>
    <n v="10.7"/>
    <n v="10.7"/>
    <n v="106.447543797393"/>
    <n v="96.671777219999996"/>
    <n v="1138.988718632105"/>
  </r>
  <r>
    <x v="27"/>
    <s v="MIDTNETT AS"/>
    <n v="2022"/>
    <n v="66"/>
    <s v="Tre"/>
    <n v="70"/>
    <s v="Enkel"/>
    <s v="Simplex"/>
    <n v="100"/>
    <n v="100"/>
    <n v="20.100000000000001"/>
    <n v="20.100000000000001"/>
    <m/>
    <n v="0"/>
    <n v="96.671777215124294"/>
    <n v="96.671777219999996"/>
    <n v="1943.1027221220002"/>
  </r>
  <r>
    <x v="28"/>
    <s v="NETT I NORD AS"/>
    <n v="2022"/>
    <n v="66"/>
    <s v="Tre"/>
    <n v="95"/>
    <s v="Enkel"/>
    <s v="Simplex"/>
    <n v="100"/>
    <n v="100"/>
    <n v="271.7"/>
    <n v="271.7"/>
    <n v="12"/>
    <n v="12"/>
    <n v="108.76550906947701"/>
    <n v="98.687399189999994"/>
    <n v="26934.303678476721"/>
  </r>
  <r>
    <x v="28"/>
    <s v="NETT I NORD AS"/>
    <n v="2022"/>
    <n v="66"/>
    <s v="Tre"/>
    <n v="70"/>
    <s v="Enkel"/>
    <s v="Simplex"/>
    <n v="100"/>
    <n v="100"/>
    <n v="17.3"/>
    <n v="17.3"/>
    <n v="2"/>
    <n v="2"/>
    <n v="106.447543797393"/>
    <n v="96.671777219999996"/>
    <n v="1691.9732790607859"/>
  </r>
  <r>
    <x v="29"/>
    <s v="NORANETT ANDØY AS"/>
    <n v="2022"/>
    <n v="132"/>
    <s v="Tre"/>
    <n v="150"/>
    <s v="Enkel"/>
    <s v="Simplex"/>
    <n v="100"/>
    <n v="100"/>
    <n v="38.130000000000003"/>
    <n v="38.130000000000003"/>
    <n v="1.6"/>
    <n v="1.6"/>
    <n v="133.43078154217099"/>
    <n v="120.3311144"/>
    <n v="4609.1848594994735"/>
  </r>
  <r>
    <x v="29"/>
    <s v="NORANETT ANDØY AS"/>
    <n v="2022"/>
    <n v="132"/>
    <s v="Stål"/>
    <n v="150"/>
    <s v="Enkel"/>
    <s v="Simplex"/>
    <n v="100"/>
    <n v="100"/>
    <n v="1.4"/>
    <n v="1.4"/>
    <m/>
    <n v="0"/>
    <n v="177.56845998583699"/>
    <n v="177.56845999999999"/>
    <n v="248.59584399999997"/>
  </r>
  <r>
    <x v="29"/>
    <s v="NORANETT ANDØY AS"/>
    <n v="2022"/>
    <n v="66"/>
    <s v="Tre"/>
    <n v="243"/>
    <s v="Enkel"/>
    <s v="Simplex"/>
    <n v="100"/>
    <n v="100"/>
    <n v="22.308"/>
    <n v="22.308"/>
    <n v="0.7"/>
    <n v="0.7"/>
    <n v="115.930107928963"/>
    <n v="104.9174852"/>
    <n v="2348.2080957518742"/>
  </r>
  <r>
    <x v="29"/>
    <s v="NORANETT ANDØY AS"/>
    <n v="2022"/>
    <n v="66"/>
    <s v="Tre"/>
    <n v="70"/>
    <s v="Enkel"/>
    <s v="Simplex"/>
    <n v="100"/>
    <n v="100"/>
    <n v="82.01"/>
    <n v="82.01"/>
    <n v="4.5999999999999996"/>
    <n v="4.5999999999999996"/>
    <n v="106.447543797393"/>
    <n v="96.671777219999996"/>
    <n v="7973.0209760682092"/>
  </r>
  <r>
    <x v="29"/>
    <s v="NORANETT ANDØY AS"/>
    <n v="2022"/>
    <n v="66"/>
    <s v="Stål"/>
    <n v="70"/>
    <s v="Enkel"/>
    <s v="Simplex"/>
    <n v="100"/>
    <n v="100"/>
    <n v="0.8"/>
    <n v="0.8"/>
    <m/>
    <n v="0"/>
    <n v="144.082771485141"/>
    <n v="144.08277150000001"/>
    <n v="115.26621720000001"/>
  </r>
  <r>
    <x v="30"/>
    <s v="NORANETT AS"/>
    <n v="2022"/>
    <n v="132"/>
    <s v="Tre"/>
    <n v="243"/>
    <s v="Enkel"/>
    <s v="Simplex"/>
    <n v="100"/>
    <n v="100"/>
    <n v="28.35"/>
    <n v="28.35"/>
    <n v="2.2000000000000002"/>
    <n v="2.2000000000000002"/>
    <n v="136.44370498843699"/>
    <n v="122.9510478"/>
    <n v="3515.3460509445617"/>
  </r>
  <r>
    <x v="30"/>
    <s v="NORANETT AS"/>
    <n v="2022"/>
    <n v="132"/>
    <s v="Tre"/>
    <n v="243"/>
    <s v="Enkel"/>
    <s v="Simplex"/>
    <n v="100"/>
    <n v="100"/>
    <n v="34.982999999999997"/>
    <n v="34.982999999999997"/>
    <m/>
    <n v="0"/>
    <n v="122.951047816032"/>
    <n v="122.9510478"/>
    <n v="4301.1965051873995"/>
  </r>
  <r>
    <x v="30"/>
    <s v="NORANETT AS"/>
    <n v="2022"/>
    <n v="132"/>
    <s v="Tre"/>
    <n v="120"/>
    <s v="Enkel"/>
    <s v="Simplex"/>
    <n v="100"/>
    <n v="100"/>
    <n v="8.4"/>
    <n v="8.4"/>
    <m/>
    <n v="0"/>
    <n v="117.711180952962"/>
    <n v="117.711181"/>
    <n v="988.77392040000007"/>
  </r>
  <r>
    <x v="30"/>
    <s v="NORANETT AS"/>
    <n v="2022"/>
    <n v="66"/>
    <s v="Tre"/>
    <n v="95"/>
    <s v="Enkel"/>
    <s v="Simplex"/>
    <n v="100"/>
    <n v="100"/>
    <n v="2.91"/>
    <n v="2.91"/>
    <m/>
    <n v="0"/>
    <n v="98.687399190849803"/>
    <n v="98.687399189999994"/>
    <n v="287.1803316429"/>
  </r>
  <r>
    <x v="30"/>
    <s v="NORANETT AS"/>
    <n v="2022"/>
    <n v="66"/>
    <s v="Tre"/>
    <n v="70"/>
    <s v="Enkel"/>
    <s v="Simplex"/>
    <n v="100"/>
    <n v="100"/>
    <n v="134.768"/>
    <n v="134.768"/>
    <m/>
    <n v="0"/>
    <n v="96.671777215124294"/>
    <n v="96.671777219999996"/>
    <n v="13028.26207238496"/>
  </r>
  <r>
    <x v="31"/>
    <s v="NORANETT HADSEL AS"/>
    <n v="2022"/>
    <n v="132"/>
    <s v="Tre"/>
    <n v="150"/>
    <s v="Enkel"/>
    <s v="Simplex"/>
    <n v="0"/>
    <n v="0"/>
    <n v="30.327000000000002"/>
    <n v="0"/>
    <m/>
    <n v="0"/>
    <n v="120.331114384497"/>
    <n v="120.3311144"/>
    <n v="0"/>
  </r>
  <r>
    <x v="32"/>
    <s v="NORGESNETT AS"/>
    <n v="2022"/>
    <n v="132"/>
    <s v="Stål"/>
    <n v="120"/>
    <s v="Dobbel"/>
    <s v="Simplex"/>
    <n v="100"/>
    <n v="100"/>
    <n v="0"/>
    <n v="0"/>
    <n v="0"/>
    <n v="0"/>
    <n v="224.27664835145401"/>
    <n v="224.2766484"/>
    <n v="0"/>
  </r>
  <r>
    <x v="33"/>
    <s v="NORSKE SKOG SKOGN AS"/>
    <n v="2022"/>
    <n v="66"/>
    <s v="Stål"/>
    <n v="329"/>
    <s v="Enkel"/>
    <s v="Simplex"/>
    <n v="100"/>
    <n v="100"/>
    <n v="46"/>
    <n v="46"/>
    <n v="46"/>
    <n v="46"/>
    <n v="182.22818456917901"/>
    <n v="162.3723344"/>
    <n v="8382.496490182235"/>
  </r>
  <r>
    <x v="34"/>
    <s v="RK NETT AS"/>
    <n v="2022"/>
    <n v="66"/>
    <s v="Tre"/>
    <n v="95"/>
    <s v="Enkel"/>
    <s v="Simplex"/>
    <n v="100"/>
    <n v="100"/>
    <n v="6"/>
    <n v="6"/>
    <m/>
    <n v="0"/>
    <n v="98.687399190849803"/>
    <n v="98.687399189999994"/>
    <n v="592.12439513999993"/>
  </r>
  <r>
    <x v="34"/>
    <s v="RK NETT AS"/>
    <n v="2022"/>
    <n v="66"/>
    <s v="Tre"/>
    <n v="70"/>
    <s v="Enkel"/>
    <s v="Simplex"/>
    <n v="100"/>
    <n v="100"/>
    <n v="17"/>
    <n v="17"/>
    <m/>
    <n v="0"/>
    <n v="96.671777215124294"/>
    <n v="96.671777219999996"/>
    <n v="1643.4202127399999"/>
  </r>
  <r>
    <x v="35"/>
    <s v="RØROS E-VERK NETT AS"/>
    <n v="2022"/>
    <n v="132"/>
    <s v="Tre"/>
    <n v="120"/>
    <s v="Enkel"/>
    <s v="Simplex"/>
    <n v="100"/>
    <n v="100"/>
    <n v="27.13"/>
    <n v="27.13"/>
    <n v="2.57"/>
    <n v="2.57"/>
    <n v="130.41785809590601"/>
    <n v="117.711181"/>
    <n v="3226.1605006664781"/>
  </r>
  <r>
    <x v="35"/>
    <s v="RØROS E-VERK NETT AS"/>
    <n v="2022"/>
    <n v="66"/>
    <s v="Tre"/>
    <n v="120"/>
    <s v="Enkel"/>
    <s v="Simplex"/>
    <n v="100"/>
    <n v="100"/>
    <n v="13.262"/>
    <n v="13.262"/>
    <n v="2.2570000000000001"/>
    <n v="2.2570000000000001"/>
    <n v="111.083474341562"/>
    <n v="100.70302119999999"/>
    <n v="1358.9521498949055"/>
  </r>
  <r>
    <x v="35"/>
    <s v="RØROS E-VERK NETT AS"/>
    <n v="2022"/>
    <n v="66"/>
    <s v="Tre"/>
    <n v="70"/>
    <s v="Enkel"/>
    <s v="Simplex"/>
    <n v="100"/>
    <n v="100"/>
    <n v="17.399999999999999"/>
    <n v="17.399999999999999"/>
    <n v="2.9820000000000002"/>
    <n v="2.9820000000000002"/>
    <n v="106.447543797393"/>
    <n v="96.671777219999996"/>
    <n v="1711.2402595617859"/>
  </r>
  <r>
    <x v="36"/>
    <s v="S-NETT AS"/>
    <n v="2022"/>
    <n v="66"/>
    <s v="Tre"/>
    <n v="70"/>
    <s v="Enkel"/>
    <s v="Simplex"/>
    <n v="100"/>
    <n v="100"/>
    <n v="10"/>
    <n v="10"/>
    <m/>
    <n v="0"/>
    <n v="96.671777215124294"/>
    <n v="96.671777219999996"/>
    <n v="966.7177721999999"/>
  </r>
  <r>
    <x v="37"/>
    <s v="STATNETT SF"/>
    <n v="2022"/>
    <n v="300"/>
    <s v="Stål"/>
    <n v="481"/>
    <s v="Dobbel"/>
    <s v="Simplex"/>
    <n v="100"/>
    <n v="100"/>
    <n v="18.350000000000001"/>
    <n v="18.350000000000001"/>
    <n v="18.350000000000001"/>
    <n v="18.350000000000001"/>
    <n v="369.07610831938001"/>
    <n v="369.07610829999999"/>
    <n v="6772.546587660624"/>
  </r>
  <r>
    <x v="37"/>
    <s v="STATNETT SF"/>
    <n v="2022"/>
    <n v="300"/>
    <s v="Stål"/>
    <n v="481"/>
    <s v="Enkel"/>
    <s v="Simplex"/>
    <n v="100"/>
    <n v="100"/>
    <n v="345.78399999999999"/>
    <n v="345.78399999999999"/>
    <n v="345.79"/>
    <n v="345.79"/>
    <n v="281.75082097731899"/>
    <n v="281.75082099999997"/>
    <n v="97424.925880821131"/>
  </r>
  <r>
    <x v="37"/>
    <s v="STATNETT SF"/>
    <n v="2022"/>
    <n v="300"/>
    <s v="Stål"/>
    <n v="380"/>
    <s v="Enkel"/>
    <s v="Simplex"/>
    <n v="100"/>
    <n v="100"/>
    <n v="12.9"/>
    <n v="12.9"/>
    <n v="12.9"/>
    <n v="12.9"/>
    <n v="259.32378088947002"/>
    <n v="259.32378089999997"/>
    <n v="3345.2767734741633"/>
  </r>
  <r>
    <x v="37"/>
    <s v="STATNETT SF"/>
    <n v="2022"/>
    <n v="132"/>
    <s v="Stål"/>
    <n v="243"/>
    <s v="Enkel"/>
    <s v="Duplex"/>
    <n v="100"/>
    <n v="100"/>
    <n v="5.3250000000000002"/>
    <n v="5.3250000000000002"/>
    <n v="5.32"/>
    <n v="5.32"/>
    <n v="249.653244988848"/>
    <n v="227.0856679"/>
    <n v="1329.2906916801712"/>
  </r>
  <r>
    <x v="37"/>
    <s v="STATNETT SF"/>
    <n v="2022"/>
    <n v="132"/>
    <s v="Stål"/>
    <n v="243"/>
    <s v="Dobbel"/>
    <s v="Simplex"/>
    <n v="100"/>
    <n v="100"/>
    <n v="1.2"/>
    <n v="1.2"/>
    <n v="1.2"/>
    <n v="1.2"/>
    <n v="258.675770678118"/>
    <n v="236.10819359999999"/>
    <n v="310.41092481374159"/>
  </r>
  <r>
    <x v="37"/>
    <s v="STATNETT SF"/>
    <n v="2022"/>
    <n v="132"/>
    <s v="Stål"/>
    <n v="120"/>
    <s v="Dobbel"/>
    <s v="Simplex"/>
    <n v="100"/>
    <n v="100"/>
    <n v="31.7"/>
    <n v="31.7"/>
    <n v="31.7"/>
    <n v="31.7"/>
    <n v="245.52960927939299"/>
    <n v="224.2766484"/>
    <n v="7783.2886141567578"/>
  </r>
  <r>
    <x v="37"/>
    <s v="STATNETT SF"/>
    <n v="2022"/>
    <n v="132"/>
    <s v="Stål"/>
    <n v="329"/>
    <s v="Enkel"/>
    <s v="Simplex"/>
    <n v="0"/>
    <n v="0"/>
    <n v="80.7"/>
    <n v="0"/>
    <n v="80.7"/>
    <n v="0"/>
    <n v="209.70863357882101"/>
    <n v="186.4640292"/>
    <n v="0"/>
  </r>
  <r>
    <x v="37"/>
    <s v="STATNETT SF"/>
    <n v="2022"/>
    <n v="132"/>
    <s v="Stål"/>
    <n v="243"/>
    <s v="Enkel"/>
    <s v="Simplex"/>
    <n v="100"/>
    <n v="100"/>
    <n v="6"/>
    <n v="6"/>
    <n v="6"/>
    <n v="6"/>
    <n v="204.51809085322401"/>
    <n v="181.95051380000001"/>
    <n v="1227.1085451193439"/>
  </r>
  <r>
    <x v="37"/>
    <s v="STATNETT SF"/>
    <n v="2022"/>
    <n v="132"/>
    <s v="Stål"/>
    <n v="120"/>
    <s v="Enkel"/>
    <s v="Simplex"/>
    <n v="0"/>
    <n v="0"/>
    <n v="30.4"/>
    <n v="0"/>
    <n v="30.4"/>
    <n v="0"/>
    <n v="194.43936711420099"/>
    <n v="173.18640619999999"/>
    <n v="0"/>
  </r>
  <r>
    <x v="37"/>
    <s v="STATNETT SF"/>
    <n v="2022"/>
    <n v="132"/>
    <s v="Tre"/>
    <n v="150"/>
    <s v="Enkel"/>
    <s v="Simplex"/>
    <n v="0"/>
    <n v="0"/>
    <n v="12"/>
    <n v="0"/>
    <n v="12"/>
    <n v="0"/>
    <n v="133.43078154217099"/>
    <n v="120.3311144"/>
    <n v="0"/>
  </r>
  <r>
    <x v="37"/>
    <s v="STATNETT SF"/>
    <n v="2022"/>
    <n v="132"/>
    <s v="Tre"/>
    <n v="95"/>
    <s v="Enkel"/>
    <s v="Simplex"/>
    <n v="100"/>
    <n v="100"/>
    <n v="1.8"/>
    <n v="1.8"/>
    <n v="1.8"/>
    <n v="1.8"/>
    <n v="127.495322353029"/>
    <n v="115.16984549999999"/>
    <n v="229.4915802354522"/>
  </r>
  <r>
    <x v="37"/>
    <s v="STATNETT SF"/>
    <n v="2022"/>
    <n v="66"/>
    <s v="Tre"/>
    <n v="95"/>
    <s v="Enkel"/>
    <s v="Simplex"/>
    <n v="0"/>
    <n v="0"/>
    <n v="23.8"/>
    <n v="0"/>
    <n v="23.8"/>
    <n v="0"/>
    <n v="108.76550906947701"/>
    <n v="98.687399189999994"/>
    <n v="0"/>
  </r>
  <r>
    <x v="37"/>
    <s v="STATNETT SF"/>
    <n v="2022"/>
    <n v="66"/>
    <s v="Tre"/>
    <n v="70"/>
    <s v="Enkel"/>
    <s v="Simplex"/>
    <n v="100"/>
    <n v="100"/>
    <n v="12.8"/>
    <n v="12.8"/>
    <n v="12.8"/>
    <n v="12.8"/>
    <n v="106.447543797393"/>
    <n v="96.671777219999996"/>
    <n v="1362.5285606066304"/>
  </r>
  <r>
    <x v="37"/>
    <s v="STATNETT SF"/>
    <n v="2022"/>
    <n v="24"/>
    <s v="Tre"/>
    <n v="50"/>
    <s v="Enkel"/>
    <s v="Simplex"/>
    <n v="100"/>
    <n v="100"/>
    <n v="18.7"/>
    <n v="18.7"/>
    <m/>
    <n v="0"/>
    <n v="62.611207633851301"/>
    <n v="62.611207630000003"/>
    <n v="1170.8295826809999"/>
  </r>
  <r>
    <x v="37"/>
    <s v="STATNETT SF"/>
    <n v="2022"/>
    <n v="24"/>
    <s v="Tre"/>
    <n v="25"/>
    <s v="Enkel"/>
    <s v="Simplex"/>
    <n v="100"/>
    <n v="100"/>
    <n v="6.4"/>
    <n v="6.4"/>
    <m/>
    <n v="0"/>
    <n v="56.510496297927403"/>
    <n v="57.5104963"/>
    <n v="368.06717632000004"/>
  </r>
  <r>
    <x v="38"/>
    <s v="SVABO INDUSTRINETT AS"/>
    <n v="2022"/>
    <n v="132"/>
    <s v="Tre"/>
    <n v="120"/>
    <s v="Enkel"/>
    <s v="Simplex"/>
    <n v="100"/>
    <n v="100"/>
    <n v="28.5"/>
    <n v="28.5"/>
    <m/>
    <n v="0"/>
    <n v="117.711180952962"/>
    <n v="117.711181"/>
    <n v="3354.7686584999997"/>
  </r>
  <r>
    <x v="39"/>
    <s v="SYGNIR AS"/>
    <n v="2022"/>
    <n v="132"/>
    <s v="Tre"/>
    <n v="150"/>
    <s v="Enkel"/>
    <s v="Simplex"/>
    <n v="100"/>
    <n v="100"/>
    <n v="17.5"/>
    <n v="17.5"/>
    <n v="17.5"/>
    <n v="17.5"/>
    <n v="133.43078154217099"/>
    <n v="120.3311144"/>
    <n v="2335.0386769879924"/>
  </r>
  <r>
    <x v="39"/>
    <s v="SYGNIR AS"/>
    <n v="2022"/>
    <n v="66"/>
    <s v="Tre"/>
    <n v="329"/>
    <s v="Enkel"/>
    <s v="Simplex"/>
    <n v="100"/>
    <n v="100"/>
    <n v="10.459"/>
    <n v="10.459"/>
    <n v="10.45"/>
    <n v="10.45"/>
    <n v="118.463011166832"/>
    <n v="107.1200097"/>
    <n v="1238.9025467806944"/>
  </r>
  <r>
    <x v="39"/>
    <s v="SYGNIR AS"/>
    <n v="2022"/>
    <n v="66"/>
    <s v="Tre"/>
    <n v="150"/>
    <s v="Enkel"/>
    <s v="Simplex"/>
    <n v="100"/>
    <n v="100"/>
    <n v="11.8"/>
    <n v="11.8"/>
    <n v="1.4"/>
    <n v="1.4"/>
    <n v="113.470978571808"/>
    <n v="102.7791118"/>
    <n v="1227.7621327205313"/>
  </r>
  <r>
    <x v="39"/>
    <s v="SYGNIR AS"/>
    <n v="2022"/>
    <n v="66"/>
    <s v="Tre"/>
    <n v="95"/>
    <s v="Enkel"/>
    <s v="Simplex"/>
    <n v="100"/>
    <n v="100"/>
    <n v="41.4"/>
    <n v="41.4"/>
    <n v="5"/>
    <n v="5"/>
    <n v="108.76550906947701"/>
    <n v="98.687399189999994"/>
    <n v="4136.0488758633846"/>
  </r>
  <r>
    <x v="39"/>
    <s v="SYGNIR AS"/>
    <n v="2022"/>
    <n v="66"/>
    <s v="Tre"/>
    <n v="70"/>
    <s v="Enkel"/>
    <s v="Simplex"/>
    <n v="100"/>
    <n v="100"/>
    <n v="52.9"/>
    <n v="52.9"/>
    <n v="42.6"/>
    <n v="42.6"/>
    <n v="106.447543797393"/>
    <n v="96.671777219999996"/>
    <n v="5530.3846711349415"/>
  </r>
  <r>
    <x v="39"/>
    <s v="SYGNIR AS"/>
    <n v="2022"/>
    <n v="66"/>
    <s v="Stål"/>
    <n v="95"/>
    <s v="Dobbel"/>
    <s v="Simplex"/>
    <n v="100"/>
    <n v="100"/>
    <n v="1.39"/>
    <n v="1.39"/>
    <n v="1.39"/>
    <n v="1.39"/>
    <n v="190.274991242206"/>
    <n v="190.27499119999999"/>
    <n v="264.48223782666633"/>
  </r>
  <r>
    <x v="39"/>
    <s v="SYGNIR AS"/>
    <n v="2022"/>
    <n v="66"/>
    <s v="Tre"/>
    <n v="150"/>
    <s v="Enkel"/>
    <s v="Simplex"/>
    <n v="100"/>
    <n v="100"/>
    <n v="8.9"/>
    <n v="8.9"/>
    <n v="1.4"/>
    <n v="1.4"/>
    <n v="102.77911180157299"/>
    <n v="102.7791118"/>
    <n v="914.73409502220215"/>
  </r>
  <r>
    <x v="39"/>
    <s v="SYGNIR AS"/>
    <n v="2022"/>
    <n v="66"/>
    <s v="Tre"/>
    <n v="95"/>
    <s v="Enkel"/>
    <s v="Simplex"/>
    <n v="100"/>
    <n v="100"/>
    <n v="12.58"/>
    <n v="12.58"/>
    <m/>
    <n v="0"/>
    <n v="98.687399190849803"/>
    <n v="98.687399189999994"/>
    <n v="1241.4874818101998"/>
  </r>
  <r>
    <x v="40"/>
    <s v="TELEMARK NETT AS"/>
    <n v="2022"/>
    <n v="66"/>
    <s v="Tre"/>
    <n v="95"/>
    <s v="Dobbel"/>
    <s v="Simplex"/>
    <n v="100"/>
    <n v="100"/>
    <n v="0.85"/>
    <n v="0.85"/>
    <n v="0.5"/>
    <n v="0.5"/>
    <n v="133.78109878627501"/>
    <n v="123.70298889999999"/>
    <n v="110.1865955081375"/>
  </r>
  <r>
    <x v="40"/>
    <s v="TELEMARK NETT AS"/>
    <n v="2022"/>
    <n v="66"/>
    <s v="Tre"/>
    <n v="120"/>
    <s v="Enkel"/>
    <s v="Simplex"/>
    <n v="100"/>
    <n v="100"/>
    <n v="72.680000000000007"/>
    <n v="72.680000000000007"/>
    <n v="18.399999999999999"/>
    <n v="18.399999999999999"/>
    <n v="111.083474341562"/>
    <n v="100.70302119999999"/>
    <n v="7510.095918620741"/>
  </r>
  <r>
    <x v="40"/>
    <s v="TELEMARK NETT AS"/>
    <n v="2022"/>
    <n v="66"/>
    <s v="Tre"/>
    <n v="95"/>
    <s v="Enkel"/>
    <s v="Simplex"/>
    <n v="50"/>
    <n v="50"/>
    <n v="14"/>
    <n v="7"/>
    <n v="1"/>
    <n v="0.5"/>
    <n v="108.76550906947701"/>
    <n v="98.687399189999994"/>
    <n v="695.85084926973843"/>
  </r>
  <r>
    <x v="40"/>
    <s v="TELEMARK NETT AS"/>
    <n v="2022"/>
    <n v="66"/>
    <s v="Tre"/>
    <n v="70"/>
    <s v="Enkel"/>
    <s v="Simplex"/>
    <n v="100"/>
    <n v="100"/>
    <n v="4.47"/>
    <n v="4.47"/>
    <n v="1"/>
    <n v="1"/>
    <n v="106.447543797393"/>
    <n v="96.671777219999996"/>
    <n v="441.89861075079295"/>
  </r>
  <r>
    <x v="40"/>
    <s v="TELEMARK NETT AS"/>
    <n v="2022"/>
    <n v="66"/>
    <s v="Stål"/>
    <n v="243"/>
    <s v="Enkel"/>
    <s v="Simplex"/>
    <n v="100"/>
    <n v="100"/>
    <n v="3.25"/>
    <n v="3.25"/>
    <m/>
    <n v="0"/>
    <n v="158.516829522313"/>
    <n v="158.5168295"/>
    <n v="515.17969587499999"/>
  </r>
  <r>
    <x v="40"/>
    <s v="TELEMARK NETT AS"/>
    <n v="2022"/>
    <n v="66"/>
    <s v="Tre"/>
    <n v="243"/>
    <s v="Enkel"/>
    <s v="Simplex"/>
    <n v="100"/>
    <n v="100"/>
    <n v="1.19"/>
    <n v="1.19"/>
    <m/>
    <n v="0"/>
    <n v="104.91748515562"/>
    <n v="104.9174852"/>
    <n v="124.851807388"/>
  </r>
  <r>
    <x v="41"/>
    <s v="TENDRANETT AS"/>
    <n v="2022"/>
    <n v="132"/>
    <s v="Tre"/>
    <n v="243"/>
    <s v="Enkel"/>
    <s v="Simplex"/>
    <n v="100"/>
    <n v="100"/>
    <n v="0.8"/>
    <n v="0.8"/>
    <n v="0.8"/>
    <n v="0.8"/>
    <n v="136.44370498843699"/>
    <n v="122.9510478"/>
    <n v="109.15496399074959"/>
  </r>
  <r>
    <x v="41"/>
    <s v="TENDRANETT AS"/>
    <n v="2022"/>
    <n v="132"/>
    <s v="Tre"/>
    <n v="150"/>
    <s v="Enkel"/>
    <s v="Simplex"/>
    <n v="100"/>
    <n v="100"/>
    <n v="11.4"/>
    <n v="11.4"/>
    <n v="11.4"/>
    <n v="11.4"/>
    <n v="133.43078154217099"/>
    <n v="120.3311144"/>
    <n v="1521.1109095807494"/>
  </r>
  <r>
    <x v="41"/>
    <s v="TENDRANETT AS"/>
    <n v="2022"/>
    <n v="132"/>
    <s v="Tre"/>
    <n v="120"/>
    <s v="Enkel"/>
    <s v="Simplex"/>
    <n v="100"/>
    <n v="100"/>
    <n v="11.3"/>
    <n v="11.3"/>
    <n v="11.3"/>
    <n v="11.3"/>
    <n v="130.41785809590601"/>
    <n v="117.711181"/>
    <n v="1473.721796483738"/>
  </r>
  <r>
    <x v="41"/>
    <s v="TENDRANETT AS"/>
    <n v="2022"/>
    <n v="66"/>
    <s v="Stål"/>
    <n v="95"/>
    <s v="Dobbel"/>
    <s v="Simplex"/>
    <n v="100"/>
    <n v="100"/>
    <n v="11.1"/>
    <n v="11.1"/>
    <n v="11.1"/>
    <n v="11.1"/>
    <n v="207.916656935784"/>
    <n v="190.27499119999999"/>
    <n v="2307.8748919872023"/>
  </r>
  <r>
    <x v="41"/>
    <s v="TENDRANETT AS"/>
    <n v="2022"/>
    <n v="66"/>
    <s v="Stål"/>
    <n v="70"/>
    <s v="Dobbel"/>
    <s v="Simplex"/>
    <n v="100"/>
    <n v="100"/>
    <n v="12.6"/>
    <n v="12.6"/>
    <n v="12.6"/>
    <n v="12.6"/>
    <n v="202.62415722771101"/>
    <n v="185.5117415"/>
    <n v="2553.0643810691586"/>
  </r>
  <r>
    <x v="41"/>
    <s v="TENDRANETT AS"/>
    <n v="2022"/>
    <n v="66"/>
    <s v="Stål"/>
    <n v="70"/>
    <s v="Enkel"/>
    <s v="Simplex"/>
    <n v="100"/>
    <n v="100"/>
    <n v="1.1000000000000001"/>
    <n v="1.1000000000000001"/>
    <n v="1.1000000000000001"/>
    <n v="1.1000000000000001"/>
    <n v="161.195187207912"/>
    <n v="144.08277150000001"/>
    <n v="177.31470592870321"/>
  </r>
  <r>
    <x v="42"/>
    <s v="TENSIO TN AS"/>
    <n v="2022"/>
    <n v="132"/>
    <s v="Tre"/>
    <n v="243"/>
    <s v="Enkel"/>
    <s v="Simplex"/>
    <n v="100"/>
    <n v="100"/>
    <n v="62.491999999999997"/>
    <n v="62.491999999999997"/>
    <n v="21.05"/>
    <n v="21.05"/>
    <n v="136.44370498843699"/>
    <n v="122.9510478"/>
    <n v="7967.4773129341984"/>
  </r>
  <r>
    <x v="42"/>
    <s v="TENSIO TN AS"/>
    <n v="2022"/>
    <n v="132"/>
    <s v="Tre"/>
    <n v="150"/>
    <s v="Enkel"/>
    <s v="Simplex"/>
    <n v="100"/>
    <n v="100"/>
    <n v="37.095999999999997"/>
    <n v="37.095999999999997"/>
    <n v="1.62"/>
    <n v="1.62"/>
    <n v="133.43078154217099"/>
    <n v="120.3311144"/>
    <n v="4485.0244805527173"/>
  </r>
  <r>
    <x v="42"/>
    <s v="TENSIO TN AS"/>
    <n v="2022"/>
    <n v="132"/>
    <s v="Tre"/>
    <n v="243"/>
    <s v="Enkel"/>
    <s v="Simplex"/>
    <n v="100"/>
    <n v="100"/>
    <n v="85.581000000000003"/>
    <n v="85.581000000000003"/>
    <n v="10.52"/>
    <n v="10.52"/>
    <n v="122.951047816032"/>
    <n v="122.9510478"/>
    <n v="10522.273621940458"/>
  </r>
  <r>
    <x v="42"/>
    <s v="TENSIO TN AS"/>
    <n v="2022"/>
    <n v="132"/>
    <s v="Tre"/>
    <n v="150"/>
    <s v="Enkel"/>
    <s v="Simplex"/>
    <n v="100"/>
    <n v="100"/>
    <n v="7.1580000000000004"/>
    <n v="7.1580000000000004"/>
    <n v="0"/>
    <n v="0"/>
    <n v="120.331114384497"/>
    <n v="120.3311144"/>
    <n v="861.33011687520002"/>
  </r>
  <r>
    <x v="42"/>
    <s v="TENSIO TN AS"/>
    <n v="2022"/>
    <n v="132"/>
    <s v="Tre"/>
    <n v="95"/>
    <s v="Enkel"/>
    <s v="Simplex"/>
    <n v="100"/>
    <n v="100"/>
    <n v="1.349"/>
    <n v="1.349"/>
    <n v="0"/>
    <n v="0"/>
    <n v="115.169845524373"/>
    <n v="115.16984549999999"/>
    <n v="155.36412157949999"/>
  </r>
  <r>
    <x v="42"/>
    <s v="TENSIO TN AS"/>
    <n v="2022"/>
    <n v="66"/>
    <s v="Stål"/>
    <n v="150"/>
    <s v="Dobbel"/>
    <s v="Simplex"/>
    <n v="100"/>
    <n v="100"/>
    <n v="4.5659999999999998"/>
    <n v="4.5659999999999998"/>
    <n v="4.5599999999999996"/>
    <n v="4.5599999999999996"/>
    <n v="218.660431343174"/>
    <n v="199.94438819999999"/>
    <n v="998.29123325407329"/>
  </r>
  <r>
    <x v="42"/>
    <s v="TENSIO TN AS"/>
    <n v="2022"/>
    <n v="66"/>
    <s v="Stål"/>
    <n v="95"/>
    <s v="Dobbel"/>
    <s v="Simplex"/>
    <n v="100"/>
    <n v="100"/>
    <n v="1.2230000000000001"/>
    <n v="1.2230000000000001"/>
    <n v="1.02"/>
    <n v="1.02"/>
    <n v="207.916656935784"/>
    <n v="190.27499119999999"/>
    <n v="250.70081328809968"/>
  </r>
  <r>
    <x v="42"/>
    <s v="TENSIO TN AS"/>
    <n v="2022"/>
    <n v="66"/>
    <s v="Tre"/>
    <n v="243"/>
    <s v="Dobbel"/>
    <s v="Simplex"/>
    <n v="100"/>
    <n v="100"/>
    <n v="11.36"/>
    <n v="11.36"/>
    <n v="0.63"/>
    <n v="0.63"/>
    <n v="143.12622773343"/>
    <n v="132.11360500000001"/>
    <n v="1507.7485051220608"/>
  </r>
  <r>
    <x v="42"/>
    <s v="TENSIO TN AS"/>
    <n v="2022"/>
    <n v="66"/>
    <s v="Tre"/>
    <n v="243"/>
    <s v="Enkel"/>
    <s v="Simplex"/>
    <n v="100"/>
    <n v="100"/>
    <n v="38.354999999999997"/>
    <n v="38.354999999999997"/>
    <n v="11.83"/>
    <n v="11.83"/>
    <n v="115.930107928963"/>
    <n v="104.9174852"/>
    <n v="4154.3894717296316"/>
  </r>
  <r>
    <x v="42"/>
    <s v="TENSIO TN AS"/>
    <n v="2022"/>
    <n v="66"/>
    <s v="Tre"/>
    <n v="150"/>
    <s v="Enkel"/>
    <s v="Simplex"/>
    <n v="100"/>
    <n v="100"/>
    <n v="163.881"/>
    <n v="163.881"/>
    <n v="40.01"/>
    <n v="40.01"/>
    <n v="113.470978571808"/>
    <n v="102.7791118"/>
    <n v="17271.32521043584"/>
  </r>
  <r>
    <x v="42"/>
    <s v="TENSIO TN AS"/>
    <n v="2022"/>
    <n v="66"/>
    <s v="Tre"/>
    <n v="120"/>
    <s v="Enkel"/>
    <s v="Simplex"/>
    <n v="100"/>
    <n v="100"/>
    <n v="122.239"/>
    <n v="122.239"/>
    <n v="39.659999999999997"/>
    <n v="39.659999999999997"/>
    <n v="111.083474341562"/>
    <n v="100.70302119999999"/>
    <n v="12721.525380061148"/>
  </r>
  <r>
    <x v="42"/>
    <s v="TENSIO TN AS"/>
    <n v="2022"/>
    <n v="66"/>
    <s v="Tre"/>
    <n v="95"/>
    <s v="Enkel"/>
    <s v="Simplex"/>
    <n v="100"/>
    <n v="100"/>
    <n v="32.377000000000002"/>
    <n v="32.377000000000002"/>
    <n v="1.29"/>
    <n v="1.29"/>
    <n v="108.76550906947701"/>
    <n v="98.687399189999994"/>
    <n v="3208.2026853191555"/>
  </r>
  <r>
    <x v="42"/>
    <s v="TENSIO TN AS"/>
    <n v="2022"/>
    <n v="66"/>
    <s v="Tre"/>
    <n v="70"/>
    <s v="Enkel"/>
    <s v="Simplex"/>
    <n v="100"/>
    <n v="100"/>
    <n v="43.69"/>
    <n v="43.69"/>
    <n v="1.38"/>
    <n v="1.38"/>
    <n v="106.447543797393"/>
    <n v="96.671777219999996"/>
    <n v="4237.0805046186015"/>
  </r>
  <r>
    <x v="42"/>
    <s v="TENSIO TN AS"/>
    <n v="2022"/>
    <n v="66"/>
    <s v="Tre"/>
    <n v="329"/>
    <s v="Dobbel"/>
    <s v="Simplex"/>
    <n v="100"/>
    <n v="100"/>
    <n v="0.68300000000000005"/>
    <n v="0.68300000000000005"/>
    <n v="0.68"/>
    <n v="0.68"/>
    <n v="135.08701310888901"/>
    <n v="135.08701310000001"/>
    <n v="92.264429953344532"/>
  </r>
  <r>
    <x v="42"/>
    <s v="TENSIO TN AS"/>
    <n v="2022"/>
    <n v="66"/>
    <s v="Tre"/>
    <n v="243"/>
    <s v="Dobbel"/>
    <s v="Simplex"/>
    <n v="100"/>
    <n v="100"/>
    <n v="5.843"/>
    <n v="5.843"/>
    <n v="5.84"/>
    <n v="5.84"/>
    <n v="132.113604960087"/>
    <n v="132.11360500000001"/>
    <n v="771.93979378190807"/>
  </r>
  <r>
    <x v="42"/>
    <s v="TENSIO TN AS"/>
    <n v="2022"/>
    <n v="66"/>
    <s v="Stål"/>
    <n v="243"/>
    <s v="Enkel"/>
    <s v="Simplex"/>
    <n v="100"/>
    <n v="100"/>
    <n v="0.95799999999999996"/>
    <n v="0.95799999999999996"/>
    <n v="0"/>
    <n v="0"/>
    <n v="158.516829522313"/>
    <n v="158.5168295"/>
    <n v="151.85912266099999"/>
  </r>
  <r>
    <x v="42"/>
    <s v="TENSIO TN AS"/>
    <n v="2022"/>
    <n v="66"/>
    <s v="Stål"/>
    <n v="150"/>
    <s v="Enkel"/>
    <s v="Simplex"/>
    <n v="100"/>
    <n v="100"/>
    <n v="1.6240000000000001"/>
    <n v="1.6240000000000001"/>
    <n v="0"/>
    <n v="0"/>
    <n v="154.773620895449"/>
    <n v="154.7736209"/>
    <n v="251.35236034160002"/>
  </r>
  <r>
    <x v="42"/>
    <s v="TENSIO TN AS"/>
    <n v="2022"/>
    <n v="66"/>
    <s v="Stål"/>
    <n v="95"/>
    <s v="Enkel"/>
    <s v="Simplex"/>
    <n v="100"/>
    <n v="100"/>
    <n v="1.161"/>
    <n v="1.161"/>
    <n v="0"/>
    <n v="0"/>
    <n v="147.61110462385599"/>
    <n v="147.6111046"/>
    <n v="171.3764924406"/>
  </r>
  <r>
    <x v="42"/>
    <s v="TENSIO TN AS"/>
    <n v="2022"/>
    <n v="66"/>
    <s v="Tre"/>
    <n v="329"/>
    <s v="Enkel"/>
    <s v="Simplex"/>
    <n v="100"/>
    <n v="100"/>
    <n v="18.218"/>
    <n v="18.218"/>
    <m/>
    <n v="0"/>
    <n v="107.120009710288"/>
    <n v="107.1200097"/>
    <n v="1951.5123367146"/>
  </r>
  <r>
    <x v="42"/>
    <s v="TENSIO TN AS"/>
    <n v="2022"/>
    <n v="66"/>
    <s v="Tre"/>
    <n v="243"/>
    <s v="Enkel"/>
    <s v="Simplex"/>
    <n v="100"/>
    <n v="100"/>
    <n v="45.393999999999998"/>
    <n v="45.393999999999998"/>
    <n v="0"/>
    <n v="0"/>
    <n v="104.91748515562"/>
    <n v="104.9174852"/>
    <n v="4762.6243231687995"/>
  </r>
  <r>
    <x v="42"/>
    <s v="TENSIO TN AS"/>
    <n v="2022"/>
    <n v="66"/>
    <s v="Tre"/>
    <n v="150"/>
    <s v="Enkel"/>
    <s v="Simplex"/>
    <n v="100"/>
    <n v="100"/>
    <n v="90.866"/>
    <n v="90.866"/>
    <n v="0"/>
    <n v="0"/>
    <n v="102.77911180157299"/>
    <n v="102.7791118"/>
    <n v="9339.1267728187995"/>
  </r>
  <r>
    <x v="42"/>
    <s v="TENSIO TN AS"/>
    <n v="2022"/>
    <n v="66"/>
    <s v="Tre"/>
    <n v="120"/>
    <s v="Enkel"/>
    <s v="Simplex"/>
    <n v="100"/>
    <n v="100"/>
    <n v="95.234999999999999"/>
    <n v="95.234999999999999"/>
    <n v="0"/>
    <n v="0"/>
    <n v="100.703021166575"/>
    <n v="100.70302119999999"/>
    <n v="9590.4522239819999"/>
  </r>
  <r>
    <x v="42"/>
    <s v="TENSIO TN AS"/>
    <n v="2022"/>
    <n v="66"/>
    <s v="Tre"/>
    <n v="95"/>
    <s v="Enkel"/>
    <s v="Simplex"/>
    <n v="100"/>
    <n v="100"/>
    <n v="55.936999999999998"/>
    <n v="55.936999999999998"/>
    <n v="0"/>
    <n v="0"/>
    <n v="98.687399190849803"/>
    <n v="98.687399189999994"/>
    <n v="5520.2770484910297"/>
  </r>
  <r>
    <x v="42"/>
    <s v="TENSIO TN AS"/>
    <n v="2022"/>
    <n v="66"/>
    <s v="Tre"/>
    <n v="70"/>
    <s v="Enkel"/>
    <s v="Simplex"/>
    <n v="100"/>
    <n v="100"/>
    <n v="31.302"/>
    <n v="31.302"/>
    <n v="0"/>
    <n v="0"/>
    <n v="96.671777215124294"/>
    <n v="96.671777219999996"/>
    <n v="3026.0199705404398"/>
  </r>
  <r>
    <x v="43"/>
    <s v="TENSIO TS AS"/>
    <n v="2022"/>
    <n v="132"/>
    <s v="Tre"/>
    <n v="329"/>
    <s v="Dobbel"/>
    <s v="Simplex"/>
    <n v="100"/>
    <n v="100"/>
    <n v="40.4"/>
    <n v="40.4"/>
    <n v="2.2000000000000002"/>
    <n v="2.2000000000000002"/>
    <n v="173.47436887576899"/>
    <n v="159.576932"/>
    <n v="6477.4824139266912"/>
  </r>
  <r>
    <x v="43"/>
    <s v="TENSIO TS AS"/>
    <n v="2022"/>
    <n v="132"/>
    <s v="Stål"/>
    <n v="481"/>
    <s v="Enkel"/>
    <s v="Simplex"/>
    <n v="100"/>
    <n v="100"/>
    <n v="35.917999999999999"/>
    <n v="35.917999999999999"/>
    <n v="35.909999999999997"/>
    <n v="35.909999999999997"/>
    <n v="226.23338554468401"/>
    <n v="200.8333787"/>
    <n v="8125.6475419392027"/>
  </r>
  <r>
    <x v="43"/>
    <s v="TENSIO TS AS"/>
    <n v="2022"/>
    <n v="132"/>
    <s v="Stål"/>
    <n v="150"/>
    <s v="Enkel"/>
    <s v="Simplex"/>
    <n v="100"/>
    <n v="100"/>
    <n v="65.448999999999998"/>
    <n v="65.448999999999998"/>
    <n v="65.441999999999993"/>
    <n v="65.441999999999993"/>
    <n v="199.47872898371301"/>
    <n v="177.56845999999999"/>
    <n v="13055.529961372145"/>
  </r>
  <r>
    <x v="43"/>
    <s v="TENSIO TS AS"/>
    <n v="2022"/>
    <n v="132"/>
    <s v="Tre"/>
    <n v="243"/>
    <s v="Enkel"/>
    <s v="Simplex"/>
    <n v="100"/>
    <n v="100"/>
    <n v="44.557000000000002"/>
    <n v="44.557000000000002"/>
    <n v="4.4000000000000004"/>
    <n v="4.4000000000000004"/>
    <n v="136.44370498843699"/>
    <n v="122.9510478"/>
    <n v="5537.6975284537239"/>
  </r>
  <r>
    <x v="43"/>
    <s v="TENSIO TS AS"/>
    <n v="2022"/>
    <n v="132"/>
    <s v="Tre"/>
    <n v="150"/>
    <s v="Enkel"/>
    <s v="Simplex"/>
    <n v="100"/>
    <n v="100"/>
    <n v="139.619"/>
    <n v="139.619"/>
    <n v="10.8"/>
    <n v="10.8"/>
    <n v="133.43078154217099"/>
    <n v="120.3311144"/>
    <n v="16941.986266549044"/>
  </r>
  <r>
    <x v="43"/>
    <s v="TENSIO TS AS"/>
    <n v="2022"/>
    <n v="132"/>
    <s v="Tre"/>
    <n v="120"/>
    <s v="Enkel"/>
    <s v="Simplex"/>
    <n v="100"/>
    <n v="100"/>
    <n v="70.427999999999997"/>
    <n v="70.427999999999997"/>
    <n v="5.26"/>
    <n v="5.26"/>
    <n v="130.41785809590601"/>
    <n v="117.711181"/>
    <n v="8357.0001769924656"/>
  </r>
  <r>
    <x v="43"/>
    <s v="TENSIO TS AS"/>
    <n v="2022"/>
    <n v="132"/>
    <s v="Tre"/>
    <n v="120"/>
    <s v="Enkel"/>
    <s v="Duplex"/>
    <n v="100"/>
    <n v="100"/>
    <n v="12.765000000000001"/>
    <n v="12.765000000000001"/>
    <n v="12.76"/>
    <n v="12.76"/>
    <n v="143.124535238851"/>
    <n v="143.1245352"/>
    <n v="1826.9846923237387"/>
  </r>
  <r>
    <x v="43"/>
    <s v="TENSIO TS AS"/>
    <n v="2022"/>
    <n v="132"/>
    <s v="Stål"/>
    <n v="430"/>
    <s v="Dobbel"/>
    <s v="Simplex"/>
    <n v="100"/>
    <n v="100"/>
    <n v="7.1840000000000002"/>
    <n v="7.1840000000000002"/>
    <n v="7.18"/>
    <n v="7.18"/>
    <n v="254.94180707920901"/>
    <n v="254.94180710000001"/>
    <n v="1831.5019420571207"/>
  </r>
  <r>
    <x v="43"/>
    <s v="TENSIO TS AS"/>
    <n v="2022"/>
    <n v="132"/>
    <s v="Stål"/>
    <n v="481"/>
    <s v="Enkel"/>
    <s v="Simplex"/>
    <n v="100"/>
    <n v="100"/>
    <n v="7.3860000000000001"/>
    <n v="7.3860000000000001"/>
    <n v="7.38"/>
    <n v="7.38"/>
    <n v="200.83337873450799"/>
    <n v="200.8333787"/>
    <n v="1483.3553353328691"/>
  </r>
  <r>
    <x v="43"/>
    <s v="TENSIO TS AS"/>
    <n v="2022"/>
    <n v="132"/>
    <s v="Stål"/>
    <n v="430"/>
    <s v="Enkel"/>
    <s v="Simplex"/>
    <n v="100"/>
    <n v="100"/>
    <n v="11.39"/>
    <n v="11.39"/>
    <n v="11.39"/>
    <n v="11.39"/>
    <n v="195.90133857719201"/>
    <n v="195.9013386"/>
    <n v="2231.3162463942172"/>
  </r>
  <r>
    <x v="43"/>
    <s v="TENSIO TS AS"/>
    <n v="2022"/>
    <n v="132"/>
    <s v="Tre"/>
    <n v="329"/>
    <s v="Enkel"/>
    <s v="Simplex"/>
    <n v="100"/>
    <n v="100"/>
    <n v="1.661"/>
    <n v="1.661"/>
    <n v="1.66"/>
    <n v="1.66"/>
    <n v="125.649579250513"/>
    <n v="125.6495793"/>
    <n v="208.70395113515158"/>
  </r>
  <r>
    <x v="43"/>
    <s v="TENSIO TS AS"/>
    <n v="2022"/>
    <n v="132"/>
    <s v="Tre"/>
    <n v="120"/>
    <s v="Enkel"/>
    <s v="Simplex"/>
    <n v="100"/>
    <n v="100"/>
    <n v="37.216999999999999"/>
    <n v="37.216999999999999"/>
    <n v="18.059999999999999"/>
    <n v="18.059999999999999"/>
    <n v="117.711180952962"/>
    <n v="117.711181"/>
    <n v="4380.8570224274936"/>
  </r>
  <r>
    <x v="43"/>
    <s v="TENSIO TS AS"/>
    <n v="2022"/>
    <n v="132"/>
    <s v="Tre"/>
    <n v="95"/>
    <s v="Enkel"/>
    <s v="Simplex"/>
    <n v="100"/>
    <n v="100"/>
    <n v="0.379"/>
    <n v="0.379"/>
    <m/>
    <n v="0"/>
    <n v="115.169845524373"/>
    <n v="115.16984549999999"/>
    <n v="43.649371444499998"/>
  </r>
  <r>
    <x v="43"/>
    <s v="TENSIO TS AS"/>
    <n v="2022"/>
    <n v="66"/>
    <s v="Tre"/>
    <n v="150"/>
    <s v="Dobbel"/>
    <s v="Duplex"/>
    <n v="100"/>
    <n v="100"/>
    <n v="8.41"/>
    <n v="8.41"/>
    <n v="2"/>
    <n v="2"/>
    <n v="161.302401242831"/>
    <n v="150.6105345"/>
    <n v="1288.0183286306619"/>
  </r>
  <r>
    <x v="43"/>
    <s v="TENSIO TS AS"/>
    <n v="2022"/>
    <n v="66"/>
    <s v="Stål"/>
    <n v="243"/>
    <s v="Dobbel"/>
    <s v="Simplex"/>
    <n v="100"/>
    <n v="100"/>
    <n v="9.9149999999999991"/>
    <n v="9.9149999999999991"/>
    <n v="9.91"/>
    <n v="9.91"/>
    <n v="224.27524428346899"/>
    <n v="204.99771989999999"/>
    <n v="2223.5926594486778"/>
  </r>
  <r>
    <x v="43"/>
    <s v="TENSIO TS AS"/>
    <n v="2022"/>
    <n v="66"/>
    <s v="Tre"/>
    <n v="150"/>
    <s v="Dobbel"/>
    <s v="Simplex"/>
    <n v="100"/>
    <n v="100"/>
    <n v="2.42"/>
    <n v="2.42"/>
    <n v="2.42"/>
    <n v="2.42"/>
    <n v="139.91866770235899"/>
    <n v="129.2268009"/>
    <n v="338.60317583970874"/>
  </r>
  <r>
    <x v="43"/>
    <s v="TENSIO TS AS"/>
    <n v="2022"/>
    <n v="66"/>
    <s v="Stål"/>
    <n v="150"/>
    <s v="Enkel"/>
    <s v="Duplex"/>
    <n v="100"/>
    <n v="100"/>
    <n v="4.2190000000000003"/>
    <n v="4.2190000000000003"/>
    <n v="4.2190000000000003"/>
    <n v="4.2190000000000003"/>
    <n v="210.92175029840101"/>
    <n v="192.20570720000001"/>
    <n v="889.87886450895394"/>
  </r>
  <r>
    <x v="43"/>
    <s v="TENSIO TS AS"/>
    <n v="2022"/>
    <n v="66"/>
    <s v="Stål"/>
    <n v="329"/>
    <s v="Enkel"/>
    <s v="Simplex"/>
    <n v="100"/>
    <n v="100"/>
    <n v="15.145"/>
    <n v="15.145"/>
    <n v="15.13"/>
    <n v="15.13"/>
    <n v="182.22818456917901"/>
    <n v="162.3723344"/>
    <n v="2759.5480175476787"/>
  </r>
  <r>
    <x v="43"/>
    <s v="TENSIO TS AS"/>
    <n v="2022"/>
    <n v="66"/>
    <s v="Stål"/>
    <n v="243"/>
    <s v="Enkel"/>
    <s v="Simplex"/>
    <n v="100"/>
    <n v="100"/>
    <n v="47.622999999999998"/>
    <n v="47.622999999999998"/>
    <n v="47.61"/>
    <n v="47.61"/>
    <n v="177.79435395066"/>
    <n v="158.5168295"/>
    <n v="8466.8499103744216"/>
  </r>
  <r>
    <x v="43"/>
    <s v="TENSIO TS AS"/>
    <n v="2022"/>
    <n v="66"/>
    <s v="Stål"/>
    <n v="150"/>
    <s v="Enkel"/>
    <s v="Simplex"/>
    <n v="100"/>
    <n v="100"/>
    <n v="9.1419999999999995"/>
    <n v="9.1419999999999995"/>
    <n v="9.14"/>
    <n v="9.14"/>
    <n v="173.489664029767"/>
    <n v="154.7736209"/>
    <n v="1586.0050764738703"/>
  </r>
  <r>
    <x v="43"/>
    <s v="TENSIO TS AS"/>
    <n v="2022"/>
    <n v="66"/>
    <s v="Tre"/>
    <n v="329"/>
    <s v="Enkel"/>
    <s v="Simplex"/>
    <n v="100"/>
    <n v="100"/>
    <n v="2.4E-2"/>
    <n v="2.4E-2"/>
    <n v="0.02"/>
    <n v="0.02"/>
    <n v="118.463011166832"/>
    <n v="107.1200097"/>
    <n v="2.7977402621366401"/>
  </r>
  <r>
    <x v="43"/>
    <s v="TENSIO TS AS"/>
    <n v="2022"/>
    <n v="66"/>
    <s v="Tre"/>
    <n v="243"/>
    <s v="Enkel"/>
    <s v="Simplex"/>
    <n v="100"/>
    <n v="100"/>
    <n v="21.286000000000001"/>
    <n v="21.286000000000001"/>
    <n v="3.7360000000000002"/>
    <n v="3.7360000000000002"/>
    <n v="115.930107928963"/>
    <n v="104.9174852"/>
    <n v="2274.4167484826057"/>
  </r>
  <r>
    <x v="43"/>
    <s v="TENSIO TS AS"/>
    <n v="2022"/>
    <n v="66"/>
    <s v="Tre"/>
    <n v="150"/>
    <s v="Enkel"/>
    <s v="Simplex"/>
    <n v="100"/>
    <n v="100"/>
    <n v="105.149"/>
    <n v="105.149"/>
    <n v="21.216999999999999"/>
    <n v="21.216999999999999"/>
    <n v="113.470978571808"/>
    <n v="102.7791118"/>
    <n v="11033.97016395565"/>
  </r>
  <r>
    <x v="43"/>
    <s v="TENSIO TS AS"/>
    <n v="2022"/>
    <n v="66"/>
    <s v="Tre"/>
    <n v="120"/>
    <s v="Enkel"/>
    <s v="Simplex"/>
    <n v="100"/>
    <n v="100"/>
    <n v="53.753"/>
    <n v="53.753"/>
    <n v="8.8689999999999998"/>
    <n v="8.8689999999999998"/>
    <n v="111.083474341562"/>
    <n v="100.70302119999999"/>
    <n v="5505.1537374761128"/>
  </r>
  <r>
    <x v="43"/>
    <s v="TENSIO TS AS"/>
    <n v="2022"/>
    <n v="66"/>
    <s v="Tre"/>
    <n v="95"/>
    <s v="Enkel"/>
    <s v="Simplex"/>
    <n v="100"/>
    <n v="100"/>
    <n v="145.148"/>
    <n v="145.148"/>
    <n v="29.99"/>
    <n v="29.99"/>
    <n v="108.76550906947701"/>
    <n v="98.687399189999994"/>
    <n v="14626.521132915635"/>
  </r>
  <r>
    <x v="43"/>
    <s v="TENSIO TS AS"/>
    <n v="2022"/>
    <n v="66"/>
    <s v="Tre"/>
    <n v="70"/>
    <s v="Enkel"/>
    <s v="Simplex"/>
    <n v="0"/>
    <n v="0"/>
    <n v="0"/>
    <n v="0"/>
    <n v="0"/>
    <n v="0"/>
    <n v="106.447543797393"/>
    <n v="96.671777219999996"/>
    <n v="0"/>
  </r>
  <r>
    <x v="43"/>
    <s v="TENSIO TS AS"/>
    <n v="2022"/>
    <n v="66"/>
    <s v="Tre"/>
    <n v="70"/>
    <s v="Enkel"/>
    <s v="Simplex"/>
    <n v="100"/>
    <n v="100"/>
    <n v="135.59899999999999"/>
    <n v="135.59899999999999"/>
    <n v="13.79"/>
    <n v="13.79"/>
    <n v="106.447543797393"/>
    <n v="96.671777219999996"/>
    <n v="13243.404140357028"/>
  </r>
  <r>
    <x v="43"/>
    <s v="TENSIO TS AS"/>
    <n v="2022"/>
    <n v="66"/>
    <s v="Stål"/>
    <n v="243"/>
    <s v="Dobbel"/>
    <s v="Simplex"/>
    <n v="100"/>
    <n v="100"/>
    <n v="1.752"/>
    <n v="1.752"/>
    <n v="1.75"/>
    <n v="1.75"/>
    <n v="204.997719855122"/>
    <n v="204.99771989999999"/>
    <n v="359.15600518626354"/>
  </r>
  <r>
    <x v="43"/>
    <s v="TENSIO TS AS"/>
    <n v="2022"/>
    <n v="66"/>
    <s v="Stål"/>
    <n v="329"/>
    <s v="Enkel"/>
    <s v="Simplex"/>
    <n v="100"/>
    <n v="100"/>
    <n v="1.8220000000000001"/>
    <n v="1.8220000000000001"/>
    <n v="1.82"/>
    <n v="1.82"/>
    <n v="162.37233440798201"/>
    <n v="162.3723344"/>
    <n v="295.84239329132726"/>
  </r>
  <r>
    <x v="43"/>
    <s v="TENSIO TS AS"/>
    <n v="2022"/>
    <n v="66"/>
    <s v="Stål"/>
    <n v="243"/>
    <s v="Enkel"/>
    <s v="Simplex"/>
    <n v="100"/>
    <n v="100"/>
    <n v="0"/>
    <n v="0"/>
    <m/>
    <n v="0"/>
    <n v="158.516829522313"/>
    <n v="158.5168295"/>
    <n v="0"/>
  </r>
  <r>
    <x v="43"/>
    <s v="TENSIO TS AS"/>
    <n v="2022"/>
    <n v="66"/>
    <s v="Stål"/>
    <n v="120"/>
    <s v="Enkel"/>
    <s v="Simplex"/>
    <n v="100"/>
    <n v="100"/>
    <n v="0.59599999999999997"/>
    <n v="0.59599999999999997"/>
    <n v="0.59"/>
    <n v="0.59"/>
    <n v="151.13943776257199"/>
    <n v="151.1394378"/>
    <n v="90.079104906717461"/>
  </r>
  <r>
    <x v="43"/>
    <s v="TENSIO TS AS"/>
    <n v="2022"/>
    <n v="66"/>
    <s v="Tre"/>
    <n v="243"/>
    <s v="Enkel"/>
    <s v="Simplex"/>
    <n v="100"/>
    <n v="100"/>
    <n v="0"/>
    <n v="0"/>
    <m/>
    <n v="0"/>
    <n v="104.91748515562"/>
    <n v="104.9174852"/>
    <n v="0"/>
  </r>
  <r>
    <x v="43"/>
    <s v="TENSIO TS AS"/>
    <n v="2022"/>
    <n v="66"/>
    <s v="Tre"/>
    <n v="150"/>
    <s v="Enkel"/>
    <s v="Simplex"/>
    <n v="0"/>
    <n v="0"/>
    <n v="0"/>
    <n v="0"/>
    <m/>
    <n v="0"/>
    <n v="102.77911180157299"/>
    <n v="102.7791118"/>
    <n v="0"/>
  </r>
  <r>
    <x v="43"/>
    <s v="TENSIO TS AS"/>
    <n v="2022"/>
    <n v="66"/>
    <s v="Tre"/>
    <n v="150"/>
    <s v="Enkel"/>
    <s v="Simplex"/>
    <n v="100"/>
    <n v="100"/>
    <n v="10.166"/>
    <n v="10.166"/>
    <n v="7.34"/>
    <n v="7.34"/>
    <n v="102.77911180157299"/>
    <n v="102.7791118"/>
    <n v="1044.8524505703458"/>
  </r>
  <r>
    <x v="43"/>
    <s v="TENSIO TS AS"/>
    <n v="2022"/>
    <n v="66"/>
    <s v="Tre"/>
    <n v="120"/>
    <s v="Enkel"/>
    <s v="Simplex"/>
    <n v="100"/>
    <n v="100"/>
    <n v="1.167"/>
    <n v="1.167"/>
    <m/>
    <n v="0"/>
    <n v="100.703021166575"/>
    <n v="100.70302119999999"/>
    <n v="117.5204257404"/>
  </r>
  <r>
    <x v="43"/>
    <s v="TENSIO TS AS"/>
    <n v="2022"/>
    <n v="66"/>
    <s v="Tre"/>
    <n v="95"/>
    <s v="Enkel"/>
    <s v="Simplex"/>
    <n v="100"/>
    <n v="100"/>
    <n v="9.15"/>
    <n v="9.15"/>
    <n v="9.15"/>
    <n v="9.15"/>
    <n v="98.687399190849803"/>
    <n v="98.687399189999994"/>
    <n v="902.98970259627572"/>
  </r>
  <r>
    <x v="43"/>
    <s v="TENSIO TS AS"/>
    <n v="2022"/>
    <n v="66"/>
    <s v="Tre"/>
    <n v="70"/>
    <s v="Enkel"/>
    <s v="Simplex"/>
    <n v="100"/>
    <n v="100"/>
    <n v="7.4859999999999998"/>
    <n v="7.4859999999999998"/>
    <m/>
    <n v="0"/>
    <n v="96.671777215124294"/>
    <n v="96.671777219999996"/>
    <n v="723.68492426891999"/>
  </r>
  <r>
    <x v="43"/>
    <s v="TENSIO TS AS"/>
    <n v="2022"/>
    <n v="24"/>
    <s v="Tre"/>
    <n v="240"/>
    <s v="Enkel"/>
    <s v="Simplex"/>
    <n v="100"/>
    <n v="100"/>
    <n v="2.7"/>
    <n v="2.7"/>
    <n v="2.7"/>
    <n v="2.7"/>
    <n v="80.695459093911694"/>
    <n v="80.69545909"/>
    <n v="217.87773955356158"/>
  </r>
  <r>
    <x v="44"/>
    <s v="TINFOS AS"/>
    <n v="2022"/>
    <n v="132"/>
    <s v="Stål"/>
    <n v="120"/>
    <s v="Enkel"/>
    <s v="Simplex"/>
    <n v="100"/>
    <n v="100"/>
    <n v="0.2"/>
    <n v="0.2"/>
    <n v="0.2"/>
    <n v="0.2"/>
    <n v="173.18640618626199"/>
    <n v="173.18640619999999"/>
    <n v="34.637281237252402"/>
  </r>
  <r>
    <x v="45"/>
    <s v="VESTÁLL AS"/>
    <n v="2022"/>
    <n v="66"/>
    <s v="Tre"/>
    <n v="70"/>
    <s v="Enkel"/>
    <s v="Simplex"/>
    <n v="100"/>
    <n v="100"/>
    <n v="5.6"/>
    <n v="5.6"/>
    <n v="0.9"/>
    <n v="0.9"/>
    <n v="106.447543797393"/>
    <n v="96.671777219999996"/>
    <n v="550.16014235165358"/>
  </r>
  <r>
    <x v="45"/>
    <s v="VESTÁLL AS"/>
    <n v="2022"/>
    <n v="66"/>
    <s v="Tre"/>
    <n v="95"/>
    <s v="Enkel"/>
    <s v="Simplex"/>
    <n v="100"/>
    <n v="100"/>
    <n v="42.2"/>
    <n v="42.2"/>
    <n v="1.95"/>
    <n v="1.95"/>
    <n v="98.687399190849803"/>
    <n v="98.687399189999994"/>
    <n v="4164.608245819657"/>
  </r>
  <r>
    <x v="45"/>
    <s v="VESTÁLL AS"/>
    <n v="2022"/>
    <n v="66"/>
    <s v="Tre"/>
    <n v="70"/>
    <s v="Enkel"/>
    <s v="Simplex"/>
    <n v="100"/>
    <n v="100"/>
    <n v="53.5"/>
    <n v="53.5"/>
    <n v="3.8"/>
    <n v="3.8"/>
    <n v="96.671777215124294"/>
    <n v="96.671777219999996"/>
    <n v="5171.9400812514723"/>
  </r>
  <r>
    <x v="46"/>
    <s v="VESTMAR NETT AS"/>
    <n v="2022"/>
    <n v="132"/>
    <s v="Stål"/>
    <n v="150"/>
    <s v="Dobbel"/>
    <s v="Simplex"/>
    <n v="100"/>
    <n v="100"/>
    <n v="10.050000000000001"/>
    <n v="10.050000000000001"/>
    <n v="10.050000000000001"/>
    <n v="10.050000000000001"/>
    <n v="252.10268997875599"/>
    <n v="230.192421"/>
    <n v="2533.6320342864979"/>
  </r>
  <r>
    <x v="46"/>
    <s v="VESTMAR NETT AS"/>
    <n v="2022"/>
    <n v="66"/>
    <s v="Stål"/>
    <n v="150"/>
    <s v="Enkel"/>
    <s v="Simplex"/>
    <n v="100"/>
    <n v="100"/>
    <n v="0.57999999999999996"/>
    <n v="0.57999999999999996"/>
    <n v="0.57999999999999996"/>
    <n v="0.57999999999999996"/>
    <n v="173.489664029767"/>
    <n v="154.7736209"/>
    <n v="100.62400513726486"/>
  </r>
  <r>
    <x v="46"/>
    <s v="VESTMAR NETT AS"/>
    <n v="2022"/>
    <n v="66"/>
    <s v="Tre"/>
    <n v="70"/>
    <s v="Enkel"/>
    <s v="Simplex"/>
    <n v="100"/>
    <n v="100"/>
    <n v="5.2"/>
    <n v="5.2"/>
    <n v="5.2"/>
    <n v="5.2"/>
    <n v="106.447543797393"/>
    <n v="96.671777219999996"/>
    <n v="553.5272277464436"/>
  </r>
  <r>
    <x v="47"/>
    <s v="VEVIG AS"/>
    <n v="2022"/>
    <n v="66"/>
    <s v="Tre"/>
    <n v="150"/>
    <s v="Enkel"/>
    <s v="Simplex"/>
    <n v="100"/>
    <n v="100"/>
    <n v="2.2000000000000002"/>
    <n v="2.2000000000000002"/>
    <n v="2.2000000000000002"/>
    <n v="2.2000000000000002"/>
    <n v="113.470978571808"/>
    <n v="102.7791118"/>
    <n v="249.63615285797763"/>
  </r>
  <r>
    <x v="47"/>
    <s v="VEVIG AS"/>
    <n v="2022"/>
    <n v="66"/>
    <s v="Tre"/>
    <n v="150"/>
    <s v="Enkel"/>
    <s v="Simplex"/>
    <n v="100"/>
    <n v="100"/>
    <n v="5.6920000000000002"/>
    <n v="5.6920000000000002"/>
    <m/>
    <n v="0"/>
    <n v="102.77911180157299"/>
    <n v="102.7791118"/>
    <n v="585.0187043656"/>
  </r>
  <r>
    <x v="47"/>
    <s v="VEVIG AS"/>
    <n v="2022"/>
    <n v="66"/>
    <s v="Tre"/>
    <n v="120"/>
    <s v="Enkel"/>
    <s v="Simplex"/>
    <n v="100"/>
    <n v="100"/>
    <n v="54.582000000000001"/>
    <n v="54.582000000000001"/>
    <m/>
    <n v="0"/>
    <n v="100.703021166575"/>
    <n v="100.70302119999999"/>
    <n v="5496.5723031383995"/>
  </r>
  <r>
    <x v="47"/>
    <s v="VEVIG AS"/>
    <n v="2022"/>
    <n v="66"/>
    <s v="Tre"/>
    <n v="70"/>
    <s v="Enkel"/>
    <s v="Simplex"/>
    <n v="0"/>
    <n v="0"/>
    <n v="2.2000000000000002"/>
    <n v="0"/>
    <m/>
    <n v="0"/>
    <n v="96.671777215124294"/>
    <n v="96.671777219999996"/>
    <n v="0"/>
  </r>
  <r>
    <x v="47"/>
    <s v="VEVIG AS"/>
    <n v="2022"/>
    <n v="66"/>
    <s v="Tre"/>
    <n v="70"/>
    <s v="Enkel"/>
    <s v="Simplex"/>
    <n v="100"/>
    <n v="100"/>
    <n v="13.965999999999999"/>
    <n v="13.965999999999999"/>
    <m/>
    <n v="0"/>
    <n v="96.671777215124294"/>
    <n v="96.671777219999996"/>
    <n v="1350.11804065452"/>
  </r>
  <r>
    <x v="48"/>
    <s v="VISSI AS"/>
    <n v="2022"/>
    <n v="66"/>
    <s v="Tre"/>
    <n v="95"/>
    <s v="Enkel"/>
    <s v="Simplex"/>
    <n v="100"/>
    <n v="100"/>
    <n v="21"/>
    <n v="21"/>
    <n v="2"/>
    <n v="2"/>
    <n v="108.76550906947701"/>
    <n v="98.687399189999994"/>
    <n v="2092.5916027489538"/>
  </r>
  <r>
    <x v="48"/>
    <s v="VISSI AS"/>
    <n v="2022"/>
    <n v="66"/>
    <s v="Tre"/>
    <n v="95"/>
    <s v="Enkel"/>
    <s v="Simplex"/>
    <n v="100"/>
    <n v="100"/>
    <n v="116.76"/>
    <n v="116.76"/>
    <m/>
    <n v="0"/>
    <n v="98.687399190849803"/>
    <n v="98.687399189999994"/>
    <n v="11522.7407294244"/>
  </r>
  <r>
    <x v="48"/>
    <s v="VISSI AS"/>
    <n v="2022"/>
    <n v="66"/>
    <s v="Tre"/>
    <n v="70"/>
    <s v="Enkel"/>
    <s v="Simplex"/>
    <n v="100"/>
    <n v="100"/>
    <n v="158.24"/>
    <n v="158.24"/>
    <n v="3"/>
    <n v="3"/>
    <n v="96.671777215124294"/>
    <n v="96.671777219999996"/>
    <n v="15297.34202727817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59D939-6BAD-4902-8259-AC9C40ECDCE0}" name="Pivottabell1" cacheId="7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51" firstHeaderRow="1" firstDataRow="1" firstDataCol="1"/>
  <pivotFields count="17">
    <pivotField axis="axisRow" showAll="0">
      <items count="51">
        <item x="21"/>
        <item x="10"/>
        <item x="0"/>
        <item x="47"/>
        <item x="44"/>
        <item x="20"/>
        <item x="27"/>
        <item x="31"/>
        <item x="9"/>
        <item x="41"/>
        <item x="16"/>
        <item x="35"/>
        <item x="38"/>
        <item x="29"/>
        <item x="48"/>
        <item x="14"/>
        <item x="17"/>
        <item x="11"/>
        <item x="36"/>
        <item x="28"/>
        <item x="5"/>
        <item x="39"/>
        <item x="19"/>
        <item x="25"/>
        <item x="34"/>
        <item x="1"/>
        <item x="26"/>
        <item x="40"/>
        <item x="37"/>
        <item x="45"/>
        <item x="3"/>
        <item x="13"/>
        <item x="4"/>
        <item x="43"/>
        <item x="2"/>
        <item x="6"/>
        <item x="46"/>
        <item x="18"/>
        <item x="23"/>
        <item x="32"/>
        <item x="8"/>
        <item x="24"/>
        <item x="12"/>
        <item x="22"/>
        <item x="30"/>
        <item x="7"/>
        <item x="42"/>
        <item x="33"/>
        <item x="15"/>
        <item m="1" x="4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showAll="0"/>
    <pivotField numFmtId="164" showAll="0"/>
    <pivotField showAll="0"/>
    <pivotField showAll="0"/>
    <pivotField dataField="1" numFmtId="165" showAll="0"/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Summer av Sum vektet verdi" fld="16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8EB844-12F5-4576-A522-165706F187AF}" name="Pivottabell2" cacheId="0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23" firstHeaderRow="1" firstDataRow="1" firstDataCol="1"/>
  <pivotFields count="14">
    <pivotField axis="axisRow" showAll="0">
      <items count="22">
        <item x="10"/>
        <item x="3"/>
        <item x="9"/>
        <item x="7"/>
        <item x="4"/>
        <item x="17"/>
        <item x="14"/>
        <item x="18"/>
        <item x="16"/>
        <item x="1"/>
        <item x="20"/>
        <item x="0"/>
        <item x="8"/>
        <item x="12"/>
        <item x="2"/>
        <item x="13"/>
        <item x="5"/>
        <item x="11"/>
        <item x="15"/>
        <item x="19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4" showAll="0"/>
  </pivotFields>
  <rowFields count="1">
    <field x="0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Items count="1">
    <i/>
  </colItems>
  <dataFields count="1">
    <dataField name="Summer av Beregnet vekt" fld="13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E3F24B-89FC-4DD1-B7D0-1FFDA75F6511}" name="Pivottabell3" cacheId="1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52" firstHeaderRow="1" firstDataRow="1" firstDataCol="1"/>
  <pivotFields count="13">
    <pivotField axis="axisRow" showAll="0">
      <items count="51">
        <item x="23"/>
        <item x="11"/>
        <item x="0"/>
        <item x="48"/>
        <item x="22"/>
        <item x="29"/>
        <item x="33"/>
        <item x="9"/>
        <item x="44"/>
        <item x="18"/>
        <item x="37"/>
        <item x="41"/>
        <item x="31"/>
        <item x="49"/>
        <item x="16"/>
        <item x="19"/>
        <item x="12"/>
        <item x="38"/>
        <item x="30"/>
        <item x="5"/>
        <item x="42"/>
        <item x="21"/>
        <item x="27"/>
        <item x="39"/>
        <item x="36"/>
        <item x="1"/>
        <item x="28"/>
        <item x="43"/>
        <item x="10"/>
        <item x="47"/>
        <item x="3"/>
        <item x="15"/>
        <item x="14"/>
        <item x="4"/>
        <item x="46"/>
        <item x="2"/>
        <item x="6"/>
        <item x="20"/>
        <item x="25"/>
        <item x="34"/>
        <item x="8"/>
        <item x="26"/>
        <item x="13"/>
        <item x="24"/>
        <item x="32"/>
        <item x="7"/>
        <item x="40"/>
        <item x="45"/>
        <item x="35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165" showAll="0"/>
  </pivotFields>
  <rowFields count="1">
    <field x="0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dataFields count="1">
    <dataField name="Summer av Vektet verdi før GIS-korreksjon" fld="12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F28F01-9F6F-41A1-A8C0-87D454FC6D73}" name="Pivottabell4" cacheId="2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27" firstHeaderRow="1" firstDataRow="1" firstDataCol="1"/>
  <pivotFields count="13">
    <pivotField axis="axisRow" showAll="0">
      <items count="26">
        <item x="11"/>
        <item x="5"/>
        <item x="10"/>
        <item x="19"/>
        <item x="4"/>
        <item x="7"/>
        <item x="17"/>
        <item x="24"/>
        <item x="8"/>
        <item x="16"/>
        <item x="20"/>
        <item x="15"/>
        <item x="23"/>
        <item x="1"/>
        <item x="22"/>
        <item x="0"/>
        <item x="9"/>
        <item x="13"/>
        <item x="3"/>
        <item x="14"/>
        <item x="12"/>
        <item x="18"/>
        <item x="2"/>
        <item x="21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dataField="1" numFmtId="165" showAll="0"/>
  </pivotFields>
  <rowFields count="1">
    <field x="0"/>
  </rowFields>
  <row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dataFields count="1">
    <dataField name="Summer av Vektet verdi" fld="12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618FDBC-FE24-419C-8E5D-94117AFA39EC}" name="Pivottabell5" cacheId="3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64" firstHeaderRow="1" firstDataRow="1" firstDataCol="1"/>
  <pivotFields count="14">
    <pivotField axis="axisRow" showAll="0">
      <items count="63">
        <item x="21"/>
        <item x="28"/>
        <item x="61"/>
        <item x="12"/>
        <item x="0"/>
        <item x="58"/>
        <item x="55"/>
        <item x="27"/>
        <item x="35"/>
        <item x="39"/>
        <item x="10"/>
        <item x="52"/>
        <item x="34"/>
        <item x="20"/>
        <item x="45"/>
        <item x="49"/>
        <item x="37"/>
        <item x="59"/>
        <item x="18"/>
        <item x="24"/>
        <item x="13"/>
        <item x="23"/>
        <item x="46"/>
        <item x="36"/>
        <item x="5"/>
        <item x="50"/>
        <item x="6"/>
        <item x="26"/>
        <item x="32"/>
        <item x="47"/>
        <item x="43"/>
        <item x="1"/>
        <item x="14"/>
        <item x="33"/>
        <item x="51"/>
        <item x="44"/>
        <item x="48"/>
        <item x="11"/>
        <item x="56"/>
        <item x="3"/>
        <item x="17"/>
        <item x="16"/>
        <item x="4"/>
        <item x="22"/>
        <item x="54"/>
        <item x="2"/>
        <item x="7"/>
        <item x="57"/>
        <item x="25"/>
        <item x="30"/>
        <item x="40"/>
        <item x="9"/>
        <item x="31"/>
        <item x="15"/>
        <item x="60"/>
        <item x="29"/>
        <item x="38"/>
        <item x="8"/>
        <item x="53"/>
        <item x="41"/>
        <item x="19"/>
        <item x="4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6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 t="grand">
      <x/>
    </i>
  </rowItems>
  <colItems count="1">
    <i/>
  </colItems>
  <dataFields count="1">
    <dataField name="Summer av Vektet verdi transformator" fld="1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3DC9FBD-CD72-4694-BE20-A63B71761AE3}" name="Pivottabell6" cacheId="4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77" firstHeaderRow="1" firstDataRow="1" firstDataCol="1"/>
  <pivotFields count="11">
    <pivotField axis="axisRow" showAll="0">
      <items count="76">
        <item x="25"/>
        <item x="12"/>
        <item x="33"/>
        <item x="74"/>
        <item x="14"/>
        <item x="0"/>
        <item x="71"/>
        <item x="68"/>
        <item x="32"/>
        <item x="23"/>
        <item x="41"/>
        <item x="45"/>
        <item x="11"/>
        <item x="65"/>
        <item x="40"/>
        <item x="24"/>
        <item x="52"/>
        <item x="53"/>
        <item x="61"/>
        <item x="43"/>
        <item x="72"/>
        <item x="59"/>
        <item x="21"/>
        <item x="29"/>
        <item x="15"/>
        <item x="27"/>
        <item x="28"/>
        <item x="54"/>
        <item x="38"/>
        <item x="6"/>
        <item x="42"/>
        <item x="60"/>
        <item x="5"/>
        <item x="62"/>
        <item x="7"/>
        <item x="31"/>
        <item x="37"/>
        <item x="55"/>
        <item x="50"/>
        <item x="1"/>
        <item x="58"/>
        <item x="16"/>
        <item x="39"/>
        <item x="64"/>
        <item x="51"/>
        <item x="18"/>
        <item x="57"/>
        <item x="13"/>
        <item x="69"/>
        <item x="49"/>
        <item x="3"/>
        <item x="20"/>
        <item x="19"/>
        <item x="4"/>
        <item x="26"/>
        <item x="67"/>
        <item x="2"/>
        <item x="8"/>
        <item x="70"/>
        <item x="30"/>
        <item x="35"/>
        <item x="46"/>
        <item x="10"/>
        <item x="36"/>
        <item x="17"/>
        <item x="73"/>
        <item x="34"/>
        <item x="44"/>
        <item x="9"/>
        <item x="56"/>
        <item x="66"/>
        <item x="47"/>
        <item x="63"/>
        <item x="22"/>
        <item x="4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dataField="1" numFmtId="165" showAll="0"/>
  </pivotFields>
  <rowFields count="1">
    <field x="0"/>
  </rowFields>
  <rowItems count="7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 t="grand">
      <x/>
    </i>
  </rowItems>
  <colItems count="1">
    <i/>
  </colItems>
  <dataFields count="1">
    <dataField name="Summer av Vektet verdi avganger" fld="10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06F017-92FA-4C10-8401-0D73300721EF}" name="Pivottabell7" cacheId="5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63" firstHeaderRow="1" firstDataRow="1" firstDataCol="1"/>
  <pivotFields count="12">
    <pivotField axis="axisRow" showAll="0">
      <items count="62">
        <item x="22"/>
        <item x="11"/>
        <item x="28"/>
        <item x="13"/>
        <item x="0"/>
        <item x="59"/>
        <item x="56"/>
        <item x="27"/>
        <item x="34"/>
        <item x="38"/>
        <item x="10"/>
        <item x="53"/>
        <item x="21"/>
        <item x="44"/>
        <item x="50"/>
        <item x="36"/>
        <item x="60"/>
        <item x="49"/>
        <item x="19"/>
        <item x="24"/>
        <item x="14"/>
        <item x="23"/>
        <item x="45"/>
        <item x="35"/>
        <item x="5"/>
        <item x="51"/>
        <item x="6"/>
        <item x="26"/>
        <item x="32"/>
        <item x="46"/>
        <item x="42"/>
        <item x="1"/>
        <item x="15"/>
        <item x="33"/>
        <item x="52"/>
        <item x="43"/>
        <item x="48"/>
        <item x="12"/>
        <item x="57"/>
        <item x="3"/>
        <item x="18"/>
        <item x="17"/>
        <item x="4"/>
        <item x="55"/>
        <item x="2"/>
        <item x="7"/>
        <item x="58"/>
        <item x="25"/>
        <item x="30"/>
        <item x="39"/>
        <item x="9"/>
        <item x="31"/>
        <item x="16"/>
        <item x="29"/>
        <item x="37"/>
        <item x="8"/>
        <item x="47"/>
        <item x="54"/>
        <item x="40"/>
        <item x="20"/>
        <item x="4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6" showAll="0"/>
    <pivotField dataField="1" showAll="0"/>
  </pivotFields>
  <rowFields count="1">
    <field x="0"/>
  </rowFields>
  <rowItems count="6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 t="grand">
      <x/>
    </i>
  </rowItems>
  <colItems count="1">
    <i/>
  </colItems>
  <dataFields count="1">
    <dataField name="Summer av Vektet verdi stasjon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0CFD6AA-59EB-4228-8D33-AE1908ED4514}" name="Pivottabell8" cacheId="6" applyNumberFormats="0" applyBorderFormats="0" applyFontFormats="0" applyPatternFormats="0" applyAlignmentFormats="0" applyWidthHeightFormats="1" dataCaption="Verdier" updatedVersion="8" minRefreshableVersion="3" useAutoFormatting="1" itemPrintTitles="1" createdVersion="8" indent="0" outline="1" outlineData="1" multipleFieldFilters="0">
  <location ref="A1:B21" firstHeaderRow="1" firstDataRow="1" firstDataCol="1"/>
  <pivotFields count="14">
    <pivotField axis="axisRow" showAll="0">
      <items count="20">
        <item x="10"/>
        <item x="4"/>
        <item x="18"/>
        <item x="9"/>
        <item x="13"/>
        <item x="8"/>
        <item x="14"/>
        <item x="15"/>
        <item x="1"/>
        <item x="2"/>
        <item x="7"/>
        <item x="17"/>
        <item x="0"/>
        <item x="11"/>
        <item x="3"/>
        <item x="5"/>
        <item x="12"/>
        <item x="16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65" showAll="0"/>
    <pivotField dataField="1" numFmtId="165" showAll="0"/>
  </pivotFields>
  <rowFields count="1">
    <field x="0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mer av Sum vektet verdi kompenseringsanlegg" fld="13" baseField="0" baseItem="0" numFmtId="16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13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54296875" defaultRowHeight="14.5" x14ac:dyDescent="0.35"/>
  <cols>
    <col min="2" max="2" width="36.453125" bestFit="1" customWidth="1"/>
    <col min="5" max="5" width="10" bestFit="1" customWidth="1"/>
    <col min="15" max="15" width="10.08984375" style="20" customWidth="1"/>
    <col min="16" max="16" width="11.453125" style="20"/>
    <col min="17" max="17" width="22.36328125" customWidth="1"/>
  </cols>
  <sheetData>
    <row r="1" spans="1:17" ht="29" x14ac:dyDescent="0.35">
      <c r="B1" s="5" t="s">
        <v>345</v>
      </c>
      <c r="O1" s="6"/>
      <c r="P1" s="6"/>
      <c r="Q1" s="7">
        <f>SUBTOTAL(9,Q3:Q476)</f>
        <v>2217688.1102120061</v>
      </c>
    </row>
    <row r="2" spans="1:17" s="4" customFormat="1" ht="87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2" t="s">
        <v>11</v>
      </c>
      <c r="M2" s="1" t="s">
        <v>12</v>
      </c>
      <c r="N2" s="2" t="s">
        <v>13</v>
      </c>
      <c r="O2" s="3" t="s">
        <v>15</v>
      </c>
      <c r="P2" s="3" t="s">
        <v>16</v>
      </c>
      <c r="Q2" s="1" t="s">
        <v>17</v>
      </c>
    </row>
    <row r="3" spans="1:17" x14ac:dyDescent="0.35">
      <c r="A3" s="50">
        <v>915729290</v>
      </c>
      <c r="B3" s="51" t="s">
        <v>24</v>
      </c>
      <c r="C3" s="50">
        <v>2022</v>
      </c>
      <c r="D3" s="50">
        <v>300</v>
      </c>
      <c r="E3" s="51" t="s">
        <v>18</v>
      </c>
      <c r="F3" s="50">
        <v>481</v>
      </c>
      <c r="G3" s="51" t="s">
        <v>21</v>
      </c>
      <c r="H3" s="51" t="s">
        <v>20</v>
      </c>
      <c r="I3" s="50">
        <v>100</v>
      </c>
      <c r="J3" s="50">
        <v>100</v>
      </c>
      <c r="K3" s="50">
        <v>4</v>
      </c>
      <c r="L3" s="49">
        <f>K3*0.5*(I3/100+J3/100)</f>
        <v>4</v>
      </c>
      <c r="M3" s="50">
        <v>4</v>
      </c>
      <c r="N3" s="49">
        <f>M3*0.5*(I3/100+J3/100)</f>
        <v>4</v>
      </c>
      <c r="O3" s="60">
        <v>281.75082097731899</v>
      </c>
      <c r="P3" s="60">
        <v>281.75082099999997</v>
      </c>
      <c r="Q3" s="8">
        <f>(L3-N3)*P3+(N3*O3)</f>
        <v>1127.003283909276</v>
      </c>
    </row>
    <row r="4" spans="1:17" x14ac:dyDescent="0.35">
      <c r="A4" s="50">
        <v>915729290</v>
      </c>
      <c r="B4" s="51" t="s">
        <v>24</v>
      </c>
      <c r="C4" s="50">
        <v>2022</v>
      </c>
      <c r="D4" s="50">
        <v>66</v>
      </c>
      <c r="E4" s="51" t="s">
        <v>18</v>
      </c>
      <c r="F4" s="50">
        <v>329</v>
      </c>
      <c r="G4" s="51" t="s">
        <v>19</v>
      </c>
      <c r="H4" s="51" t="s">
        <v>20</v>
      </c>
      <c r="I4" s="50">
        <v>100</v>
      </c>
      <c r="J4" s="50">
        <v>100</v>
      </c>
      <c r="K4" s="50">
        <v>7.47</v>
      </c>
      <c r="L4" s="49">
        <f>K4*0.5*(I4/100+J4/100)</f>
        <v>7.47</v>
      </c>
      <c r="M4" s="50">
        <v>7.47</v>
      </c>
      <c r="N4" s="49">
        <f>M4*0.5*(I4/100+J4/100)</f>
        <v>7.47</v>
      </c>
      <c r="O4" s="60">
        <v>230.05850161197301</v>
      </c>
      <c r="P4" s="60">
        <v>210.2026515</v>
      </c>
      <c r="Q4" s="8">
        <f>(L4-N4)*P4+(N4*O4)</f>
        <v>1718.5370070414383</v>
      </c>
    </row>
    <row r="5" spans="1:17" x14ac:dyDescent="0.35">
      <c r="A5" s="50">
        <v>915729290</v>
      </c>
      <c r="B5" s="51" t="s">
        <v>24</v>
      </c>
      <c r="C5" s="50">
        <v>2022</v>
      </c>
      <c r="D5" s="50">
        <v>66</v>
      </c>
      <c r="E5" s="51" t="s">
        <v>18</v>
      </c>
      <c r="F5" s="50">
        <v>329</v>
      </c>
      <c r="G5" s="51" t="s">
        <v>21</v>
      </c>
      <c r="H5" s="51" t="s">
        <v>20</v>
      </c>
      <c r="I5" s="50">
        <v>100</v>
      </c>
      <c r="J5" s="50">
        <v>100</v>
      </c>
      <c r="K5" s="50">
        <v>5.19</v>
      </c>
      <c r="L5" s="49">
        <f>K5*0.5*(I5/100+J5/100)</f>
        <v>5.19</v>
      </c>
      <c r="M5" s="50">
        <v>5.19</v>
      </c>
      <c r="N5" s="49">
        <f>M5*0.5*(I5/100+J5/100)</f>
        <v>5.19</v>
      </c>
      <c r="O5" s="60">
        <v>182.22818456917901</v>
      </c>
      <c r="P5" s="60">
        <v>162.3723344</v>
      </c>
      <c r="Q5" s="8">
        <f>(L5-N5)*P5+(N5*O5)</f>
        <v>945.7642779140391</v>
      </c>
    </row>
    <row r="6" spans="1:17" x14ac:dyDescent="0.35">
      <c r="A6" s="50">
        <v>915729290</v>
      </c>
      <c r="B6" s="51" t="s">
        <v>24</v>
      </c>
      <c r="C6" s="50">
        <v>2022</v>
      </c>
      <c r="D6" s="50">
        <v>66</v>
      </c>
      <c r="E6" s="51" t="s">
        <v>22</v>
      </c>
      <c r="F6" s="50">
        <v>329</v>
      </c>
      <c r="G6" s="51" t="s">
        <v>21</v>
      </c>
      <c r="H6" s="51" t="s">
        <v>20</v>
      </c>
      <c r="I6" s="50">
        <v>100</v>
      </c>
      <c r="J6" s="50">
        <v>100</v>
      </c>
      <c r="K6" s="50">
        <v>1.8</v>
      </c>
      <c r="L6" s="49">
        <f>K6*0.5*(I6/100+J6/100)</f>
        <v>1.8</v>
      </c>
      <c r="M6" s="50">
        <v>1.8</v>
      </c>
      <c r="N6" s="49">
        <f>M6*0.5*(I6/100+J6/100)</f>
        <v>1.8</v>
      </c>
      <c r="O6" s="60">
        <v>118.463011166832</v>
      </c>
      <c r="P6" s="60">
        <v>107.1200097</v>
      </c>
      <c r="Q6" s="8">
        <f>(L6-N6)*P6+(N6*O6)</f>
        <v>213.23342010029762</v>
      </c>
    </row>
    <row r="7" spans="1:17" x14ac:dyDescent="0.35">
      <c r="A7" s="50">
        <v>915729290</v>
      </c>
      <c r="B7" s="51" t="s">
        <v>24</v>
      </c>
      <c r="C7" s="50">
        <v>2022</v>
      </c>
      <c r="D7" s="50">
        <v>24</v>
      </c>
      <c r="E7" s="51" t="s">
        <v>22</v>
      </c>
      <c r="F7" s="50">
        <v>150</v>
      </c>
      <c r="G7" s="51" t="s">
        <v>21</v>
      </c>
      <c r="H7" s="51" t="s">
        <v>20</v>
      </c>
      <c r="I7" s="50">
        <v>100</v>
      </c>
      <c r="J7" s="50">
        <v>100</v>
      </c>
      <c r="K7" s="50">
        <v>4.3</v>
      </c>
      <c r="L7" s="49">
        <f>K7*0.5*(I7/100+J7/100)</f>
        <v>4.3</v>
      </c>
      <c r="M7" s="47"/>
      <c r="N7" s="49">
        <f>M7*0.5*(I7/100+J7/100)</f>
        <v>0</v>
      </c>
      <c r="O7" s="60">
        <v>73.287452471718296</v>
      </c>
      <c r="P7" s="60">
        <v>73.287452470000005</v>
      </c>
      <c r="Q7" s="8">
        <f>(L7-N7)*P7+(N7*O7)</f>
        <v>315.13604562099999</v>
      </c>
    </row>
    <row r="8" spans="1:17" x14ac:dyDescent="0.35">
      <c r="A8" s="50">
        <v>915729290</v>
      </c>
      <c r="B8" s="51" t="s">
        <v>24</v>
      </c>
      <c r="C8" s="50">
        <v>2022</v>
      </c>
      <c r="D8" s="50">
        <v>24</v>
      </c>
      <c r="E8" s="51" t="s">
        <v>22</v>
      </c>
      <c r="F8" s="50">
        <v>95</v>
      </c>
      <c r="G8" s="51" t="s">
        <v>21</v>
      </c>
      <c r="H8" s="51" t="s">
        <v>20</v>
      </c>
      <c r="I8" s="50">
        <v>100</v>
      </c>
      <c r="J8" s="50">
        <v>100</v>
      </c>
      <c r="K8" s="50">
        <v>5.2</v>
      </c>
      <c r="L8" s="49">
        <f>K8*0.5*(I8/100+J8/100)</f>
        <v>5.2</v>
      </c>
      <c r="M8" s="47"/>
      <c r="N8" s="49">
        <f>M8*0.5*(I8/100+J8/100)</f>
        <v>0</v>
      </c>
      <c r="O8" s="60">
        <v>67.6225062312175</v>
      </c>
      <c r="P8" s="60">
        <v>67.622506229999999</v>
      </c>
      <c r="Q8" s="8">
        <f>(L8-N8)*P8+(N8*O8)</f>
        <v>351.637032396</v>
      </c>
    </row>
    <row r="9" spans="1:17" x14ac:dyDescent="0.35">
      <c r="A9" s="50">
        <v>915729290</v>
      </c>
      <c r="B9" s="51" t="s">
        <v>24</v>
      </c>
      <c r="C9" s="50">
        <v>2022</v>
      </c>
      <c r="D9" s="50">
        <v>24</v>
      </c>
      <c r="E9" s="51" t="s">
        <v>22</v>
      </c>
      <c r="F9" s="50">
        <v>50</v>
      </c>
      <c r="G9" s="51" t="s">
        <v>21</v>
      </c>
      <c r="H9" s="51" t="s">
        <v>20</v>
      </c>
      <c r="I9" s="50">
        <v>100</v>
      </c>
      <c r="J9" s="50">
        <v>100</v>
      </c>
      <c r="K9" s="50">
        <v>4.4000000000000004</v>
      </c>
      <c r="L9" s="49">
        <f>K9*0.5*(I9/100+J9/100)</f>
        <v>4.4000000000000004</v>
      </c>
      <c r="M9" s="47"/>
      <c r="N9" s="49">
        <f>M9*0.5*(I9/100+J9/100)</f>
        <v>0</v>
      </c>
      <c r="O9" s="60">
        <v>62.611207633851301</v>
      </c>
      <c r="P9" s="60">
        <v>62.611207630000003</v>
      </c>
      <c r="Q9" s="8">
        <f>(L9-N9)*P9+(N9*O9)</f>
        <v>275.48931357200001</v>
      </c>
    </row>
    <row r="10" spans="1:17" x14ac:dyDescent="0.35">
      <c r="A10" s="50">
        <v>925336637</v>
      </c>
      <c r="B10" s="51" t="s">
        <v>346</v>
      </c>
      <c r="C10" s="50">
        <v>2022</v>
      </c>
      <c r="D10" s="50">
        <v>132</v>
      </c>
      <c r="E10" s="51" t="s">
        <v>22</v>
      </c>
      <c r="F10" s="50">
        <v>150</v>
      </c>
      <c r="G10" s="51" t="s">
        <v>21</v>
      </c>
      <c r="H10" s="51" t="s">
        <v>20</v>
      </c>
      <c r="I10" s="50">
        <v>100</v>
      </c>
      <c r="J10" s="50">
        <v>100</v>
      </c>
      <c r="K10" s="50">
        <v>8.2669999999999995</v>
      </c>
      <c r="L10" s="49">
        <f>K10*0.5*(I10/100+J10/100)</f>
        <v>8.2669999999999995</v>
      </c>
      <c r="M10" s="47"/>
      <c r="N10" s="49">
        <f>M10*0.5*(I10/100+J10/100)</f>
        <v>0</v>
      </c>
      <c r="O10" s="60">
        <v>120.331114384497</v>
      </c>
      <c r="P10" s="60">
        <v>120.3311144</v>
      </c>
      <c r="Q10" s="8">
        <f>(L10-N10)*P10+(N10*O10)</f>
        <v>994.77732274480002</v>
      </c>
    </row>
    <row r="11" spans="1:17" x14ac:dyDescent="0.35">
      <c r="A11" s="50">
        <v>925336637</v>
      </c>
      <c r="B11" s="51" t="s">
        <v>346</v>
      </c>
      <c r="C11" s="50">
        <v>2022</v>
      </c>
      <c r="D11" s="50">
        <v>66</v>
      </c>
      <c r="E11" s="51" t="s">
        <v>22</v>
      </c>
      <c r="F11" s="50">
        <v>95</v>
      </c>
      <c r="G11" s="51" t="s">
        <v>21</v>
      </c>
      <c r="H11" s="51" t="s">
        <v>20</v>
      </c>
      <c r="I11" s="50">
        <v>100</v>
      </c>
      <c r="J11" s="50">
        <v>100</v>
      </c>
      <c r="K11" s="50">
        <v>58.9</v>
      </c>
      <c r="L11" s="49">
        <f>K11*0.5*(I11/100+J11/100)</f>
        <v>58.9</v>
      </c>
      <c r="M11" s="47"/>
      <c r="N11" s="49">
        <f>M11*0.5*(I11/100+J11/100)</f>
        <v>0</v>
      </c>
      <c r="O11" s="60">
        <v>98.687399190849803</v>
      </c>
      <c r="P11" s="60">
        <v>98.687399189999994</v>
      </c>
      <c r="Q11" s="8">
        <f>(L11-N11)*P11+(N11*O11)</f>
        <v>5812.6878122909993</v>
      </c>
    </row>
    <row r="12" spans="1:17" x14ac:dyDescent="0.35">
      <c r="A12" s="50">
        <v>925336637</v>
      </c>
      <c r="B12" s="51" t="s">
        <v>346</v>
      </c>
      <c r="C12" s="50">
        <v>2022</v>
      </c>
      <c r="D12" s="50">
        <v>66</v>
      </c>
      <c r="E12" s="51" t="s">
        <v>22</v>
      </c>
      <c r="F12" s="50">
        <v>70</v>
      </c>
      <c r="G12" s="51" t="s">
        <v>21</v>
      </c>
      <c r="H12" s="51" t="s">
        <v>20</v>
      </c>
      <c r="I12" s="50">
        <v>100</v>
      </c>
      <c r="J12" s="50">
        <v>100</v>
      </c>
      <c r="K12" s="50">
        <v>17.399999999999999</v>
      </c>
      <c r="L12" s="49">
        <f>K12*0.5*(I12/100+J12/100)</f>
        <v>17.399999999999999</v>
      </c>
      <c r="M12" s="47"/>
      <c r="N12" s="49">
        <f>M12*0.5*(I12/100+J12/100)</f>
        <v>0</v>
      </c>
      <c r="O12" s="60">
        <v>96.671777215124294</v>
      </c>
      <c r="P12" s="60">
        <v>96.671777219999996</v>
      </c>
      <c r="Q12" s="8">
        <f>(L12-N12)*P12+(N12*O12)</f>
        <v>1682.0889236279997</v>
      </c>
    </row>
    <row r="13" spans="1:17" x14ac:dyDescent="0.35">
      <c r="A13" s="50">
        <v>979151950</v>
      </c>
      <c r="B13" s="51" t="s">
        <v>307</v>
      </c>
      <c r="C13" s="50">
        <v>2022</v>
      </c>
      <c r="D13" s="50">
        <v>132</v>
      </c>
      <c r="E13" s="51" t="s">
        <v>18</v>
      </c>
      <c r="F13" s="50">
        <v>243</v>
      </c>
      <c r="G13" s="51" t="s">
        <v>21</v>
      </c>
      <c r="H13" s="51" t="s">
        <v>20</v>
      </c>
      <c r="I13" s="50">
        <v>100</v>
      </c>
      <c r="J13" s="50">
        <v>100</v>
      </c>
      <c r="K13" s="50">
        <v>18.506</v>
      </c>
      <c r="L13" s="49">
        <f>K13*0.5*(I13/100+J13/100)</f>
        <v>18.506</v>
      </c>
      <c r="M13" s="50">
        <v>2.16</v>
      </c>
      <c r="N13" s="49">
        <f>M13*0.5*(I13/100+J13/100)</f>
        <v>2.16</v>
      </c>
      <c r="O13" s="60">
        <v>204.51809085322401</v>
      </c>
      <c r="P13" s="60">
        <v>181.95051380000001</v>
      </c>
      <c r="Q13" s="8">
        <f>(L13-N13)*P13+(N13*O13)</f>
        <v>3415.9221748177642</v>
      </c>
    </row>
    <row r="14" spans="1:17" x14ac:dyDescent="0.35">
      <c r="A14" s="50">
        <v>979151950</v>
      </c>
      <c r="B14" s="51" t="s">
        <v>307</v>
      </c>
      <c r="C14" s="50">
        <v>2022</v>
      </c>
      <c r="D14" s="50">
        <v>132</v>
      </c>
      <c r="E14" s="51" t="s">
        <v>18</v>
      </c>
      <c r="F14" s="50">
        <v>150</v>
      </c>
      <c r="G14" s="51" t="s">
        <v>21</v>
      </c>
      <c r="H14" s="51" t="s">
        <v>20</v>
      </c>
      <c r="I14" s="50">
        <v>100</v>
      </c>
      <c r="J14" s="50">
        <v>100</v>
      </c>
      <c r="K14" s="50">
        <v>139.779</v>
      </c>
      <c r="L14" s="49">
        <f>K14*0.5*(I14/100+J14/100)</f>
        <v>139.779</v>
      </c>
      <c r="M14" s="50">
        <v>127.75</v>
      </c>
      <c r="N14" s="49">
        <f>M14*0.5*(I14/100+J14/100)</f>
        <v>127.75</v>
      </c>
      <c r="O14" s="60">
        <v>199.47872898371301</v>
      </c>
      <c r="P14" s="60">
        <v>177.56845999999999</v>
      </c>
      <c r="Q14" s="8">
        <f>(L14-N14)*P14+(N14*O14)</f>
        <v>27619.378633009335</v>
      </c>
    </row>
    <row r="15" spans="1:17" x14ac:dyDescent="0.35">
      <c r="A15" s="50">
        <v>979151950</v>
      </c>
      <c r="B15" s="51" t="s">
        <v>307</v>
      </c>
      <c r="C15" s="50">
        <v>2022</v>
      </c>
      <c r="D15" s="50">
        <v>132</v>
      </c>
      <c r="E15" s="51" t="s">
        <v>18</v>
      </c>
      <c r="F15" s="50">
        <v>95</v>
      </c>
      <c r="G15" s="51" t="s">
        <v>21</v>
      </c>
      <c r="H15" s="51" t="s">
        <v>20</v>
      </c>
      <c r="I15" s="50">
        <v>100</v>
      </c>
      <c r="J15" s="50">
        <v>100</v>
      </c>
      <c r="K15" s="50">
        <v>2.4750000000000001</v>
      </c>
      <c r="L15" s="49">
        <f>K15*0.5*(I15/100+J15/100)</f>
        <v>2.4750000000000001</v>
      </c>
      <c r="M15" s="50">
        <v>2.4700000000000002</v>
      </c>
      <c r="N15" s="49">
        <f>M15*0.5*(I15/100+J15/100)</f>
        <v>2.4700000000000002</v>
      </c>
      <c r="O15" s="60">
        <v>189.551186100775</v>
      </c>
      <c r="P15" s="60">
        <v>168.93581399999999</v>
      </c>
      <c r="Q15" s="8">
        <f>(L15-N15)*P15+(N15*O15)</f>
        <v>469.03610873891427</v>
      </c>
    </row>
    <row r="16" spans="1:17" x14ac:dyDescent="0.35">
      <c r="A16" s="50">
        <v>979151950</v>
      </c>
      <c r="B16" s="51" t="s">
        <v>307</v>
      </c>
      <c r="C16" s="50">
        <v>2022</v>
      </c>
      <c r="D16" s="50">
        <v>132</v>
      </c>
      <c r="E16" s="51" t="s">
        <v>22</v>
      </c>
      <c r="F16" s="50">
        <v>243</v>
      </c>
      <c r="G16" s="51" t="s">
        <v>21</v>
      </c>
      <c r="H16" s="51" t="s">
        <v>20</v>
      </c>
      <c r="I16" s="50">
        <v>100</v>
      </c>
      <c r="J16" s="50">
        <v>100</v>
      </c>
      <c r="K16" s="50">
        <v>146.40600000000001</v>
      </c>
      <c r="L16" s="49">
        <f>K16*0.5*(I16/100+J16/100)</f>
        <v>146.40600000000001</v>
      </c>
      <c r="M16" s="50">
        <v>17.62</v>
      </c>
      <c r="N16" s="49">
        <f>M16*0.5*(I16/100+J16/100)</f>
        <v>17.62</v>
      </c>
      <c r="O16" s="60">
        <v>136.44370498843699</v>
      </c>
      <c r="P16" s="60">
        <v>122.9510478</v>
      </c>
      <c r="Q16" s="8">
        <f>(L16-N16)*P16+(N16*O16)</f>
        <v>18238.511723867061</v>
      </c>
    </row>
    <row r="17" spans="1:17" x14ac:dyDescent="0.35">
      <c r="A17" s="50">
        <v>979151950</v>
      </c>
      <c r="B17" s="51" t="s">
        <v>307</v>
      </c>
      <c r="C17" s="50">
        <v>2022</v>
      </c>
      <c r="D17" s="50">
        <v>132</v>
      </c>
      <c r="E17" s="51" t="s">
        <v>22</v>
      </c>
      <c r="F17" s="50">
        <v>150</v>
      </c>
      <c r="G17" s="51" t="s">
        <v>21</v>
      </c>
      <c r="H17" s="51" t="s">
        <v>20</v>
      </c>
      <c r="I17" s="50">
        <v>100</v>
      </c>
      <c r="J17" s="50">
        <v>100</v>
      </c>
      <c r="K17" s="50">
        <v>282.12099999999998</v>
      </c>
      <c r="L17" s="49">
        <f>K17*0.5*(I17/100+J17/100)</f>
        <v>282.12099999999998</v>
      </c>
      <c r="M17" s="50">
        <v>38.130000000000003</v>
      </c>
      <c r="N17" s="49">
        <f>M17*0.5*(I17/100+J17/100)</f>
        <v>38.130000000000003</v>
      </c>
      <c r="O17" s="60">
        <v>133.43078154217099</v>
      </c>
      <c r="P17" s="60">
        <v>120.3311144</v>
      </c>
      <c r="Q17" s="8">
        <f>(L17-N17)*P17+(N17*O17)</f>
        <v>34447.424633773378</v>
      </c>
    </row>
    <row r="18" spans="1:17" x14ac:dyDescent="0.35">
      <c r="A18" s="50">
        <v>979151950</v>
      </c>
      <c r="B18" s="51" t="s">
        <v>307</v>
      </c>
      <c r="C18" s="50">
        <v>2022</v>
      </c>
      <c r="D18" s="50">
        <v>132</v>
      </c>
      <c r="E18" s="51" t="s">
        <v>22</v>
      </c>
      <c r="F18" s="50">
        <v>120</v>
      </c>
      <c r="G18" s="51" t="s">
        <v>21</v>
      </c>
      <c r="H18" s="51" t="s">
        <v>20</v>
      </c>
      <c r="I18" s="50">
        <v>100</v>
      </c>
      <c r="J18" s="50">
        <v>100</v>
      </c>
      <c r="K18" s="50">
        <v>69.206999999999994</v>
      </c>
      <c r="L18" s="49">
        <f>K18*0.5*(I18/100+J18/100)</f>
        <v>69.206999999999994</v>
      </c>
      <c r="M18" s="50">
        <v>3.83</v>
      </c>
      <c r="N18" s="49">
        <f>M18*0.5*(I18/100+J18/100)</f>
        <v>3.83</v>
      </c>
      <c r="O18" s="60">
        <v>130.41785809590601</v>
      </c>
      <c r="P18" s="60">
        <v>117.711181</v>
      </c>
      <c r="Q18" s="8">
        <f>(L18-N18)*P18+(N18*O18)</f>
        <v>8195.1042767443196</v>
      </c>
    </row>
    <row r="19" spans="1:17" x14ac:dyDescent="0.35">
      <c r="A19" s="50">
        <v>979151950</v>
      </c>
      <c r="B19" s="51" t="s">
        <v>307</v>
      </c>
      <c r="C19" s="50">
        <v>2022</v>
      </c>
      <c r="D19" s="50">
        <v>132</v>
      </c>
      <c r="E19" s="51" t="s">
        <v>22</v>
      </c>
      <c r="F19" s="50">
        <v>95</v>
      </c>
      <c r="G19" s="51" t="s">
        <v>21</v>
      </c>
      <c r="H19" s="51" t="s">
        <v>20</v>
      </c>
      <c r="I19" s="50">
        <v>100</v>
      </c>
      <c r="J19" s="50">
        <v>100</v>
      </c>
      <c r="K19" s="50">
        <v>63.725000000000001</v>
      </c>
      <c r="L19" s="49">
        <f>K19*0.5*(I19/100+J19/100)</f>
        <v>63.725000000000001</v>
      </c>
      <c r="M19" s="50">
        <v>3.9209999999999998</v>
      </c>
      <c r="N19" s="49">
        <f>M19*0.5*(I19/100+J19/100)</f>
        <v>3.9209999999999998</v>
      </c>
      <c r="O19" s="60">
        <v>127.495322353029</v>
      </c>
      <c r="P19" s="60">
        <v>115.16984549999999</v>
      </c>
      <c r="Q19" s="8">
        <f>(L19-N19)*P19+(N19*O19)</f>
        <v>7387.5265992282266</v>
      </c>
    </row>
    <row r="20" spans="1:17" x14ac:dyDescent="0.35">
      <c r="A20" s="50">
        <v>979151950</v>
      </c>
      <c r="B20" s="51" t="s">
        <v>307</v>
      </c>
      <c r="C20" s="50">
        <v>2022</v>
      </c>
      <c r="D20" s="50">
        <v>132</v>
      </c>
      <c r="E20" s="51" t="s">
        <v>22</v>
      </c>
      <c r="F20" s="50">
        <v>70</v>
      </c>
      <c r="G20" s="51" t="s">
        <v>21</v>
      </c>
      <c r="H20" s="51" t="s">
        <v>20</v>
      </c>
      <c r="I20" s="50">
        <v>100</v>
      </c>
      <c r="J20" s="50">
        <v>100</v>
      </c>
      <c r="K20" s="50">
        <v>0.92</v>
      </c>
      <c r="L20" s="49">
        <f>K20*0.5*(I20/100+J20/100)</f>
        <v>0.92</v>
      </c>
      <c r="M20" s="50">
        <v>0.65600000000000003</v>
      </c>
      <c r="N20" s="49">
        <f>M20*0.5*(I20/100+J20/100)</f>
        <v>0.65600000000000003</v>
      </c>
      <c r="O20" s="60">
        <v>124.66046268243799</v>
      </c>
      <c r="P20" s="60">
        <v>112.70475020000001</v>
      </c>
      <c r="Q20" s="8">
        <f>(L20-N20)*P20+(N20*O20)</f>
        <v>111.53131757247932</v>
      </c>
    </row>
    <row r="21" spans="1:17" x14ac:dyDescent="0.35">
      <c r="A21" s="50">
        <v>979151950</v>
      </c>
      <c r="B21" s="51" t="s">
        <v>307</v>
      </c>
      <c r="C21" s="50">
        <v>2022</v>
      </c>
      <c r="D21" s="50">
        <v>132</v>
      </c>
      <c r="E21" s="51" t="s">
        <v>18</v>
      </c>
      <c r="F21" s="50">
        <v>243</v>
      </c>
      <c r="G21" s="51" t="s">
        <v>21</v>
      </c>
      <c r="H21" s="51" t="s">
        <v>20</v>
      </c>
      <c r="I21" s="50">
        <v>100</v>
      </c>
      <c r="J21" s="50">
        <v>100</v>
      </c>
      <c r="K21" s="50">
        <v>23.710999999999999</v>
      </c>
      <c r="L21" s="49">
        <f>K21*0.5*(I21/100+J21/100)</f>
        <v>23.710999999999999</v>
      </c>
      <c r="M21" s="47"/>
      <c r="N21" s="49">
        <f>M21*0.5*(I21/100+J21/100)</f>
        <v>0</v>
      </c>
      <c r="O21" s="60">
        <v>181.950513785412</v>
      </c>
      <c r="P21" s="60">
        <v>181.95051380000001</v>
      </c>
      <c r="Q21" s="8">
        <f>(L21-N21)*P21+(N21*O21)</f>
        <v>4314.2286327117999</v>
      </c>
    </row>
    <row r="22" spans="1:17" x14ac:dyDescent="0.35">
      <c r="A22" s="50">
        <v>979151950</v>
      </c>
      <c r="B22" s="51" t="s">
        <v>307</v>
      </c>
      <c r="C22" s="50">
        <v>2022</v>
      </c>
      <c r="D22" s="50">
        <v>132</v>
      </c>
      <c r="E22" s="51" t="s">
        <v>18</v>
      </c>
      <c r="F22" s="50">
        <v>150</v>
      </c>
      <c r="G22" s="51" t="s">
        <v>21</v>
      </c>
      <c r="H22" s="51" t="s">
        <v>20</v>
      </c>
      <c r="I22" s="50">
        <v>100</v>
      </c>
      <c r="J22" s="50">
        <v>100</v>
      </c>
      <c r="K22" s="50">
        <v>2.6920000000000002</v>
      </c>
      <c r="L22" s="49">
        <f>K22*0.5*(I22/100+J22/100)</f>
        <v>2.6920000000000002</v>
      </c>
      <c r="M22" s="47"/>
      <c r="N22" s="49">
        <f>M22*0.5*(I22/100+J22/100)</f>
        <v>0</v>
      </c>
      <c r="O22" s="60">
        <v>177.56845998583699</v>
      </c>
      <c r="P22" s="60">
        <v>177.56845999999999</v>
      </c>
      <c r="Q22" s="8">
        <f>(L22-N22)*P22+(N22*O22)</f>
        <v>478.01429431999998</v>
      </c>
    </row>
    <row r="23" spans="1:17" x14ac:dyDescent="0.35">
      <c r="A23" s="50">
        <v>979151950</v>
      </c>
      <c r="B23" s="51" t="s">
        <v>307</v>
      </c>
      <c r="C23" s="50">
        <v>2022</v>
      </c>
      <c r="D23" s="50">
        <v>132</v>
      </c>
      <c r="E23" s="51" t="s">
        <v>18</v>
      </c>
      <c r="F23" s="50">
        <v>120</v>
      </c>
      <c r="G23" s="51" t="s">
        <v>21</v>
      </c>
      <c r="H23" s="51" t="s">
        <v>20</v>
      </c>
      <c r="I23" s="50">
        <v>100</v>
      </c>
      <c r="J23" s="50">
        <v>100</v>
      </c>
      <c r="K23" s="50">
        <v>4.1820000000000004</v>
      </c>
      <c r="L23" s="49">
        <f>K23*0.5*(I23/100+J23/100)</f>
        <v>4.1820000000000004</v>
      </c>
      <c r="M23" s="47"/>
      <c r="N23" s="49">
        <f>M23*0.5*(I23/100+J23/100)</f>
        <v>0</v>
      </c>
      <c r="O23" s="60">
        <v>173.18640618626199</v>
      </c>
      <c r="P23" s="60">
        <v>173.18640619999999</v>
      </c>
      <c r="Q23" s="8">
        <f>(L23-N23)*P23+(N23*O23)</f>
        <v>724.26555072840006</v>
      </c>
    </row>
    <row r="24" spans="1:17" x14ac:dyDescent="0.35">
      <c r="A24" s="50">
        <v>979151950</v>
      </c>
      <c r="B24" s="51" t="s">
        <v>307</v>
      </c>
      <c r="C24" s="50">
        <v>2022</v>
      </c>
      <c r="D24" s="50">
        <v>132</v>
      </c>
      <c r="E24" s="51" t="s">
        <v>22</v>
      </c>
      <c r="F24" s="50">
        <v>329</v>
      </c>
      <c r="G24" s="51" t="s">
        <v>21</v>
      </c>
      <c r="H24" s="51" t="s">
        <v>20</v>
      </c>
      <c r="I24" s="50">
        <v>50</v>
      </c>
      <c r="J24" s="50">
        <v>0</v>
      </c>
      <c r="K24" s="50">
        <v>0.373</v>
      </c>
      <c r="L24" s="49">
        <f>K24*0.5*(I24/100+J24/100)</f>
        <v>9.325E-2</v>
      </c>
      <c r="M24" s="47"/>
      <c r="N24" s="49">
        <f>M24*0.5*(I24/100+J24/100)</f>
        <v>0</v>
      </c>
      <c r="O24" s="60">
        <v>125.649579250513</v>
      </c>
      <c r="P24" s="60">
        <v>125.6495793</v>
      </c>
      <c r="Q24" s="8">
        <f>(L24-N24)*P24+(N24*O24)</f>
        <v>11.716823269724999</v>
      </c>
    </row>
    <row r="25" spans="1:17" x14ac:dyDescent="0.35">
      <c r="A25" s="50">
        <v>979151950</v>
      </c>
      <c r="B25" s="51" t="s">
        <v>307</v>
      </c>
      <c r="C25" s="50">
        <v>2022</v>
      </c>
      <c r="D25" s="50">
        <v>132</v>
      </c>
      <c r="E25" s="51" t="s">
        <v>22</v>
      </c>
      <c r="F25" s="50">
        <v>329</v>
      </c>
      <c r="G25" s="51" t="s">
        <v>21</v>
      </c>
      <c r="H25" s="51" t="s">
        <v>20</v>
      </c>
      <c r="I25" s="50">
        <v>100</v>
      </c>
      <c r="J25" s="50">
        <v>100</v>
      </c>
      <c r="K25" s="50">
        <v>47.304000000000002</v>
      </c>
      <c r="L25" s="49">
        <f>K25*0.5*(I25/100+J25/100)</f>
        <v>47.304000000000002</v>
      </c>
      <c r="M25" s="47"/>
      <c r="N25" s="49">
        <f>M25*0.5*(I25/100+J25/100)</f>
        <v>0</v>
      </c>
      <c r="O25" s="60">
        <v>125.649579250513</v>
      </c>
      <c r="P25" s="60">
        <v>125.6495793</v>
      </c>
      <c r="Q25" s="8">
        <f>(L25-N25)*P25+(N25*O25)</f>
        <v>5943.7276992072002</v>
      </c>
    </row>
    <row r="26" spans="1:17" x14ac:dyDescent="0.35">
      <c r="A26" s="50">
        <v>979151950</v>
      </c>
      <c r="B26" s="51" t="s">
        <v>307</v>
      </c>
      <c r="C26" s="50">
        <v>2022</v>
      </c>
      <c r="D26" s="50">
        <v>132</v>
      </c>
      <c r="E26" s="51" t="s">
        <v>22</v>
      </c>
      <c r="F26" s="50">
        <v>243</v>
      </c>
      <c r="G26" s="51" t="s">
        <v>21</v>
      </c>
      <c r="H26" s="51" t="s">
        <v>20</v>
      </c>
      <c r="I26" s="50">
        <v>100</v>
      </c>
      <c r="J26" s="50">
        <v>100</v>
      </c>
      <c r="K26" s="50">
        <v>43.356999999999999</v>
      </c>
      <c r="L26" s="49">
        <f>K26*0.5*(I26/100+J26/100)</f>
        <v>43.356999999999999</v>
      </c>
      <c r="M26" s="50">
        <v>1.78</v>
      </c>
      <c r="N26" s="49">
        <f>M26*0.5*(I26/100+J26/100)</f>
        <v>1.78</v>
      </c>
      <c r="O26" s="60">
        <v>122.951047816032</v>
      </c>
      <c r="P26" s="60">
        <v>122.9510478</v>
      </c>
      <c r="Q26" s="8">
        <f>(L26-N26)*P26+(N26*O26)</f>
        <v>5330.7885794931371</v>
      </c>
    </row>
    <row r="27" spans="1:17" x14ac:dyDescent="0.35">
      <c r="A27" s="50">
        <v>979151950</v>
      </c>
      <c r="B27" s="51" t="s">
        <v>307</v>
      </c>
      <c r="C27" s="50">
        <v>2022</v>
      </c>
      <c r="D27" s="50">
        <v>132</v>
      </c>
      <c r="E27" s="51" t="s">
        <v>22</v>
      </c>
      <c r="F27" s="50">
        <v>150</v>
      </c>
      <c r="G27" s="51" t="s">
        <v>21</v>
      </c>
      <c r="H27" s="51" t="s">
        <v>20</v>
      </c>
      <c r="I27" s="50">
        <v>100</v>
      </c>
      <c r="J27" s="50">
        <v>100</v>
      </c>
      <c r="K27" s="50">
        <v>45.86</v>
      </c>
      <c r="L27" s="49">
        <f>K27*0.5*(I27/100+J27/100)</f>
        <v>45.86</v>
      </c>
      <c r="M27" s="47"/>
      <c r="N27" s="49">
        <f>M27*0.5*(I27/100+J27/100)</f>
        <v>0</v>
      </c>
      <c r="O27" s="60">
        <v>120.331114384497</v>
      </c>
      <c r="P27" s="60">
        <v>120.3311144</v>
      </c>
      <c r="Q27" s="8">
        <f>(L27-N27)*P27+(N27*O27)</f>
        <v>5518.3849063839998</v>
      </c>
    </row>
    <row r="28" spans="1:17" x14ac:dyDescent="0.35">
      <c r="A28" s="50">
        <v>979151950</v>
      </c>
      <c r="B28" s="51" t="s">
        <v>307</v>
      </c>
      <c r="C28" s="50">
        <v>2022</v>
      </c>
      <c r="D28" s="50">
        <v>132</v>
      </c>
      <c r="E28" s="51" t="s">
        <v>22</v>
      </c>
      <c r="F28" s="50">
        <v>120</v>
      </c>
      <c r="G28" s="51" t="s">
        <v>21</v>
      </c>
      <c r="H28" s="51" t="s">
        <v>20</v>
      </c>
      <c r="I28" s="50">
        <v>100</v>
      </c>
      <c r="J28" s="50">
        <v>100</v>
      </c>
      <c r="K28" s="50">
        <v>19.321999999999999</v>
      </c>
      <c r="L28" s="49">
        <f>K28*0.5*(I28/100+J28/100)</f>
        <v>19.321999999999999</v>
      </c>
      <c r="M28" s="50">
        <v>0.82</v>
      </c>
      <c r="N28" s="49">
        <f>M28*0.5*(I28/100+J28/100)</f>
        <v>0.82</v>
      </c>
      <c r="O28" s="60">
        <v>117.711180952962</v>
      </c>
      <c r="P28" s="60">
        <v>117.711181</v>
      </c>
      <c r="Q28" s="8">
        <f>(L28-N28)*P28+(N28*O28)</f>
        <v>2274.4154392434284</v>
      </c>
    </row>
    <row r="29" spans="1:17" x14ac:dyDescent="0.35">
      <c r="A29" s="50">
        <v>979151950</v>
      </c>
      <c r="B29" s="51" t="s">
        <v>307</v>
      </c>
      <c r="C29" s="50">
        <v>2022</v>
      </c>
      <c r="D29" s="50">
        <v>132</v>
      </c>
      <c r="E29" s="51" t="s">
        <v>22</v>
      </c>
      <c r="F29" s="50">
        <v>95</v>
      </c>
      <c r="G29" s="51" t="s">
        <v>21</v>
      </c>
      <c r="H29" s="51" t="s">
        <v>20</v>
      </c>
      <c r="I29" s="50">
        <v>100</v>
      </c>
      <c r="J29" s="50">
        <v>100</v>
      </c>
      <c r="K29" s="50">
        <v>0.22600000000000001</v>
      </c>
      <c r="L29" s="49">
        <f>K29*0.5*(I29/100+J29/100)</f>
        <v>0.22600000000000001</v>
      </c>
      <c r="M29" s="47"/>
      <c r="N29" s="49">
        <f>M29*0.5*(I29/100+J29/100)</f>
        <v>0</v>
      </c>
      <c r="O29" s="60">
        <v>115.169845524373</v>
      </c>
      <c r="P29" s="60">
        <v>115.16984549999999</v>
      </c>
      <c r="Q29" s="8">
        <f>(L29-N29)*P29+(N29*O29)</f>
        <v>26.028385083</v>
      </c>
    </row>
    <row r="30" spans="1:17" x14ac:dyDescent="0.35">
      <c r="A30" s="50">
        <v>979151950</v>
      </c>
      <c r="B30" s="51" t="s">
        <v>307</v>
      </c>
      <c r="C30" s="50">
        <v>2022</v>
      </c>
      <c r="D30" s="50">
        <v>66</v>
      </c>
      <c r="E30" s="51" t="s">
        <v>22</v>
      </c>
      <c r="F30" s="50">
        <v>243</v>
      </c>
      <c r="G30" s="51" t="s">
        <v>21</v>
      </c>
      <c r="H30" s="51" t="s">
        <v>20</v>
      </c>
      <c r="I30" s="50">
        <v>100</v>
      </c>
      <c r="J30" s="50">
        <v>100</v>
      </c>
      <c r="K30" s="50">
        <v>15.743</v>
      </c>
      <c r="L30" s="49">
        <f>K30*0.5*(I30/100+J30/100)</f>
        <v>15.743</v>
      </c>
      <c r="M30" s="50">
        <v>2.81</v>
      </c>
      <c r="N30" s="49">
        <f>M30*0.5*(I30/100+J30/100)</f>
        <v>2.81</v>
      </c>
      <c r="O30" s="60">
        <v>115.930107928963</v>
      </c>
      <c r="P30" s="60">
        <v>104.9174852</v>
      </c>
      <c r="Q30" s="8">
        <f>(L30-N30)*P30+(N30*O30)</f>
        <v>1682.661439371986</v>
      </c>
    </row>
    <row r="31" spans="1:17" x14ac:dyDescent="0.35">
      <c r="A31" s="50">
        <v>979151950</v>
      </c>
      <c r="B31" s="51" t="s">
        <v>307</v>
      </c>
      <c r="C31" s="50">
        <v>2022</v>
      </c>
      <c r="D31" s="50">
        <v>66</v>
      </c>
      <c r="E31" s="51" t="s">
        <v>22</v>
      </c>
      <c r="F31" s="50">
        <v>150</v>
      </c>
      <c r="G31" s="51" t="s">
        <v>21</v>
      </c>
      <c r="H31" s="51" t="s">
        <v>20</v>
      </c>
      <c r="I31" s="50">
        <v>100</v>
      </c>
      <c r="J31" s="50">
        <v>100</v>
      </c>
      <c r="K31" s="50">
        <v>21.001999999999999</v>
      </c>
      <c r="L31" s="49">
        <f>K31*0.5*(I31/100+J31/100)</f>
        <v>21.001999999999999</v>
      </c>
      <c r="M31" s="50">
        <v>1.288</v>
      </c>
      <c r="N31" s="49">
        <f>M31*0.5*(I31/100+J31/100)</f>
        <v>1.288</v>
      </c>
      <c r="O31" s="60">
        <v>113.470978571808</v>
      </c>
      <c r="P31" s="60">
        <v>102.7791118</v>
      </c>
      <c r="Q31" s="8">
        <f>(L31-N31)*P31+(N31*O31)</f>
        <v>2172.3380304256884</v>
      </c>
    </row>
    <row r="32" spans="1:17" x14ac:dyDescent="0.35">
      <c r="A32" s="50">
        <v>979151950</v>
      </c>
      <c r="B32" s="51" t="s">
        <v>307</v>
      </c>
      <c r="C32" s="50">
        <v>2022</v>
      </c>
      <c r="D32" s="50">
        <v>66</v>
      </c>
      <c r="E32" s="51" t="s">
        <v>22</v>
      </c>
      <c r="F32" s="50">
        <v>120</v>
      </c>
      <c r="G32" s="51" t="s">
        <v>21</v>
      </c>
      <c r="H32" s="51" t="s">
        <v>20</v>
      </c>
      <c r="I32" s="50">
        <v>100</v>
      </c>
      <c r="J32" s="50">
        <v>100</v>
      </c>
      <c r="K32" s="50">
        <v>4.2770000000000001</v>
      </c>
      <c r="L32" s="49">
        <f>K32*0.5*(I32/100+J32/100)</f>
        <v>4.2770000000000001</v>
      </c>
      <c r="M32" s="50">
        <v>4.32</v>
      </c>
      <c r="N32" s="49">
        <f>M32*0.5*(I32/100+J32/100)</f>
        <v>4.32</v>
      </c>
      <c r="O32" s="60">
        <v>111.083474341562</v>
      </c>
      <c r="P32" s="60">
        <v>100.70302119999999</v>
      </c>
      <c r="Q32" s="8">
        <f>(L32-N32)*P32+(N32*O32)</f>
        <v>475.55037924394782</v>
      </c>
    </row>
    <row r="33" spans="1:17" x14ac:dyDescent="0.35">
      <c r="A33" s="50">
        <v>979151950</v>
      </c>
      <c r="B33" s="51" t="s">
        <v>307</v>
      </c>
      <c r="C33" s="50">
        <v>2022</v>
      </c>
      <c r="D33" s="50">
        <v>66</v>
      </c>
      <c r="E33" s="51" t="s">
        <v>22</v>
      </c>
      <c r="F33" s="50">
        <v>95</v>
      </c>
      <c r="G33" s="51" t="s">
        <v>21</v>
      </c>
      <c r="H33" s="51" t="s">
        <v>20</v>
      </c>
      <c r="I33" s="50">
        <v>100</v>
      </c>
      <c r="J33" s="50">
        <v>100</v>
      </c>
      <c r="K33" s="50">
        <v>52.262999999999998</v>
      </c>
      <c r="L33" s="49">
        <f>K33*0.5*(I33/100+J33/100)</f>
        <v>52.262999999999998</v>
      </c>
      <c r="M33" s="50">
        <v>5.4960000000000004</v>
      </c>
      <c r="N33" s="49">
        <f>M33*0.5*(I33/100+J33/100)</f>
        <v>5.4960000000000004</v>
      </c>
      <c r="O33" s="60">
        <v>108.76550906947701</v>
      </c>
      <c r="P33" s="60">
        <v>98.687399189999994</v>
      </c>
      <c r="Q33" s="8">
        <f>(L33-N33)*P33+(N33*O33)</f>
        <v>5213.0888357645745</v>
      </c>
    </row>
    <row r="34" spans="1:17" x14ac:dyDescent="0.35">
      <c r="A34" s="50">
        <v>979151950</v>
      </c>
      <c r="B34" s="51" t="s">
        <v>307</v>
      </c>
      <c r="C34" s="50">
        <v>2022</v>
      </c>
      <c r="D34" s="50">
        <v>66</v>
      </c>
      <c r="E34" s="51" t="s">
        <v>22</v>
      </c>
      <c r="F34" s="50">
        <v>70</v>
      </c>
      <c r="G34" s="51" t="s">
        <v>21</v>
      </c>
      <c r="H34" s="51" t="s">
        <v>20</v>
      </c>
      <c r="I34" s="50">
        <v>100</v>
      </c>
      <c r="J34" s="50">
        <v>100</v>
      </c>
      <c r="K34" s="50">
        <v>131.00399999999999</v>
      </c>
      <c r="L34" s="49">
        <f>K34*0.5*(I34/100+J34/100)</f>
        <v>131.00399999999999</v>
      </c>
      <c r="M34" s="50">
        <v>8.4320000000000004</v>
      </c>
      <c r="N34" s="49">
        <f>M34*0.5*(I34/100+J34/100)</f>
        <v>8.4320000000000004</v>
      </c>
      <c r="O34" s="60">
        <v>106.447543797393</v>
      </c>
      <c r="P34" s="60">
        <v>96.671777219999996</v>
      </c>
      <c r="Q34" s="8">
        <f>(L34-N34)*P34+(N34*O34)</f>
        <v>12746.818766709455</v>
      </c>
    </row>
    <row r="35" spans="1:17" x14ac:dyDescent="0.35">
      <c r="A35" s="50">
        <v>979151950</v>
      </c>
      <c r="B35" s="51" t="s">
        <v>307</v>
      </c>
      <c r="C35" s="50">
        <v>2022</v>
      </c>
      <c r="D35" s="50">
        <v>66</v>
      </c>
      <c r="E35" s="51" t="s">
        <v>18</v>
      </c>
      <c r="F35" s="50">
        <v>243</v>
      </c>
      <c r="G35" s="51" t="s">
        <v>21</v>
      </c>
      <c r="H35" s="51" t="s">
        <v>20</v>
      </c>
      <c r="I35" s="50">
        <v>100</v>
      </c>
      <c r="J35" s="50">
        <v>100</v>
      </c>
      <c r="K35" s="50">
        <v>8.9260000000000002</v>
      </c>
      <c r="L35" s="49">
        <f>K35*0.5*(I35/100+J35/100)</f>
        <v>8.9260000000000002</v>
      </c>
      <c r="M35" s="47"/>
      <c r="N35" s="49">
        <f>M35*0.5*(I35/100+J35/100)</f>
        <v>0</v>
      </c>
      <c r="O35" s="60">
        <v>158.516829522313</v>
      </c>
      <c r="P35" s="60">
        <v>158.5168295</v>
      </c>
      <c r="Q35" s="8">
        <f>(L35-N35)*P35+(N35*O35)</f>
        <v>1414.9212201170001</v>
      </c>
    </row>
    <row r="36" spans="1:17" x14ac:dyDescent="0.35">
      <c r="A36" s="50">
        <v>979151950</v>
      </c>
      <c r="B36" s="51" t="s">
        <v>307</v>
      </c>
      <c r="C36" s="50">
        <v>2022</v>
      </c>
      <c r="D36" s="50">
        <v>66</v>
      </c>
      <c r="E36" s="51" t="s">
        <v>18</v>
      </c>
      <c r="F36" s="50">
        <v>70</v>
      </c>
      <c r="G36" s="51" t="s">
        <v>21</v>
      </c>
      <c r="H36" s="51" t="s">
        <v>20</v>
      </c>
      <c r="I36" s="50">
        <v>100</v>
      </c>
      <c r="J36" s="50">
        <v>100</v>
      </c>
      <c r="K36" s="50">
        <v>2.383</v>
      </c>
      <c r="L36" s="49">
        <f>K36*0.5*(I36/100+J36/100)</f>
        <v>2.383</v>
      </c>
      <c r="M36" s="47"/>
      <c r="N36" s="49">
        <f>M36*0.5*(I36/100+J36/100)</f>
        <v>0</v>
      </c>
      <c r="O36" s="60">
        <v>144.082771485141</v>
      </c>
      <c r="P36" s="60">
        <v>144.08277150000001</v>
      </c>
      <c r="Q36" s="8">
        <f>(L36-N36)*P36+(N36*O36)</f>
        <v>343.34924448449999</v>
      </c>
    </row>
    <row r="37" spans="1:17" x14ac:dyDescent="0.35">
      <c r="A37" s="50">
        <v>979151950</v>
      </c>
      <c r="B37" s="51" t="s">
        <v>307</v>
      </c>
      <c r="C37" s="50">
        <v>2022</v>
      </c>
      <c r="D37" s="50">
        <v>66</v>
      </c>
      <c r="E37" s="51" t="s">
        <v>22</v>
      </c>
      <c r="F37" s="50">
        <v>150</v>
      </c>
      <c r="G37" s="51" t="s">
        <v>21</v>
      </c>
      <c r="H37" s="51" t="s">
        <v>20</v>
      </c>
      <c r="I37" s="50">
        <v>100</v>
      </c>
      <c r="J37" s="50">
        <v>100</v>
      </c>
      <c r="K37" s="50">
        <v>19.251000000000001</v>
      </c>
      <c r="L37" s="49">
        <f>K37*0.5*(I37/100+J37/100)</f>
        <v>19.251000000000001</v>
      </c>
      <c r="M37" s="47"/>
      <c r="N37" s="49">
        <f>M37*0.5*(I37/100+J37/100)</f>
        <v>0</v>
      </c>
      <c r="O37" s="60">
        <v>102.77911180157299</v>
      </c>
      <c r="P37" s="60">
        <v>102.7791118</v>
      </c>
      <c r="Q37" s="8">
        <f>(L37-N37)*P37+(N37*O37)</f>
        <v>1978.6006812618</v>
      </c>
    </row>
    <row r="38" spans="1:17" x14ac:dyDescent="0.35">
      <c r="A38" s="50">
        <v>979151950</v>
      </c>
      <c r="B38" s="51" t="s">
        <v>307</v>
      </c>
      <c r="C38" s="50">
        <v>2022</v>
      </c>
      <c r="D38" s="50">
        <v>66</v>
      </c>
      <c r="E38" s="51" t="s">
        <v>22</v>
      </c>
      <c r="F38" s="50">
        <v>95</v>
      </c>
      <c r="G38" s="51" t="s">
        <v>21</v>
      </c>
      <c r="H38" s="51" t="s">
        <v>20</v>
      </c>
      <c r="I38" s="50">
        <v>100</v>
      </c>
      <c r="J38" s="50">
        <v>100</v>
      </c>
      <c r="K38" s="50">
        <v>26.564</v>
      </c>
      <c r="L38" s="49">
        <f>K38*0.5*(I38/100+J38/100)</f>
        <v>26.564</v>
      </c>
      <c r="M38" s="47"/>
      <c r="N38" s="49">
        <f>M38*0.5*(I38/100+J38/100)</f>
        <v>0</v>
      </c>
      <c r="O38" s="60">
        <v>98.687399190849803</v>
      </c>
      <c r="P38" s="60">
        <v>98.687399189999994</v>
      </c>
      <c r="Q38" s="8">
        <f>(L38-N38)*P38+(N38*O38)</f>
        <v>2621.5320720831596</v>
      </c>
    </row>
    <row r="39" spans="1:17" x14ac:dyDescent="0.35">
      <c r="A39" s="50">
        <v>979151950</v>
      </c>
      <c r="B39" s="51" t="s">
        <v>307</v>
      </c>
      <c r="C39" s="50">
        <v>2022</v>
      </c>
      <c r="D39" s="50">
        <v>66</v>
      </c>
      <c r="E39" s="51" t="s">
        <v>22</v>
      </c>
      <c r="F39" s="50">
        <v>70</v>
      </c>
      <c r="G39" s="51" t="s">
        <v>21</v>
      </c>
      <c r="H39" s="51" t="s">
        <v>20</v>
      </c>
      <c r="I39" s="50">
        <v>100</v>
      </c>
      <c r="J39" s="50">
        <v>100</v>
      </c>
      <c r="K39" s="50">
        <v>16.221</v>
      </c>
      <c r="L39" s="49">
        <f>K39*0.5*(I39/100+J39/100)</f>
        <v>16.221</v>
      </c>
      <c r="M39" s="50">
        <v>1.04</v>
      </c>
      <c r="N39" s="49">
        <f>M39*0.5*(I39/100+J39/100)</f>
        <v>1.04</v>
      </c>
      <c r="O39" s="60">
        <v>96.671777215124294</v>
      </c>
      <c r="P39" s="60">
        <v>96.671777219999996</v>
      </c>
      <c r="Q39" s="8">
        <f>(L39-N39)*P39+(N39*O39)</f>
        <v>1568.1128982805494</v>
      </c>
    </row>
    <row r="40" spans="1:17" x14ac:dyDescent="0.35">
      <c r="A40" s="50">
        <v>971058854</v>
      </c>
      <c r="B40" s="51" t="s">
        <v>347</v>
      </c>
      <c r="C40" s="50">
        <v>2022</v>
      </c>
      <c r="D40" s="50">
        <v>132</v>
      </c>
      <c r="E40" s="51" t="s">
        <v>22</v>
      </c>
      <c r="F40" s="50">
        <v>243</v>
      </c>
      <c r="G40" s="51" t="s">
        <v>21</v>
      </c>
      <c r="H40" s="51" t="s">
        <v>20</v>
      </c>
      <c r="I40" s="50">
        <v>100</v>
      </c>
      <c r="J40" s="50">
        <v>100</v>
      </c>
      <c r="K40" s="50">
        <v>87.5</v>
      </c>
      <c r="L40" s="49">
        <f>K40*0.5*(I40/100+J40/100)</f>
        <v>87.5</v>
      </c>
      <c r="M40" s="50">
        <v>87.5</v>
      </c>
      <c r="N40" s="49">
        <f>M40*0.5*(I40/100+J40/100)</f>
        <v>87.5</v>
      </c>
      <c r="O40" s="60">
        <v>136.44370498843699</v>
      </c>
      <c r="P40" s="60">
        <v>122.9510478</v>
      </c>
      <c r="Q40" s="8">
        <f>(L40-N40)*P40+(N40*O40)</f>
        <v>11938.824186488237</v>
      </c>
    </row>
    <row r="41" spans="1:17" x14ac:dyDescent="0.35">
      <c r="A41" s="50">
        <v>971058854</v>
      </c>
      <c r="B41" s="51" t="s">
        <v>347</v>
      </c>
      <c r="C41" s="50">
        <v>2022</v>
      </c>
      <c r="D41" s="50">
        <v>132</v>
      </c>
      <c r="E41" s="51" t="s">
        <v>22</v>
      </c>
      <c r="F41" s="50">
        <v>150</v>
      </c>
      <c r="G41" s="51" t="s">
        <v>21</v>
      </c>
      <c r="H41" s="51" t="s">
        <v>20</v>
      </c>
      <c r="I41" s="50">
        <v>100</v>
      </c>
      <c r="J41" s="50">
        <v>100</v>
      </c>
      <c r="K41" s="50">
        <v>50.45</v>
      </c>
      <c r="L41" s="49">
        <f>K41*0.5*(I41/100+J41/100)</f>
        <v>50.45</v>
      </c>
      <c r="M41" s="50">
        <v>2.4500000000000002</v>
      </c>
      <c r="N41" s="49">
        <f>M41*0.5*(I41/100+J41/100)</f>
        <v>2.4500000000000002</v>
      </c>
      <c r="O41" s="60">
        <v>133.43078154217099</v>
      </c>
      <c r="P41" s="60">
        <v>120.3311144</v>
      </c>
      <c r="Q41" s="8">
        <f>(L41-N41)*P41+(N41*O41)</f>
        <v>6102.7989059783195</v>
      </c>
    </row>
    <row r="42" spans="1:17" x14ac:dyDescent="0.35">
      <c r="A42" s="50">
        <v>971058854</v>
      </c>
      <c r="B42" s="51" t="s">
        <v>347</v>
      </c>
      <c r="C42" s="50">
        <v>2022</v>
      </c>
      <c r="D42" s="50">
        <v>132</v>
      </c>
      <c r="E42" s="51" t="s">
        <v>22</v>
      </c>
      <c r="F42" s="50">
        <v>120</v>
      </c>
      <c r="G42" s="51" t="s">
        <v>21</v>
      </c>
      <c r="H42" s="51" t="s">
        <v>20</v>
      </c>
      <c r="I42" s="50">
        <v>100</v>
      </c>
      <c r="J42" s="50">
        <v>100</v>
      </c>
      <c r="K42" s="50">
        <v>22.5</v>
      </c>
      <c r="L42" s="49">
        <f>K42*0.5*(I42/100+J42/100)</f>
        <v>22.5</v>
      </c>
      <c r="M42" s="50">
        <v>22.5</v>
      </c>
      <c r="N42" s="49">
        <f>M42*0.5*(I42/100+J42/100)</f>
        <v>22.5</v>
      </c>
      <c r="O42" s="60">
        <v>130.41785809590601</v>
      </c>
      <c r="P42" s="60">
        <v>117.711181</v>
      </c>
      <c r="Q42" s="8">
        <f>(L42-N42)*P42+(N42*O42)</f>
        <v>2934.4018071578853</v>
      </c>
    </row>
    <row r="43" spans="1:17" x14ac:dyDescent="0.35">
      <c r="A43" s="50">
        <v>971058854</v>
      </c>
      <c r="B43" s="51" t="s">
        <v>347</v>
      </c>
      <c r="C43" s="50">
        <v>2022</v>
      </c>
      <c r="D43" s="50">
        <v>132</v>
      </c>
      <c r="E43" s="51" t="s">
        <v>22</v>
      </c>
      <c r="F43" s="50">
        <v>95</v>
      </c>
      <c r="G43" s="51" t="s">
        <v>21</v>
      </c>
      <c r="H43" s="51" t="s">
        <v>20</v>
      </c>
      <c r="I43" s="50">
        <v>100</v>
      </c>
      <c r="J43" s="50">
        <v>100</v>
      </c>
      <c r="K43" s="50">
        <v>129.65</v>
      </c>
      <c r="L43" s="49">
        <f>K43*0.5*(I43/100+J43/100)</f>
        <v>129.65</v>
      </c>
      <c r="M43" s="50">
        <v>4.8499999999999996</v>
      </c>
      <c r="N43" s="49">
        <f>M43*0.5*(I43/100+J43/100)</f>
        <v>4.8499999999999996</v>
      </c>
      <c r="O43" s="60">
        <v>127.495322353029</v>
      </c>
      <c r="P43" s="60">
        <v>115.16984549999999</v>
      </c>
      <c r="Q43" s="8">
        <f>(L43-N43)*P43+(N43*O43)</f>
        <v>14991.549031812192</v>
      </c>
    </row>
    <row r="44" spans="1:17" x14ac:dyDescent="0.35">
      <c r="A44" s="50">
        <v>971058854</v>
      </c>
      <c r="B44" s="51" t="s">
        <v>347</v>
      </c>
      <c r="C44" s="50">
        <v>2022</v>
      </c>
      <c r="D44" s="50">
        <v>132</v>
      </c>
      <c r="E44" s="51" t="s">
        <v>22</v>
      </c>
      <c r="F44" s="50">
        <v>120</v>
      </c>
      <c r="G44" s="51" t="s">
        <v>21</v>
      </c>
      <c r="H44" s="51" t="s">
        <v>20</v>
      </c>
      <c r="I44" s="50">
        <v>100</v>
      </c>
      <c r="J44" s="50">
        <v>100</v>
      </c>
      <c r="K44" s="50">
        <v>0.33</v>
      </c>
      <c r="L44" s="49">
        <f>K44*0.5*(I44/100+J44/100)</f>
        <v>0.33</v>
      </c>
      <c r="M44" s="47"/>
      <c r="N44" s="49">
        <f>M44*0.5*(I44/100+J44/100)</f>
        <v>0</v>
      </c>
      <c r="O44" s="60">
        <v>117.711180952962</v>
      </c>
      <c r="P44" s="60">
        <v>117.711181</v>
      </c>
      <c r="Q44" s="8">
        <f>(L44-N44)*P44+(N44*O44)</f>
        <v>38.844689729999999</v>
      </c>
    </row>
    <row r="45" spans="1:17" x14ac:dyDescent="0.35">
      <c r="A45" s="50">
        <v>971058854</v>
      </c>
      <c r="B45" s="51" t="s">
        <v>347</v>
      </c>
      <c r="C45" s="50">
        <v>2022</v>
      </c>
      <c r="D45" s="50">
        <v>66</v>
      </c>
      <c r="E45" s="51" t="s">
        <v>22</v>
      </c>
      <c r="F45" s="50">
        <v>95</v>
      </c>
      <c r="G45" s="51" t="s">
        <v>21</v>
      </c>
      <c r="H45" s="51" t="s">
        <v>20</v>
      </c>
      <c r="I45" s="50">
        <v>100</v>
      </c>
      <c r="J45" s="50">
        <v>100</v>
      </c>
      <c r="K45" s="50">
        <v>50</v>
      </c>
      <c r="L45" s="49">
        <f>K45*0.5*(I45/100+J45/100)</f>
        <v>50</v>
      </c>
      <c r="M45" s="47"/>
      <c r="N45" s="49">
        <f>M45*0.5*(I45/100+J45/100)</f>
        <v>0</v>
      </c>
      <c r="O45" s="60">
        <v>98.687399190849803</v>
      </c>
      <c r="P45" s="60">
        <v>98.687399189999994</v>
      </c>
      <c r="Q45" s="8">
        <f>(L45-N45)*P45+(N45*O45)</f>
        <v>4934.3699594999998</v>
      </c>
    </row>
    <row r="46" spans="1:17" x14ac:dyDescent="0.35">
      <c r="A46" s="50">
        <v>971058854</v>
      </c>
      <c r="B46" s="51" t="s">
        <v>347</v>
      </c>
      <c r="C46" s="50">
        <v>2022</v>
      </c>
      <c r="D46" s="50">
        <v>66</v>
      </c>
      <c r="E46" s="51" t="s">
        <v>22</v>
      </c>
      <c r="F46" s="50">
        <v>70</v>
      </c>
      <c r="G46" s="51" t="s">
        <v>21</v>
      </c>
      <c r="H46" s="51" t="s">
        <v>20</v>
      </c>
      <c r="I46" s="50">
        <v>100</v>
      </c>
      <c r="J46" s="50">
        <v>100</v>
      </c>
      <c r="K46" s="50">
        <v>19.2</v>
      </c>
      <c r="L46" s="49">
        <f>K46*0.5*(I46/100+J46/100)</f>
        <v>19.2</v>
      </c>
      <c r="M46" s="47"/>
      <c r="N46" s="49">
        <f>M46*0.5*(I46/100+J46/100)</f>
        <v>0</v>
      </c>
      <c r="O46" s="60">
        <v>96.671777215124294</v>
      </c>
      <c r="P46" s="60">
        <v>96.671777219999996</v>
      </c>
      <c r="Q46" s="8">
        <f>(L46-N46)*P46+(N46*O46)</f>
        <v>1856.0981226239999</v>
      </c>
    </row>
    <row r="47" spans="1:17" x14ac:dyDescent="0.35">
      <c r="A47" s="50">
        <v>976944801</v>
      </c>
      <c r="B47" s="51" t="s">
        <v>400</v>
      </c>
      <c r="C47" s="50">
        <v>2022</v>
      </c>
      <c r="D47" s="50">
        <v>300</v>
      </c>
      <c r="E47" s="51" t="s">
        <v>18</v>
      </c>
      <c r="F47" s="50">
        <v>481</v>
      </c>
      <c r="G47" s="51" t="s">
        <v>21</v>
      </c>
      <c r="H47" s="51" t="s">
        <v>23</v>
      </c>
      <c r="I47" s="50">
        <v>0</v>
      </c>
      <c r="J47" s="50">
        <v>0</v>
      </c>
      <c r="K47" s="50">
        <v>12</v>
      </c>
      <c r="L47" s="49">
        <f>K47*0.5*(I47/100+J47/100)</f>
        <v>0</v>
      </c>
      <c r="M47" s="50">
        <v>12</v>
      </c>
      <c r="N47" s="49">
        <f>M47*0.5*(I47/100+J47/100)</f>
        <v>0</v>
      </c>
      <c r="O47" s="60">
        <v>356.60106727051402</v>
      </c>
      <c r="P47" s="60">
        <v>356.60106730000001</v>
      </c>
      <c r="Q47" s="8">
        <f>(L47-N47)*P47+(N47*O47)</f>
        <v>0</v>
      </c>
    </row>
    <row r="48" spans="1:17" x14ac:dyDescent="0.35">
      <c r="A48" s="50">
        <v>976944801</v>
      </c>
      <c r="B48" s="51" t="s">
        <v>400</v>
      </c>
      <c r="C48" s="50">
        <v>2022</v>
      </c>
      <c r="D48" s="50">
        <v>300</v>
      </c>
      <c r="E48" s="51" t="s">
        <v>18</v>
      </c>
      <c r="F48" s="50">
        <v>380</v>
      </c>
      <c r="G48" s="51" t="s">
        <v>21</v>
      </c>
      <c r="H48" s="51" t="s">
        <v>23</v>
      </c>
      <c r="I48" s="50">
        <v>0</v>
      </c>
      <c r="J48" s="50">
        <v>0</v>
      </c>
      <c r="K48" s="50">
        <v>15.2</v>
      </c>
      <c r="L48" s="49">
        <f>K48*0.5*(I48/100+J48/100)</f>
        <v>0</v>
      </c>
      <c r="M48" s="50">
        <v>15.2</v>
      </c>
      <c r="N48" s="49">
        <f>M48*0.5*(I48/100+J48/100)</f>
        <v>0</v>
      </c>
      <c r="O48" s="60">
        <v>327.445915156311</v>
      </c>
      <c r="P48" s="60">
        <v>327.4459152</v>
      </c>
      <c r="Q48" s="8">
        <f>(L48-N48)*P48+(N48*O48)</f>
        <v>0</v>
      </c>
    </row>
    <row r="49" spans="1:17" x14ac:dyDescent="0.35">
      <c r="A49" s="50">
        <v>976944801</v>
      </c>
      <c r="B49" s="51" t="s">
        <v>400</v>
      </c>
      <c r="C49" s="50">
        <v>2022</v>
      </c>
      <c r="D49" s="50">
        <v>300</v>
      </c>
      <c r="E49" s="51" t="s">
        <v>18</v>
      </c>
      <c r="F49" s="50">
        <v>1022</v>
      </c>
      <c r="G49" s="51" t="s">
        <v>21</v>
      </c>
      <c r="H49" s="51" t="s">
        <v>20</v>
      </c>
      <c r="I49" s="50">
        <v>100</v>
      </c>
      <c r="J49" s="50">
        <v>100</v>
      </c>
      <c r="K49" s="50">
        <v>3.7</v>
      </c>
      <c r="L49" s="49">
        <f>K49*0.5*(I49/100+J49/100)</f>
        <v>3.7</v>
      </c>
      <c r="M49" s="50">
        <v>3.7</v>
      </c>
      <c r="N49" s="49">
        <f>M49*0.5*(I49/100+J49/100)</f>
        <v>3.7</v>
      </c>
      <c r="O49" s="60">
        <v>302.11008796906799</v>
      </c>
      <c r="P49" s="60">
        <v>302.11008800000002</v>
      </c>
      <c r="Q49" s="8">
        <f>(L49-N49)*P49+(N49*O49)</f>
        <v>1117.8073254855517</v>
      </c>
    </row>
    <row r="50" spans="1:17" x14ac:dyDescent="0.35">
      <c r="A50" s="50">
        <v>976944801</v>
      </c>
      <c r="B50" s="51" t="s">
        <v>400</v>
      </c>
      <c r="C50" s="50">
        <v>2022</v>
      </c>
      <c r="D50" s="50">
        <v>300</v>
      </c>
      <c r="E50" s="51" t="s">
        <v>18</v>
      </c>
      <c r="F50" s="50">
        <v>770</v>
      </c>
      <c r="G50" s="51" t="s">
        <v>21</v>
      </c>
      <c r="H50" s="51" t="s">
        <v>20</v>
      </c>
      <c r="I50" s="50">
        <v>0</v>
      </c>
      <c r="J50" s="50">
        <v>0</v>
      </c>
      <c r="K50" s="50">
        <v>3.7</v>
      </c>
      <c r="L50" s="49">
        <f>K50*0.5*(I50/100+J50/100)</f>
        <v>0</v>
      </c>
      <c r="M50" s="50">
        <v>3.7</v>
      </c>
      <c r="N50" s="49">
        <f>M50*0.5*(I50/100+J50/100)</f>
        <v>0</v>
      </c>
      <c r="O50" s="60">
        <v>291.73085381641101</v>
      </c>
      <c r="P50" s="60">
        <v>291.73085379999998</v>
      </c>
      <c r="Q50" s="8">
        <f>(L50-N50)*P50+(N50*O50)</f>
        <v>0</v>
      </c>
    </row>
    <row r="51" spans="1:17" x14ac:dyDescent="0.35">
      <c r="A51" s="50">
        <v>976944801</v>
      </c>
      <c r="B51" s="51" t="s">
        <v>400</v>
      </c>
      <c r="C51" s="50">
        <v>2022</v>
      </c>
      <c r="D51" s="50">
        <v>300</v>
      </c>
      <c r="E51" s="51" t="s">
        <v>18</v>
      </c>
      <c r="F51" s="50">
        <v>481</v>
      </c>
      <c r="G51" s="51" t="s">
        <v>21</v>
      </c>
      <c r="H51" s="51" t="s">
        <v>20</v>
      </c>
      <c r="I51" s="50">
        <v>0</v>
      </c>
      <c r="J51" s="50">
        <v>0</v>
      </c>
      <c r="K51" s="50">
        <v>21.1</v>
      </c>
      <c r="L51" s="49">
        <f>K51*0.5*(I51/100+J51/100)</f>
        <v>0</v>
      </c>
      <c r="M51" s="50">
        <v>21.1</v>
      </c>
      <c r="N51" s="49">
        <f>M51*0.5*(I51/100+J51/100)</f>
        <v>0</v>
      </c>
      <c r="O51" s="60">
        <v>281.75082097731899</v>
      </c>
      <c r="P51" s="60">
        <v>281.75082099999997</v>
      </c>
      <c r="Q51" s="8">
        <f>(L51-N51)*P51+(N51*O51)</f>
        <v>0</v>
      </c>
    </row>
    <row r="52" spans="1:17" x14ac:dyDescent="0.35">
      <c r="A52" s="50">
        <v>976944801</v>
      </c>
      <c r="B52" s="51" t="s">
        <v>400</v>
      </c>
      <c r="C52" s="50">
        <v>2022</v>
      </c>
      <c r="D52" s="50">
        <v>132</v>
      </c>
      <c r="E52" s="51" t="s">
        <v>22</v>
      </c>
      <c r="F52" s="50">
        <v>120</v>
      </c>
      <c r="G52" s="51" t="s">
        <v>21</v>
      </c>
      <c r="H52" s="51" t="s">
        <v>23</v>
      </c>
      <c r="I52" s="50">
        <v>100</v>
      </c>
      <c r="J52" s="50">
        <v>100</v>
      </c>
      <c r="K52" s="50">
        <v>1.2</v>
      </c>
      <c r="L52" s="49">
        <f>K52*0.5*(I52/100+J52/100)</f>
        <v>1.2</v>
      </c>
      <c r="M52" s="50">
        <v>1.2</v>
      </c>
      <c r="N52" s="49">
        <f>M52*0.5*(I52/100+J52/100)</f>
        <v>1.2</v>
      </c>
      <c r="O52" s="60">
        <v>155.83121238179501</v>
      </c>
      <c r="P52" s="60">
        <v>143.1245352</v>
      </c>
      <c r="Q52" s="8">
        <f>(L52-N52)*P52+(N52*O52)</f>
        <v>186.99745485815401</v>
      </c>
    </row>
    <row r="53" spans="1:17" x14ac:dyDescent="0.35">
      <c r="A53" s="50">
        <v>976944801</v>
      </c>
      <c r="B53" s="51" t="s">
        <v>400</v>
      </c>
      <c r="C53" s="50">
        <v>2022</v>
      </c>
      <c r="D53" s="50">
        <v>132</v>
      </c>
      <c r="E53" s="51" t="s">
        <v>18</v>
      </c>
      <c r="F53" s="50">
        <v>329</v>
      </c>
      <c r="G53" s="51" t="s">
        <v>19</v>
      </c>
      <c r="H53" s="51" t="s">
        <v>20</v>
      </c>
      <c r="I53" s="50">
        <v>100</v>
      </c>
      <c r="J53" s="50">
        <v>100</v>
      </c>
      <c r="K53" s="50">
        <v>16.3</v>
      </c>
      <c r="L53" s="49">
        <f>K53*0.5*(I53/100+J53/100)</f>
        <v>16.3</v>
      </c>
      <c r="M53" s="50">
        <v>16.3</v>
      </c>
      <c r="N53" s="49">
        <f>M53*0.5*(I53/100+J53/100)</f>
        <v>16.3</v>
      </c>
      <c r="O53" s="60">
        <v>265.44604379846197</v>
      </c>
      <c r="P53" s="60">
        <v>242.2014394</v>
      </c>
      <c r="Q53" s="8">
        <f>(L53-N53)*P53+(N53*O53)</f>
        <v>4326.7705139149302</v>
      </c>
    </row>
    <row r="54" spans="1:17" x14ac:dyDescent="0.35">
      <c r="A54" s="50">
        <v>976944801</v>
      </c>
      <c r="B54" s="51" t="s">
        <v>400</v>
      </c>
      <c r="C54" s="50">
        <v>2022</v>
      </c>
      <c r="D54" s="50">
        <v>132</v>
      </c>
      <c r="E54" s="51" t="s">
        <v>18</v>
      </c>
      <c r="F54" s="50">
        <v>243</v>
      </c>
      <c r="G54" s="51" t="s">
        <v>19</v>
      </c>
      <c r="H54" s="51" t="s">
        <v>20</v>
      </c>
      <c r="I54" s="50">
        <v>100</v>
      </c>
      <c r="J54" s="50">
        <v>100</v>
      </c>
      <c r="K54" s="50">
        <v>58.1</v>
      </c>
      <c r="L54" s="49">
        <f>K54*0.5*(I54/100+J54/100)</f>
        <v>58.1</v>
      </c>
      <c r="M54" s="50">
        <v>58.1</v>
      </c>
      <c r="N54" s="49">
        <f>M54*0.5*(I54/100+J54/100)</f>
        <v>58.1</v>
      </c>
      <c r="O54" s="60">
        <v>258.675770678118</v>
      </c>
      <c r="P54" s="60">
        <v>236.10819359999999</v>
      </c>
      <c r="Q54" s="8">
        <f>(L54-N54)*P54+(N54*O54)</f>
        <v>15029.062276398656</v>
      </c>
    </row>
    <row r="55" spans="1:17" x14ac:dyDescent="0.35">
      <c r="A55" s="50">
        <v>976944801</v>
      </c>
      <c r="B55" s="51" t="s">
        <v>400</v>
      </c>
      <c r="C55" s="50">
        <v>2022</v>
      </c>
      <c r="D55" s="50">
        <v>132</v>
      </c>
      <c r="E55" s="51" t="s">
        <v>18</v>
      </c>
      <c r="F55" s="50">
        <v>150</v>
      </c>
      <c r="G55" s="51" t="s">
        <v>19</v>
      </c>
      <c r="H55" s="51" t="s">
        <v>20</v>
      </c>
      <c r="I55" s="50">
        <v>100</v>
      </c>
      <c r="J55" s="50">
        <v>100</v>
      </c>
      <c r="K55" s="50">
        <v>24.5</v>
      </c>
      <c r="L55" s="49">
        <f>K55*0.5*(I55/100+J55/100)</f>
        <v>24.5</v>
      </c>
      <c r="M55" s="50">
        <v>24.5</v>
      </c>
      <c r="N55" s="49">
        <f>M55*0.5*(I55/100+J55/100)</f>
        <v>24.5</v>
      </c>
      <c r="O55" s="60">
        <v>252.10268997875599</v>
      </c>
      <c r="P55" s="60">
        <v>230.192421</v>
      </c>
      <c r="Q55" s="8">
        <f>(L55-N55)*P55+(N55*O55)</f>
        <v>6176.5159044795219</v>
      </c>
    </row>
    <row r="56" spans="1:17" x14ac:dyDescent="0.35">
      <c r="A56" s="50">
        <v>976944801</v>
      </c>
      <c r="B56" s="51" t="s">
        <v>400</v>
      </c>
      <c r="C56" s="50">
        <v>2022</v>
      </c>
      <c r="D56" s="50">
        <v>132</v>
      </c>
      <c r="E56" s="51" t="s">
        <v>18</v>
      </c>
      <c r="F56" s="50">
        <v>120</v>
      </c>
      <c r="G56" s="51" t="s">
        <v>19</v>
      </c>
      <c r="H56" s="51" t="s">
        <v>20</v>
      </c>
      <c r="I56" s="50">
        <v>100</v>
      </c>
      <c r="J56" s="50">
        <v>100</v>
      </c>
      <c r="K56" s="50">
        <v>49.1</v>
      </c>
      <c r="L56" s="49">
        <f>K56*0.5*(I56/100+J56/100)</f>
        <v>49.1</v>
      </c>
      <c r="M56" s="50">
        <v>49.1</v>
      </c>
      <c r="N56" s="49">
        <f>M56*0.5*(I56/100+J56/100)</f>
        <v>49.1</v>
      </c>
      <c r="O56" s="60">
        <v>245.52960927939299</v>
      </c>
      <c r="P56" s="60">
        <v>224.2766484</v>
      </c>
      <c r="Q56" s="8">
        <f>(L56-N56)*P56+(N56*O56)</f>
        <v>12055.503815618196</v>
      </c>
    </row>
    <row r="57" spans="1:17" x14ac:dyDescent="0.35">
      <c r="A57" s="50">
        <v>976944801</v>
      </c>
      <c r="B57" s="51" t="s">
        <v>400</v>
      </c>
      <c r="C57" s="50">
        <v>2022</v>
      </c>
      <c r="D57" s="50">
        <v>132</v>
      </c>
      <c r="E57" s="51" t="s">
        <v>18</v>
      </c>
      <c r="F57" s="50">
        <v>243</v>
      </c>
      <c r="G57" s="51" t="s">
        <v>21</v>
      </c>
      <c r="H57" s="51" t="s">
        <v>20</v>
      </c>
      <c r="I57" s="50">
        <v>100</v>
      </c>
      <c r="J57" s="50">
        <v>100</v>
      </c>
      <c r="K57" s="50">
        <v>11.1</v>
      </c>
      <c r="L57" s="49">
        <f>K57*0.5*(I57/100+J57/100)</f>
        <v>11.1</v>
      </c>
      <c r="M57" s="50">
        <v>11.1</v>
      </c>
      <c r="N57" s="49">
        <f>M57*0.5*(I57/100+J57/100)</f>
        <v>11.1</v>
      </c>
      <c r="O57" s="60">
        <v>204.51809085322401</v>
      </c>
      <c r="P57" s="60">
        <v>181.95051380000001</v>
      </c>
      <c r="Q57" s="8">
        <f>(L57-N57)*P57+(N57*O57)</f>
        <v>2270.1508084707866</v>
      </c>
    </row>
    <row r="58" spans="1:17" x14ac:dyDescent="0.35">
      <c r="A58" s="50">
        <v>976944801</v>
      </c>
      <c r="B58" s="51" t="s">
        <v>400</v>
      </c>
      <c r="C58" s="50">
        <v>2022</v>
      </c>
      <c r="D58" s="50">
        <v>132</v>
      </c>
      <c r="E58" s="51" t="s">
        <v>22</v>
      </c>
      <c r="F58" s="50">
        <v>243</v>
      </c>
      <c r="G58" s="51" t="s">
        <v>21</v>
      </c>
      <c r="H58" s="51" t="s">
        <v>20</v>
      </c>
      <c r="I58" s="50">
        <v>100</v>
      </c>
      <c r="J58" s="50">
        <v>100</v>
      </c>
      <c r="K58" s="50">
        <v>91.8</v>
      </c>
      <c r="L58" s="49">
        <f>K58*0.5*(I58/100+J58/100)</f>
        <v>91.8</v>
      </c>
      <c r="M58" s="50">
        <v>91.8</v>
      </c>
      <c r="N58" s="49">
        <f>M58*0.5*(I58/100+J58/100)</f>
        <v>91.8</v>
      </c>
      <c r="O58" s="60">
        <v>136.44370498843699</v>
      </c>
      <c r="P58" s="60">
        <v>122.9510478</v>
      </c>
      <c r="Q58" s="8">
        <f>(L58-N58)*P58+(N58*O58)</f>
        <v>12525.532117938516</v>
      </c>
    </row>
    <row r="59" spans="1:17" x14ac:dyDescent="0.35">
      <c r="A59" s="50">
        <v>976944801</v>
      </c>
      <c r="B59" s="51" t="s">
        <v>400</v>
      </c>
      <c r="C59" s="50">
        <v>2022</v>
      </c>
      <c r="D59" s="50">
        <v>132</v>
      </c>
      <c r="E59" s="51" t="s">
        <v>22</v>
      </c>
      <c r="F59" s="50">
        <v>150</v>
      </c>
      <c r="G59" s="51" t="s">
        <v>21</v>
      </c>
      <c r="H59" s="51" t="s">
        <v>20</v>
      </c>
      <c r="I59" s="50">
        <v>100</v>
      </c>
      <c r="J59" s="50">
        <v>100</v>
      </c>
      <c r="K59" s="50">
        <v>47.7</v>
      </c>
      <c r="L59" s="49">
        <f>K59*0.5*(I59/100+J59/100)</f>
        <v>47.7</v>
      </c>
      <c r="M59" s="50">
        <v>47.7</v>
      </c>
      <c r="N59" s="49">
        <f>M59*0.5*(I59/100+J59/100)</f>
        <v>47.7</v>
      </c>
      <c r="O59" s="60">
        <v>133.43078154217099</v>
      </c>
      <c r="P59" s="60">
        <v>120.3311144</v>
      </c>
      <c r="Q59" s="8">
        <f>(L59-N59)*P59+(N59*O59)</f>
        <v>6364.6482795615566</v>
      </c>
    </row>
    <row r="60" spans="1:17" x14ac:dyDescent="0.35">
      <c r="A60" s="50">
        <v>976944801</v>
      </c>
      <c r="B60" s="51" t="s">
        <v>400</v>
      </c>
      <c r="C60" s="50">
        <v>2022</v>
      </c>
      <c r="D60" s="50">
        <v>132</v>
      </c>
      <c r="E60" s="51" t="s">
        <v>22</v>
      </c>
      <c r="F60" s="50">
        <v>120</v>
      </c>
      <c r="G60" s="51" t="s">
        <v>21</v>
      </c>
      <c r="H60" s="51" t="s">
        <v>20</v>
      </c>
      <c r="I60" s="50">
        <v>100</v>
      </c>
      <c r="J60" s="50">
        <v>100</v>
      </c>
      <c r="K60" s="50">
        <v>11.6</v>
      </c>
      <c r="L60" s="49">
        <f>K60*0.5*(I60/100+J60/100)</f>
        <v>11.6</v>
      </c>
      <c r="M60" s="50">
        <v>11.6</v>
      </c>
      <c r="N60" s="49">
        <f>M60*0.5*(I60/100+J60/100)</f>
        <v>11.6</v>
      </c>
      <c r="O60" s="60">
        <v>130.41785809590601</v>
      </c>
      <c r="P60" s="60">
        <v>117.711181</v>
      </c>
      <c r="Q60" s="8">
        <f>(L60-N60)*P60+(N60*O60)</f>
        <v>1512.8471539125096</v>
      </c>
    </row>
    <row r="61" spans="1:17" x14ac:dyDescent="0.35">
      <c r="A61" s="50">
        <v>976944801</v>
      </c>
      <c r="B61" s="51" t="s">
        <v>400</v>
      </c>
      <c r="C61" s="50">
        <v>2022</v>
      </c>
      <c r="D61" s="50">
        <v>132</v>
      </c>
      <c r="E61" s="51" t="s">
        <v>18</v>
      </c>
      <c r="F61" s="50">
        <v>380</v>
      </c>
      <c r="G61" s="51" t="s">
        <v>19</v>
      </c>
      <c r="H61" s="51" t="s">
        <v>20</v>
      </c>
      <c r="I61" s="50">
        <v>100</v>
      </c>
      <c r="J61" s="50">
        <v>100</v>
      </c>
      <c r="K61" s="50">
        <v>9.1999999999999993</v>
      </c>
      <c r="L61" s="49">
        <f>K61*0.5*(I61/100+J61/100)</f>
        <v>9.1999999999999993</v>
      </c>
      <c r="M61" s="50">
        <v>9.1999999999999993</v>
      </c>
      <c r="N61" s="49">
        <f>M61*0.5*(I61/100+J61/100)</f>
        <v>9.1999999999999993</v>
      </c>
      <c r="O61" s="60">
        <v>272.41942511241598</v>
      </c>
      <c r="P61" s="60">
        <v>248.4774826</v>
      </c>
      <c r="Q61" s="8">
        <f>(L61-N61)*P61+(N61*O61)</f>
        <v>2506.258711034227</v>
      </c>
    </row>
    <row r="62" spans="1:17" x14ac:dyDescent="0.35">
      <c r="A62" s="50">
        <v>976944801</v>
      </c>
      <c r="B62" s="51" t="s">
        <v>400</v>
      </c>
      <c r="C62" s="50">
        <v>2022</v>
      </c>
      <c r="D62" s="50">
        <v>132</v>
      </c>
      <c r="E62" s="51" t="s">
        <v>18</v>
      </c>
      <c r="F62" s="50">
        <v>481</v>
      </c>
      <c r="G62" s="51" t="s">
        <v>21</v>
      </c>
      <c r="H62" s="51" t="s">
        <v>20</v>
      </c>
      <c r="I62" s="50">
        <v>100</v>
      </c>
      <c r="J62" s="50">
        <v>100</v>
      </c>
      <c r="K62" s="50">
        <v>1.2</v>
      </c>
      <c r="L62" s="49">
        <f>K62*0.5*(I62/100+J62/100)</f>
        <v>1.2</v>
      </c>
      <c r="M62" s="50">
        <v>1.2</v>
      </c>
      <c r="N62" s="49">
        <f>M62*0.5*(I62/100+J62/100)</f>
        <v>1.2</v>
      </c>
      <c r="O62" s="60">
        <v>226.23338554468401</v>
      </c>
      <c r="P62" s="60">
        <v>200.8333787</v>
      </c>
      <c r="Q62" s="8">
        <f>(L62-N62)*P62+(N62*O62)</f>
        <v>271.48006265362079</v>
      </c>
    </row>
    <row r="63" spans="1:17" x14ac:dyDescent="0.35">
      <c r="A63" s="50">
        <v>976944801</v>
      </c>
      <c r="B63" s="51" t="s">
        <v>400</v>
      </c>
      <c r="C63" s="50">
        <v>2022</v>
      </c>
      <c r="D63" s="50">
        <v>132</v>
      </c>
      <c r="E63" s="51" t="s">
        <v>18</v>
      </c>
      <c r="F63" s="50">
        <v>329</v>
      </c>
      <c r="G63" s="51" t="s">
        <v>21</v>
      </c>
      <c r="H63" s="51" t="s">
        <v>20</v>
      </c>
      <c r="I63" s="50">
        <v>100</v>
      </c>
      <c r="J63" s="50">
        <v>100</v>
      </c>
      <c r="K63" s="50">
        <v>2.5</v>
      </c>
      <c r="L63" s="49">
        <f>K63*0.5*(I63/100+J63/100)</f>
        <v>2.5</v>
      </c>
      <c r="M63" s="50">
        <v>2.5</v>
      </c>
      <c r="N63" s="49">
        <f>M63*0.5*(I63/100+J63/100)</f>
        <v>2.5</v>
      </c>
      <c r="O63" s="60">
        <v>209.70863357882101</v>
      </c>
      <c r="P63" s="60">
        <v>186.4640292</v>
      </c>
      <c r="Q63" s="8">
        <f>(L63-N63)*P63+(N63*O63)</f>
        <v>524.27158394705248</v>
      </c>
    </row>
    <row r="64" spans="1:17" x14ac:dyDescent="0.35">
      <c r="A64" s="50">
        <v>976944801</v>
      </c>
      <c r="B64" s="51" t="s">
        <v>400</v>
      </c>
      <c r="C64" s="50">
        <v>2022</v>
      </c>
      <c r="D64" s="50">
        <v>132</v>
      </c>
      <c r="E64" s="51" t="s">
        <v>18</v>
      </c>
      <c r="F64" s="50">
        <v>243</v>
      </c>
      <c r="G64" s="51" t="s">
        <v>21</v>
      </c>
      <c r="H64" s="51" t="s">
        <v>20</v>
      </c>
      <c r="I64" s="50">
        <v>100</v>
      </c>
      <c r="J64" s="50">
        <v>100</v>
      </c>
      <c r="K64" s="50">
        <v>25.1</v>
      </c>
      <c r="L64" s="49">
        <f>K64*0.5*(I64/100+J64/100)</f>
        <v>25.1</v>
      </c>
      <c r="M64" s="50">
        <v>24.2</v>
      </c>
      <c r="N64" s="49">
        <f>M64*0.5*(I64/100+J64/100)</f>
        <v>24.2</v>
      </c>
      <c r="O64" s="60">
        <v>204.51809085322401</v>
      </c>
      <c r="P64" s="60">
        <v>181.95051380000001</v>
      </c>
      <c r="Q64" s="8">
        <f>(L64-N64)*P64+(N64*O64)</f>
        <v>5113.0932610680211</v>
      </c>
    </row>
    <row r="65" spans="1:17" x14ac:dyDescent="0.35">
      <c r="A65" s="50">
        <v>976944801</v>
      </c>
      <c r="B65" s="51" t="s">
        <v>400</v>
      </c>
      <c r="C65" s="50">
        <v>2022</v>
      </c>
      <c r="D65" s="50">
        <v>132</v>
      </c>
      <c r="E65" s="51" t="s">
        <v>18</v>
      </c>
      <c r="F65" s="50">
        <v>150</v>
      </c>
      <c r="G65" s="51" t="s">
        <v>21</v>
      </c>
      <c r="H65" s="51" t="s">
        <v>20</v>
      </c>
      <c r="I65" s="50">
        <v>100</v>
      </c>
      <c r="J65" s="50">
        <v>100</v>
      </c>
      <c r="K65" s="50">
        <v>5.2</v>
      </c>
      <c r="L65" s="49">
        <f>K65*0.5*(I65/100+J65/100)</f>
        <v>5.2</v>
      </c>
      <c r="M65" s="50">
        <v>5.2</v>
      </c>
      <c r="N65" s="49">
        <f>M65*0.5*(I65/100+J65/100)</f>
        <v>5.2</v>
      </c>
      <c r="O65" s="60">
        <v>199.47872898371301</v>
      </c>
      <c r="P65" s="60">
        <v>177.56845999999999</v>
      </c>
      <c r="Q65" s="8">
        <f>(L65-N65)*P65+(N65*O65)</f>
        <v>1037.2893907153077</v>
      </c>
    </row>
    <row r="66" spans="1:17" x14ac:dyDescent="0.35">
      <c r="A66" s="50">
        <v>976944801</v>
      </c>
      <c r="B66" s="51" t="s">
        <v>400</v>
      </c>
      <c r="C66" s="50">
        <v>2022</v>
      </c>
      <c r="D66" s="50">
        <v>132</v>
      </c>
      <c r="E66" s="51" t="s">
        <v>22</v>
      </c>
      <c r="F66" s="50">
        <v>243</v>
      </c>
      <c r="G66" s="51" t="s">
        <v>21</v>
      </c>
      <c r="H66" s="51" t="s">
        <v>20</v>
      </c>
      <c r="I66" s="50">
        <v>100</v>
      </c>
      <c r="J66" s="50">
        <v>100</v>
      </c>
      <c r="K66" s="50">
        <v>52.05</v>
      </c>
      <c r="L66" s="49">
        <f>K66*0.5*(I66/100+J66/100)</f>
        <v>52.05</v>
      </c>
      <c r="M66" s="50">
        <v>49.07</v>
      </c>
      <c r="N66" s="49">
        <f>M66*0.5*(I66/100+J66/100)</f>
        <v>49.07</v>
      </c>
      <c r="O66" s="60">
        <v>136.44370498843699</v>
      </c>
      <c r="P66" s="60">
        <v>122.9510478</v>
      </c>
      <c r="Q66" s="8">
        <f>(L66-N66)*P66+(N66*O66)</f>
        <v>7061.6867262266023</v>
      </c>
    </row>
    <row r="67" spans="1:17" x14ac:dyDescent="0.35">
      <c r="A67" s="50">
        <v>976944801</v>
      </c>
      <c r="B67" s="51" t="s">
        <v>400</v>
      </c>
      <c r="C67" s="50">
        <v>2022</v>
      </c>
      <c r="D67" s="50">
        <v>132</v>
      </c>
      <c r="E67" s="51" t="s">
        <v>22</v>
      </c>
      <c r="F67" s="50">
        <v>150</v>
      </c>
      <c r="G67" s="51" t="s">
        <v>21</v>
      </c>
      <c r="H67" s="51" t="s">
        <v>20</v>
      </c>
      <c r="I67" s="50">
        <v>100</v>
      </c>
      <c r="J67" s="50">
        <v>100</v>
      </c>
      <c r="K67" s="50">
        <v>121</v>
      </c>
      <c r="L67" s="49">
        <f>K67*0.5*(I67/100+J67/100)</f>
        <v>121</v>
      </c>
      <c r="M67" s="50">
        <v>85.9</v>
      </c>
      <c r="N67" s="49">
        <f>M67*0.5*(I67/100+J67/100)</f>
        <v>85.9</v>
      </c>
      <c r="O67" s="60">
        <v>133.43078154217099</v>
      </c>
      <c r="P67" s="60">
        <v>120.3311144</v>
      </c>
      <c r="Q67" s="8">
        <f>(L67-N67)*P67+(N67*O67)</f>
        <v>15685.326249912488</v>
      </c>
    </row>
    <row r="68" spans="1:17" x14ac:dyDescent="0.35">
      <c r="A68" s="50">
        <v>976944801</v>
      </c>
      <c r="B68" s="51" t="s">
        <v>400</v>
      </c>
      <c r="C68" s="50">
        <v>2022</v>
      </c>
      <c r="D68" s="50">
        <v>132</v>
      </c>
      <c r="E68" s="51" t="s">
        <v>22</v>
      </c>
      <c r="F68" s="50">
        <v>120</v>
      </c>
      <c r="G68" s="51" t="s">
        <v>21</v>
      </c>
      <c r="H68" s="51" t="s">
        <v>20</v>
      </c>
      <c r="I68" s="50">
        <v>100</v>
      </c>
      <c r="J68" s="50">
        <v>100</v>
      </c>
      <c r="K68" s="50">
        <v>32.6</v>
      </c>
      <c r="L68" s="49">
        <f>K68*0.5*(I68/100+J68/100)</f>
        <v>32.6</v>
      </c>
      <c r="M68" s="50">
        <v>32.9</v>
      </c>
      <c r="N68" s="49">
        <f>M68*0.5*(I68/100+J68/100)</f>
        <v>32.9</v>
      </c>
      <c r="O68" s="60">
        <v>130.41785809590601</v>
      </c>
      <c r="P68" s="60">
        <v>117.711181</v>
      </c>
      <c r="Q68" s="8">
        <f>(L68-N68)*P68+(N68*O68)</f>
        <v>4255.4341770553083</v>
      </c>
    </row>
    <row r="69" spans="1:17" x14ac:dyDescent="0.35">
      <c r="A69" s="50">
        <v>976944801</v>
      </c>
      <c r="B69" s="51" t="s">
        <v>400</v>
      </c>
      <c r="C69" s="50">
        <v>2022</v>
      </c>
      <c r="D69" s="50">
        <v>132</v>
      </c>
      <c r="E69" s="51" t="s">
        <v>22</v>
      </c>
      <c r="F69" s="50">
        <v>95</v>
      </c>
      <c r="G69" s="51" t="s">
        <v>21</v>
      </c>
      <c r="H69" s="51" t="s">
        <v>20</v>
      </c>
      <c r="I69" s="50">
        <v>100</v>
      </c>
      <c r="J69" s="50">
        <v>100</v>
      </c>
      <c r="K69" s="50">
        <v>2.04</v>
      </c>
      <c r="L69" s="49">
        <f>K69*0.5*(I69/100+J69/100)</f>
        <v>2.04</v>
      </c>
      <c r="M69" s="50">
        <v>0.5</v>
      </c>
      <c r="N69" s="49">
        <f>M69*0.5*(I69/100+J69/100)</f>
        <v>0.5</v>
      </c>
      <c r="O69" s="60">
        <v>127.495322353029</v>
      </c>
      <c r="P69" s="60">
        <v>115.16984549999999</v>
      </c>
      <c r="Q69" s="8">
        <f>(L69-N69)*P69+(N69*O69)</f>
        <v>241.10922324651449</v>
      </c>
    </row>
    <row r="70" spans="1:17" x14ac:dyDescent="0.35">
      <c r="A70" s="50">
        <v>976944801</v>
      </c>
      <c r="B70" s="51" t="s">
        <v>400</v>
      </c>
      <c r="C70" s="50">
        <v>2022</v>
      </c>
      <c r="D70" s="50">
        <v>132</v>
      </c>
      <c r="E70" s="51" t="s">
        <v>18</v>
      </c>
      <c r="F70" s="50">
        <v>329</v>
      </c>
      <c r="G70" s="51" t="s">
        <v>21</v>
      </c>
      <c r="H70" s="51" t="s">
        <v>20</v>
      </c>
      <c r="I70" s="50">
        <v>100</v>
      </c>
      <c r="J70" s="50">
        <v>100</v>
      </c>
      <c r="K70" s="50">
        <v>28.5</v>
      </c>
      <c r="L70" s="49">
        <f>K70*0.5*(I70/100+J70/100)</f>
        <v>28.5</v>
      </c>
      <c r="M70" s="50">
        <v>0</v>
      </c>
      <c r="N70" s="49">
        <f>M70*0.5*(I70/100+J70/100)</f>
        <v>0</v>
      </c>
      <c r="O70" s="60">
        <v>186.464029198975</v>
      </c>
      <c r="P70" s="60">
        <v>186.4640292</v>
      </c>
      <c r="Q70" s="8">
        <f>(L70-N70)*P70+(N70*O70)</f>
        <v>5314.2248321999996</v>
      </c>
    </row>
    <row r="71" spans="1:17" x14ac:dyDescent="0.35">
      <c r="A71" s="50">
        <v>976944801</v>
      </c>
      <c r="B71" s="51" t="s">
        <v>400</v>
      </c>
      <c r="C71" s="50">
        <v>2022</v>
      </c>
      <c r="D71" s="50">
        <v>66</v>
      </c>
      <c r="E71" s="51" t="s">
        <v>18</v>
      </c>
      <c r="F71" s="50">
        <v>120</v>
      </c>
      <c r="G71" s="51" t="s">
        <v>19</v>
      </c>
      <c r="H71" s="51" t="s">
        <v>20</v>
      </c>
      <c r="I71" s="50">
        <v>100</v>
      </c>
      <c r="J71" s="50">
        <v>100</v>
      </c>
      <c r="K71" s="50">
        <v>8.86</v>
      </c>
      <c r="L71" s="49">
        <f>K71*0.5*(I71/100+J71/100)</f>
        <v>8.86</v>
      </c>
      <c r="M71" s="50">
        <v>8.86</v>
      </c>
      <c r="N71" s="49">
        <f>M71*0.5*(I71/100+J71/100)</f>
        <v>8.86</v>
      </c>
      <c r="O71" s="60">
        <v>213.20915664385799</v>
      </c>
      <c r="P71" s="60">
        <v>195.038241</v>
      </c>
      <c r="Q71" s="8">
        <f>(L71-N71)*P71+(N71*O71)</f>
        <v>1889.0331278645817</v>
      </c>
    </row>
    <row r="72" spans="1:17" x14ac:dyDescent="0.35">
      <c r="A72" s="50">
        <v>976944801</v>
      </c>
      <c r="B72" s="51" t="s">
        <v>400</v>
      </c>
      <c r="C72" s="50">
        <v>2022</v>
      </c>
      <c r="D72" s="50">
        <v>66</v>
      </c>
      <c r="E72" s="51" t="s">
        <v>22</v>
      </c>
      <c r="F72" s="50">
        <v>95</v>
      </c>
      <c r="G72" s="51" t="s">
        <v>19</v>
      </c>
      <c r="H72" s="51" t="s">
        <v>20</v>
      </c>
      <c r="I72" s="50">
        <v>100</v>
      </c>
      <c r="J72" s="50">
        <v>100</v>
      </c>
      <c r="K72" s="50">
        <v>9.1</v>
      </c>
      <c r="L72" s="49">
        <f>K72*0.5*(I72/100+J72/100)</f>
        <v>9.1</v>
      </c>
      <c r="M72" s="50">
        <v>2.9</v>
      </c>
      <c r="N72" s="49">
        <f>M72*0.5*(I72/100+J72/100)</f>
        <v>2.9</v>
      </c>
      <c r="O72" s="60">
        <v>133.78109878627501</v>
      </c>
      <c r="P72" s="60">
        <v>123.70298889999999</v>
      </c>
      <c r="Q72" s="8">
        <f>(L72-N72)*P72+(N72*O72)</f>
        <v>1154.9237176601973</v>
      </c>
    </row>
    <row r="73" spans="1:17" x14ac:dyDescent="0.35">
      <c r="A73" s="50">
        <v>976944801</v>
      </c>
      <c r="B73" s="51" t="s">
        <v>400</v>
      </c>
      <c r="C73" s="50">
        <v>2022</v>
      </c>
      <c r="D73" s="50">
        <v>66</v>
      </c>
      <c r="E73" s="51" t="s">
        <v>18</v>
      </c>
      <c r="F73" s="50">
        <v>243</v>
      </c>
      <c r="G73" s="51" t="s">
        <v>21</v>
      </c>
      <c r="H73" s="51" t="s">
        <v>20</v>
      </c>
      <c r="I73" s="50">
        <v>100</v>
      </c>
      <c r="J73" s="50">
        <v>100</v>
      </c>
      <c r="K73" s="50">
        <v>0.08</v>
      </c>
      <c r="L73" s="49">
        <f>K73*0.5*(I73/100+J73/100)</f>
        <v>0.08</v>
      </c>
      <c r="M73" s="50">
        <v>0.08</v>
      </c>
      <c r="N73" s="49">
        <f>M73*0.5*(I73/100+J73/100)</f>
        <v>0.08</v>
      </c>
      <c r="O73" s="60">
        <v>177.79435395066</v>
      </c>
      <c r="P73" s="60">
        <v>158.5168295</v>
      </c>
      <c r="Q73" s="8">
        <f>(L73-N73)*P73+(N73*O73)</f>
        <v>14.223548316052799</v>
      </c>
    </row>
    <row r="74" spans="1:17" x14ac:dyDescent="0.35">
      <c r="A74" s="50">
        <v>976944801</v>
      </c>
      <c r="B74" s="51" t="s">
        <v>400</v>
      </c>
      <c r="C74" s="50">
        <v>2022</v>
      </c>
      <c r="D74" s="50">
        <v>66</v>
      </c>
      <c r="E74" s="51" t="s">
        <v>22</v>
      </c>
      <c r="F74" s="50">
        <v>150</v>
      </c>
      <c r="G74" s="51" t="s">
        <v>21</v>
      </c>
      <c r="H74" s="51" t="s">
        <v>20</v>
      </c>
      <c r="I74" s="50">
        <v>100</v>
      </c>
      <c r="J74" s="50">
        <v>100</v>
      </c>
      <c r="K74" s="50">
        <v>7.54</v>
      </c>
      <c r="L74" s="49">
        <f>K74*0.5*(I74/100+J74/100)</f>
        <v>7.54</v>
      </c>
      <c r="M74" s="50">
        <v>2.76</v>
      </c>
      <c r="N74" s="49">
        <f>M74*0.5*(I74/100+J74/100)</f>
        <v>2.76</v>
      </c>
      <c r="O74" s="60">
        <v>113.470978571808</v>
      </c>
      <c r="P74" s="60">
        <v>102.7791118</v>
      </c>
      <c r="Q74" s="8">
        <f>(L74-N74)*P74+(N74*O74)</f>
        <v>804.46405526219007</v>
      </c>
    </row>
    <row r="75" spans="1:17" x14ac:dyDescent="0.35">
      <c r="A75" s="50">
        <v>976944801</v>
      </c>
      <c r="B75" s="51" t="s">
        <v>400</v>
      </c>
      <c r="C75" s="50">
        <v>2022</v>
      </c>
      <c r="D75" s="50">
        <v>66</v>
      </c>
      <c r="E75" s="51" t="s">
        <v>22</v>
      </c>
      <c r="F75" s="50">
        <v>120</v>
      </c>
      <c r="G75" s="51" t="s">
        <v>21</v>
      </c>
      <c r="H75" s="51" t="s">
        <v>20</v>
      </c>
      <c r="I75" s="50">
        <v>100</v>
      </c>
      <c r="J75" s="50">
        <v>100</v>
      </c>
      <c r="K75" s="50">
        <v>1.2</v>
      </c>
      <c r="L75" s="49">
        <f>K75*0.5*(I75/100+J75/100)</f>
        <v>1.2</v>
      </c>
      <c r="M75" s="50">
        <v>1.2</v>
      </c>
      <c r="N75" s="49">
        <f>M75*0.5*(I75/100+J75/100)</f>
        <v>1.2</v>
      </c>
      <c r="O75" s="60">
        <v>111.083474341562</v>
      </c>
      <c r="P75" s="60">
        <v>100.70302119999999</v>
      </c>
      <c r="Q75" s="8">
        <f>(L75-N75)*P75+(N75*O75)</f>
        <v>133.30016920987438</v>
      </c>
    </row>
    <row r="76" spans="1:17" x14ac:dyDescent="0.35">
      <c r="A76" s="50">
        <v>976944801</v>
      </c>
      <c r="B76" s="51" t="s">
        <v>400</v>
      </c>
      <c r="C76" s="50">
        <v>2022</v>
      </c>
      <c r="D76" s="50">
        <v>66</v>
      </c>
      <c r="E76" s="51" t="s">
        <v>22</v>
      </c>
      <c r="F76" s="50">
        <v>95</v>
      </c>
      <c r="G76" s="51" t="s">
        <v>21</v>
      </c>
      <c r="H76" s="51" t="s">
        <v>20</v>
      </c>
      <c r="I76" s="50">
        <v>100</v>
      </c>
      <c r="J76" s="50">
        <v>100</v>
      </c>
      <c r="K76" s="50">
        <v>27.05</v>
      </c>
      <c r="L76" s="49">
        <f>K76*0.5*(I76/100+J76/100)</f>
        <v>27.05</v>
      </c>
      <c r="M76" s="50">
        <v>14.5</v>
      </c>
      <c r="N76" s="49">
        <f>M76*0.5*(I76/100+J76/100)</f>
        <v>14.5</v>
      </c>
      <c r="O76" s="60">
        <v>108.76550906947701</v>
      </c>
      <c r="P76" s="60">
        <v>98.687399189999994</v>
      </c>
      <c r="Q76" s="8">
        <f>(L76-N76)*P76+(N76*O76)</f>
        <v>2815.6267413419164</v>
      </c>
    </row>
    <row r="77" spans="1:17" x14ac:dyDescent="0.35">
      <c r="A77" s="50">
        <v>976944801</v>
      </c>
      <c r="B77" s="51" t="s">
        <v>400</v>
      </c>
      <c r="C77" s="50">
        <v>2022</v>
      </c>
      <c r="D77" s="50">
        <v>66</v>
      </c>
      <c r="E77" s="51" t="s">
        <v>22</v>
      </c>
      <c r="F77" s="50">
        <v>70</v>
      </c>
      <c r="G77" s="51" t="s">
        <v>21</v>
      </c>
      <c r="H77" s="51" t="s">
        <v>20</v>
      </c>
      <c r="I77" s="50">
        <v>100</v>
      </c>
      <c r="J77" s="50">
        <v>100</v>
      </c>
      <c r="K77" s="50">
        <v>41.83</v>
      </c>
      <c r="L77" s="49">
        <f>K77*0.5*(I77/100+J77/100)</f>
        <v>41.83</v>
      </c>
      <c r="M77" s="50">
        <v>3.08</v>
      </c>
      <c r="N77" s="49">
        <f>M77*0.5*(I77/100+J77/100)</f>
        <v>3.08</v>
      </c>
      <c r="O77" s="60">
        <v>106.447543797393</v>
      </c>
      <c r="P77" s="60">
        <v>96.671777219999996</v>
      </c>
      <c r="Q77" s="8">
        <f>(L77-N77)*P77+(N77*O77)</f>
        <v>4073.8898021709701</v>
      </c>
    </row>
    <row r="78" spans="1:17" x14ac:dyDescent="0.35">
      <c r="A78" s="50">
        <v>976944801</v>
      </c>
      <c r="B78" s="51" t="s">
        <v>400</v>
      </c>
      <c r="C78" s="50">
        <v>2022</v>
      </c>
      <c r="D78" s="50">
        <v>66</v>
      </c>
      <c r="E78" s="51" t="s">
        <v>18</v>
      </c>
      <c r="F78" s="50">
        <v>329</v>
      </c>
      <c r="G78" s="51" t="s">
        <v>21</v>
      </c>
      <c r="H78" s="51" t="s">
        <v>20</v>
      </c>
      <c r="I78" s="50">
        <v>100</v>
      </c>
      <c r="J78" s="50">
        <v>100</v>
      </c>
      <c r="K78" s="50">
        <v>5</v>
      </c>
      <c r="L78" s="49">
        <f>K78*0.5*(I78/100+J78/100)</f>
        <v>5</v>
      </c>
      <c r="M78" s="47"/>
      <c r="N78" s="49">
        <f>M78*0.5*(I78/100+J78/100)</f>
        <v>0</v>
      </c>
      <c r="O78" s="60">
        <v>162.37233440798201</v>
      </c>
      <c r="P78" s="60">
        <v>162.3723344</v>
      </c>
      <c r="Q78" s="8">
        <f>(L78-N78)*P78+(N78*O78)</f>
        <v>811.861672</v>
      </c>
    </row>
    <row r="79" spans="1:17" x14ac:dyDescent="0.35">
      <c r="A79" s="50">
        <v>976944801</v>
      </c>
      <c r="B79" s="51" t="s">
        <v>400</v>
      </c>
      <c r="C79" s="50">
        <v>2022</v>
      </c>
      <c r="D79" s="50">
        <v>66</v>
      </c>
      <c r="E79" s="51" t="s">
        <v>22</v>
      </c>
      <c r="F79" s="50">
        <v>150</v>
      </c>
      <c r="G79" s="51" t="s">
        <v>21</v>
      </c>
      <c r="H79" s="51" t="s">
        <v>20</v>
      </c>
      <c r="I79" s="50">
        <v>100</v>
      </c>
      <c r="J79" s="50">
        <v>100</v>
      </c>
      <c r="K79" s="50">
        <v>5.04</v>
      </c>
      <c r="L79" s="49">
        <f>K79*0.5*(I79/100+J79/100)</f>
        <v>5.04</v>
      </c>
      <c r="M79" s="47"/>
      <c r="N79" s="49">
        <f>M79*0.5*(I79/100+J79/100)</f>
        <v>0</v>
      </c>
      <c r="O79" s="60">
        <v>102.77911180157299</v>
      </c>
      <c r="P79" s="60">
        <v>102.7791118</v>
      </c>
      <c r="Q79" s="8">
        <f>(L79-N79)*P79+(N79*O79)</f>
        <v>518.00672347199998</v>
      </c>
    </row>
    <row r="80" spans="1:17" x14ac:dyDescent="0.35">
      <c r="A80" s="50">
        <v>976944801</v>
      </c>
      <c r="B80" s="51" t="s">
        <v>400</v>
      </c>
      <c r="C80" s="50">
        <v>2022</v>
      </c>
      <c r="D80" s="50">
        <v>66</v>
      </c>
      <c r="E80" s="51" t="s">
        <v>22</v>
      </c>
      <c r="F80" s="50">
        <v>95</v>
      </c>
      <c r="G80" s="51" t="s">
        <v>21</v>
      </c>
      <c r="H80" s="51" t="s">
        <v>20</v>
      </c>
      <c r="I80" s="50">
        <v>100</v>
      </c>
      <c r="J80" s="50">
        <v>100</v>
      </c>
      <c r="K80" s="50">
        <v>2.35</v>
      </c>
      <c r="L80" s="49">
        <f>K80*0.5*(I80/100+J80/100)</f>
        <v>2.35</v>
      </c>
      <c r="M80" s="47"/>
      <c r="N80" s="49">
        <f>M80*0.5*(I80/100+J80/100)</f>
        <v>0</v>
      </c>
      <c r="O80" s="60">
        <v>98.687399190849803</v>
      </c>
      <c r="P80" s="60">
        <v>98.687399189999994</v>
      </c>
      <c r="Q80" s="8">
        <f>(L80-N80)*P80+(N80*O80)</f>
        <v>231.91538809649998</v>
      </c>
    </row>
    <row r="81" spans="1:17" x14ac:dyDescent="0.35">
      <c r="A81" s="50">
        <v>976944801</v>
      </c>
      <c r="B81" s="51" t="s">
        <v>400</v>
      </c>
      <c r="C81" s="50">
        <v>2022</v>
      </c>
      <c r="D81" s="50">
        <v>66</v>
      </c>
      <c r="E81" s="51" t="s">
        <v>22</v>
      </c>
      <c r="F81" s="50">
        <v>70</v>
      </c>
      <c r="G81" s="51" t="s">
        <v>21</v>
      </c>
      <c r="H81" s="51" t="s">
        <v>20</v>
      </c>
      <c r="I81" s="50">
        <v>100</v>
      </c>
      <c r="J81" s="50">
        <v>100</v>
      </c>
      <c r="K81" s="50">
        <v>37.19</v>
      </c>
      <c r="L81" s="49">
        <f>K81*0.5*(I81/100+J81/100)</f>
        <v>37.19</v>
      </c>
      <c r="M81" s="50">
        <v>0.75</v>
      </c>
      <c r="N81" s="49">
        <f>M81*0.5*(I81/100+J81/100)</f>
        <v>0.75</v>
      </c>
      <c r="O81" s="60">
        <v>96.671777215124294</v>
      </c>
      <c r="P81" s="60">
        <v>96.671777219999996</v>
      </c>
      <c r="Q81" s="8">
        <f>(L81-N81)*P81+(N81*O81)</f>
        <v>3595.2233948081425</v>
      </c>
    </row>
    <row r="82" spans="1:17" x14ac:dyDescent="0.35">
      <c r="A82" s="50">
        <v>924527994</v>
      </c>
      <c r="B82" s="51" t="s">
        <v>348</v>
      </c>
      <c r="C82" s="50">
        <v>2022</v>
      </c>
      <c r="D82" s="50">
        <v>66</v>
      </c>
      <c r="E82" s="51" t="s">
        <v>22</v>
      </c>
      <c r="F82" s="50">
        <v>95</v>
      </c>
      <c r="G82" s="51" t="s">
        <v>21</v>
      </c>
      <c r="H82" s="51" t="s">
        <v>20</v>
      </c>
      <c r="I82" s="50">
        <v>100</v>
      </c>
      <c r="J82" s="50">
        <v>100</v>
      </c>
      <c r="K82" s="50">
        <v>25.1</v>
      </c>
      <c r="L82" s="49">
        <f>K82*0.5*(I82/100+J82/100)</f>
        <v>25.1</v>
      </c>
      <c r="M82" s="47"/>
      <c r="N82" s="49">
        <f>M82*0.5*(I82/100+J82/100)</f>
        <v>0</v>
      </c>
      <c r="O82" s="60">
        <v>98.687399190849803</v>
      </c>
      <c r="P82" s="60">
        <v>98.687399189999994</v>
      </c>
      <c r="Q82" s="8">
        <f>(L82-N82)*P82+(N82*O82)</f>
        <v>2477.0537196690002</v>
      </c>
    </row>
    <row r="83" spans="1:17" x14ac:dyDescent="0.35">
      <c r="A83" s="50">
        <v>979379455</v>
      </c>
      <c r="B83" s="51" t="s">
        <v>349</v>
      </c>
      <c r="C83" s="50">
        <v>2022</v>
      </c>
      <c r="D83" s="50">
        <v>132</v>
      </c>
      <c r="E83" s="51" t="s">
        <v>22</v>
      </c>
      <c r="F83" s="50">
        <v>243</v>
      </c>
      <c r="G83" s="51" t="s">
        <v>21</v>
      </c>
      <c r="H83" s="51" t="s">
        <v>20</v>
      </c>
      <c r="I83" s="50">
        <v>100</v>
      </c>
      <c r="J83" s="50">
        <v>100</v>
      </c>
      <c r="K83" s="50">
        <v>22.4</v>
      </c>
      <c r="L83" s="49">
        <f>K83*0.5*(I83/100+J83/100)</f>
        <v>22.4</v>
      </c>
      <c r="M83" s="47"/>
      <c r="N83" s="49">
        <f>M83*0.5*(I83/100+J83/100)</f>
        <v>0</v>
      </c>
      <c r="O83" s="60">
        <v>122.951047816032</v>
      </c>
      <c r="P83" s="60">
        <v>122.9510478</v>
      </c>
      <c r="Q83" s="8">
        <f>(L83-N83)*P83+(N83*O83)</f>
        <v>2754.1034707199997</v>
      </c>
    </row>
    <row r="84" spans="1:17" x14ac:dyDescent="0.35">
      <c r="A84" s="50">
        <v>979379455</v>
      </c>
      <c r="B84" s="51" t="s">
        <v>349</v>
      </c>
      <c r="C84" s="50">
        <v>2022</v>
      </c>
      <c r="D84" s="50">
        <v>132</v>
      </c>
      <c r="E84" s="51" t="s">
        <v>22</v>
      </c>
      <c r="F84" s="50">
        <v>150</v>
      </c>
      <c r="G84" s="51" t="s">
        <v>21</v>
      </c>
      <c r="H84" s="51" t="s">
        <v>20</v>
      </c>
      <c r="I84" s="50">
        <v>100</v>
      </c>
      <c r="J84" s="50">
        <v>100</v>
      </c>
      <c r="K84" s="50">
        <v>107.899</v>
      </c>
      <c r="L84" s="49">
        <f>K84*0.5*(I84/100+J84/100)</f>
        <v>107.899</v>
      </c>
      <c r="M84" s="47"/>
      <c r="N84" s="49">
        <f>M84*0.5*(I84/100+J84/100)</f>
        <v>0</v>
      </c>
      <c r="O84" s="60">
        <v>120.331114384497</v>
      </c>
      <c r="P84" s="60">
        <v>120.3311144</v>
      </c>
      <c r="Q84" s="8">
        <f>(L84-N84)*P84+(N84*O84)</f>
        <v>12983.6069126456</v>
      </c>
    </row>
    <row r="85" spans="1:17" x14ac:dyDescent="0.35">
      <c r="A85" s="50">
        <v>979379455</v>
      </c>
      <c r="B85" s="51" t="s">
        <v>349</v>
      </c>
      <c r="C85" s="50">
        <v>2022</v>
      </c>
      <c r="D85" s="50">
        <v>132</v>
      </c>
      <c r="E85" s="51" t="s">
        <v>22</v>
      </c>
      <c r="F85" s="50">
        <v>120</v>
      </c>
      <c r="G85" s="51" t="s">
        <v>21</v>
      </c>
      <c r="H85" s="51" t="s">
        <v>20</v>
      </c>
      <c r="I85" s="50">
        <v>100</v>
      </c>
      <c r="J85" s="50">
        <v>100</v>
      </c>
      <c r="K85" s="50">
        <v>1</v>
      </c>
      <c r="L85" s="49">
        <f>K85*0.5*(I85/100+J85/100)</f>
        <v>1</v>
      </c>
      <c r="M85" s="47"/>
      <c r="N85" s="49">
        <f>M85*0.5*(I85/100+J85/100)</f>
        <v>0</v>
      </c>
      <c r="O85" s="60">
        <v>117.711180952962</v>
      </c>
      <c r="P85" s="60">
        <v>117.711181</v>
      </c>
      <c r="Q85" s="8">
        <f>(L85-N85)*P85+(N85*O85)</f>
        <v>117.711181</v>
      </c>
    </row>
    <row r="86" spans="1:17" x14ac:dyDescent="0.35">
      <c r="A86" s="50">
        <v>986347801</v>
      </c>
      <c r="B86" s="51" t="s">
        <v>350</v>
      </c>
      <c r="C86" s="50">
        <v>2022</v>
      </c>
      <c r="D86" s="50">
        <v>132</v>
      </c>
      <c r="E86" s="51" t="s">
        <v>22</v>
      </c>
      <c r="F86" s="50">
        <v>150</v>
      </c>
      <c r="G86" s="51" t="s">
        <v>21</v>
      </c>
      <c r="H86" s="51" t="s">
        <v>20</v>
      </c>
      <c r="I86" s="50">
        <v>100</v>
      </c>
      <c r="J86" s="50">
        <v>100</v>
      </c>
      <c r="K86" s="50">
        <v>4.4489999999999998</v>
      </c>
      <c r="L86" s="49">
        <f>K86*0.5*(I86/100+J86/100)</f>
        <v>4.4489999999999998</v>
      </c>
      <c r="M86" s="50">
        <v>2.33</v>
      </c>
      <c r="N86" s="49">
        <f>M86*0.5*(I86/100+J86/100)</f>
        <v>2.33</v>
      </c>
      <c r="O86" s="60">
        <v>133.43078154217099</v>
      </c>
      <c r="P86" s="60">
        <v>120.3311144</v>
      </c>
      <c r="Q86" s="8">
        <f>(L86-N86)*P86+(N86*O86)</f>
        <v>565.87535240685838</v>
      </c>
    </row>
    <row r="87" spans="1:17" x14ac:dyDescent="0.35">
      <c r="A87" s="50">
        <v>986347801</v>
      </c>
      <c r="B87" s="51" t="s">
        <v>350</v>
      </c>
      <c r="C87" s="50">
        <v>2022</v>
      </c>
      <c r="D87" s="50">
        <v>132</v>
      </c>
      <c r="E87" s="51" t="s">
        <v>22</v>
      </c>
      <c r="F87" s="50">
        <v>120</v>
      </c>
      <c r="G87" s="51" t="s">
        <v>21</v>
      </c>
      <c r="H87" s="51" t="s">
        <v>20</v>
      </c>
      <c r="I87" s="50">
        <v>100</v>
      </c>
      <c r="J87" s="50">
        <v>100</v>
      </c>
      <c r="K87" s="50">
        <v>116.786</v>
      </c>
      <c r="L87" s="49">
        <f>K87*0.5*(I87/100+J87/100)</f>
        <v>116.786</v>
      </c>
      <c r="M87" s="50">
        <v>14.62</v>
      </c>
      <c r="N87" s="49">
        <f>M87*0.5*(I87/100+J87/100)</f>
        <v>14.62</v>
      </c>
      <c r="O87" s="60">
        <v>130.41785809590601</v>
      </c>
      <c r="P87" s="60">
        <v>117.711181</v>
      </c>
      <c r="Q87" s="8">
        <f>(L87-N87)*P87+(N87*O87)</f>
        <v>13932.789603408146</v>
      </c>
    </row>
    <row r="88" spans="1:17" x14ac:dyDescent="0.35">
      <c r="A88" s="50">
        <v>986347801</v>
      </c>
      <c r="B88" s="51" t="s">
        <v>350</v>
      </c>
      <c r="C88" s="50">
        <v>2022</v>
      </c>
      <c r="D88" s="50">
        <v>132</v>
      </c>
      <c r="E88" s="51" t="s">
        <v>18</v>
      </c>
      <c r="F88" s="50">
        <v>150</v>
      </c>
      <c r="G88" s="51" t="s">
        <v>21</v>
      </c>
      <c r="H88" s="51" t="s">
        <v>20</v>
      </c>
      <c r="I88" s="50">
        <v>100</v>
      </c>
      <c r="J88" s="50">
        <v>100</v>
      </c>
      <c r="K88" s="50">
        <v>0.72099999999999997</v>
      </c>
      <c r="L88" s="49">
        <f>K88*0.5*(I88/100+J88/100)</f>
        <v>0.72099999999999997</v>
      </c>
      <c r="M88" s="50">
        <v>0</v>
      </c>
      <c r="N88" s="49">
        <f>M88*0.5*(I88/100+J88/100)</f>
        <v>0</v>
      </c>
      <c r="O88" s="60">
        <v>177.56845998583699</v>
      </c>
      <c r="P88" s="60">
        <v>177.56845999999999</v>
      </c>
      <c r="Q88" s="8">
        <f>(L88-N88)*P88+(N88*O88)</f>
        <v>128.02685965999999</v>
      </c>
    </row>
    <row r="89" spans="1:17" x14ac:dyDescent="0.35">
      <c r="A89" s="50">
        <v>986347801</v>
      </c>
      <c r="B89" s="51" t="s">
        <v>350</v>
      </c>
      <c r="C89" s="50">
        <v>2022</v>
      </c>
      <c r="D89" s="50">
        <v>132</v>
      </c>
      <c r="E89" s="51" t="s">
        <v>22</v>
      </c>
      <c r="F89" s="50">
        <v>150</v>
      </c>
      <c r="G89" s="51" t="s">
        <v>21</v>
      </c>
      <c r="H89" s="51" t="s">
        <v>20</v>
      </c>
      <c r="I89" s="50">
        <v>100</v>
      </c>
      <c r="J89" s="50">
        <v>100</v>
      </c>
      <c r="K89" s="50">
        <v>10.029999999999999</v>
      </c>
      <c r="L89" s="49">
        <f>K89*0.5*(I89/100+J89/100)</f>
        <v>10.029999999999999</v>
      </c>
      <c r="M89" s="50">
        <v>0.1</v>
      </c>
      <c r="N89" s="49">
        <f>M89*0.5*(I89/100+J89/100)</f>
        <v>0.1</v>
      </c>
      <c r="O89" s="60">
        <v>120.331114384497</v>
      </c>
      <c r="P89" s="60">
        <v>120.3311144</v>
      </c>
      <c r="Q89" s="8">
        <f>(L89-N89)*P89+(N89*O89)</f>
        <v>1206.9210774304497</v>
      </c>
    </row>
    <row r="90" spans="1:17" x14ac:dyDescent="0.35">
      <c r="A90" s="50">
        <v>980489698</v>
      </c>
      <c r="B90" s="51" t="s">
        <v>308</v>
      </c>
      <c r="C90" s="50">
        <v>2022</v>
      </c>
      <c r="D90" s="50">
        <v>132</v>
      </c>
      <c r="E90" s="51" t="s">
        <v>18</v>
      </c>
      <c r="F90" s="50">
        <v>481</v>
      </c>
      <c r="G90" s="51" t="s">
        <v>19</v>
      </c>
      <c r="H90" s="51" t="s">
        <v>20</v>
      </c>
      <c r="I90" s="50">
        <v>100</v>
      </c>
      <c r="J90" s="50">
        <v>100</v>
      </c>
      <c r="K90" s="50">
        <v>4.25</v>
      </c>
      <c r="L90" s="49">
        <f>K90*0.5*(I90/100+J90/100)</f>
        <v>4.25</v>
      </c>
      <c r="M90" s="50">
        <v>4.25</v>
      </c>
      <c r="N90" s="49">
        <f>M90*0.5*(I90/100+J90/100)</f>
        <v>4.25</v>
      </c>
      <c r="O90" s="60">
        <v>287.000068101762</v>
      </c>
      <c r="P90" s="60">
        <v>261.60006129999999</v>
      </c>
      <c r="Q90" s="8">
        <f>(L90-N90)*P90+(N90*O90)</f>
        <v>1219.7502894324884</v>
      </c>
    </row>
    <row r="91" spans="1:17" x14ac:dyDescent="0.35">
      <c r="A91" s="50">
        <v>980489698</v>
      </c>
      <c r="B91" s="51" t="s">
        <v>308</v>
      </c>
      <c r="C91" s="50">
        <v>2022</v>
      </c>
      <c r="D91" s="50">
        <v>132</v>
      </c>
      <c r="E91" s="51" t="s">
        <v>18</v>
      </c>
      <c r="F91" s="50">
        <v>430</v>
      </c>
      <c r="G91" s="51" t="s">
        <v>19</v>
      </c>
      <c r="H91" s="51" t="s">
        <v>20</v>
      </c>
      <c r="I91" s="50">
        <v>100</v>
      </c>
      <c r="J91" s="50">
        <v>100</v>
      </c>
      <c r="K91" s="50">
        <v>32.070700000000002</v>
      </c>
      <c r="L91" s="49">
        <f>K91*0.5*(I91/100+J91/100)</f>
        <v>32.070700000000002</v>
      </c>
      <c r="M91" s="50">
        <v>32.07</v>
      </c>
      <c r="N91" s="49">
        <f>M91*0.5*(I91/100+J91/100)</f>
        <v>32.07</v>
      </c>
      <c r="O91" s="60">
        <v>279.60200786578798</v>
      </c>
      <c r="P91" s="60">
        <v>254.94180710000001</v>
      </c>
      <c r="Q91" s="8">
        <f>(L91-N91)*P91+(N91*O91)</f>
        <v>8967.0148515207911</v>
      </c>
    </row>
    <row r="92" spans="1:17" x14ac:dyDescent="0.35">
      <c r="A92" s="50">
        <v>980489698</v>
      </c>
      <c r="B92" s="51" t="s">
        <v>308</v>
      </c>
      <c r="C92" s="50">
        <v>2022</v>
      </c>
      <c r="D92" s="50">
        <v>132</v>
      </c>
      <c r="E92" s="51" t="s">
        <v>18</v>
      </c>
      <c r="F92" s="50">
        <v>243</v>
      </c>
      <c r="G92" s="51" t="s">
        <v>19</v>
      </c>
      <c r="H92" s="51" t="s">
        <v>20</v>
      </c>
      <c r="I92" s="50">
        <v>100</v>
      </c>
      <c r="J92" s="50">
        <v>100</v>
      </c>
      <c r="K92" s="50">
        <v>62.925600000000003</v>
      </c>
      <c r="L92" s="49">
        <f>K92*0.5*(I92/100+J92/100)</f>
        <v>62.925600000000003</v>
      </c>
      <c r="M92" s="50">
        <v>62.89</v>
      </c>
      <c r="N92" s="49">
        <f>M92*0.5*(I92/100+J92/100)</f>
        <v>62.89</v>
      </c>
      <c r="O92" s="60">
        <v>258.675770678118</v>
      </c>
      <c r="P92" s="60">
        <v>236.10819359999999</v>
      </c>
      <c r="Q92" s="8">
        <f>(L92-N92)*P92+(N92*O92)</f>
        <v>16276.524669639002</v>
      </c>
    </row>
    <row r="93" spans="1:17" x14ac:dyDescent="0.35">
      <c r="A93" s="50">
        <v>980489698</v>
      </c>
      <c r="B93" s="51" t="s">
        <v>308</v>
      </c>
      <c r="C93" s="50">
        <v>2022</v>
      </c>
      <c r="D93" s="50">
        <v>132</v>
      </c>
      <c r="E93" s="51" t="s">
        <v>18</v>
      </c>
      <c r="F93" s="50">
        <v>150</v>
      </c>
      <c r="G93" s="51" t="s">
        <v>19</v>
      </c>
      <c r="H93" s="51" t="s">
        <v>20</v>
      </c>
      <c r="I93" s="50">
        <v>100</v>
      </c>
      <c r="J93" s="50">
        <v>100</v>
      </c>
      <c r="K93" s="50">
        <v>1.65</v>
      </c>
      <c r="L93" s="49">
        <f>K93*0.5*(I93/100+J93/100)</f>
        <v>1.65</v>
      </c>
      <c r="M93" s="50">
        <v>1.65</v>
      </c>
      <c r="N93" s="49">
        <f>M93*0.5*(I93/100+J93/100)</f>
        <v>1.65</v>
      </c>
      <c r="O93" s="60">
        <v>252.10268997875599</v>
      </c>
      <c r="P93" s="60">
        <v>230.192421</v>
      </c>
      <c r="Q93" s="8">
        <f>(L93-N93)*P93+(N93*O93)</f>
        <v>415.96943846494736</v>
      </c>
    </row>
    <row r="94" spans="1:17" x14ac:dyDescent="0.35">
      <c r="A94" s="50">
        <v>980489698</v>
      </c>
      <c r="B94" s="51" t="s">
        <v>308</v>
      </c>
      <c r="C94" s="50">
        <v>2022</v>
      </c>
      <c r="D94" s="50">
        <v>132</v>
      </c>
      <c r="E94" s="51" t="s">
        <v>18</v>
      </c>
      <c r="F94" s="50">
        <v>430</v>
      </c>
      <c r="G94" s="51" t="s">
        <v>21</v>
      </c>
      <c r="H94" s="51" t="s">
        <v>20</v>
      </c>
      <c r="I94" s="50">
        <v>100</v>
      </c>
      <c r="J94" s="50">
        <v>100</v>
      </c>
      <c r="K94" s="50">
        <v>8.6658000000000008</v>
      </c>
      <c r="L94" s="49">
        <f>K94*0.5*(I94/100+J94/100)</f>
        <v>8.6658000000000008</v>
      </c>
      <c r="M94" s="50">
        <v>8.66</v>
      </c>
      <c r="N94" s="49">
        <f>M94*0.5*(I94/100+J94/100)</f>
        <v>8.66</v>
      </c>
      <c r="O94" s="60">
        <v>220.561539363771</v>
      </c>
      <c r="P94" s="60">
        <v>195.9013386</v>
      </c>
      <c r="Q94" s="8">
        <f>(L94-N94)*P94+(N94*O94)</f>
        <v>1911.1991586541371</v>
      </c>
    </row>
    <row r="95" spans="1:17" x14ac:dyDescent="0.35">
      <c r="A95" s="50">
        <v>980489698</v>
      </c>
      <c r="B95" s="51" t="s">
        <v>308</v>
      </c>
      <c r="C95" s="50">
        <v>2022</v>
      </c>
      <c r="D95" s="50">
        <v>132</v>
      </c>
      <c r="E95" s="51" t="s">
        <v>18</v>
      </c>
      <c r="F95" s="50">
        <v>329</v>
      </c>
      <c r="G95" s="51" t="s">
        <v>21</v>
      </c>
      <c r="H95" s="51" t="s">
        <v>20</v>
      </c>
      <c r="I95" s="50">
        <v>100</v>
      </c>
      <c r="J95" s="50">
        <v>100</v>
      </c>
      <c r="K95" s="50">
        <v>7.7039</v>
      </c>
      <c r="L95" s="49">
        <f>K95*0.5*(I95/100+J95/100)</f>
        <v>7.7039</v>
      </c>
      <c r="M95" s="50">
        <v>7.7</v>
      </c>
      <c r="N95" s="49">
        <f>M95*0.5*(I95/100+J95/100)</f>
        <v>7.7</v>
      </c>
      <c r="O95" s="60">
        <v>209.70863357882101</v>
      </c>
      <c r="P95" s="60">
        <v>186.4640292</v>
      </c>
      <c r="Q95" s="8">
        <f>(L95-N95)*P95+(N95*O95)</f>
        <v>1615.4836882708018</v>
      </c>
    </row>
    <row r="96" spans="1:17" x14ac:dyDescent="0.35">
      <c r="A96" s="50">
        <v>980489698</v>
      </c>
      <c r="B96" s="51" t="s">
        <v>308</v>
      </c>
      <c r="C96" s="50">
        <v>2022</v>
      </c>
      <c r="D96" s="50">
        <v>132</v>
      </c>
      <c r="E96" s="51" t="s">
        <v>18</v>
      </c>
      <c r="F96" s="50">
        <v>243</v>
      </c>
      <c r="G96" s="51" t="s">
        <v>21</v>
      </c>
      <c r="H96" s="51" t="s">
        <v>20</v>
      </c>
      <c r="I96" s="50">
        <v>100</v>
      </c>
      <c r="J96" s="50">
        <v>100</v>
      </c>
      <c r="K96" s="50">
        <v>73.099999999999994</v>
      </c>
      <c r="L96" s="49">
        <f>K96*0.5*(I96/100+J96/100)</f>
        <v>73.099999999999994</v>
      </c>
      <c r="M96" s="50">
        <v>73.099999999999994</v>
      </c>
      <c r="N96" s="49">
        <f>M96*0.5*(I96/100+J96/100)</f>
        <v>73.099999999999994</v>
      </c>
      <c r="O96" s="60">
        <v>204.51809085322401</v>
      </c>
      <c r="P96" s="60">
        <v>181.95051380000001</v>
      </c>
      <c r="Q96" s="8">
        <f>(L96-N96)*P96+(N96*O96)</f>
        <v>14950.272441370675</v>
      </c>
    </row>
    <row r="97" spans="1:17" x14ac:dyDescent="0.35">
      <c r="A97" s="50">
        <v>980489698</v>
      </c>
      <c r="B97" s="51" t="s">
        <v>308</v>
      </c>
      <c r="C97" s="50">
        <v>2022</v>
      </c>
      <c r="D97" s="50">
        <v>132</v>
      </c>
      <c r="E97" s="51" t="s">
        <v>22</v>
      </c>
      <c r="F97" s="50">
        <v>243</v>
      </c>
      <c r="G97" s="51" t="s">
        <v>21</v>
      </c>
      <c r="H97" s="51" t="s">
        <v>20</v>
      </c>
      <c r="I97" s="50">
        <v>100</v>
      </c>
      <c r="J97" s="50">
        <v>100</v>
      </c>
      <c r="K97" s="50">
        <v>129.48150000000001</v>
      </c>
      <c r="L97" s="49">
        <f>K97*0.5*(I97/100+J97/100)</f>
        <v>129.48150000000001</v>
      </c>
      <c r="M97" s="50">
        <v>129.44999999999999</v>
      </c>
      <c r="N97" s="49">
        <f>M97*0.5*(I97/100+J97/100)</f>
        <v>129.44999999999999</v>
      </c>
      <c r="O97" s="60">
        <v>136.44370498843699</v>
      </c>
      <c r="P97" s="60">
        <v>122.9510478</v>
      </c>
      <c r="Q97" s="8">
        <f>(L97-N97)*P97+(N97*O97)</f>
        <v>17666.510568758873</v>
      </c>
    </row>
    <row r="98" spans="1:17" x14ac:dyDescent="0.35">
      <c r="A98" s="50">
        <v>980489698</v>
      </c>
      <c r="B98" s="51" t="s">
        <v>308</v>
      </c>
      <c r="C98" s="50">
        <v>2022</v>
      </c>
      <c r="D98" s="50">
        <v>132</v>
      </c>
      <c r="E98" s="51" t="s">
        <v>18</v>
      </c>
      <c r="F98" s="50">
        <v>770</v>
      </c>
      <c r="G98" s="51" t="s">
        <v>21</v>
      </c>
      <c r="H98" s="51" t="s">
        <v>20</v>
      </c>
      <c r="I98" s="50">
        <v>100</v>
      </c>
      <c r="J98" s="50">
        <v>100</v>
      </c>
      <c r="K98" s="50">
        <v>23.3</v>
      </c>
      <c r="L98" s="49">
        <f>K98*0.5*(I98/100+J98/100)</f>
        <v>23.3</v>
      </c>
      <c r="M98" s="50">
        <v>23.3</v>
      </c>
      <c r="N98" s="49">
        <f>M98*0.5*(I98/100+J98/100)</f>
        <v>23.3</v>
      </c>
      <c r="O98" s="60">
        <v>322.07607790841598</v>
      </c>
      <c r="P98" s="60">
        <v>322.07607789999997</v>
      </c>
      <c r="Q98" s="8">
        <f>(L98-N98)*P98+(N98*O98)</f>
        <v>7504.3726152660929</v>
      </c>
    </row>
    <row r="99" spans="1:17" x14ac:dyDescent="0.35">
      <c r="A99" s="50">
        <v>980489698</v>
      </c>
      <c r="B99" s="51" t="s">
        <v>308</v>
      </c>
      <c r="C99" s="50">
        <v>2022</v>
      </c>
      <c r="D99" s="50">
        <v>132</v>
      </c>
      <c r="E99" s="51" t="s">
        <v>18</v>
      </c>
      <c r="F99" s="50">
        <v>243</v>
      </c>
      <c r="G99" s="51" t="s">
        <v>19</v>
      </c>
      <c r="H99" s="51" t="s">
        <v>20</v>
      </c>
      <c r="I99" s="50">
        <v>100</v>
      </c>
      <c r="J99" s="50">
        <v>100</v>
      </c>
      <c r="K99" s="50">
        <v>9.8190000000000008</v>
      </c>
      <c r="L99" s="49">
        <f>K99*0.5*(I99/100+J99/100)</f>
        <v>9.8190000000000008</v>
      </c>
      <c r="M99" s="50">
        <v>9.81</v>
      </c>
      <c r="N99" s="49">
        <f>M99*0.5*(I99/100+J99/100)</f>
        <v>9.81</v>
      </c>
      <c r="O99" s="60">
        <v>236.10819361030701</v>
      </c>
      <c r="P99" s="60">
        <v>236.10819359999999</v>
      </c>
      <c r="Q99" s="8">
        <f>(L99-N99)*P99+(N99*O99)</f>
        <v>2318.3463530595118</v>
      </c>
    </row>
    <row r="100" spans="1:17" x14ac:dyDescent="0.35">
      <c r="A100" s="50">
        <v>980489698</v>
      </c>
      <c r="B100" s="51" t="s">
        <v>308</v>
      </c>
      <c r="C100" s="50">
        <v>2022</v>
      </c>
      <c r="D100" s="50">
        <v>132</v>
      </c>
      <c r="E100" s="51" t="s">
        <v>22</v>
      </c>
      <c r="F100" s="50">
        <v>243</v>
      </c>
      <c r="G100" s="51" t="s">
        <v>21</v>
      </c>
      <c r="H100" s="51" t="s">
        <v>20</v>
      </c>
      <c r="I100" s="50">
        <v>100</v>
      </c>
      <c r="J100" s="50">
        <v>100</v>
      </c>
      <c r="K100" s="50">
        <v>204.72649999999999</v>
      </c>
      <c r="L100" s="49">
        <f>K100*0.5*(I100/100+J100/100)</f>
        <v>204.72649999999999</v>
      </c>
      <c r="M100" s="50">
        <v>0</v>
      </c>
      <c r="N100" s="49">
        <f>M100*0.5*(I100/100+J100/100)</f>
        <v>0</v>
      </c>
      <c r="O100" s="60">
        <v>122.951047816032</v>
      </c>
      <c r="P100" s="60">
        <v>122.9510478</v>
      </c>
      <c r="Q100" s="8">
        <f>(L100-N100)*P100+(N100*O100)</f>
        <v>25171.337687426698</v>
      </c>
    </row>
    <row r="101" spans="1:17" x14ac:dyDescent="0.35">
      <c r="A101" s="50">
        <v>980489698</v>
      </c>
      <c r="B101" s="51" t="s">
        <v>308</v>
      </c>
      <c r="C101" s="50">
        <v>2022</v>
      </c>
      <c r="D101" s="50">
        <v>132</v>
      </c>
      <c r="E101" s="51" t="s">
        <v>22</v>
      </c>
      <c r="F101" s="50">
        <v>150</v>
      </c>
      <c r="G101" s="51" t="s">
        <v>21</v>
      </c>
      <c r="H101" s="51" t="s">
        <v>20</v>
      </c>
      <c r="I101" s="50">
        <v>100</v>
      </c>
      <c r="J101" s="50">
        <v>100</v>
      </c>
      <c r="K101" s="50">
        <v>211</v>
      </c>
      <c r="L101" s="49">
        <f>K101*0.5*(I101/100+J101/100)</f>
        <v>211</v>
      </c>
      <c r="M101" s="47"/>
      <c r="N101" s="49">
        <f>M101*0.5*(I101/100+J101/100)</f>
        <v>0</v>
      </c>
      <c r="O101" s="60">
        <v>120.331114384497</v>
      </c>
      <c r="P101" s="60">
        <v>120.3311144</v>
      </c>
      <c r="Q101" s="8">
        <f>(L101-N101)*P101+(N101*O101)</f>
        <v>25389.8651384</v>
      </c>
    </row>
    <row r="102" spans="1:17" x14ac:dyDescent="0.35">
      <c r="A102" s="50">
        <v>980489698</v>
      </c>
      <c r="B102" s="51" t="s">
        <v>308</v>
      </c>
      <c r="C102" s="50">
        <v>2022</v>
      </c>
      <c r="D102" s="50">
        <v>132</v>
      </c>
      <c r="E102" s="51" t="s">
        <v>22</v>
      </c>
      <c r="F102" s="50">
        <v>120</v>
      </c>
      <c r="G102" s="51" t="s">
        <v>21</v>
      </c>
      <c r="H102" s="51" t="s">
        <v>20</v>
      </c>
      <c r="I102" s="50">
        <v>100</v>
      </c>
      <c r="J102" s="50">
        <v>100</v>
      </c>
      <c r="K102" s="50">
        <v>329.5</v>
      </c>
      <c r="L102" s="49">
        <f>K102*0.5*(I102/100+J102/100)</f>
        <v>329.5</v>
      </c>
      <c r="M102" s="47"/>
      <c r="N102" s="49">
        <f>M102*0.5*(I102/100+J102/100)</f>
        <v>0</v>
      </c>
      <c r="O102" s="60">
        <v>117.711180952962</v>
      </c>
      <c r="P102" s="60">
        <v>117.711181</v>
      </c>
      <c r="Q102" s="8">
        <f>(L102-N102)*P102+(N102*O102)</f>
        <v>38785.834139499995</v>
      </c>
    </row>
    <row r="103" spans="1:17" x14ac:dyDescent="0.35">
      <c r="A103" s="50">
        <v>980489698</v>
      </c>
      <c r="B103" s="51" t="s">
        <v>308</v>
      </c>
      <c r="C103" s="50">
        <v>2022</v>
      </c>
      <c r="D103" s="50">
        <v>132</v>
      </c>
      <c r="E103" s="51" t="s">
        <v>22</v>
      </c>
      <c r="F103" s="50">
        <v>95</v>
      </c>
      <c r="G103" s="51" t="s">
        <v>21</v>
      </c>
      <c r="H103" s="51" t="s">
        <v>20</v>
      </c>
      <c r="I103" s="50">
        <v>100</v>
      </c>
      <c r="J103" s="50">
        <v>100</v>
      </c>
      <c r="K103" s="50">
        <v>6.9</v>
      </c>
      <c r="L103" s="49">
        <f>K103*0.5*(I103/100+J103/100)</f>
        <v>6.9</v>
      </c>
      <c r="M103" s="47"/>
      <c r="N103" s="49">
        <f>M103*0.5*(I103/100+J103/100)</f>
        <v>0</v>
      </c>
      <c r="O103" s="60">
        <v>115.169845524373</v>
      </c>
      <c r="P103" s="60">
        <v>115.16984549999999</v>
      </c>
      <c r="Q103" s="8">
        <f>(L103-N103)*P103+(N103*O103)</f>
        <v>794.67193395000004</v>
      </c>
    </row>
    <row r="104" spans="1:17" x14ac:dyDescent="0.35">
      <c r="A104" s="50">
        <v>980489698</v>
      </c>
      <c r="B104" s="51" t="s">
        <v>308</v>
      </c>
      <c r="C104" s="50">
        <v>2022</v>
      </c>
      <c r="D104" s="50">
        <v>132</v>
      </c>
      <c r="E104" s="51" t="s">
        <v>22</v>
      </c>
      <c r="F104" s="50">
        <v>70</v>
      </c>
      <c r="G104" s="51" t="s">
        <v>21</v>
      </c>
      <c r="H104" s="51" t="s">
        <v>20</v>
      </c>
      <c r="I104" s="50">
        <v>100</v>
      </c>
      <c r="J104" s="50">
        <v>100</v>
      </c>
      <c r="K104" s="50">
        <v>14.1</v>
      </c>
      <c r="L104" s="49">
        <f>K104*0.5*(I104/100+J104/100)</f>
        <v>14.1</v>
      </c>
      <c r="M104" s="47"/>
      <c r="N104" s="49">
        <f>M104*0.5*(I104/100+J104/100)</f>
        <v>0</v>
      </c>
      <c r="O104" s="60">
        <v>112.704750158642</v>
      </c>
      <c r="P104" s="60">
        <v>112.70475020000001</v>
      </c>
      <c r="Q104" s="8">
        <f>(L104-N104)*P104+(N104*O104)</f>
        <v>1589.1369778200001</v>
      </c>
    </row>
    <row r="105" spans="1:17" x14ac:dyDescent="0.35">
      <c r="A105" s="50">
        <v>980489698</v>
      </c>
      <c r="B105" s="51" t="s">
        <v>308</v>
      </c>
      <c r="C105" s="50">
        <v>2022</v>
      </c>
      <c r="D105" s="50">
        <v>66</v>
      </c>
      <c r="E105" s="51" t="s">
        <v>18</v>
      </c>
      <c r="F105" s="50">
        <v>150</v>
      </c>
      <c r="G105" s="51" t="s">
        <v>19</v>
      </c>
      <c r="H105" s="51" t="s">
        <v>23</v>
      </c>
      <c r="I105" s="50">
        <v>100</v>
      </c>
      <c r="J105" s="50">
        <v>100</v>
      </c>
      <c r="K105" s="50">
        <v>1.21</v>
      </c>
      <c r="L105" s="49">
        <f>K105*0.5*(I105/100+J105/100)</f>
        <v>1.21</v>
      </c>
      <c r="M105" s="50">
        <v>1.21</v>
      </c>
      <c r="N105" s="49">
        <f>M105*0.5*(I105/100+J105/100)</f>
        <v>1.21</v>
      </c>
      <c r="O105" s="60">
        <v>256.09251761180798</v>
      </c>
      <c r="P105" s="60">
        <v>237.3764745</v>
      </c>
      <c r="Q105" s="8">
        <f>(L105-N105)*P105+(N105*O105)</f>
        <v>309.87194631028763</v>
      </c>
    </row>
    <row r="106" spans="1:17" x14ac:dyDescent="0.35">
      <c r="A106" s="50">
        <v>980489698</v>
      </c>
      <c r="B106" s="51" t="s">
        <v>308</v>
      </c>
      <c r="C106" s="50">
        <v>2022</v>
      </c>
      <c r="D106" s="50">
        <v>66</v>
      </c>
      <c r="E106" s="51" t="s">
        <v>18</v>
      </c>
      <c r="F106" s="50">
        <v>329</v>
      </c>
      <c r="G106" s="51" t="s">
        <v>19</v>
      </c>
      <c r="H106" s="51" t="s">
        <v>20</v>
      </c>
      <c r="I106" s="50">
        <v>100</v>
      </c>
      <c r="J106" s="50">
        <v>100</v>
      </c>
      <c r="K106" s="50">
        <v>64.442099999999996</v>
      </c>
      <c r="L106" s="49">
        <f>K106*0.5*(I106/100+J106/100)</f>
        <v>64.442099999999996</v>
      </c>
      <c r="M106" s="50">
        <v>64.31</v>
      </c>
      <c r="N106" s="49">
        <f>M106*0.5*(I106/100+J106/100)</f>
        <v>64.31</v>
      </c>
      <c r="O106" s="60">
        <v>230.05850161197301</v>
      </c>
      <c r="P106" s="60">
        <v>210.2026515</v>
      </c>
      <c r="Q106" s="8">
        <f>(L106-N106)*P106+(N106*O106)</f>
        <v>14822.830008929133</v>
      </c>
    </row>
    <row r="107" spans="1:17" x14ac:dyDescent="0.35">
      <c r="A107" s="50">
        <v>980489698</v>
      </c>
      <c r="B107" s="51" t="s">
        <v>308</v>
      </c>
      <c r="C107" s="50">
        <v>2022</v>
      </c>
      <c r="D107" s="50">
        <v>66</v>
      </c>
      <c r="E107" s="51" t="s">
        <v>18</v>
      </c>
      <c r="F107" s="50">
        <v>243</v>
      </c>
      <c r="G107" s="51" t="s">
        <v>19</v>
      </c>
      <c r="H107" s="51" t="s">
        <v>20</v>
      </c>
      <c r="I107" s="50">
        <v>100</v>
      </c>
      <c r="J107" s="50">
        <v>100</v>
      </c>
      <c r="K107" s="50">
        <v>157.6808</v>
      </c>
      <c r="L107" s="49">
        <f>K107*0.5*(I107/100+J107/100)</f>
        <v>157.6808</v>
      </c>
      <c r="M107" s="50">
        <v>157.47</v>
      </c>
      <c r="N107" s="49">
        <f>M107*0.5*(I107/100+J107/100)</f>
        <v>157.47</v>
      </c>
      <c r="O107" s="60">
        <v>224.27524428346899</v>
      </c>
      <c r="P107" s="60">
        <v>204.99771989999999</v>
      </c>
      <c r="Q107" s="8">
        <f>(L107-N107)*P107+(N107*O107)</f>
        <v>35359.836236672782</v>
      </c>
    </row>
    <row r="108" spans="1:17" x14ac:dyDescent="0.35">
      <c r="A108" s="50">
        <v>980489698</v>
      </c>
      <c r="B108" s="51" t="s">
        <v>308</v>
      </c>
      <c r="C108" s="50">
        <v>2022</v>
      </c>
      <c r="D108" s="50">
        <v>66</v>
      </c>
      <c r="E108" s="51" t="s">
        <v>18</v>
      </c>
      <c r="F108" s="50">
        <v>150</v>
      </c>
      <c r="G108" s="51" t="s">
        <v>19</v>
      </c>
      <c r="H108" s="51" t="s">
        <v>20</v>
      </c>
      <c r="I108" s="50">
        <v>100</v>
      </c>
      <c r="J108" s="50">
        <v>100</v>
      </c>
      <c r="K108" s="50">
        <v>98.5548</v>
      </c>
      <c r="L108" s="49">
        <f>K108*0.5*(I108/100+J108/100)</f>
        <v>98.5548</v>
      </c>
      <c r="M108" s="50">
        <v>98.39</v>
      </c>
      <c r="N108" s="49">
        <f>M108*0.5*(I108/100+J108/100)</f>
        <v>98.39</v>
      </c>
      <c r="O108" s="60">
        <v>218.660431343174</v>
      </c>
      <c r="P108" s="60">
        <v>199.94438819999999</v>
      </c>
      <c r="Q108" s="8">
        <f>(L108-N108)*P108+(N108*O108)</f>
        <v>21546.95067503025</v>
      </c>
    </row>
    <row r="109" spans="1:17" x14ac:dyDescent="0.35">
      <c r="A109" s="50">
        <v>980489698</v>
      </c>
      <c r="B109" s="51" t="s">
        <v>308</v>
      </c>
      <c r="C109" s="50">
        <v>2022</v>
      </c>
      <c r="D109" s="50">
        <v>66</v>
      </c>
      <c r="E109" s="51" t="s">
        <v>18</v>
      </c>
      <c r="F109" s="50">
        <v>120</v>
      </c>
      <c r="G109" s="51" t="s">
        <v>19</v>
      </c>
      <c r="H109" s="51" t="s">
        <v>20</v>
      </c>
      <c r="I109" s="50">
        <v>100</v>
      </c>
      <c r="J109" s="50">
        <v>100</v>
      </c>
      <c r="K109" s="50">
        <v>15.307499999999999</v>
      </c>
      <c r="L109" s="49">
        <f>K109*0.5*(I109/100+J109/100)</f>
        <v>15.307499999999999</v>
      </c>
      <c r="M109" s="50">
        <v>15.29</v>
      </c>
      <c r="N109" s="49">
        <f>M109*0.5*(I109/100+J109/100)</f>
        <v>15.29</v>
      </c>
      <c r="O109" s="60">
        <v>213.20915664385799</v>
      </c>
      <c r="P109" s="60">
        <v>195.038241</v>
      </c>
      <c r="Q109" s="8">
        <f>(L109-N109)*P109+(N109*O109)</f>
        <v>3263.3811743020888</v>
      </c>
    </row>
    <row r="110" spans="1:17" x14ac:dyDescent="0.35">
      <c r="A110" s="50">
        <v>980489698</v>
      </c>
      <c r="B110" s="51" t="s">
        <v>308</v>
      </c>
      <c r="C110" s="50">
        <v>2022</v>
      </c>
      <c r="D110" s="50">
        <v>66</v>
      </c>
      <c r="E110" s="51" t="s">
        <v>18</v>
      </c>
      <c r="F110" s="50">
        <v>95</v>
      </c>
      <c r="G110" s="51" t="s">
        <v>19</v>
      </c>
      <c r="H110" s="51" t="s">
        <v>20</v>
      </c>
      <c r="I110" s="50">
        <v>100</v>
      </c>
      <c r="J110" s="50">
        <v>100</v>
      </c>
      <c r="K110" s="50">
        <v>46.6892</v>
      </c>
      <c r="L110" s="49">
        <f>K110*0.5*(I110/100+J110/100)</f>
        <v>46.6892</v>
      </c>
      <c r="M110" s="50">
        <v>46.64</v>
      </c>
      <c r="N110" s="49">
        <f>M110*0.5*(I110/100+J110/100)</f>
        <v>46.64</v>
      </c>
      <c r="O110" s="60">
        <v>207.916656935784</v>
      </c>
      <c r="P110" s="60">
        <v>190.27499119999999</v>
      </c>
      <c r="Q110" s="8">
        <f>(L110-N110)*P110+(N110*O110)</f>
        <v>9706.5944090520061</v>
      </c>
    </row>
    <row r="111" spans="1:17" x14ac:dyDescent="0.35">
      <c r="A111" s="50">
        <v>980489698</v>
      </c>
      <c r="B111" s="51" t="s">
        <v>308</v>
      </c>
      <c r="C111" s="50">
        <v>2022</v>
      </c>
      <c r="D111" s="50">
        <v>66</v>
      </c>
      <c r="E111" s="51" t="s">
        <v>18</v>
      </c>
      <c r="F111" s="50">
        <v>70</v>
      </c>
      <c r="G111" s="51" t="s">
        <v>19</v>
      </c>
      <c r="H111" s="51" t="s">
        <v>20</v>
      </c>
      <c r="I111" s="50">
        <v>100</v>
      </c>
      <c r="J111" s="50">
        <v>100</v>
      </c>
      <c r="K111" s="50">
        <v>3.8281999999999998</v>
      </c>
      <c r="L111" s="49">
        <f>K111*0.5*(I111/100+J111/100)</f>
        <v>3.8281999999999998</v>
      </c>
      <c r="M111" s="50">
        <v>3.82</v>
      </c>
      <c r="N111" s="49">
        <f>M111*0.5*(I111/100+J111/100)</f>
        <v>3.82</v>
      </c>
      <c r="O111" s="60">
        <v>202.62415722771101</v>
      </c>
      <c r="P111" s="60">
        <v>185.5117415</v>
      </c>
      <c r="Q111" s="8">
        <f>(L111-N111)*P111+(N111*O111)</f>
        <v>775.54547689015612</v>
      </c>
    </row>
    <row r="112" spans="1:17" x14ac:dyDescent="0.35">
      <c r="A112" s="50">
        <v>980489698</v>
      </c>
      <c r="B112" s="51" t="s">
        <v>308</v>
      </c>
      <c r="C112" s="50">
        <v>2022</v>
      </c>
      <c r="D112" s="50">
        <v>66</v>
      </c>
      <c r="E112" s="51" t="s">
        <v>22</v>
      </c>
      <c r="F112" s="50">
        <v>243</v>
      </c>
      <c r="G112" s="51" t="s">
        <v>19</v>
      </c>
      <c r="H112" s="51" t="s">
        <v>20</v>
      </c>
      <c r="I112" s="50">
        <v>100</v>
      </c>
      <c r="J112" s="50">
        <v>100</v>
      </c>
      <c r="K112" s="50">
        <v>3.3902999999999999</v>
      </c>
      <c r="L112" s="49">
        <f>K112*0.5*(I112/100+J112/100)</f>
        <v>3.3902999999999999</v>
      </c>
      <c r="M112" s="50">
        <v>3.39</v>
      </c>
      <c r="N112" s="49">
        <f>M112*0.5*(I112/100+J112/100)</f>
        <v>3.39</v>
      </c>
      <c r="O112" s="60">
        <v>143.12622773343</v>
      </c>
      <c r="P112" s="60">
        <v>132.11360500000001</v>
      </c>
      <c r="Q112" s="8">
        <f>(L112-N112)*P112+(N112*O112)</f>
        <v>485.2375460978277</v>
      </c>
    </row>
    <row r="113" spans="1:17" x14ac:dyDescent="0.35">
      <c r="A113" s="50">
        <v>980489698</v>
      </c>
      <c r="B113" s="51" t="s">
        <v>308</v>
      </c>
      <c r="C113" s="50">
        <v>2022</v>
      </c>
      <c r="D113" s="50">
        <v>66</v>
      </c>
      <c r="E113" s="51" t="s">
        <v>22</v>
      </c>
      <c r="F113" s="50">
        <v>150</v>
      </c>
      <c r="G113" s="51" t="s">
        <v>19</v>
      </c>
      <c r="H113" s="51" t="s">
        <v>20</v>
      </c>
      <c r="I113" s="50">
        <v>100</v>
      </c>
      <c r="J113" s="50">
        <v>100</v>
      </c>
      <c r="K113" s="50">
        <v>26.332899999999999</v>
      </c>
      <c r="L113" s="49">
        <f>K113*0.5*(I113/100+J113/100)</f>
        <v>26.332899999999999</v>
      </c>
      <c r="M113" s="50">
        <v>26.32</v>
      </c>
      <c r="N113" s="49">
        <f>M113*0.5*(I113/100+J113/100)</f>
        <v>26.32</v>
      </c>
      <c r="O113" s="60">
        <v>139.91866770235899</v>
      </c>
      <c r="P113" s="60">
        <v>129.2268009</v>
      </c>
      <c r="Q113" s="8">
        <f>(L113-N113)*P113+(N113*O113)</f>
        <v>3684.3263596576985</v>
      </c>
    </row>
    <row r="114" spans="1:17" x14ac:dyDescent="0.35">
      <c r="A114" s="50">
        <v>980489698</v>
      </c>
      <c r="B114" s="51" t="s">
        <v>308</v>
      </c>
      <c r="C114" s="50">
        <v>2022</v>
      </c>
      <c r="D114" s="50">
        <v>66</v>
      </c>
      <c r="E114" s="51" t="s">
        <v>18</v>
      </c>
      <c r="F114" s="50">
        <v>329</v>
      </c>
      <c r="G114" s="51" t="s">
        <v>21</v>
      </c>
      <c r="H114" s="51" t="s">
        <v>23</v>
      </c>
      <c r="I114" s="50">
        <v>100</v>
      </c>
      <c r="J114" s="50">
        <v>100</v>
      </c>
      <c r="K114" s="50">
        <v>0.48559999999999998</v>
      </c>
      <c r="L114" s="49">
        <f>K114*0.5*(I114/100+J114/100)</f>
        <v>0.48559999999999998</v>
      </c>
      <c r="M114" s="50">
        <v>0.48</v>
      </c>
      <c r="N114" s="49">
        <f>M114*0.5*(I114/100+J114/100)</f>
        <v>0.48</v>
      </c>
      <c r="O114" s="60">
        <v>221.939884891574</v>
      </c>
      <c r="P114" s="60">
        <v>202.08403469999999</v>
      </c>
      <c r="Q114" s="8">
        <f>(L114-N114)*P114+(N114*O114)</f>
        <v>107.66281534227551</v>
      </c>
    </row>
    <row r="115" spans="1:17" x14ac:dyDescent="0.35">
      <c r="A115" s="50">
        <v>980489698</v>
      </c>
      <c r="B115" s="51" t="s">
        <v>308</v>
      </c>
      <c r="C115" s="50">
        <v>2022</v>
      </c>
      <c r="D115" s="50">
        <v>66</v>
      </c>
      <c r="E115" s="51" t="s">
        <v>18</v>
      </c>
      <c r="F115" s="50">
        <v>150</v>
      </c>
      <c r="G115" s="51" t="s">
        <v>21</v>
      </c>
      <c r="H115" s="51" t="s">
        <v>23</v>
      </c>
      <c r="I115" s="50">
        <v>100</v>
      </c>
      <c r="J115" s="50">
        <v>100</v>
      </c>
      <c r="K115" s="50">
        <v>0.15509999999999999</v>
      </c>
      <c r="L115" s="49">
        <f>K115*0.5*(I115/100+J115/100)</f>
        <v>0.15509999999999999</v>
      </c>
      <c r="M115" s="50">
        <v>0.15</v>
      </c>
      <c r="N115" s="49">
        <f>M115*0.5*(I115/100+J115/100)</f>
        <v>0.15</v>
      </c>
      <c r="O115" s="60">
        <v>210.92175029840101</v>
      </c>
      <c r="P115" s="60">
        <v>192.20570720000001</v>
      </c>
      <c r="Q115" s="8">
        <f>(L115-N115)*P115+(N115*O115)</f>
        <v>32.618511651480148</v>
      </c>
    </row>
    <row r="116" spans="1:17" x14ac:dyDescent="0.35">
      <c r="A116" s="50">
        <v>980489698</v>
      </c>
      <c r="B116" s="51" t="s">
        <v>308</v>
      </c>
      <c r="C116" s="50">
        <v>2022</v>
      </c>
      <c r="D116" s="50">
        <v>66</v>
      </c>
      <c r="E116" s="51" t="s">
        <v>18</v>
      </c>
      <c r="F116" s="50">
        <v>329</v>
      </c>
      <c r="G116" s="51" t="s">
        <v>21</v>
      </c>
      <c r="H116" s="51" t="s">
        <v>20</v>
      </c>
      <c r="I116" s="50">
        <v>100</v>
      </c>
      <c r="J116" s="50">
        <v>100</v>
      </c>
      <c r="K116" s="50">
        <v>0.14729999999999999</v>
      </c>
      <c r="L116" s="49">
        <f>K116*0.5*(I116/100+J116/100)</f>
        <v>0.14729999999999999</v>
      </c>
      <c r="M116" s="50">
        <v>0.14000000000000001</v>
      </c>
      <c r="N116" s="49">
        <f>M116*0.5*(I116/100+J116/100)</f>
        <v>0.14000000000000001</v>
      </c>
      <c r="O116" s="60">
        <v>182.22818456917901</v>
      </c>
      <c r="P116" s="60">
        <v>162.3723344</v>
      </c>
      <c r="Q116" s="8">
        <f>(L116-N116)*P116+(N116*O116)</f>
        <v>26.697263880805057</v>
      </c>
    </row>
    <row r="117" spans="1:17" x14ac:dyDescent="0.35">
      <c r="A117" s="50">
        <v>980489698</v>
      </c>
      <c r="B117" s="51" t="s">
        <v>308</v>
      </c>
      <c r="C117" s="50">
        <v>2022</v>
      </c>
      <c r="D117" s="50">
        <v>66</v>
      </c>
      <c r="E117" s="51" t="s">
        <v>18</v>
      </c>
      <c r="F117" s="50">
        <v>243</v>
      </c>
      <c r="G117" s="51" t="s">
        <v>21</v>
      </c>
      <c r="H117" s="51" t="s">
        <v>20</v>
      </c>
      <c r="I117" s="50">
        <v>100</v>
      </c>
      <c r="J117" s="50">
        <v>100</v>
      </c>
      <c r="K117" s="50">
        <v>18.051200000000001</v>
      </c>
      <c r="L117" s="49">
        <f>K117*0.5*(I117/100+J117/100)</f>
        <v>18.051200000000001</v>
      </c>
      <c r="M117" s="50">
        <v>18.010000000000002</v>
      </c>
      <c r="N117" s="49">
        <f>M117*0.5*(I117/100+J117/100)</f>
        <v>18.010000000000002</v>
      </c>
      <c r="O117" s="60">
        <v>177.79435395066</v>
      </c>
      <c r="P117" s="60">
        <v>158.5168295</v>
      </c>
      <c r="Q117" s="8">
        <f>(L117-N117)*P117+(N117*O117)</f>
        <v>3208.6072080267868</v>
      </c>
    </row>
    <row r="118" spans="1:17" x14ac:dyDescent="0.35">
      <c r="A118" s="50">
        <v>980489698</v>
      </c>
      <c r="B118" s="51" t="s">
        <v>308</v>
      </c>
      <c r="C118" s="50">
        <v>2022</v>
      </c>
      <c r="D118" s="50">
        <v>66</v>
      </c>
      <c r="E118" s="51" t="s">
        <v>18</v>
      </c>
      <c r="F118" s="50">
        <v>150</v>
      </c>
      <c r="G118" s="51" t="s">
        <v>21</v>
      </c>
      <c r="H118" s="51" t="s">
        <v>20</v>
      </c>
      <c r="I118" s="50">
        <v>100</v>
      </c>
      <c r="J118" s="50">
        <v>100</v>
      </c>
      <c r="K118" s="50">
        <v>36.0167</v>
      </c>
      <c r="L118" s="49">
        <f>K118*0.5*(I118/100+J118/100)</f>
        <v>36.0167</v>
      </c>
      <c r="M118" s="50">
        <v>35.97</v>
      </c>
      <c r="N118" s="49">
        <f>M118*0.5*(I118/100+J118/100)</f>
        <v>35.97</v>
      </c>
      <c r="O118" s="60">
        <v>173.489664029767</v>
      </c>
      <c r="P118" s="60">
        <v>154.7736209</v>
      </c>
      <c r="Q118" s="8">
        <f>(L118-N118)*P118+(N118*O118)</f>
        <v>6247.6511432467487</v>
      </c>
    </row>
    <row r="119" spans="1:17" x14ac:dyDescent="0.35">
      <c r="A119" s="50">
        <v>980489698</v>
      </c>
      <c r="B119" s="51" t="s">
        <v>308</v>
      </c>
      <c r="C119" s="50">
        <v>2022</v>
      </c>
      <c r="D119" s="50">
        <v>66</v>
      </c>
      <c r="E119" s="51" t="s">
        <v>18</v>
      </c>
      <c r="F119" s="50">
        <v>95</v>
      </c>
      <c r="G119" s="51" t="s">
        <v>21</v>
      </c>
      <c r="H119" s="51" t="s">
        <v>20</v>
      </c>
      <c r="I119" s="50">
        <v>100</v>
      </c>
      <c r="J119" s="50">
        <v>100</v>
      </c>
      <c r="K119" s="50">
        <v>10.3789</v>
      </c>
      <c r="L119" s="49">
        <f>K119*0.5*(I119/100+J119/100)</f>
        <v>10.3789</v>
      </c>
      <c r="M119" s="50">
        <v>10.37</v>
      </c>
      <c r="N119" s="49">
        <f>M119*0.5*(I119/100+J119/100)</f>
        <v>10.37</v>
      </c>
      <c r="O119" s="60">
        <v>165.25277031743499</v>
      </c>
      <c r="P119" s="60">
        <v>147.6111046</v>
      </c>
      <c r="Q119" s="8">
        <f>(L119-N119)*P119+(N119*O119)</f>
        <v>1714.9849670227409</v>
      </c>
    </row>
    <row r="120" spans="1:17" x14ac:dyDescent="0.35">
      <c r="A120" s="50">
        <v>980489698</v>
      </c>
      <c r="B120" s="51" t="s">
        <v>308</v>
      </c>
      <c r="C120" s="50">
        <v>2022</v>
      </c>
      <c r="D120" s="50">
        <v>66</v>
      </c>
      <c r="E120" s="51" t="s">
        <v>18</v>
      </c>
      <c r="F120" s="50">
        <v>70</v>
      </c>
      <c r="G120" s="51" t="s">
        <v>21</v>
      </c>
      <c r="H120" s="51" t="s">
        <v>20</v>
      </c>
      <c r="I120" s="50">
        <v>100</v>
      </c>
      <c r="J120" s="50">
        <v>100</v>
      </c>
      <c r="K120" s="50">
        <v>6.9168000000000003</v>
      </c>
      <c r="L120" s="49">
        <f>K120*0.5*(I120/100+J120/100)</f>
        <v>6.9168000000000003</v>
      </c>
      <c r="M120" s="50">
        <v>6.91</v>
      </c>
      <c r="N120" s="49">
        <f>M120*0.5*(I120/100+J120/100)</f>
        <v>6.91</v>
      </c>
      <c r="O120" s="60">
        <v>161.195187207912</v>
      </c>
      <c r="P120" s="60">
        <v>144.08277150000001</v>
      </c>
      <c r="Q120" s="8">
        <f>(L120-N120)*P120+(N120*O120)</f>
        <v>1114.8385064528718</v>
      </c>
    </row>
    <row r="121" spans="1:17" x14ac:dyDescent="0.35">
      <c r="A121" s="50">
        <v>980489698</v>
      </c>
      <c r="B121" s="51" t="s">
        <v>308</v>
      </c>
      <c r="C121" s="50">
        <v>2022</v>
      </c>
      <c r="D121" s="50">
        <v>66</v>
      </c>
      <c r="E121" s="51" t="s">
        <v>22</v>
      </c>
      <c r="F121" s="50">
        <v>243</v>
      </c>
      <c r="G121" s="51" t="s">
        <v>21</v>
      </c>
      <c r="H121" s="51" t="s">
        <v>20</v>
      </c>
      <c r="I121" s="50">
        <v>100</v>
      </c>
      <c r="J121" s="50">
        <v>100</v>
      </c>
      <c r="K121" s="50">
        <v>57.252899999999997</v>
      </c>
      <c r="L121" s="49">
        <f>K121*0.5*(I121/100+J121/100)</f>
        <v>57.252899999999997</v>
      </c>
      <c r="M121" s="50">
        <v>43.44</v>
      </c>
      <c r="N121" s="49">
        <f>M121*0.5*(I121/100+J121/100)</f>
        <v>43.44</v>
      </c>
      <c r="O121" s="60">
        <v>115.930107928963</v>
      </c>
      <c r="P121" s="60">
        <v>104.9174852</v>
      </c>
      <c r="Q121" s="8">
        <f>(L121-N121)*P121+(N121*O121)</f>
        <v>6485.2186197532319</v>
      </c>
    </row>
    <row r="122" spans="1:17" x14ac:dyDescent="0.35">
      <c r="A122" s="50">
        <v>980489698</v>
      </c>
      <c r="B122" s="51" t="s">
        <v>308</v>
      </c>
      <c r="C122" s="50">
        <v>2022</v>
      </c>
      <c r="D122" s="50">
        <v>66</v>
      </c>
      <c r="E122" s="51" t="s">
        <v>22</v>
      </c>
      <c r="F122" s="50">
        <v>150</v>
      </c>
      <c r="G122" s="51" t="s">
        <v>21</v>
      </c>
      <c r="H122" s="51" t="s">
        <v>20</v>
      </c>
      <c r="I122" s="50">
        <v>100</v>
      </c>
      <c r="J122" s="50">
        <v>100</v>
      </c>
      <c r="K122" s="50">
        <v>100.58450000000001</v>
      </c>
      <c r="L122" s="49">
        <f>K122*0.5*(I122/100+J122/100)</f>
        <v>100.58450000000001</v>
      </c>
      <c r="M122" s="50">
        <v>85.51</v>
      </c>
      <c r="N122" s="49">
        <f>M122*0.5*(I122/100+J122/100)</f>
        <v>85.51</v>
      </c>
      <c r="O122" s="60">
        <v>113.470978571808</v>
      </c>
      <c r="P122" s="60">
        <v>102.7791118</v>
      </c>
      <c r="Q122" s="8">
        <f>(L122-N122)*P122+(N122*O122)</f>
        <v>11252.247098504402</v>
      </c>
    </row>
    <row r="123" spans="1:17" x14ac:dyDescent="0.35">
      <c r="A123" s="50">
        <v>980489698</v>
      </c>
      <c r="B123" s="51" t="s">
        <v>308</v>
      </c>
      <c r="C123" s="50">
        <v>2022</v>
      </c>
      <c r="D123" s="50">
        <v>66</v>
      </c>
      <c r="E123" s="51" t="s">
        <v>22</v>
      </c>
      <c r="F123" s="50">
        <v>120</v>
      </c>
      <c r="G123" s="51" t="s">
        <v>21</v>
      </c>
      <c r="H123" s="51" t="s">
        <v>20</v>
      </c>
      <c r="I123" s="50">
        <v>100</v>
      </c>
      <c r="J123" s="50">
        <v>100</v>
      </c>
      <c r="K123" s="50">
        <v>41.817100000000003</v>
      </c>
      <c r="L123" s="49">
        <f>K123*0.5*(I123/100+J123/100)</f>
        <v>41.817100000000003</v>
      </c>
      <c r="M123" s="50">
        <v>7.42</v>
      </c>
      <c r="N123" s="49">
        <f>M123*0.5*(I123/100+J123/100)</f>
        <v>7.42</v>
      </c>
      <c r="O123" s="60">
        <v>111.083474341562</v>
      </c>
      <c r="P123" s="60">
        <v>100.70302119999999</v>
      </c>
      <c r="Q123" s="8">
        <f>(L123-N123)*P123+(N123*O123)</f>
        <v>4288.1312701329098</v>
      </c>
    </row>
    <row r="124" spans="1:17" x14ac:dyDescent="0.35">
      <c r="A124" s="50">
        <v>980489698</v>
      </c>
      <c r="B124" s="51" t="s">
        <v>308</v>
      </c>
      <c r="C124" s="50">
        <v>2022</v>
      </c>
      <c r="D124" s="50">
        <v>66</v>
      </c>
      <c r="E124" s="51" t="s">
        <v>22</v>
      </c>
      <c r="F124" s="50">
        <v>95</v>
      </c>
      <c r="G124" s="51" t="s">
        <v>21</v>
      </c>
      <c r="H124" s="51" t="s">
        <v>20</v>
      </c>
      <c r="I124" s="50">
        <v>100</v>
      </c>
      <c r="J124" s="50">
        <v>100</v>
      </c>
      <c r="K124" s="50">
        <v>21.796600000000002</v>
      </c>
      <c r="L124" s="49">
        <f>K124*0.5*(I124/100+J124/100)</f>
        <v>21.796600000000002</v>
      </c>
      <c r="M124" s="50">
        <v>21.78</v>
      </c>
      <c r="N124" s="49">
        <f>M124*0.5*(I124/100+J124/100)</f>
        <v>21.78</v>
      </c>
      <c r="O124" s="60">
        <v>108.76550906947701</v>
      </c>
      <c r="P124" s="60">
        <v>98.687399189999994</v>
      </c>
      <c r="Q124" s="8">
        <f>(L124-N124)*P124+(N124*O124)</f>
        <v>2370.5509983597631</v>
      </c>
    </row>
    <row r="125" spans="1:17" x14ac:dyDescent="0.35">
      <c r="A125" s="50">
        <v>980489698</v>
      </c>
      <c r="B125" s="51" t="s">
        <v>308</v>
      </c>
      <c r="C125" s="50">
        <v>2022</v>
      </c>
      <c r="D125" s="50">
        <v>66</v>
      </c>
      <c r="E125" s="51" t="s">
        <v>22</v>
      </c>
      <c r="F125" s="50">
        <v>70</v>
      </c>
      <c r="G125" s="51" t="s">
        <v>21</v>
      </c>
      <c r="H125" s="51" t="s">
        <v>20</v>
      </c>
      <c r="I125" s="50">
        <v>100</v>
      </c>
      <c r="J125" s="50">
        <v>100</v>
      </c>
      <c r="K125" s="50">
        <v>44.122199999999999</v>
      </c>
      <c r="L125" s="49">
        <f>K125*0.5*(I125/100+J125/100)</f>
        <v>44.122199999999999</v>
      </c>
      <c r="M125" s="50">
        <v>32.049999999999997</v>
      </c>
      <c r="N125" s="49">
        <f>M125*0.5*(I125/100+J125/100)</f>
        <v>32.049999999999997</v>
      </c>
      <c r="O125" s="60">
        <v>106.447543797393</v>
      </c>
      <c r="P125" s="60">
        <v>96.671777219999996</v>
      </c>
      <c r="Q125" s="8">
        <f>(L125-N125)*P125+(N125*O125)</f>
        <v>4578.6848076617298</v>
      </c>
    </row>
    <row r="126" spans="1:17" x14ac:dyDescent="0.35">
      <c r="A126" s="50">
        <v>980489698</v>
      </c>
      <c r="B126" s="51" t="s">
        <v>308</v>
      </c>
      <c r="C126" s="50">
        <v>2022</v>
      </c>
      <c r="D126" s="50">
        <v>66</v>
      </c>
      <c r="E126" s="51" t="s">
        <v>18</v>
      </c>
      <c r="F126" s="50">
        <v>243</v>
      </c>
      <c r="G126" s="51" t="s">
        <v>19</v>
      </c>
      <c r="H126" s="51" t="s">
        <v>23</v>
      </c>
      <c r="I126" s="50">
        <v>100</v>
      </c>
      <c r="J126" s="50">
        <v>100</v>
      </c>
      <c r="K126" s="50">
        <v>3.8067000000000002</v>
      </c>
      <c r="L126" s="49">
        <f>K126*0.5*(I126/100+J126/100)</f>
        <v>3.8067000000000002</v>
      </c>
      <c r="M126" s="50">
        <v>3.8</v>
      </c>
      <c r="N126" s="49">
        <f>M126*0.5*(I126/100+J126/100)</f>
        <v>3.8</v>
      </c>
      <c r="O126" s="60">
        <v>243.55276871181599</v>
      </c>
      <c r="P126" s="60">
        <v>243.5527687</v>
      </c>
      <c r="Q126" s="8">
        <f>(L126-N126)*P126+(N126*O126)</f>
        <v>927.13232465519081</v>
      </c>
    </row>
    <row r="127" spans="1:17" x14ac:dyDescent="0.35">
      <c r="A127" s="50">
        <v>980489698</v>
      </c>
      <c r="B127" s="51" t="s">
        <v>308</v>
      </c>
      <c r="C127" s="50">
        <v>2022</v>
      </c>
      <c r="D127" s="50">
        <v>66</v>
      </c>
      <c r="E127" s="51" t="s">
        <v>18</v>
      </c>
      <c r="F127" s="50">
        <v>329</v>
      </c>
      <c r="G127" s="51" t="s">
        <v>19</v>
      </c>
      <c r="H127" s="51" t="s">
        <v>20</v>
      </c>
      <c r="I127" s="50">
        <v>100</v>
      </c>
      <c r="J127" s="50">
        <v>100</v>
      </c>
      <c r="K127" s="50">
        <v>10.1</v>
      </c>
      <c r="L127" s="49">
        <f>K127*0.5*(I127/100+J127/100)</f>
        <v>10.1</v>
      </c>
      <c r="M127" s="47"/>
      <c r="N127" s="49">
        <f>M127*0.5*(I127/100+J127/100)</f>
        <v>0</v>
      </c>
      <c r="O127" s="60">
        <v>210.20265145077599</v>
      </c>
      <c r="P127" s="60">
        <v>210.2026515</v>
      </c>
      <c r="Q127" s="8">
        <f>(L127-N127)*P127+(N127*O127)</f>
        <v>2123.0467801499999</v>
      </c>
    </row>
    <row r="128" spans="1:17" x14ac:dyDescent="0.35">
      <c r="A128" s="50">
        <v>980489698</v>
      </c>
      <c r="B128" s="51" t="s">
        <v>308</v>
      </c>
      <c r="C128" s="50">
        <v>2022</v>
      </c>
      <c r="D128" s="50">
        <v>66</v>
      </c>
      <c r="E128" s="51" t="s">
        <v>18</v>
      </c>
      <c r="F128" s="50">
        <v>243</v>
      </c>
      <c r="G128" s="51" t="s">
        <v>19</v>
      </c>
      <c r="H128" s="51" t="s">
        <v>20</v>
      </c>
      <c r="I128" s="50">
        <v>100</v>
      </c>
      <c r="J128" s="50">
        <v>100</v>
      </c>
      <c r="K128" s="50">
        <v>98.257999999999996</v>
      </c>
      <c r="L128" s="49">
        <f>K128*0.5*(I128/100+J128/100)</f>
        <v>98.257999999999996</v>
      </c>
      <c r="M128" s="50">
        <v>0.1</v>
      </c>
      <c r="N128" s="49">
        <f>M128*0.5*(I128/100+J128/100)</f>
        <v>0.1</v>
      </c>
      <c r="O128" s="60">
        <v>204.997719855122</v>
      </c>
      <c r="P128" s="60">
        <v>204.99771989999999</v>
      </c>
      <c r="Q128" s="8">
        <f>(L128-N128)*P128+(N128*O128)</f>
        <v>20142.665961929713</v>
      </c>
    </row>
    <row r="129" spans="1:17" x14ac:dyDescent="0.35">
      <c r="A129" s="50">
        <v>980489698</v>
      </c>
      <c r="B129" s="51" t="s">
        <v>308</v>
      </c>
      <c r="C129" s="50">
        <v>2022</v>
      </c>
      <c r="D129" s="50">
        <v>66</v>
      </c>
      <c r="E129" s="51" t="s">
        <v>18</v>
      </c>
      <c r="F129" s="50">
        <v>150</v>
      </c>
      <c r="G129" s="51" t="s">
        <v>19</v>
      </c>
      <c r="H129" s="51" t="s">
        <v>20</v>
      </c>
      <c r="I129" s="50">
        <v>100</v>
      </c>
      <c r="J129" s="50">
        <v>100</v>
      </c>
      <c r="K129" s="50">
        <v>13.0877</v>
      </c>
      <c r="L129" s="49">
        <f>K129*0.5*(I129/100+J129/100)</f>
        <v>13.0877</v>
      </c>
      <c r="M129" s="50">
        <v>5.17</v>
      </c>
      <c r="N129" s="49">
        <f>M129*0.5*(I129/100+J129/100)</f>
        <v>5.17</v>
      </c>
      <c r="O129" s="60">
        <v>199.944388208856</v>
      </c>
      <c r="P129" s="60">
        <v>199.94438819999999</v>
      </c>
      <c r="Q129" s="8">
        <f>(L129-N129)*P129+(N129*O129)</f>
        <v>2616.812169490925</v>
      </c>
    </row>
    <row r="130" spans="1:17" x14ac:dyDescent="0.35">
      <c r="A130" s="50">
        <v>980489698</v>
      </c>
      <c r="B130" s="51" t="s">
        <v>308</v>
      </c>
      <c r="C130" s="50">
        <v>2022</v>
      </c>
      <c r="D130" s="50">
        <v>66</v>
      </c>
      <c r="E130" s="51" t="s">
        <v>18</v>
      </c>
      <c r="F130" s="50">
        <v>95</v>
      </c>
      <c r="G130" s="51" t="s">
        <v>19</v>
      </c>
      <c r="H130" s="51" t="s">
        <v>20</v>
      </c>
      <c r="I130" s="50">
        <v>100</v>
      </c>
      <c r="J130" s="50">
        <v>100</v>
      </c>
      <c r="K130" s="50">
        <v>5.2</v>
      </c>
      <c r="L130" s="49">
        <f>K130*0.5*(I130/100+J130/100)</f>
        <v>5.2</v>
      </c>
      <c r="M130" s="47"/>
      <c r="N130" s="49">
        <f>M130*0.5*(I130/100+J130/100)</f>
        <v>0</v>
      </c>
      <c r="O130" s="60">
        <v>190.274991242206</v>
      </c>
      <c r="P130" s="60">
        <v>190.27499119999999</v>
      </c>
      <c r="Q130" s="8">
        <f>(L130-N130)*P130+(N130*O130)</f>
        <v>989.42995423999992</v>
      </c>
    </row>
    <row r="131" spans="1:17" x14ac:dyDescent="0.35">
      <c r="A131" s="50">
        <v>980489698</v>
      </c>
      <c r="B131" s="51" t="s">
        <v>308</v>
      </c>
      <c r="C131" s="50">
        <v>2022</v>
      </c>
      <c r="D131" s="50">
        <v>66</v>
      </c>
      <c r="E131" s="51" t="s">
        <v>18</v>
      </c>
      <c r="F131" s="50">
        <v>70</v>
      </c>
      <c r="G131" s="51" t="s">
        <v>19</v>
      </c>
      <c r="H131" s="51" t="s">
        <v>20</v>
      </c>
      <c r="I131" s="50">
        <v>100</v>
      </c>
      <c r="J131" s="50">
        <v>100</v>
      </c>
      <c r="K131" s="50">
        <v>7.6802999999999999</v>
      </c>
      <c r="L131" s="49">
        <f>K131*0.5*(I131/100+J131/100)</f>
        <v>7.6802999999999999</v>
      </c>
      <c r="M131" s="50">
        <v>0</v>
      </c>
      <c r="N131" s="49">
        <f>M131*0.5*(I131/100+J131/100)</f>
        <v>0</v>
      </c>
      <c r="O131" s="60">
        <v>185.51174150494001</v>
      </c>
      <c r="P131" s="60">
        <v>185.5117415</v>
      </c>
      <c r="Q131" s="8">
        <f>(L131-N131)*P131+(N131*O131)</f>
        <v>1424.78582824245</v>
      </c>
    </row>
    <row r="132" spans="1:17" x14ac:dyDescent="0.35">
      <c r="A132" s="50">
        <v>980489698</v>
      </c>
      <c r="B132" s="51" t="s">
        <v>308</v>
      </c>
      <c r="C132" s="50">
        <v>2022</v>
      </c>
      <c r="D132" s="50">
        <v>66</v>
      </c>
      <c r="E132" s="51" t="s">
        <v>22</v>
      </c>
      <c r="F132" s="50">
        <v>243</v>
      </c>
      <c r="G132" s="51" t="s">
        <v>19</v>
      </c>
      <c r="H132" s="51" t="s">
        <v>20</v>
      </c>
      <c r="I132" s="50">
        <v>100</v>
      </c>
      <c r="J132" s="50">
        <v>100</v>
      </c>
      <c r="K132" s="50">
        <v>6.25</v>
      </c>
      <c r="L132" s="49">
        <f>K132*0.5*(I132/100+J132/100)</f>
        <v>6.25</v>
      </c>
      <c r="M132" s="47"/>
      <c r="N132" s="49">
        <f>M132*0.5*(I132/100+J132/100)</f>
        <v>0</v>
      </c>
      <c r="O132" s="60">
        <v>132.113604960087</v>
      </c>
      <c r="P132" s="60">
        <v>132.11360500000001</v>
      </c>
      <c r="Q132" s="8">
        <f>(L132-N132)*P132+(N132*O132)</f>
        <v>825.71003125000004</v>
      </c>
    </row>
    <row r="133" spans="1:17" x14ac:dyDescent="0.35">
      <c r="A133" s="50">
        <v>980489698</v>
      </c>
      <c r="B133" s="51" t="s">
        <v>308</v>
      </c>
      <c r="C133" s="50">
        <v>2022</v>
      </c>
      <c r="D133" s="50">
        <v>66</v>
      </c>
      <c r="E133" s="51" t="s">
        <v>18</v>
      </c>
      <c r="F133" s="50">
        <v>329</v>
      </c>
      <c r="G133" s="51" t="s">
        <v>21</v>
      </c>
      <c r="H133" s="51" t="s">
        <v>23</v>
      </c>
      <c r="I133" s="50">
        <v>100</v>
      </c>
      <c r="J133" s="50">
        <v>100</v>
      </c>
      <c r="K133" s="50">
        <v>0.54</v>
      </c>
      <c r="L133" s="49">
        <f>K133*0.5*(I133/100+J133/100)</f>
        <v>0.54</v>
      </c>
      <c r="M133" s="50">
        <v>0.54</v>
      </c>
      <c r="N133" s="49">
        <f>M133*0.5*(I133/100+J133/100)</f>
        <v>0.54</v>
      </c>
      <c r="O133" s="60">
        <v>202.084034730377</v>
      </c>
      <c r="P133" s="60">
        <v>202.08403469999999</v>
      </c>
      <c r="Q133" s="8">
        <f>(L133-N133)*P133+(N133*O133)</f>
        <v>109.12537875440358</v>
      </c>
    </row>
    <row r="134" spans="1:17" x14ac:dyDescent="0.35">
      <c r="A134" s="50">
        <v>980489698</v>
      </c>
      <c r="B134" s="51" t="s">
        <v>308</v>
      </c>
      <c r="C134" s="50">
        <v>2022</v>
      </c>
      <c r="D134" s="50">
        <v>66</v>
      </c>
      <c r="E134" s="51" t="s">
        <v>18</v>
      </c>
      <c r="F134" s="50">
        <v>243</v>
      </c>
      <c r="G134" s="51" t="s">
        <v>21</v>
      </c>
      <c r="H134" s="51" t="s">
        <v>20</v>
      </c>
      <c r="I134" s="50">
        <v>100</v>
      </c>
      <c r="J134" s="50">
        <v>100</v>
      </c>
      <c r="K134" s="50">
        <v>0.18740000000000001</v>
      </c>
      <c r="L134" s="49">
        <f>K134*0.5*(I134/100+J134/100)</f>
        <v>0.18740000000000001</v>
      </c>
      <c r="M134" s="50">
        <v>0</v>
      </c>
      <c r="N134" s="49">
        <f>M134*0.5*(I134/100+J134/100)</f>
        <v>0</v>
      </c>
      <c r="O134" s="60">
        <v>158.516829522313</v>
      </c>
      <c r="P134" s="60">
        <v>158.5168295</v>
      </c>
      <c r="Q134" s="8">
        <f>(L134-N134)*P134+(N134*O134)</f>
        <v>29.706053848300002</v>
      </c>
    </row>
    <row r="135" spans="1:17" x14ac:dyDescent="0.35">
      <c r="A135" s="50">
        <v>980489698</v>
      </c>
      <c r="B135" s="51" t="s">
        <v>308</v>
      </c>
      <c r="C135" s="50">
        <v>2022</v>
      </c>
      <c r="D135" s="50">
        <v>66</v>
      </c>
      <c r="E135" s="51" t="s">
        <v>18</v>
      </c>
      <c r="F135" s="50">
        <v>150</v>
      </c>
      <c r="G135" s="51" t="s">
        <v>21</v>
      </c>
      <c r="H135" s="51" t="s">
        <v>20</v>
      </c>
      <c r="I135" s="50">
        <v>100</v>
      </c>
      <c r="J135" s="50">
        <v>100</v>
      </c>
      <c r="K135" s="50">
        <v>3.0785999999999998</v>
      </c>
      <c r="L135" s="49">
        <f>K135*0.5*(I135/100+J135/100)</f>
        <v>3.0785999999999998</v>
      </c>
      <c r="M135" s="50">
        <v>0</v>
      </c>
      <c r="N135" s="49">
        <f>M135*0.5*(I135/100+J135/100)</f>
        <v>0</v>
      </c>
      <c r="O135" s="60">
        <v>154.773620895449</v>
      </c>
      <c r="P135" s="60">
        <v>154.7736209</v>
      </c>
      <c r="Q135" s="8">
        <f>(L135-N135)*P135+(N135*O135)</f>
        <v>476.48606930273996</v>
      </c>
    </row>
    <row r="136" spans="1:17" x14ac:dyDescent="0.35">
      <c r="A136" s="50">
        <v>980489698</v>
      </c>
      <c r="B136" s="51" t="s">
        <v>308</v>
      </c>
      <c r="C136" s="50">
        <v>2022</v>
      </c>
      <c r="D136" s="50">
        <v>66</v>
      </c>
      <c r="E136" s="51" t="s">
        <v>18</v>
      </c>
      <c r="F136" s="50">
        <v>70</v>
      </c>
      <c r="G136" s="51" t="s">
        <v>21</v>
      </c>
      <c r="H136" s="51" t="s">
        <v>20</v>
      </c>
      <c r="I136" s="50">
        <v>100</v>
      </c>
      <c r="J136" s="50">
        <v>100</v>
      </c>
      <c r="K136" s="50">
        <v>8.6999999999999993</v>
      </c>
      <c r="L136" s="49">
        <f>K136*0.5*(I136/100+J136/100)</f>
        <v>8.6999999999999993</v>
      </c>
      <c r="M136" s="47"/>
      <c r="N136" s="49">
        <f>M136*0.5*(I136/100+J136/100)</f>
        <v>0</v>
      </c>
      <c r="O136" s="60">
        <v>144.082771485141</v>
      </c>
      <c r="P136" s="60">
        <v>144.08277150000001</v>
      </c>
      <c r="Q136" s="8">
        <f>(L136-N136)*P136+(N136*O136)</f>
        <v>1253.5201120499999</v>
      </c>
    </row>
    <row r="137" spans="1:17" x14ac:dyDescent="0.35">
      <c r="A137" s="50">
        <v>980489698</v>
      </c>
      <c r="B137" s="51" t="s">
        <v>308</v>
      </c>
      <c r="C137" s="50">
        <v>2022</v>
      </c>
      <c r="D137" s="50">
        <v>66</v>
      </c>
      <c r="E137" s="51" t="s">
        <v>22</v>
      </c>
      <c r="F137" s="50">
        <v>243</v>
      </c>
      <c r="G137" s="51" t="s">
        <v>21</v>
      </c>
      <c r="H137" s="51" t="s">
        <v>20</v>
      </c>
      <c r="I137" s="50">
        <v>100</v>
      </c>
      <c r="J137" s="50">
        <v>100</v>
      </c>
      <c r="K137" s="50">
        <v>63.732999999999997</v>
      </c>
      <c r="L137" s="49">
        <f>K137*0.5*(I137/100+J137/100)</f>
        <v>63.732999999999997</v>
      </c>
      <c r="M137" s="50">
        <v>0</v>
      </c>
      <c r="N137" s="49">
        <f>M137*0.5*(I137/100+J137/100)</f>
        <v>0</v>
      </c>
      <c r="O137" s="60">
        <v>104.91748515562</v>
      </c>
      <c r="P137" s="60">
        <v>104.9174852</v>
      </c>
      <c r="Q137" s="8">
        <f>(L137-N137)*P137+(N137*O137)</f>
        <v>6686.7060842515993</v>
      </c>
    </row>
    <row r="138" spans="1:17" x14ac:dyDescent="0.35">
      <c r="A138" s="50">
        <v>980489698</v>
      </c>
      <c r="B138" s="51" t="s">
        <v>308</v>
      </c>
      <c r="C138" s="50">
        <v>2022</v>
      </c>
      <c r="D138" s="50">
        <v>66</v>
      </c>
      <c r="E138" s="51" t="s">
        <v>22</v>
      </c>
      <c r="F138" s="50">
        <v>150</v>
      </c>
      <c r="G138" s="51" t="s">
        <v>21</v>
      </c>
      <c r="H138" s="51" t="s">
        <v>20</v>
      </c>
      <c r="I138" s="50">
        <v>100</v>
      </c>
      <c r="J138" s="50">
        <v>100</v>
      </c>
      <c r="K138" s="50">
        <v>68.314700000000002</v>
      </c>
      <c r="L138" s="49">
        <f>K138*0.5*(I138/100+J138/100)</f>
        <v>68.314700000000002</v>
      </c>
      <c r="M138" s="50">
        <v>0</v>
      </c>
      <c r="N138" s="49">
        <f>M138*0.5*(I138/100+J138/100)</f>
        <v>0</v>
      </c>
      <c r="O138" s="60">
        <v>102.77911180157299</v>
      </c>
      <c r="P138" s="60">
        <v>102.7791118</v>
      </c>
      <c r="Q138" s="8">
        <f>(L138-N138)*P138+(N138*O138)</f>
        <v>7021.32418888346</v>
      </c>
    </row>
    <row r="139" spans="1:17" x14ac:dyDescent="0.35">
      <c r="A139" s="50">
        <v>980489698</v>
      </c>
      <c r="B139" s="51" t="s">
        <v>308</v>
      </c>
      <c r="C139" s="50">
        <v>2022</v>
      </c>
      <c r="D139" s="50">
        <v>66</v>
      </c>
      <c r="E139" s="51" t="s">
        <v>22</v>
      </c>
      <c r="F139" s="50">
        <v>120</v>
      </c>
      <c r="G139" s="51" t="s">
        <v>21</v>
      </c>
      <c r="H139" s="51" t="s">
        <v>20</v>
      </c>
      <c r="I139" s="50">
        <v>100</v>
      </c>
      <c r="J139" s="50">
        <v>100</v>
      </c>
      <c r="K139" s="50">
        <v>68.522400000000005</v>
      </c>
      <c r="L139" s="49">
        <f>K139*0.5*(I139/100+J139/100)</f>
        <v>68.522400000000005</v>
      </c>
      <c r="M139" s="50">
        <v>0</v>
      </c>
      <c r="N139" s="49">
        <f>M139*0.5*(I139/100+J139/100)</f>
        <v>0</v>
      </c>
      <c r="O139" s="60">
        <v>100.703021166575</v>
      </c>
      <c r="P139" s="60">
        <v>100.70302119999999</v>
      </c>
      <c r="Q139" s="8">
        <f>(L139-N139)*P139+(N139*O139)</f>
        <v>6900.4126998748798</v>
      </c>
    </row>
    <row r="140" spans="1:17" x14ac:dyDescent="0.35">
      <c r="A140" s="50">
        <v>980489698</v>
      </c>
      <c r="B140" s="51" t="s">
        <v>308</v>
      </c>
      <c r="C140" s="50">
        <v>2022</v>
      </c>
      <c r="D140" s="50">
        <v>66</v>
      </c>
      <c r="E140" s="51" t="s">
        <v>22</v>
      </c>
      <c r="F140" s="50">
        <v>95</v>
      </c>
      <c r="G140" s="51" t="s">
        <v>21</v>
      </c>
      <c r="H140" s="51" t="s">
        <v>20</v>
      </c>
      <c r="I140" s="50">
        <v>100</v>
      </c>
      <c r="J140" s="50">
        <v>100</v>
      </c>
      <c r="K140" s="50">
        <v>54.92</v>
      </c>
      <c r="L140" s="49">
        <f>K140*0.5*(I140/100+J140/100)</f>
        <v>54.92</v>
      </c>
      <c r="M140" s="47"/>
      <c r="N140" s="49">
        <f>M140*0.5*(I140/100+J140/100)</f>
        <v>0</v>
      </c>
      <c r="O140" s="60">
        <v>98.687399190849803</v>
      </c>
      <c r="P140" s="60">
        <v>98.687399189999994</v>
      </c>
      <c r="Q140" s="8">
        <f>(L140-N140)*P140+(N140*O140)</f>
        <v>5419.9119635147999</v>
      </c>
    </row>
    <row r="141" spans="1:17" x14ac:dyDescent="0.35">
      <c r="A141" s="50">
        <v>980489698</v>
      </c>
      <c r="B141" s="51" t="s">
        <v>308</v>
      </c>
      <c r="C141" s="50">
        <v>2022</v>
      </c>
      <c r="D141" s="50">
        <v>66</v>
      </c>
      <c r="E141" s="51" t="s">
        <v>22</v>
      </c>
      <c r="F141" s="50">
        <v>70</v>
      </c>
      <c r="G141" s="51" t="s">
        <v>21</v>
      </c>
      <c r="H141" s="51" t="s">
        <v>20</v>
      </c>
      <c r="I141" s="50">
        <v>100</v>
      </c>
      <c r="J141" s="50">
        <v>100</v>
      </c>
      <c r="K141" s="50">
        <v>208.251</v>
      </c>
      <c r="L141" s="49">
        <f>K141*0.5*(I141/100+J141/100)</f>
        <v>208.251</v>
      </c>
      <c r="M141" s="47"/>
      <c r="N141" s="49">
        <f>M141*0.5*(I141/100+J141/100)</f>
        <v>0</v>
      </c>
      <c r="O141" s="60">
        <v>96.671777215124294</v>
      </c>
      <c r="P141" s="60">
        <v>96.671777219999996</v>
      </c>
      <c r="Q141" s="8">
        <f>(L141-N141)*P141+(N141*O141)</f>
        <v>20131.994277842219</v>
      </c>
    </row>
    <row r="142" spans="1:17" x14ac:dyDescent="0.35">
      <c r="A142" s="50">
        <v>918312730</v>
      </c>
      <c r="B142" s="51" t="s">
        <v>309</v>
      </c>
      <c r="C142" s="50">
        <v>2022</v>
      </c>
      <c r="D142" s="50">
        <v>66</v>
      </c>
      <c r="E142" s="51" t="s">
        <v>22</v>
      </c>
      <c r="F142" s="50">
        <v>150</v>
      </c>
      <c r="G142" s="51" t="s">
        <v>21</v>
      </c>
      <c r="H142" s="51" t="s">
        <v>20</v>
      </c>
      <c r="I142" s="50">
        <v>100</v>
      </c>
      <c r="J142" s="50">
        <v>100</v>
      </c>
      <c r="K142" s="50">
        <v>9.1</v>
      </c>
      <c r="L142" s="49">
        <f>K142*0.5*(I142/100+J142/100)</f>
        <v>9.1</v>
      </c>
      <c r="M142" s="47"/>
      <c r="N142" s="49">
        <f>M142*0.5*(I142/100+J142/100)</f>
        <v>0</v>
      </c>
      <c r="O142" s="60">
        <v>102.77911180157299</v>
      </c>
      <c r="P142" s="60">
        <v>102.7791118</v>
      </c>
      <c r="Q142" s="8">
        <f>(L142-N142)*P142+(N142*O142)</f>
        <v>935.28991737999991</v>
      </c>
    </row>
    <row r="143" spans="1:17" x14ac:dyDescent="0.35">
      <c r="A143" s="50">
        <v>918312730</v>
      </c>
      <c r="B143" s="51" t="s">
        <v>309</v>
      </c>
      <c r="C143" s="50">
        <v>2022</v>
      </c>
      <c r="D143" s="50">
        <v>66</v>
      </c>
      <c r="E143" s="51" t="s">
        <v>22</v>
      </c>
      <c r="F143" s="50">
        <v>95</v>
      </c>
      <c r="G143" s="51" t="s">
        <v>21</v>
      </c>
      <c r="H143" s="51" t="s">
        <v>20</v>
      </c>
      <c r="I143" s="50">
        <v>100</v>
      </c>
      <c r="J143" s="50">
        <v>100</v>
      </c>
      <c r="K143" s="50">
        <v>45.17</v>
      </c>
      <c r="L143" s="49">
        <f>K143*0.5*(I143/100+J143/100)</f>
        <v>45.17</v>
      </c>
      <c r="M143" s="47"/>
      <c r="N143" s="49">
        <f>M143*0.5*(I143/100+J143/100)</f>
        <v>0</v>
      </c>
      <c r="O143" s="60">
        <v>98.687399190849803</v>
      </c>
      <c r="P143" s="60">
        <v>98.687399189999994</v>
      </c>
      <c r="Q143" s="8">
        <f>(L143-N143)*P143+(N143*O143)</f>
        <v>4457.7098214122998</v>
      </c>
    </row>
    <row r="144" spans="1:17" x14ac:dyDescent="0.35">
      <c r="A144" s="50">
        <v>918312730</v>
      </c>
      <c r="B144" s="51" t="s">
        <v>309</v>
      </c>
      <c r="C144" s="50">
        <v>2022</v>
      </c>
      <c r="D144" s="50">
        <v>66</v>
      </c>
      <c r="E144" s="51" t="s">
        <v>22</v>
      </c>
      <c r="F144" s="50">
        <v>70</v>
      </c>
      <c r="G144" s="51" t="s">
        <v>21</v>
      </c>
      <c r="H144" s="51" t="s">
        <v>20</v>
      </c>
      <c r="I144" s="50">
        <v>100</v>
      </c>
      <c r="J144" s="50">
        <v>100</v>
      </c>
      <c r="K144" s="50">
        <v>19.82</v>
      </c>
      <c r="L144" s="49">
        <f>K144*0.5*(I144/100+J144/100)</f>
        <v>19.82</v>
      </c>
      <c r="M144" s="47"/>
      <c r="N144" s="49">
        <f>M144*0.5*(I144/100+J144/100)</f>
        <v>0</v>
      </c>
      <c r="O144" s="60">
        <v>96.671777215124294</v>
      </c>
      <c r="P144" s="60">
        <v>96.671777219999996</v>
      </c>
      <c r="Q144" s="8">
        <f>(L144-N144)*P144+(N144*O144)</f>
        <v>1916.0346245004</v>
      </c>
    </row>
    <row r="145" spans="1:17" x14ac:dyDescent="0.35">
      <c r="A145" s="50">
        <v>915635857</v>
      </c>
      <c r="B145" s="51" t="s">
        <v>351</v>
      </c>
      <c r="C145" s="50">
        <v>2022</v>
      </c>
      <c r="D145" s="50">
        <v>300</v>
      </c>
      <c r="E145" s="51" t="s">
        <v>18</v>
      </c>
      <c r="F145" s="50">
        <v>481</v>
      </c>
      <c r="G145" s="51" t="s">
        <v>21</v>
      </c>
      <c r="H145" s="51" t="s">
        <v>20</v>
      </c>
      <c r="I145" s="50">
        <v>100</v>
      </c>
      <c r="J145" s="50">
        <v>100</v>
      </c>
      <c r="K145" s="50">
        <v>12</v>
      </c>
      <c r="L145" s="49">
        <f>K145*0.5*(I145/100+J145/100)</f>
        <v>12</v>
      </c>
      <c r="M145" s="50">
        <v>12</v>
      </c>
      <c r="N145" s="49">
        <f>M145*0.5*(I145/100+J145/100)</f>
        <v>12</v>
      </c>
      <c r="O145" s="60">
        <v>281.75082097731899</v>
      </c>
      <c r="P145" s="60">
        <v>281.75082099999997</v>
      </c>
      <c r="Q145" s="8">
        <f>(L145-N145)*P145+(N145*O145)</f>
        <v>3381.0098517278279</v>
      </c>
    </row>
    <row r="146" spans="1:17" x14ac:dyDescent="0.35">
      <c r="A146" s="50">
        <v>915635857</v>
      </c>
      <c r="B146" s="51" t="s">
        <v>351</v>
      </c>
      <c r="C146" s="50">
        <v>2022</v>
      </c>
      <c r="D146" s="50">
        <v>132</v>
      </c>
      <c r="E146" s="51" t="s">
        <v>18</v>
      </c>
      <c r="F146" s="50">
        <v>243</v>
      </c>
      <c r="G146" s="51" t="s">
        <v>21</v>
      </c>
      <c r="H146" s="51" t="s">
        <v>20</v>
      </c>
      <c r="I146" s="50">
        <v>100</v>
      </c>
      <c r="J146" s="50">
        <v>100</v>
      </c>
      <c r="K146" s="50">
        <v>3.73</v>
      </c>
      <c r="L146" s="49">
        <f>K146*0.5*(I146/100+J146/100)</f>
        <v>3.73</v>
      </c>
      <c r="M146" s="50">
        <v>3.73</v>
      </c>
      <c r="N146" s="49">
        <f>M146*0.5*(I146/100+J146/100)</f>
        <v>3.73</v>
      </c>
      <c r="O146" s="60">
        <v>204.51809085322401</v>
      </c>
      <c r="P146" s="60">
        <v>181.95051380000001</v>
      </c>
      <c r="Q146" s="8">
        <f>(L146-N146)*P146+(N146*O146)</f>
        <v>762.85247888252559</v>
      </c>
    </row>
    <row r="147" spans="1:17" x14ac:dyDescent="0.35">
      <c r="A147" s="50">
        <v>915635857</v>
      </c>
      <c r="B147" s="51" t="s">
        <v>351</v>
      </c>
      <c r="C147" s="50">
        <v>2022</v>
      </c>
      <c r="D147" s="50">
        <v>132</v>
      </c>
      <c r="E147" s="51" t="s">
        <v>22</v>
      </c>
      <c r="F147" s="50">
        <v>243</v>
      </c>
      <c r="G147" s="51" t="s">
        <v>21</v>
      </c>
      <c r="H147" s="51" t="s">
        <v>20</v>
      </c>
      <c r="I147" s="50">
        <v>100</v>
      </c>
      <c r="J147" s="50">
        <v>100</v>
      </c>
      <c r="K147" s="50">
        <v>4.3499999999999996</v>
      </c>
      <c r="L147" s="49">
        <f>K147*0.5*(I147/100+J147/100)</f>
        <v>4.3499999999999996</v>
      </c>
      <c r="M147" s="50">
        <v>4.3499999999999996</v>
      </c>
      <c r="N147" s="49">
        <f>M147*0.5*(I147/100+J147/100)</f>
        <v>4.3499999999999996</v>
      </c>
      <c r="O147" s="60">
        <v>136.44370498843699</v>
      </c>
      <c r="P147" s="60">
        <v>122.9510478</v>
      </c>
      <c r="Q147" s="8">
        <f>(L147-N147)*P147+(N147*O147)</f>
        <v>593.5301166997009</v>
      </c>
    </row>
    <row r="148" spans="1:17" x14ac:dyDescent="0.35">
      <c r="A148" s="50">
        <v>915635857</v>
      </c>
      <c r="B148" s="51" t="s">
        <v>351</v>
      </c>
      <c r="C148" s="50">
        <v>2022</v>
      </c>
      <c r="D148" s="50">
        <v>132</v>
      </c>
      <c r="E148" s="51" t="s">
        <v>22</v>
      </c>
      <c r="F148" s="50">
        <v>120</v>
      </c>
      <c r="G148" s="51" t="s">
        <v>21</v>
      </c>
      <c r="H148" s="51" t="s">
        <v>20</v>
      </c>
      <c r="I148" s="50">
        <v>100</v>
      </c>
      <c r="J148" s="50">
        <v>100</v>
      </c>
      <c r="K148" s="50">
        <v>14</v>
      </c>
      <c r="L148" s="49">
        <f>K148*0.5*(I148/100+J148/100)</f>
        <v>14</v>
      </c>
      <c r="M148" s="50">
        <v>14</v>
      </c>
      <c r="N148" s="49">
        <f>M148*0.5*(I148/100+J148/100)</f>
        <v>14</v>
      </c>
      <c r="O148" s="60">
        <v>130.41785809590601</v>
      </c>
      <c r="P148" s="60">
        <v>117.711181</v>
      </c>
      <c r="Q148" s="8">
        <f>(L148-N148)*P148+(N148*O148)</f>
        <v>1825.8500133426842</v>
      </c>
    </row>
    <row r="149" spans="1:17" x14ac:dyDescent="0.35">
      <c r="A149" s="50">
        <v>915635857</v>
      </c>
      <c r="B149" s="51" t="s">
        <v>351</v>
      </c>
      <c r="C149" s="50">
        <v>2022</v>
      </c>
      <c r="D149" s="50">
        <v>132</v>
      </c>
      <c r="E149" s="51" t="s">
        <v>22</v>
      </c>
      <c r="F149" s="50">
        <v>120</v>
      </c>
      <c r="G149" s="51" t="s">
        <v>21</v>
      </c>
      <c r="H149" s="51" t="s">
        <v>20</v>
      </c>
      <c r="I149" s="50">
        <v>100</v>
      </c>
      <c r="J149" s="50">
        <v>100</v>
      </c>
      <c r="K149" s="50">
        <v>35.93</v>
      </c>
      <c r="L149" s="49">
        <f>K149*0.5*(I149/100+J149/100)</f>
        <v>35.93</v>
      </c>
      <c r="M149" s="50">
        <v>35.93</v>
      </c>
      <c r="N149" s="49">
        <f>M149*0.5*(I149/100+J149/100)</f>
        <v>35.93</v>
      </c>
      <c r="O149" s="60">
        <v>117.711180952962</v>
      </c>
      <c r="P149" s="60">
        <v>117.711181</v>
      </c>
      <c r="Q149" s="8">
        <f>(L149-N149)*P149+(N149*O149)</f>
        <v>4229.3627316399243</v>
      </c>
    </row>
    <row r="150" spans="1:17" x14ac:dyDescent="0.35">
      <c r="A150" s="50">
        <v>915635857</v>
      </c>
      <c r="B150" s="51" t="s">
        <v>351</v>
      </c>
      <c r="C150" s="50">
        <v>2022</v>
      </c>
      <c r="D150" s="50">
        <v>66</v>
      </c>
      <c r="E150" s="51" t="s">
        <v>18</v>
      </c>
      <c r="F150" s="50">
        <v>70</v>
      </c>
      <c r="G150" s="51" t="s">
        <v>19</v>
      </c>
      <c r="H150" s="51" t="s">
        <v>23</v>
      </c>
      <c r="I150" s="50">
        <v>100</v>
      </c>
      <c r="J150" s="50">
        <v>100</v>
      </c>
      <c r="K150" s="50">
        <v>27.172000000000001</v>
      </c>
      <c r="L150" s="49">
        <f>K150*0.5*(I150/100+J150/100)</f>
        <v>27.172000000000001</v>
      </c>
      <c r="M150" s="50">
        <v>27.16</v>
      </c>
      <c r="N150" s="49">
        <f>M150*0.5*(I150/100+J150/100)</f>
        <v>27.16</v>
      </c>
      <c r="O150" s="60">
        <v>236.84898867325299</v>
      </c>
      <c r="P150" s="60">
        <v>219.73657299999999</v>
      </c>
      <c r="Q150" s="8">
        <f>(L150-N150)*P150+(N150*O150)</f>
        <v>6435.4553712415518</v>
      </c>
    </row>
    <row r="151" spans="1:17" x14ac:dyDescent="0.35">
      <c r="A151" s="50">
        <v>915635857</v>
      </c>
      <c r="B151" s="51" t="s">
        <v>351</v>
      </c>
      <c r="C151" s="50">
        <v>2022</v>
      </c>
      <c r="D151" s="50">
        <v>66</v>
      </c>
      <c r="E151" s="51" t="s">
        <v>18</v>
      </c>
      <c r="F151" s="50">
        <v>243</v>
      </c>
      <c r="G151" s="51" t="s">
        <v>19</v>
      </c>
      <c r="H151" s="51" t="s">
        <v>20</v>
      </c>
      <c r="I151" s="50">
        <v>100</v>
      </c>
      <c r="J151" s="50">
        <v>100</v>
      </c>
      <c r="K151" s="50">
        <v>10</v>
      </c>
      <c r="L151" s="49">
        <f>K151*0.5*(I151/100+J151/100)</f>
        <v>10</v>
      </c>
      <c r="M151" s="50">
        <v>10</v>
      </c>
      <c r="N151" s="49">
        <f>M151*0.5*(I151/100+J151/100)</f>
        <v>10</v>
      </c>
      <c r="O151" s="60">
        <v>224.27524428346899</v>
      </c>
      <c r="P151" s="60">
        <v>204.99771989999999</v>
      </c>
      <c r="Q151" s="8">
        <f>(L151-N151)*P151+(N151*O151)</f>
        <v>2242.7524428346901</v>
      </c>
    </row>
    <row r="152" spans="1:17" x14ac:dyDescent="0.35">
      <c r="A152" s="50">
        <v>915635857</v>
      </c>
      <c r="B152" s="51" t="s">
        <v>351</v>
      </c>
      <c r="C152" s="50">
        <v>2022</v>
      </c>
      <c r="D152" s="50">
        <v>66</v>
      </c>
      <c r="E152" s="51" t="s">
        <v>18</v>
      </c>
      <c r="F152" s="50">
        <v>70</v>
      </c>
      <c r="G152" s="51" t="s">
        <v>19</v>
      </c>
      <c r="H152" s="51" t="s">
        <v>20</v>
      </c>
      <c r="I152" s="50">
        <v>100</v>
      </c>
      <c r="J152" s="50">
        <v>100</v>
      </c>
      <c r="K152" s="50">
        <v>36.865000000000002</v>
      </c>
      <c r="L152" s="49">
        <f>K152*0.5*(I152/100+J152/100)</f>
        <v>36.865000000000002</v>
      </c>
      <c r="M152" s="50">
        <v>36.85</v>
      </c>
      <c r="N152" s="49">
        <f>M152*0.5*(I152/100+J152/100)</f>
        <v>36.85</v>
      </c>
      <c r="O152" s="60">
        <v>202.62415722771101</v>
      </c>
      <c r="P152" s="60">
        <v>185.5117415</v>
      </c>
      <c r="Q152" s="8">
        <f>(L152-N152)*P152+(N152*O152)</f>
        <v>7469.482869963651</v>
      </c>
    </row>
    <row r="153" spans="1:17" x14ac:dyDescent="0.35">
      <c r="A153" s="50">
        <v>915635857</v>
      </c>
      <c r="B153" s="51" t="s">
        <v>351</v>
      </c>
      <c r="C153" s="50">
        <v>2022</v>
      </c>
      <c r="D153" s="50">
        <v>66</v>
      </c>
      <c r="E153" s="51" t="s">
        <v>22</v>
      </c>
      <c r="F153" s="50">
        <v>329</v>
      </c>
      <c r="G153" s="51" t="s">
        <v>19</v>
      </c>
      <c r="H153" s="51" t="s">
        <v>20</v>
      </c>
      <c r="I153" s="50">
        <v>100</v>
      </c>
      <c r="J153" s="50">
        <v>100</v>
      </c>
      <c r="K153" s="50">
        <v>2.4510000000000001</v>
      </c>
      <c r="L153" s="49">
        <f>K153*0.5*(I153/100+J153/100)</f>
        <v>2.4510000000000001</v>
      </c>
      <c r="M153" s="50">
        <v>2.4500000000000002</v>
      </c>
      <c r="N153" s="49">
        <f>M153*0.5*(I153/100+J153/100)</f>
        <v>2.4500000000000002</v>
      </c>
      <c r="O153" s="60">
        <v>146.430014565432</v>
      </c>
      <c r="P153" s="60">
        <v>135.08701310000001</v>
      </c>
      <c r="Q153" s="8">
        <f>(L153-N153)*P153+(N153*O153)</f>
        <v>358.88862269840837</v>
      </c>
    </row>
    <row r="154" spans="1:17" x14ac:dyDescent="0.35">
      <c r="A154" s="50">
        <v>915635857</v>
      </c>
      <c r="B154" s="51" t="s">
        <v>351</v>
      </c>
      <c r="C154" s="50">
        <v>2022</v>
      </c>
      <c r="D154" s="50">
        <v>66</v>
      </c>
      <c r="E154" s="51" t="s">
        <v>22</v>
      </c>
      <c r="F154" s="50">
        <v>243</v>
      </c>
      <c r="G154" s="51" t="s">
        <v>19</v>
      </c>
      <c r="H154" s="51" t="s">
        <v>20</v>
      </c>
      <c r="I154" s="50">
        <v>100</v>
      </c>
      <c r="J154" s="50">
        <v>100</v>
      </c>
      <c r="K154" s="50">
        <v>3.66</v>
      </c>
      <c r="L154" s="49">
        <f>K154*0.5*(I154/100+J154/100)</f>
        <v>3.66</v>
      </c>
      <c r="M154" s="50">
        <v>3.66</v>
      </c>
      <c r="N154" s="49">
        <f>M154*0.5*(I154/100+J154/100)</f>
        <v>3.66</v>
      </c>
      <c r="O154" s="60">
        <v>143.12622773343</v>
      </c>
      <c r="P154" s="60">
        <v>132.11360500000001</v>
      </c>
      <c r="Q154" s="8">
        <f>(L154-N154)*P154+(N154*O154)</f>
        <v>523.84199350435381</v>
      </c>
    </row>
    <row r="155" spans="1:17" x14ac:dyDescent="0.35">
      <c r="A155" s="50">
        <v>915635857</v>
      </c>
      <c r="B155" s="51" t="s">
        <v>351</v>
      </c>
      <c r="C155" s="50">
        <v>2022</v>
      </c>
      <c r="D155" s="50">
        <v>66</v>
      </c>
      <c r="E155" s="51" t="s">
        <v>18</v>
      </c>
      <c r="F155" s="50">
        <v>329</v>
      </c>
      <c r="G155" s="51" t="s">
        <v>21</v>
      </c>
      <c r="H155" s="51" t="s">
        <v>20</v>
      </c>
      <c r="I155" s="50">
        <v>100</v>
      </c>
      <c r="J155" s="50">
        <v>100</v>
      </c>
      <c r="K155" s="50">
        <v>3.09</v>
      </c>
      <c r="L155" s="49">
        <f>K155*0.5*(I155/100+J155/100)</f>
        <v>3.09</v>
      </c>
      <c r="M155" s="50">
        <v>3.09</v>
      </c>
      <c r="N155" s="49">
        <f>M155*0.5*(I155/100+J155/100)</f>
        <v>3.09</v>
      </c>
      <c r="O155" s="60">
        <v>182.22818456917901</v>
      </c>
      <c r="P155" s="60">
        <v>162.3723344</v>
      </c>
      <c r="Q155" s="8">
        <f>(L155-N155)*P155+(N155*O155)</f>
        <v>563.08509031876315</v>
      </c>
    </row>
    <row r="156" spans="1:17" x14ac:dyDescent="0.35">
      <c r="A156" s="50">
        <v>915635857</v>
      </c>
      <c r="B156" s="51" t="s">
        <v>351</v>
      </c>
      <c r="C156" s="50">
        <v>2022</v>
      </c>
      <c r="D156" s="50">
        <v>66</v>
      </c>
      <c r="E156" s="51" t="s">
        <v>18</v>
      </c>
      <c r="F156" s="50">
        <v>243</v>
      </c>
      <c r="G156" s="51" t="s">
        <v>21</v>
      </c>
      <c r="H156" s="51" t="s">
        <v>20</v>
      </c>
      <c r="I156" s="50">
        <v>100</v>
      </c>
      <c r="J156" s="50">
        <v>100</v>
      </c>
      <c r="K156" s="50">
        <v>11.05</v>
      </c>
      <c r="L156" s="49">
        <f>K156*0.5*(I156/100+J156/100)</f>
        <v>11.05</v>
      </c>
      <c r="M156" s="50">
        <v>11.04</v>
      </c>
      <c r="N156" s="49">
        <f>M156*0.5*(I156/100+J156/100)</f>
        <v>11.04</v>
      </c>
      <c r="O156" s="60">
        <v>177.79435395066</v>
      </c>
      <c r="P156" s="60">
        <v>158.5168295</v>
      </c>
      <c r="Q156" s="8">
        <f>(L156-N156)*P156+(N156*O156)</f>
        <v>1964.4348359102867</v>
      </c>
    </row>
    <row r="157" spans="1:17" x14ac:dyDescent="0.35">
      <c r="A157" s="50">
        <v>915635857</v>
      </c>
      <c r="B157" s="51" t="s">
        <v>351</v>
      </c>
      <c r="C157" s="50">
        <v>2022</v>
      </c>
      <c r="D157" s="50">
        <v>66</v>
      </c>
      <c r="E157" s="51" t="s">
        <v>18</v>
      </c>
      <c r="F157" s="50">
        <v>120</v>
      </c>
      <c r="G157" s="51" t="s">
        <v>21</v>
      </c>
      <c r="H157" s="51" t="s">
        <v>20</v>
      </c>
      <c r="I157" s="50">
        <v>100</v>
      </c>
      <c r="J157" s="50">
        <v>100</v>
      </c>
      <c r="K157" s="50">
        <v>14.9</v>
      </c>
      <c r="L157" s="49">
        <f>K157*0.5*(I157/100+J157/100)</f>
        <v>14.9</v>
      </c>
      <c r="M157" s="50">
        <v>1.1200000000000001</v>
      </c>
      <c r="N157" s="49">
        <f>M157*0.5*(I157/100+J157/100)</f>
        <v>1.1200000000000001</v>
      </c>
      <c r="O157" s="60">
        <v>169.31035342695799</v>
      </c>
      <c r="P157" s="60">
        <v>151.1394378</v>
      </c>
      <c r="Q157" s="8">
        <f>(L157-N157)*P157+(N157*O157)</f>
        <v>2272.329048722193</v>
      </c>
    </row>
    <row r="158" spans="1:17" x14ac:dyDescent="0.35">
      <c r="A158" s="50">
        <v>915635857</v>
      </c>
      <c r="B158" s="51" t="s">
        <v>351</v>
      </c>
      <c r="C158" s="50">
        <v>2022</v>
      </c>
      <c r="D158" s="50">
        <v>66</v>
      </c>
      <c r="E158" s="51" t="s">
        <v>18</v>
      </c>
      <c r="F158" s="50">
        <v>95</v>
      </c>
      <c r="G158" s="51" t="s">
        <v>21</v>
      </c>
      <c r="H158" s="51" t="s">
        <v>20</v>
      </c>
      <c r="I158" s="50">
        <v>100</v>
      </c>
      <c r="J158" s="50">
        <v>100</v>
      </c>
      <c r="K158" s="50">
        <v>0.03</v>
      </c>
      <c r="L158" s="49">
        <f>K158*0.5*(I158/100+J158/100)</f>
        <v>0.03</v>
      </c>
      <c r="M158" s="50">
        <v>0.03</v>
      </c>
      <c r="N158" s="49">
        <f>M158*0.5*(I158/100+J158/100)</f>
        <v>0.03</v>
      </c>
      <c r="O158" s="60">
        <v>165.25277031743499</v>
      </c>
      <c r="P158" s="60">
        <v>147.6111046</v>
      </c>
      <c r="Q158" s="8">
        <f>(L158-N158)*P158+(N158*O158)</f>
        <v>4.9575831095230498</v>
      </c>
    </row>
    <row r="159" spans="1:17" x14ac:dyDescent="0.35">
      <c r="A159" s="50">
        <v>915635857</v>
      </c>
      <c r="B159" s="51" t="s">
        <v>351</v>
      </c>
      <c r="C159" s="50">
        <v>2022</v>
      </c>
      <c r="D159" s="50">
        <v>66</v>
      </c>
      <c r="E159" s="51" t="s">
        <v>22</v>
      </c>
      <c r="F159" s="50">
        <v>329</v>
      </c>
      <c r="G159" s="51" t="s">
        <v>21</v>
      </c>
      <c r="H159" s="51" t="s">
        <v>20</v>
      </c>
      <c r="I159" s="50">
        <v>100</v>
      </c>
      <c r="J159" s="50">
        <v>100</v>
      </c>
      <c r="K159" s="50">
        <v>14.378</v>
      </c>
      <c r="L159" s="49">
        <f>K159*0.5*(I159/100+J159/100)</f>
        <v>14.378</v>
      </c>
      <c r="M159" s="50">
        <v>14.36</v>
      </c>
      <c r="N159" s="49">
        <f>M159*0.5*(I159/100+J159/100)</f>
        <v>14.36</v>
      </c>
      <c r="O159" s="60">
        <v>118.463011166832</v>
      </c>
      <c r="P159" s="60">
        <v>107.1200097</v>
      </c>
      <c r="Q159" s="8">
        <f>(L159-N159)*P159+(N159*O159)</f>
        <v>1703.0570005303077</v>
      </c>
    </row>
    <row r="160" spans="1:17" x14ac:dyDescent="0.35">
      <c r="A160" s="50">
        <v>915635857</v>
      </c>
      <c r="B160" s="51" t="s">
        <v>351</v>
      </c>
      <c r="C160" s="50">
        <v>2022</v>
      </c>
      <c r="D160" s="50">
        <v>66</v>
      </c>
      <c r="E160" s="51" t="s">
        <v>22</v>
      </c>
      <c r="F160" s="50">
        <v>243</v>
      </c>
      <c r="G160" s="51" t="s">
        <v>21</v>
      </c>
      <c r="H160" s="51" t="s">
        <v>20</v>
      </c>
      <c r="I160" s="50">
        <v>100</v>
      </c>
      <c r="J160" s="50">
        <v>100</v>
      </c>
      <c r="K160" s="50">
        <v>42.715000000000003</v>
      </c>
      <c r="L160" s="49">
        <f>K160*0.5*(I160/100+J160/100)</f>
        <v>42.715000000000003</v>
      </c>
      <c r="M160" s="50">
        <v>42.71</v>
      </c>
      <c r="N160" s="49">
        <f>M160*0.5*(I160/100+J160/100)</f>
        <v>42.71</v>
      </c>
      <c r="O160" s="60">
        <v>115.930107928963</v>
      </c>
      <c r="P160" s="60">
        <v>104.9174852</v>
      </c>
      <c r="Q160" s="8">
        <f>(L160-N160)*P160+(N160*O160)</f>
        <v>4951.8994970720096</v>
      </c>
    </row>
    <row r="161" spans="1:17" x14ac:dyDescent="0.35">
      <c r="A161" s="50">
        <v>915635857</v>
      </c>
      <c r="B161" s="51" t="s">
        <v>351</v>
      </c>
      <c r="C161" s="50">
        <v>2022</v>
      </c>
      <c r="D161" s="50">
        <v>66</v>
      </c>
      <c r="E161" s="51" t="s">
        <v>22</v>
      </c>
      <c r="F161" s="50">
        <v>150</v>
      </c>
      <c r="G161" s="51" t="s">
        <v>21</v>
      </c>
      <c r="H161" s="51" t="s">
        <v>20</v>
      </c>
      <c r="I161" s="50">
        <v>100</v>
      </c>
      <c r="J161" s="50">
        <v>100</v>
      </c>
      <c r="K161" s="50">
        <v>130.9</v>
      </c>
      <c r="L161" s="49">
        <f>K161*0.5*(I161/100+J161/100)</f>
        <v>130.9</v>
      </c>
      <c r="M161" s="50">
        <v>123.87</v>
      </c>
      <c r="N161" s="49">
        <f>M161*0.5*(I161/100+J161/100)</f>
        <v>123.87</v>
      </c>
      <c r="O161" s="60">
        <v>113.470978571808</v>
      </c>
      <c r="P161" s="60">
        <v>102.7791118</v>
      </c>
      <c r="Q161" s="8">
        <f>(L161-N161)*P161+(N161*O161)</f>
        <v>14778.187271643857</v>
      </c>
    </row>
    <row r="162" spans="1:17" x14ac:dyDescent="0.35">
      <c r="A162" s="50">
        <v>915635857</v>
      </c>
      <c r="B162" s="51" t="s">
        <v>351</v>
      </c>
      <c r="C162" s="50">
        <v>2022</v>
      </c>
      <c r="D162" s="50">
        <v>66</v>
      </c>
      <c r="E162" s="51" t="s">
        <v>22</v>
      </c>
      <c r="F162" s="50">
        <v>120</v>
      </c>
      <c r="G162" s="51" t="s">
        <v>21</v>
      </c>
      <c r="H162" s="51" t="s">
        <v>20</v>
      </c>
      <c r="I162" s="50">
        <v>100</v>
      </c>
      <c r="J162" s="50">
        <v>100</v>
      </c>
      <c r="K162" s="50">
        <v>87.7</v>
      </c>
      <c r="L162" s="49">
        <f>K162*0.5*(I162/100+J162/100)</f>
        <v>87.7</v>
      </c>
      <c r="M162" s="50">
        <v>16.97</v>
      </c>
      <c r="N162" s="49">
        <f>M162*0.5*(I162/100+J162/100)</f>
        <v>16.97</v>
      </c>
      <c r="O162" s="60">
        <v>111.083474341562</v>
      </c>
      <c r="P162" s="60">
        <v>100.70302119999999</v>
      </c>
      <c r="Q162" s="8">
        <f>(L162-N162)*P162+(N162*O162)</f>
        <v>9007.8112490523072</v>
      </c>
    </row>
    <row r="163" spans="1:17" x14ac:dyDescent="0.35">
      <c r="A163" s="50">
        <v>915635857</v>
      </c>
      <c r="B163" s="51" t="s">
        <v>351</v>
      </c>
      <c r="C163" s="50">
        <v>2022</v>
      </c>
      <c r="D163" s="50">
        <v>66</v>
      </c>
      <c r="E163" s="51" t="s">
        <v>22</v>
      </c>
      <c r="F163" s="50">
        <v>95</v>
      </c>
      <c r="G163" s="51" t="s">
        <v>21</v>
      </c>
      <c r="H163" s="51" t="s">
        <v>20</v>
      </c>
      <c r="I163" s="50">
        <v>100</v>
      </c>
      <c r="J163" s="50">
        <v>100</v>
      </c>
      <c r="K163" s="50">
        <v>19.023</v>
      </c>
      <c r="L163" s="49">
        <f>K163*0.5*(I163/100+J163/100)</f>
        <v>19.023</v>
      </c>
      <c r="M163" s="50">
        <v>1.57</v>
      </c>
      <c r="N163" s="49">
        <f>M163*0.5*(I163/100+J163/100)</f>
        <v>1.57</v>
      </c>
      <c r="O163" s="60">
        <v>108.76550906947701</v>
      </c>
      <c r="P163" s="60">
        <v>98.687399189999994</v>
      </c>
      <c r="Q163" s="8">
        <f>(L163-N163)*P163+(N163*O163)</f>
        <v>1893.1530273021488</v>
      </c>
    </row>
    <row r="164" spans="1:17" x14ac:dyDescent="0.35">
      <c r="A164" s="50">
        <v>915635857</v>
      </c>
      <c r="B164" s="51" t="s">
        <v>351</v>
      </c>
      <c r="C164" s="50">
        <v>2022</v>
      </c>
      <c r="D164" s="50">
        <v>66</v>
      </c>
      <c r="E164" s="51" t="s">
        <v>22</v>
      </c>
      <c r="F164" s="50">
        <v>70</v>
      </c>
      <c r="G164" s="51" t="s">
        <v>21</v>
      </c>
      <c r="H164" s="51" t="s">
        <v>20</v>
      </c>
      <c r="I164" s="50">
        <v>100</v>
      </c>
      <c r="J164" s="50">
        <v>100</v>
      </c>
      <c r="K164" s="50">
        <v>57.487000000000002</v>
      </c>
      <c r="L164" s="49">
        <f>K164*0.5*(I164/100+J164/100)</f>
        <v>57.487000000000002</v>
      </c>
      <c r="M164" s="50">
        <v>19.45</v>
      </c>
      <c r="N164" s="49">
        <f>M164*0.5*(I164/100+J164/100)</f>
        <v>19.45</v>
      </c>
      <c r="O164" s="60">
        <v>106.447543797393</v>
      </c>
      <c r="P164" s="60">
        <v>96.671777219999996</v>
      </c>
      <c r="Q164" s="8">
        <f>(L164-N164)*P164+(N164*O164)</f>
        <v>5747.5091169764346</v>
      </c>
    </row>
    <row r="165" spans="1:17" x14ac:dyDescent="0.35">
      <c r="A165" s="50">
        <v>915635857</v>
      </c>
      <c r="B165" s="51" t="s">
        <v>351</v>
      </c>
      <c r="C165" s="50">
        <v>2022</v>
      </c>
      <c r="D165" s="50">
        <v>66</v>
      </c>
      <c r="E165" s="51" t="s">
        <v>18</v>
      </c>
      <c r="F165" s="50">
        <v>150</v>
      </c>
      <c r="G165" s="51" t="s">
        <v>21</v>
      </c>
      <c r="H165" s="51" t="s">
        <v>20</v>
      </c>
      <c r="I165" s="50">
        <v>100</v>
      </c>
      <c r="J165" s="50">
        <v>100</v>
      </c>
      <c r="K165" s="50">
        <v>0.7</v>
      </c>
      <c r="L165" s="49">
        <f>K165*0.5*(I165/100+J165/100)</f>
        <v>0.7</v>
      </c>
      <c r="M165" s="47"/>
      <c r="N165" s="49">
        <f>M165*0.5*(I165/100+J165/100)</f>
        <v>0</v>
      </c>
      <c r="O165" s="60">
        <v>154.773620895449</v>
      </c>
      <c r="P165" s="60">
        <v>154.7736209</v>
      </c>
      <c r="Q165" s="8">
        <f>(L165-N165)*P165+(N165*O165)</f>
        <v>108.34153463</v>
      </c>
    </row>
    <row r="166" spans="1:17" x14ac:dyDescent="0.35">
      <c r="A166" s="50">
        <v>915635857</v>
      </c>
      <c r="B166" s="51" t="s">
        <v>351</v>
      </c>
      <c r="C166" s="50">
        <v>2022</v>
      </c>
      <c r="D166" s="50">
        <v>66</v>
      </c>
      <c r="E166" s="51" t="s">
        <v>22</v>
      </c>
      <c r="F166" s="50">
        <v>150</v>
      </c>
      <c r="G166" s="51" t="s">
        <v>21</v>
      </c>
      <c r="H166" s="51" t="s">
        <v>20</v>
      </c>
      <c r="I166" s="50">
        <v>100</v>
      </c>
      <c r="J166" s="50">
        <v>100</v>
      </c>
      <c r="K166" s="50">
        <v>15.577</v>
      </c>
      <c r="L166" s="49">
        <f>K166*0.5*(I166/100+J166/100)</f>
        <v>15.577</v>
      </c>
      <c r="M166" s="47"/>
      <c r="N166" s="49">
        <f>M166*0.5*(I166/100+J166/100)</f>
        <v>0</v>
      </c>
      <c r="O166" s="60">
        <v>102.77911180157299</v>
      </c>
      <c r="P166" s="60">
        <v>102.7791118</v>
      </c>
      <c r="Q166" s="8">
        <f>(L166-N166)*P166+(N166*O166)</f>
        <v>1600.9902245086</v>
      </c>
    </row>
    <row r="167" spans="1:17" x14ac:dyDescent="0.35">
      <c r="A167" s="50">
        <v>915635857</v>
      </c>
      <c r="B167" s="51" t="s">
        <v>351</v>
      </c>
      <c r="C167" s="50">
        <v>2022</v>
      </c>
      <c r="D167" s="50">
        <v>66</v>
      </c>
      <c r="E167" s="51" t="s">
        <v>22</v>
      </c>
      <c r="F167" s="50">
        <v>120</v>
      </c>
      <c r="G167" s="51" t="s">
        <v>21</v>
      </c>
      <c r="H167" s="51" t="s">
        <v>20</v>
      </c>
      <c r="I167" s="50">
        <v>100</v>
      </c>
      <c r="J167" s="50">
        <v>100</v>
      </c>
      <c r="K167" s="50">
        <v>11.98</v>
      </c>
      <c r="L167" s="49">
        <f>K167*0.5*(I167/100+J167/100)</f>
        <v>11.98</v>
      </c>
      <c r="M167" s="50">
        <v>1.23</v>
      </c>
      <c r="N167" s="49">
        <f>M167*0.5*(I167/100+J167/100)</f>
        <v>1.23</v>
      </c>
      <c r="O167" s="60">
        <v>100.703021166575</v>
      </c>
      <c r="P167" s="60">
        <v>100.70302119999999</v>
      </c>
      <c r="Q167" s="8">
        <f>(L167-N167)*P167+(N167*O167)</f>
        <v>1206.4221939348872</v>
      </c>
    </row>
    <row r="168" spans="1:17" x14ac:dyDescent="0.35">
      <c r="A168" s="50">
        <v>915635857</v>
      </c>
      <c r="B168" s="51" t="s">
        <v>351</v>
      </c>
      <c r="C168" s="50">
        <v>2022</v>
      </c>
      <c r="D168" s="50">
        <v>66</v>
      </c>
      <c r="E168" s="51" t="s">
        <v>22</v>
      </c>
      <c r="F168" s="50">
        <v>95</v>
      </c>
      <c r="G168" s="51" t="s">
        <v>21</v>
      </c>
      <c r="H168" s="51" t="s">
        <v>20</v>
      </c>
      <c r="I168" s="50">
        <v>100</v>
      </c>
      <c r="J168" s="50">
        <v>100</v>
      </c>
      <c r="K168" s="50">
        <v>12.622999999999999</v>
      </c>
      <c r="L168" s="49">
        <f>K168*0.5*(I168/100+J168/100)</f>
        <v>12.622999999999999</v>
      </c>
      <c r="M168" s="47"/>
      <c r="N168" s="49">
        <f>M168*0.5*(I168/100+J168/100)</f>
        <v>0</v>
      </c>
      <c r="O168" s="60">
        <v>98.687399190849803</v>
      </c>
      <c r="P168" s="60">
        <v>98.687399189999994</v>
      </c>
      <c r="Q168" s="8">
        <f>(L168-N168)*P168+(N168*O168)</f>
        <v>1245.7310399753699</v>
      </c>
    </row>
    <row r="169" spans="1:17" x14ac:dyDescent="0.35">
      <c r="A169" s="50">
        <v>915635857</v>
      </c>
      <c r="B169" s="51" t="s">
        <v>351</v>
      </c>
      <c r="C169" s="50">
        <v>2022</v>
      </c>
      <c r="D169" s="50">
        <v>66</v>
      </c>
      <c r="E169" s="51" t="s">
        <v>22</v>
      </c>
      <c r="F169" s="50">
        <v>70</v>
      </c>
      <c r="G169" s="51" t="s">
        <v>21</v>
      </c>
      <c r="H169" s="51" t="s">
        <v>20</v>
      </c>
      <c r="I169" s="50">
        <v>100</v>
      </c>
      <c r="J169" s="50">
        <v>100</v>
      </c>
      <c r="K169" s="50">
        <v>52.512999999999998</v>
      </c>
      <c r="L169" s="49">
        <f>K169*0.5*(I169/100+J169/100)</f>
        <v>52.512999999999998</v>
      </c>
      <c r="M169" s="47"/>
      <c r="N169" s="49">
        <f>M169*0.5*(I169/100+J169/100)</f>
        <v>0</v>
      </c>
      <c r="O169" s="60">
        <v>96.671777215124294</v>
      </c>
      <c r="P169" s="60">
        <v>96.671777219999996</v>
      </c>
      <c r="Q169" s="8">
        <f>(L169-N169)*P169+(N169*O169)</f>
        <v>5076.5250371538596</v>
      </c>
    </row>
    <row r="170" spans="1:17" x14ac:dyDescent="0.35">
      <c r="A170" s="50">
        <v>923354204</v>
      </c>
      <c r="B170" s="51" t="s">
        <v>352</v>
      </c>
      <c r="C170" s="50">
        <v>2022</v>
      </c>
      <c r="D170" s="50">
        <v>132</v>
      </c>
      <c r="E170" s="51" t="s">
        <v>22</v>
      </c>
      <c r="F170" s="50">
        <v>329</v>
      </c>
      <c r="G170" s="51" t="s">
        <v>21</v>
      </c>
      <c r="H170" s="51" t="s">
        <v>20</v>
      </c>
      <c r="I170" s="50">
        <v>100</v>
      </c>
      <c r="J170" s="50">
        <v>100</v>
      </c>
      <c r="K170" s="50">
        <v>64.8</v>
      </c>
      <c r="L170" s="49">
        <f>K170*0.5*(I170/100+J170/100)</f>
        <v>64.8</v>
      </c>
      <c r="M170" s="50">
        <v>3.38</v>
      </c>
      <c r="N170" s="49">
        <f>M170*0.5*(I170/100+J170/100)</f>
        <v>3.38</v>
      </c>
      <c r="O170" s="60">
        <v>139.54701613808999</v>
      </c>
      <c r="P170" s="60">
        <v>125.6495793</v>
      </c>
      <c r="Q170" s="8">
        <f>(L170-N170)*P170+(N170*O170)</f>
        <v>8189.0660751527439</v>
      </c>
    </row>
    <row r="171" spans="1:17" x14ac:dyDescent="0.35">
      <c r="A171" s="50">
        <v>923354204</v>
      </c>
      <c r="B171" s="51" t="s">
        <v>352</v>
      </c>
      <c r="C171" s="50">
        <v>2022</v>
      </c>
      <c r="D171" s="50">
        <v>132</v>
      </c>
      <c r="E171" s="51" t="s">
        <v>22</v>
      </c>
      <c r="F171" s="50">
        <v>150</v>
      </c>
      <c r="G171" s="51" t="s">
        <v>21</v>
      </c>
      <c r="H171" s="51" t="s">
        <v>20</v>
      </c>
      <c r="I171" s="50">
        <v>100</v>
      </c>
      <c r="J171" s="50">
        <v>100</v>
      </c>
      <c r="K171" s="50">
        <v>0.65</v>
      </c>
      <c r="L171" s="49">
        <f>K171*0.5*(I171/100+J171/100)</f>
        <v>0.65</v>
      </c>
      <c r="M171" s="50">
        <v>0.65</v>
      </c>
      <c r="N171" s="49">
        <f>M171*0.5*(I171/100+J171/100)</f>
        <v>0.65</v>
      </c>
      <c r="O171" s="60">
        <v>133.43078154217099</v>
      </c>
      <c r="P171" s="60">
        <v>120.3311144</v>
      </c>
      <c r="Q171" s="8">
        <f>(L171-N171)*P171+(N171*O171)</f>
        <v>86.730008002411154</v>
      </c>
    </row>
    <row r="172" spans="1:17" x14ac:dyDescent="0.35">
      <c r="A172" s="50">
        <v>923354204</v>
      </c>
      <c r="B172" s="51" t="s">
        <v>352</v>
      </c>
      <c r="C172" s="50">
        <v>2022</v>
      </c>
      <c r="D172" s="50">
        <v>132</v>
      </c>
      <c r="E172" s="51" t="s">
        <v>22</v>
      </c>
      <c r="F172" s="50">
        <v>120</v>
      </c>
      <c r="G172" s="51" t="s">
        <v>21</v>
      </c>
      <c r="H172" s="51" t="s">
        <v>20</v>
      </c>
      <c r="I172" s="50">
        <v>100</v>
      </c>
      <c r="J172" s="50">
        <v>100</v>
      </c>
      <c r="K172" s="50">
        <v>8.4700000000000006</v>
      </c>
      <c r="L172" s="49">
        <f>K172*0.5*(I172/100+J172/100)</f>
        <v>8.4700000000000006</v>
      </c>
      <c r="M172" s="50">
        <v>1.97</v>
      </c>
      <c r="N172" s="49">
        <f>M172*0.5*(I172/100+J172/100)</f>
        <v>1.97</v>
      </c>
      <c r="O172" s="60">
        <v>130.41785809590601</v>
      </c>
      <c r="P172" s="60">
        <v>117.711181</v>
      </c>
      <c r="Q172" s="8">
        <f>(L172-N172)*P172+(N172*O172)</f>
        <v>1022.0458569489349</v>
      </c>
    </row>
    <row r="173" spans="1:17" x14ac:dyDescent="0.35">
      <c r="A173" s="50">
        <v>923354204</v>
      </c>
      <c r="B173" s="51" t="s">
        <v>352</v>
      </c>
      <c r="C173" s="50">
        <v>2022</v>
      </c>
      <c r="D173" s="50">
        <v>132</v>
      </c>
      <c r="E173" s="51" t="s">
        <v>22</v>
      </c>
      <c r="F173" s="50">
        <v>243</v>
      </c>
      <c r="G173" s="51" t="s">
        <v>21</v>
      </c>
      <c r="H173" s="51" t="s">
        <v>20</v>
      </c>
      <c r="I173" s="50">
        <v>100</v>
      </c>
      <c r="J173" s="50">
        <v>100</v>
      </c>
      <c r="K173" s="50">
        <v>12.13</v>
      </c>
      <c r="L173" s="49">
        <f>K173*0.5*(I173/100+J173/100)</f>
        <v>12.13</v>
      </c>
      <c r="M173" s="50">
        <v>0</v>
      </c>
      <c r="N173" s="49">
        <f>M173*0.5*(I173/100+J173/100)</f>
        <v>0</v>
      </c>
      <c r="O173" s="60">
        <v>122.951047816032</v>
      </c>
      <c r="P173" s="60">
        <v>122.9510478</v>
      </c>
      <c r="Q173" s="8">
        <f>(L173-N173)*P173+(N173*O173)</f>
        <v>1491.396209814</v>
      </c>
    </row>
    <row r="174" spans="1:17" x14ac:dyDescent="0.35">
      <c r="A174" s="50">
        <v>923354204</v>
      </c>
      <c r="B174" s="51" t="s">
        <v>352</v>
      </c>
      <c r="C174" s="50">
        <v>2022</v>
      </c>
      <c r="D174" s="50">
        <v>66</v>
      </c>
      <c r="E174" s="51" t="s">
        <v>22</v>
      </c>
      <c r="F174" s="50">
        <v>243</v>
      </c>
      <c r="G174" s="51" t="s">
        <v>21</v>
      </c>
      <c r="H174" s="51" t="s">
        <v>20</v>
      </c>
      <c r="I174" s="50">
        <v>100</v>
      </c>
      <c r="J174" s="50">
        <v>100</v>
      </c>
      <c r="K174" s="50">
        <v>8.5</v>
      </c>
      <c r="L174" s="49">
        <f>K174*0.5*(I174/100+J174/100)</f>
        <v>8.5</v>
      </c>
      <c r="M174" s="47"/>
      <c r="N174" s="49">
        <f>M174*0.5*(I174/100+J174/100)</f>
        <v>0</v>
      </c>
      <c r="O174" s="60">
        <v>104.91748515562</v>
      </c>
      <c r="P174" s="60">
        <v>104.9174852</v>
      </c>
      <c r="Q174" s="8">
        <f>(L174-N174)*P174+(N174*O174)</f>
        <v>891.79862420000006</v>
      </c>
    </row>
    <row r="175" spans="1:17" x14ac:dyDescent="0.35">
      <c r="A175" s="50">
        <v>923354204</v>
      </c>
      <c r="B175" s="51" t="s">
        <v>352</v>
      </c>
      <c r="C175" s="50">
        <v>2022</v>
      </c>
      <c r="D175" s="50">
        <v>66</v>
      </c>
      <c r="E175" s="51" t="s">
        <v>22</v>
      </c>
      <c r="F175" s="50">
        <v>150</v>
      </c>
      <c r="G175" s="51" t="s">
        <v>21</v>
      </c>
      <c r="H175" s="51" t="s">
        <v>20</v>
      </c>
      <c r="I175" s="50">
        <v>100</v>
      </c>
      <c r="J175" s="50">
        <v>100</v>
      </c>
      <c r="K175" s="50">
        <v>32.137999999999998</v>
      </c>
      <c r="L175" s="49">
        <f>K175*0.5*(I175/100+J175/100)</f>
        <v>32.137999999999998</v>
      </c>
      <c r="M175" s="47"/>
      <c r="N175" s="49">
        <f>M175*0.5*(I175/100+J175/100)</f>
        <v>0</v>
      </c>
      <c r="O175" s="60">
        <v>102.77911180157299</v>
      </c>
      <c r="P175" s="60">
        <v>102.7791118</v>
      </c>
      <c r="Q175" s="8">
        <f>(L175-N175)*P175+(N175*O175)</f>
        <v>3303.1150950283995</v>
      </c>
    </row>
    <row r="176" spans="1:17" x14ac:dyDescent="0.35">
      <c r="A176" s="50">
        <v>923354204</v>
      </c>
      <c r="B176" s="51" t="s">
        <v>352</v>
      </c>
      <c r="C176" s="50">
        <v>2022</v>
      </c>
      <c r="D176" s="50">
        <v>66</v>
      </c>
      <c r="E176" s="51" t="s">
        <v>22</v>
      </c>
      <c r="F176" s="50">
        <v>120</v>
      </c>
      <c r="G176" s="51" t="s">
        <v>21</v>
      </c>
      <c r="H176" s="51" t="s">
        <v>20</v>
      </c>
      <c r="I176" s="50">
        <v>100</v>
      </c>
      <c r="J176" s="50">
        <v>100</v>
      </c>
      <c r="K176" s="50">
        <v>89.5</v>
      </c>
      <c r="L176" s="49">
        <f>K176*0.5*(I176/100+J176/100)</f>
        <v>89.5</v>
      </c>
      <c r="M176" s="47"/>
      <c r="N176" s="49">
        <f>M176*0.5*(I176/100+J176/100)</f>
        <v>0</v>
      </c>
      <c r="O176" s="60">
        <v>100.703021166575</v>
      </c>
      <c r="P176" s="60">
        <v>100.70302119999999</v>
      </c>
      <c r="Q176" s="8">
        <f>(L176-N176)*P176+(N176*O176)</f>
        <v>9012.9203973999993</v>
      </c>
    </row>
    <row r="177" spans="1:17" x14ac:dyDescent="0.35">
      <c r="A177" s="50">
        <v>923354204</v>
      </c>
      <c r="B177" s="51" t="s">
        <v>352</v>
      </c>
      <c r="C177" s="50">
        <v>2022</v>
      </c>
      <c r="D177" s="50">
        <v>66</v>
      </c>
      <c r="E177" s="51" t="s">
        <v>22</v>
      </c>
      <c r="F177" s="50">
        <v>70</v>
      </c>
      <c r="G177" s="51" t="s">
        <v>21</v>
      </c>
      <c r="H177" s="51" t="s">
        <v>20</v>
      </c>
      <c r="I177" s="50">
        <v>100</v>
      </c>
      <c r="J177" s="50">
        <v>100</v>
      </c>
      <c r="K177" s="50">
        <v>73.623999999999995</v>
      </c>
      <c r="L177" s="49">
        <f>K177*0.5*(I177/100+J177/100)</f>
        <v>73.623999999999995</v>
      </c>
      <c r="M177" s="47"/>
      <c r="N177" s="49">
        <f>M177*0.5*(I177/100+J177/100)</f>
        <v>0</v>
      </c>
      <c r="O177" s="60">
        <v>96.671777215124294</v>
      </c>
      <c r="P177" s="60">
        <v>96.671777219999996</v>
      </c>
      <c r="Q177" s="8">
        <f>(L177-N177)*P177+(N177*O177)</f>
        <v>7117.362926045279</v>
      </c>
    </row>
    <row r="178" spans="1:17" x14ac:dyDescent="0.35">
      <c r="A178" s="50">
        <v>982974011</v>
      </c>
      <c r="B178" s="51" t="s">
        <v>523</v>
      </c>
      <c r="C178" s="50">
        <v>2022</v>
      </c>
      <c r="D178" s="50">
        <v>132</v>
      </c>
      <c r="E178" s="51" t="s">
        <v>18</v>
      </c>
      <c r="F178" s="50">
        <v>243</v>
      </c>
      <c r="G178" s="51" t="s">
        <v>19</v>
      </c>
      <c r="H178" s="51" t="s">
        <v>23</v>
      </c>
      <c r="I178" s="50">
        <v>100</v>
      </c>
      <c r="J178" s="50">
        <v>100</v>
      </c>
      <c r="K178" s="50">
        <v>10</v>
      </c>
      <c r="L178" s="49">
        <f>K178*0.5*(I178/100+J178/100)</f>
        <v>10</v>
      </c>
      <c r="M178" s="50">
        <v>10</v>
      </c>
      <c r="N178" s="49">
        <f>M178*0.5*(I178/100+J178/100)</f>
        <v>10</v>
      </c>
      <c r="O178" s="60">
        <v>303.81092481374202</v>
      </c>
      <c r="P178" s="60">
        <v>281.24334770000002</v>
      </c>
      <c r="Q178" s="8">
        <f>(L178-N178)*P178+(N178*O178)</f>
        <v>3038.1092481374203</v>
      </c>
    </row>
    <row r="179" spans="1:17" x14ac:dyDescent="0.35">
      <c r="A179" s="50">
        <v>982974011</v>
      </c>
      <c r="B179" s="51" t="s">
        <v>523</v>
      </c>
      <c r="C179" s="50">
        <v>2022</v>
      </c>
      <c r="D179" s="50">
        <v>132</v>
      </c>
      <c r="E179" s="51" t="s">
        <v>18</v>
      </c>
      <c r="F179" s="50">
        <v>329</v>
      </c>
      <c r="G179" s="51" t="s">
        <v>19</v>
      </c>
      <c r="H179" s="51" t="s">
        <v>20</v>
      </c>
      <c r="I179" s="50">
        <v>100</v>
      </c>
      <c r="J179" s="50">
        <v>100</v>
      </c>
      <c r="K179" s="50">
        <v>9.9909999999999997</v>
      </c>
      <c r="L179" s="49">
        <f>K179*0.5*(I179/100+J179/100)</f>
        <v>9.9909999999999997</v>
      </c>
      <c r="M179" s="50">
        <v>9.99</v>
      </c>
      <c r="N179" s="49">
        <f>M179*0.5*(I179/100+J179/100)</f>
        <v>9.99</v>
      </c>
      <c r="O179" s="60">
        <v>265.44604379846197</v>
      </c>
      <c r="P179" s="60">
        <v>242.2014394</v>
      </c>
      <c r="Q179" s="8">
        <f>(L179-N179)*P179+(N179*O179)</f>
        <v>2652.0481789860346</v>
      </c>
    </row>
    <row r="180" spans="1:17" x14ac:dyDescent="0.35">
      <c r="A180" s="50">
        <v>982974011</v>
      </c>
      <c r="B180" s="51" t="s">
        <v>523</v>
      </c>
      <c r="C180" s="50">
        <v>2022</v>
      </c>
      <c r="D180" s="50">
        <v>132</v>
      </c>
      <c r="E180" s="51" t="s">
        <v>18</v>
      </c>
      <c r="F180" s="50">
        <v>243</v>
      </c>
      <c r="G180" s="51" t="s">
        <v>19</v>
      </c>
      <c r="H180" s="51" t="s">
        <v>20</v>
      </c>
      <c r="I180" s="50">
        <v>100</v>
      </c>
      <c r="J180" s="50">
        <v>100</v>
      </c>
      <c r="K180" s="50">
        <v>148.51</v>
      </c>
      <c r="L180" s="49">
        <f>K180*0.5*(I180/100+J180/100)</f>
        <v>148.51</v>
      </c>
      <c r="M180" s="50">
        <v>57.37</v>
      </c>
      <c r="N180" s="49">
        <f>M180*0.5*(I180/100+J180/100)</f>
        <v>57.37</v>
      </c>
      <c r="O180" s="60">
        <v>258.675770678118</v>
      </c>
      <c r="P180" s="60">
        <v>236.10819359999999</v>
      </c>
      <c r="Q180" s="8">
        <f>(L180-N180)*P180+(N180*O180)</f>
        <v>36359.129728507622</v>
      </c>
    </row>
    <row r="181" spans="1:17" x14ac:dyDescent="0.35">
      <c r="A181" s="50">
        <v>982974011</v>
      </c>
      <c r="B181" s="51" t="s">
        <v>523</v>
      </c>
      <c r="C181" s="50">
        <v>2022</v>
      </c>
      <c r="D181" s="50">
        <v>132</v>
      </c>
      <c r="E181" s="51" t="s">
        <v>18</v>
      </c>
      <c r="F181" s="50">
        <v>150</v>
      </c>
      <c r="G181" s="51" t="s">
        <v>19</v>
      </c>
      <c r="H181" s="51" t="s">
        <v>20</v>
      </c>
      <c r="I181" s="50">
        <v>100</v>
      </c>
      <c r="J181" s="50">
        <v>100</v>
      </c>
      <c r="K181" s="50">
        <v>12.2</v>
      </c>
      <c r="L181" s="49">
        <f>K181*0.5*(I181/100+J181/100)</f>
        <v>12.2</v>
      </c>
      <c r="M181" s="50">
        <v>12.2</v>
      </c>
      <c r="N181" s="49">
        <f>M181*0.5*(I181/100+J181/100)</f>
        <v>12.2</v>
      </c>
      <c r="O181" s="60">
        <v>252.10268997875599</v>
      </c>
      <c r="P181" s="60">
        <v>230.192421</v>
      </c>
      <c r="Q181" s="8">
        <f>(L181-N181)*P181+(N181*O181)</f>
        <v>3075.6528177408227</v>
      </c>
    </row>
    <row r="182" spans="1:17" x14ac:dyDescent="0.35">
      <c r="A182" s="50">
        <v>982974011</v>
      </c>
      <c r="B182" s="51" t="s">
        <v>523</v>
      </c>
      <c r="C182" s="50">
        <v>2022</v>
      </c>
      <c r="D182" s="50">
        <v>132</v>
      </c>
      <c r="E182" s="51" t="s">
        <v>18</v>
      </c>
      <c r="F182" s="50">
        <v>120</v>
      </c>
      <c r="G182" s="51" t="s">
        <v>19</v>
      </c>
      <c r="H182" s="51" t="s">
        <v>20</v>
      </c>
      <c r="I182" s="50">
        <v>100</v>
      </c>
      <c r="J182" s="50">
        <v>100</v>
      </c>
      <c r="K182" s="50">
        <v>8.3000000000000007</v>
      </c>
      <c r="L182" s="49">
        <f>K182*0.5*(I182/100+J182/100)</f>
        <v>8.3000000000000007</v>
      </c>
      <c r="M182" s="50">
        <v>8.3000000000000007</v>
      </c>
      <c r="N182" s="49">
        <f>M182*0.5*(I182/100+J182/100)</f>
        <v>8.3000000000000007</v>
      </c>
      <c r="O182" s="60">
        <v>245.52960927939299</v>
      </c>
      <c r="P182" s="60">
        <v>224.2766484</v>
      </c>
      <c r="Q182" s="8">
        <f>(L182-N182)*P182+(N182*O182)</f>
        <v>2037.8957570189621</v>
      </c>
    </row>
    <row r="183" spans="1:17" x14ac:dyDescent="0.35">
      <c r="A183" s="50">
        <v>982974011</v>
      </c>
      <c r="B183" s="51" t="s">
        <v>523</v>
      </c>
      <c r="C183" s="50">
        <v>2022</v>
      </c>
      <c r="D183" s="50">
        <v>132</v>
      </c>
      <c r="E183" s="51" t="s">
        <v>18</v>
      </c>
      <c r="F183" s="50">
        <v>95</v>
      </c>
      <c r="G183" s="51" t="s">
        <v>19</v>
      </c>
      <c r="H183" s="51" t="s">
        <v>20</v>
      </c>
      <c r="I183" s="50">
        <v>100</v>
      </c>
      <c r="J183" s="50">
        <v>100</v>
      </c>
      <c r="K183" s="50">
        <v>79.760000000000005</v>
      </c>
      <c r="L183" s="49">
        <f>K183*0.5*(I183/100+J183/100)</f>
        <v>79.760000000000005</v>
      </c>
      <c r="M183" s="50">
        <v>79.760000000000005</v>
      </c>
      <c r="N183" s="49">
        <f>M183*0.5*(I183/100+J183/100)</f>
        <v>79.760000000000005</v>
      </c>
      <c r="O183" s="60">
        <v>239.15372100101101</v>
      </c>
      <c r="P183" s="60">
        <v>218.53834889999999</v>
      </c>
      <c r="Q183" s="8">
        <f>(L183-N183)*P183+(N183*O183)</f>
        <v>19074.900787040639</v>
      </c>
    </row>
    <row r="184" spans="1:17" x14ac:dyDescent="0.35">
      <c r="A184" s="50">
        <v>982974011</v>
      </c>
      <c r="B184" s="51" t="s">
        <v>523</v>
      </c>
      <c r="C184" s="50">
        <v>2022</v>
      </c>
      <c r="D184" s="50">
        <v>132</v>
      </c>
      <c r="E184" s="51" t="s">
        <v>18</v>
      </c>
      <c r="F184" s="50">
        <v>380</v>
      </c>
      <c r="G184" s="51" t="s">
        <v>21</v>
      </c>
      <c r="H184" s="51" t="s">
        <v>20</v>
      </c>
      <c r="I184" s="50">
        <v>100</v>
      </c>
      <c r="J184" s="50">
        <v>100</v>
      </c>
      <c r="K184" s="50">
        <v>12.8</v>
      </c>
      <c r="L184" s="49">
        <f>K184*0.5*(I184/100+J184/100)</f>
        <v>12.8</v>
      </c>
      <c r="M184" s="50">
        <v>22.7</v>
      </c>
      <c r="N184" s="49">
        <f>M184*0.5*(I184/100+J184/100)</f>
        <v>22.7</v>
      </c>
      <c r="O184" s="60">
        <v>215.05489258618499</v>
      </c>
      <c r="P184" s="60">
        <v>191.11295010000001</v>
      </c>
      <c r="Q184" s="8">
        <f>(L184-N184)*P184+(N184*O184)</f>
        <v>2989.7278557163991</v>
      </c>
    </row>
    <row r="185" spans="1:17" x14ac:dyDescent="0.35">
      <c r="A185" s="50">
        <v>982974011</v>
      </c>
      <c r="B185" s="51" t="s">
        <v>523</v>
      </c>
      <c r="C185" s="50">
        <v>2022</v>
      </c>
      <c r="D185" s="50">
        <v>132</v>
      </c>
      <c r="E185" s="51" t="s">
        <v>18</v>
      </c>
      <c r="F185" s="50">
        <v>329</v>
      </c>
      <c r="G185" s="51" t="s">
        <v>21</v>
      </c>
      <c r="H185" s="51" t="s">
        <v>20</v>
      </c>
      <c r="I185" s="50">
        <v>100</v>
      </c>
      <c r="J185" s="50">
        <v>100</v>
      </c>
      <c r="K185" s="50">
        <v>16.399999999999999</v>
      </c>
      <c r="L185" s="49">
        <f>K185*0.5*(I185/100+J185/100)</f>
        <v>16.399999999999999</v>
      </c>
      <c r="M185" s="50">
        <v>16.399999999999999</v>
      </c>
      <c r="N185" s="49">
        <f>M185*0.5*(I185/100+J185/100)</f>
        <v>16.399999999999999</v>
      </c>
      <c r="O185" s="60">
        <v>209.70863357882101</v>
      </c>
      <c r="P185" s="60">
        <v>186.4640292</v>
      </c>
      <c r="Q185" s="8">
        <f>(L185-N185)*P185+(N185*O185)</f>
        <v>3439.2215906926644</v>
      </c>
    </row>
    <row r="186" spans="1:17" x14ac:dyDescent="0.35">
      <c r="A186" s="50">
        <v>982974011</v>
      </c>
      <c r="B186" s="51" t="s">
        <v>523</v>
      </c>
      <c r="C186" s="50">
        <v>2022</v>
      </c>
      <c r="D186" s="50">
        <v>132</v>
      </c>
      <c r="E186" s="51" t="s">
        <v>18</v>
      </c>
      <c r="F186" s="50">
        <v>243</v>
      </c>
      <c r="G186" s="51" t="s">
        <v>21</v>
      </c>
      <c r="H186" s="51" t="s">
        <v>20</v>
      </c>
      <c r="I186" s="50">
        <v>100</v>
      </c>
      <c r="J186" s="50">
        <v>100</v>
      </c>
      <c r="K186" s="50">
        <v>239.965</v>
      </c>
      <c r="L186" s="49">
        <f>K186*0.5*(I186/100+J186/100)</f>
        <v>239.965</v>
      </c>
      <c r="M186" s="50">
        <v>165.8</v>
      </c>
      <c r="N186" s="49">
        <f>M186*0.5*(I186/100+J186/100)</f>
        <v>165.8</v>
      </c>
      <c r="O186" s="60">
        <v>204.51809085322401</v>
      </c>
      <c r="P186" s="60">
        <v>181.95051380000001</v>
      </c>
      <c r="Q186" s="8">
        <f>(L186-N186)*P186+(N186*O186)</f>
        <v>47403.45931944155</v>
      </c>
    </row>
    <row r="187" spans="1:17" x14ac:dyDescent="0.35">
      <c r="A187" s="50">
        <v>982974011</v>
      </c>
      <c r="B187" s="51" t="s">
        <v>523</v>
      </c>
      <c r="C187" s="50">
        <v>2022</v>
      </c>
      <c r="D187" s="50">
        <v>132</v>
      </c>
      <c r="E187" s="51" t="s">
        <v>18</v>
      </c>
      <c r="F187" s="50">
        <v>150</v>
      </c>
      <c r="G187" s="51" t="s">
        <v>21</v>
      </c>
      <c r="H187" s="51" t="s">
        <v>20</v>
      </c>
      <c r="I187" s="50">
        <v>100</v>
      </c>
      <c r="J187" s="50">
        <v>100</v>
      </c>
      <c r="K187" s="50">
        <v>16.234999999999999</v>
      </c>
      <c r="L187" s="49">
        <f>K187*0.5*(I187/100+J187/100)</f>
        <v>16.234999999999999</v>
      </c>
      <c r="M187" s="50">
        <v>16.234999999999999</v>
      </c>
      <c r="N187" s="49">
        <f>M187*0.5*(I187/100+J187/100)</f>
        <v>16.234999999999999</v>
      </c>
      <c r="O187" s="60">
        <v>199.47872898371301</v>
      </c>
      <c r="P187" s="60">
        <v>177.56845999999999</v>
      </c>
      <c r="Q187" s="8">
        <f>(L187-N187)*P187+(N187*O187)</f>
        <v>3238.5371650505808</v>
      </c>
    </row>
    <row r="188" spans="1:17" x14ac:dyDescent="0.35">
      <c r="A188" s="50">
        <v>982974011</v>
      </c>
      <c r="B188" s="51" t="s">
        <v>523</v>
      </c>
      <c r="C188" s="50">
        <v>2022</v>
      </c>
      <c r="D188" s="50">
        <v>132</v>
      </c>
      <c r="E188" s="51" t="s">
        <v>18</v>
      </c>
      <c r="F188" s="50">
        <v>120</v>
      </c>
      <c r="G188" s="51" t="s">
        <v>21</v>
      </c>
      <c r="H188" s="51" t="s">
        <v>20</v>
      </c>
      <c r="I188" s="50">
        <v>100</v>
      </c>
      <c r="J188" s="50">
        <v>100</v>
      </c>
      <c r="K188" s="50">
        <v>75.927999999999997</v>
      </c>
      <c r="L188" s="49">
        <f>K188*0.5*(I188/100+J188/100)</f>
        <v>75.927999999999997</v>
      </c>
      <c r="M188" s="50">
        <v>61.26</v>
      </c>
      <c r="N188" s="49">
        <f>M188*0.5*(I188/100+J188/100)</f>
        <v>61.26</v>
      </c>
      <c r="O188" s="60">
        <v>194.43936711420099</v>
      </c>
      <c r="P188" s="60">
        <v>173.18640619999999</v>
      </c>
      <c r="Q188" s="8">
        <f>(L188-N188)*P188+(N188*O188)</f>
        <v>14451.65383555755</v>
      </c>
    </row>
    <row r="189" spans="1:17" x14ac:dyDescent="0.35">
      <c r="A189" s="50">
        <v>982974011</v>
      </c>
      <c r="B189" s="51" t="s">
        <v>523</v>
      </c>
      <c r="C189" s="50">
        <v>2022</v>
      </c>
      <c r="D189" s="50">
        <v>132</v>
      </c>
      <c r="E189" s="51" t="s">
        <v>18</v>
      </c>
      <c r="F189" s="50">
        <v>95</v>
      </c>
      <c r="G189" s="51" t="s">
        <v>21</v>
      </c>
      <c r="H189" s="51" t="s">
        <v>20</v>
      </c>
      <c r="I189" s="50">
        <v>100</v>
      </c>
      <c r="J189" s="50">
        <v>100</v>
      </c>
      <c r="K189" s="50">
        <v>8.032</v>
      </c>
      <c r="L189" s="49">
        <f>K189*0.5*(I189/100+J189/100)</f>
        <v>8.032</v>
      </c>
      <c r="M189" s="50">
        <v>8.0299999999999994</v>
      </c>
      <c r="N189" s="49">
        <f>M189*0.5*(I189/100+J189/100)</f>
        <v>8.0299999999999994</v>
      </c>
      <c r="O189" s="60">
        <v>189.551186100775</v>
      </c>
      <c r="P189" s="60">
        <v>168.93581399999999</v>
      </c>
      <c r="Q189" s="8">
        <f>(L189-N189)*P189+(N189*O189)</f>
        <v>1522.4338960172233</v>
      </c>
    </row>
    <row r="190" spans="1:17" x14ac:dyDescent="0.35">
      <c r="A190" s="50">
        <v>982974011</v>
      </c>
      <c r="B190" s="51" t="s">
        <v>523</v>
      </c>
      <c r="C190" s="50">
        <v>2022</v>
      </c>
      <c r="D190" s="50">
        <v>132</v>
      </c>
      <c r="E190" s="51" t="s">
        <v>22</v>
      </c>
      <c r="F190" s="50">
        <v>329</v>
      </c>
      <c r="G190" s="51" t="s">
        <v>21</v>
      </c>
      <c r="H190" s="51" t="s">
        <v>20</v>
      </c>
      <c r="I190" s="50">
        <v>100</v>
      </c>
      <c r="J190" s="50">
        <v>100</v>
      </c>
      <c r="K190" s="50">
        <v>12.87</v>
      </c>
      <c r="L190" s="49">
        <f>K190*0.5*(I190/100+J190/100)</f>
        <v>12.87</v>
      </c>
      <c r="M190" s="50">
        <v>1.39</v>
      </c>
      <c r="N190" s="49">
        <f>M190*0.5*(I190/100+J190/100)</f>
        <v>1.39</v>
      </c>
      <c r="O190" s="60">
        <v>139.54701613808999</v>
      </c>
      <c r="P190" s="60">
        <v>125.6495793</v>
      </c>
      <c r="Q190" s="8">
        <f>(L190-N190)*P190+(N190*O190)</f>
        <v>1636.4275227959449</v>
      </c>
    </row>
    <row r="191" spans="1:17" x14ac:dyDescent="0.35">
      <c r="A191" s="50">
        <v>982974011</v>
      </c>
      <c r="B191" s="51" t="s">
        <v>523</v>
      </c>
      <c r="C191" s="50">
        <v>2022</v>
      </c>
      <c r="D191" s="50">
        <v>132</v>
      </c>
      <c r="E191" s="51" t="s">
        <v>22</v>
      </c>
      <c r="F191" s="50">
        <v>243</v>
      </c>
      <c r="G191" s="51" t="s">
        <v>21</v>
      </c>
      <c r="H191" s="51" t="s">
        <v>20</v>
      </c>
      <c r="I191" s="50">
        <v>100</v>
      </c>
      <c r="J191" s="50">
        <v>100</v>
      </c>
      <c r="K191" s="50">
        <v>206.929</v>
      </c>
      <c r="L191" s="49">
        <f>K191*0.5*(I191/100+J191/100)</f>
        <v>206.929</v>
      </c>
      <c r="M191" s="50">
        <v>68.400000000000006</v>
      </c>
      <c r="N191" s="49">
        <f>M191*0.5*(I191/100+J191/100)</f>
        <v>68.400000000000006</v>
      </c>
      <c r="O191" s="60">
        <v>136.44370498843699</v>
      </c>
      <c r="P191" s="60">
        <v>122.9510478</v>
      </c>
      <c r="Q191" s="8">
        <f>(L191-N191)*P191+(N191*O191)</f>
        <v>26365.035121895293</v>
      </c>
    </row>
    <row r="192" spans="1:17" x14ac:dyDescent="0.35">
      <c r="A192" s="50">
        <v>982974011</v>
      </c>
      <c r="B192" s="51" t="s">
        <v>523</v>
      </c>
      <c r="C192" s="50">
        <v>2022</v>
      </c>
      <c r="D192" s="50">
        <v>132</v>
      </c>
      <c r="E192" s="51" t="s">
        <v>22</v>
      </c>
      <c r="F192" s="50">
        <v>150</v>
      </c>
      <c r="G192" s="51" t="s">
        <v>21</v>
      </c>
      <c r="H192" s="51" t="s">
        <v>20</v>
      </c>
      <c r="I192" s="50">
        <v>100</v>
      </c>
      <c r="J192" s="50">
        <v>100</v>
      </c>
      <c r="K192" s="50">
        <v>237.97399999999999</v>
      </c>
      <c r="L192" s="49">
        <f>K192*0.5*(I192/100+J192/100)</f>
        <v>237.97399999999999</v>
      </c>
      <c r="M192" s="50">
        <v>38.950000000000003</v>
      </c>
      <c r="N192" s="49">
        <f>M192*0.5*(I192/100+J192/100)</f>
        <v>38.950000000000003</v>
      </c>
      <c r="O192" s="60">
        <v>133.43078154217099</v>
      </c>
      <c r="P192" s="60">
        <v>120.3311144</v>
      </c>
      <c r="Q192" s="8">
        <f>(L192-N192)*P192+(N192*O192)</f>
        <v>29145.90865341316</v>
      </c>
    </row>
    <row r="193" spans="1:17" x14ac:dyDescent="0.35">
      <c r="A193" s="50">
        <v>982974011</v>
      </c>
      <c r="B193" s="51" t="s">
        <v>523</v>
      </c>
      <c r="C193" s="50">
        <v>2022</v>
      </c>
      <c r="D193" s="50">
        <v>132</v>
      </c>
      <c r="E193" s="51" t="s">
        <v>22</v>
      </c>
      <c r="F193" s="50">
        <v>120</v>
      </c>
      <c r="G193" s="51" t="s">
        <v>21</v>
      </c>
      <c r="H193" s="51" t="s">
        <v>20</v>
      </c>
      <c r="I193" s="50">
        <v>100</v>
      </c>
      <c r="J193" s="50">
        <v>100</v>
      </c>
      <c r="K193" s="50">
        <v>78.146000000000001</v>
      </c>
      <c r="L193" s="49">
        <f>K193*0.5*(I193/100+J193/100)</f>
        <v>78.146000000000001</v>
      </c>
      <c r="M193" s="50">
        <v>28.09</v>
      </c>
      <c r="N193" s="49">
        <f>M193*0.5*(I193/100+J193/100)</f>
        <v>28.09</v>
      </c>
      <c r="O193" s="60">
        <v>130.41785809590601</v>
      </c>
      <c r="P193" s="60">
        <v>117.711181</v>
      </c>
      <c r="Q193" s="8">
        <f>(L193-N193)*P193+(N193*O193)</f>
        <v>9555.5885100499981</v>
      </c>
    </row>
    <row r="194" spans="1:17" x14ac:dyDescent="0.35">
      <c r="A194" s="50">
        <v>982974011</v>
      </c>
      <c r="B194" s="51" t="s">
        <v>523</v>
      </c>
      <c r="C194" s="50">
        <v>2022</v>
      </c>
      <c r="D194" s="50">
        <v>132</v>
      </c>
      <c r="E194" s="51" t="s">
        <v>22</v>
      </c>
      <c r="F194" s="50">
        <v>95</v>
      </c>
      <c r="G194" s="51" t="s">
        <v>21</v>
      </c>
      <c r="H194" s="51" t="s">
        <v>20</v>
      </c>
      <c r="I194" s="50">
        <v>100</v>
      </c>
      <c r="J194" s="50">
        <v>100</v>
      </c>
      <c r="K194" s="50">
        <v>13.74</v>
      </c>
      <c r="L194" s="49">
        <f>K194*0.5*(I194/100+J194/100)</f>
        <v>13.74</v>
      </c>
      <c r="M194" s="50">
        <v>3.1</v>
      </c>
      <c r="N194" s="49">
        <f>M194*0.5*(I194/100+J194/100)</f>
        <v>3.1</v>
      </c>
      <c r="O194" s="60">
        <v>127.495322353029</v>
      </c>
      <c r="P194" s="60">
        <v>115.16984549999999</v>
      </c>
      <c r="Q194" s="8">
        <f>(L194-N194)*P194+(N194*O194)</f>
        <v>1620.64265541439</v>
      </c>
    </row>
    <row r="195" spans="1:17" x14ac:dyDescent="0.35">
      <c r="A195" s="50">
        <v>982974011</v>
      </c>
      <c r="B195" s="51" t="s">
        <v>523</v>
      </c>
      <c r="C195" s="50">
        <v>2022</v>
      </c>
      <c r="D195" s="50">
        <v>132</v>
      </c>
      <c r="E195" s="51" t="s">
        <v>18</v>
      </c>
      <c r="F195" s="50">
        <v>243</v>
      </c>
      <c r="G195" s="51" t="s">
        <v>21</v>
      </c>
      <c r="H195" s="51" t="s">
        <v>20</v>
      </c>
      <c r="I195" s="50">
        <v>100</v>
      </c>
      <c r="J195" s="50">
        <v>100</v>
      </c>
      <c r="K195" s="50">
        <v>0.878</v>
      </c>
      <c r="L195" s="49">
        <f>K195*0.5*(I195/100+J195/100)</f>
        <v>0.878</v>
      </c>
      <c r="M195" s="50">
        <v>0.79</v>
      </c>
      <c r="N195" s="49">
        <f>M195*0.5*(I195/100+J195/100)</f>
        <v>0.79</v>
      </c>
      <c r="O195" s="60">
        <v>181.950513785412</v>
      </c>
      <c r="P195" s="60">
        <v>181.95051380000001</v>
      </c>
      <c r="Q195" s="8">
        <f>(L195-N195)*P195+(N195*O195)</f>
        <v>159.75255110487549</v>
      </c>
    </row>
    <row r="196" spans="1:17" x14ac:dyDescent="0.35">
      <c r="A196" s="50">
        <v>982974011</v>
      </c>
      <c r="B196" s="51" t="s">
        <v>523</v>
      </c>
      <c r="C196" s="50">
        <v>2022</v>
      </c>
      <c r="D196" s="50">
        <v>132</v>
      </c>
      <c r="E196" s="51" t="s">
        <v>18</v>
      </c>
      <c r="F196" s="50">
        <v>150</v>
      </c>
      <c r="G196" s="51" t="s">
        <v>21</v>
      </c>
      <c r="H196" s="51" t="s">
        <v>20</v>
      </c>
      <c r="I196" s="50">
        <v>100</v>
      </c>
      <c r="J196" s="50">
        <v>100</v>
      </c>
      <c r="K196" s="50">
        <v>0.73</v>
      </c>
      <c r="L196" s="49">
        <f>K196*0.5*(I196/100+J196/100)</f>
        <v>0.73</v>
      </c>
      <c r="M196" s="50">
        <v>0</v>
      </c>
      <c r="N196" s="49">
        <f>M196*0.5*(I196/100+J196/100)</f>
        <v>0</v>
      </c>
      <c r="O196" s="60">
        <v>177.56845998583699</v>
      </c>
      <c r="P196" s="60">
        <v>177.56845999999999</v>
      </c>
      <c r="Q196" s="8">
        <f>(L196-N196)*P196+(N196*O196)</f>
        <v>129.62497579999999</v>
      </c>
    </row>
    <row r="197" spans="1:17" x14ac:dyDescent="0.35">
      <c r="A197" s="50">
        <v>982974011</v>
      </c>
      <c r="B197" s="51" t="s">
        <v>523</v>
      </c>
      <c r="C197" s="50">
        <v>2022</v>
      </c>
      <c r="D197" s="50">
        <v>132</v>
      </c>
      <c r="E197" s="51" t="s">
        <v>18</v>
      </c>
      <c r="F197" s="50">
        <v>120</v>
      </c>
      <c r="G197" s="51" t="s">
        <v>21</v>
      </c>
      <c r="H197" s="51" t="s">
        <v>20</v>
      </c>
      <c r="I197" s="50">
        <v>100</v>
      </c>
      <c r="J197" s="50">
        <v>100</v>
      </c>
      <c r="K197" s="50">
        <v>0.127</v>
      </c>
      <c r="L197" s="49">
        <f>K197*0.5*(I197/100+J197/100)</f>
        <v>0.127</v>
      </c>
      <c r="M197" s="47"/>
      <c r="N197" s="49">
        <f>M197*0.5*(I197/100+J197/100)</f>
        <v>0</v>
      </c>
      <c r="O197" s="60">
        <v>173.18640618626199</v>
      </c>
      <c r="P197" s="60">
        <v>173.18640619999999</v>
      </c>
      <c r="Q197" s="8">
        <f>(L197-N197)*P197+(N197*O197)</f>
        <v>21.994673587400001</v>
      </c>
    </row>
    <row r="198" spans="1:17" x14ac:dyDescent="0.35">
      <c r="A198" s="50">
        <v>982974011</v>
      </c>
      <c r="B198" s="51" t="s">
        <v>523</v>
      </c>
      <c r="C198" s="50">
        <v>2022</v>
      </c>
      <c r="D198" s="50">
        <v>132</v>
      </c>
      <c r="E198" s="51" t="s">
        <v>22</v>
      </c>
      <c r="F198" s="50">
        <v>243</v>
      </c>
      <c r="G198" s="51" t="s">
        <v>21</v>
      </c>
      <c r="H198" s="51" t="s">
        <v>20</v>
      </c>
      <c r="I198" s="50">
        <v>100</v>
      </c>
      <c r="J198" s="50">
        <v>100</v>
      </c>
      <c r="K198" s="50">
        <v>36.82</v>
      </c>
      <c r="L198" s="49">
        <f>K198*0.5*(I198/100+J198/100)</f>
        <v>36.82</v>
      </c>
      <c r="M198" s="50">
        <v>0</v>
      </c>
      <c r="N198" s="49">
        <f>M198*0.5*(I198/100+J198/100)</f>
        <v>0</v>
      </c>
      <c r="O198" s="60">
        <v>122.951047816032</v>
      </c>
      <c r="P198" s="60">
        <v>122.9510478</v>
      </c>
      <c r="Q198" s="8">
        <f>(L198-N198)*P198+(N198*O198)</f>
        <v>4527.0575799959997</v>
      </c>
    </row>
    <row r="199" spans="1:17" x14ac:dyDescent="0.35">
      <c r="A199" s="50">
        <v>982974011</v>
      </c>
      <c r="B199" s="51" t="s">
        <v>523</v>
      </c>
      <c r="C199" s="50">
        <v>2022</v>
      </c>
      <c r="D199" s="50">
        <v>132</v>
      </c>
      <c r="E199" s="51" t="s">
        <v>22</v>
      </c>
      <c r="F199" s="50">
        <v>150</v>
      </c>
      <c r="G199" s="51" t="s">
        <v>21</v>
      </c>
      <c r="H199" s="51" t="s">
        <v>20</v>
      </c>
      <c r="I199" s="50">
        <v>100</v>
      </c>
      <c r="J199" s="50">
        <v>100</v>
      </c>
      <c r="K199" s="50">
        <v>24.09</v>
      </c>
      <c r="L199" s="49">
        <f>K199*0.5*(I199/100+J199/100)</f>
        <v>24.09</v>
      </c>
      <c r="M199" s="50">
        <v>0</v>
      </c>
      <c r="N199" s="49">
        <f>M199*0.5*(I199/100+J199/100)</f>
        <v>0</v>
      </c>
      <c r="O199" s="60">
        <v>120.331114384497</v>
      </c>
      <c r="P199" s="60">
        <v>120.3311144</v>
      </c>
      <c r="Q199" s="8">
        <f>(L199-N199)*P199+(N199*O199)</f>
        <v>2898.7765458960002</v>
      </c>
    </row>
    <row r="200" spans="1:17" x14ac:dyDescent="0.35">
      <c r="A200" s="50">
        <v>982974011</v>
      </c>
      <c r="B200" s="51" t="s">
        <v>523</v>
      </c>
      <c r="C200" s="50">
        <v>2022</v>
      </c>
      <c r="D200" s="50">
        <v>132</v>
      </c>
      <c r="E200" s="51" t="s">
        <v>22</v>
      </c>
      <c r="F200" s="50">
        <v>120</v>
      </c>
      <c r="G200" s="51" t="s">
        <v>21</v>
      </c>
      <c r="H200" s="51" t="s">
        <v>20</v>
      </c>
      <c r="I200" s="50">
        <v>100</v>
      </c>
      <c r="J200" s="50">
        <v>100</v>
      </c>
      <c r="K200" s="50">
        <v>0.15</v>
      </c>
      <c r="L200" s="49">
        <f>K200*0.5*(I200/100+J200/100)</f>
        <v>0.15</v>
      </c>
      <c r="M200" s="50">
        <v>0</v>
      </c>
      <c r="N200" s="49">
        <f>M200*0.5*(I200/100+J200/100)</f>
        <v>0</v>
      </c>
      <c r="O200" s="60">
        <v>117.711180952962</v>
      </c>
      <c r="P200" s="60">
        <v>117.711181</v>
      </c>
      <c r="Q200" s="8">
        <f>(L200-N200)*P200+(N200*O200)</f>
        <v>17.65667715</v>
      </c>
    </row>
    <row r="201" spans="1:17" x14ac:dyDescent="0.35">
      <c r="A201" s="50">
        <v>982974011</v>
      </c>
      <c r="B201" s="51" t="s">
        <v>523</v>
      </c>
      <c r="C201" s="50">
        <v>2022</v>
      </c>
      <c r="D201" s="50">
        <v>132</v>
      </c>
      <c r="E201" s="51" t="s">
        <v>22</v>
      </c>
      <c r="F201" s="50">
        <v>95</v>
      </c>
      <c r="G201" s="51" t="s">
        <v>21</v>
      </c>
      <c r="H201" s="51" t="s">
        <v>20</v>
      </c>
      <c r="I201" s="50">
        <v>100</v>
      </c>
      <c r="J201" s="50">
        <v>100</v>
      </c>
      <c r="K201" s="50">
        <v>35.722000000000001</v>
      </c>
      <c r="L201" s="49">
        <f>K201*0.5*(I201/100+J201/100)</f>
        <v>35.722000000000001</v>
      </c>
      <c r="M201" s="50">
        <v>5.4160000000000004</v>
      </c>
      <c r="N201" s="49">
        <f>M201*0.5*(I201/100+J201/100)</f>
        <v>5.4160000000000004</v>
      </c>
      <c r="O201" s="60">
        <v>115.169845524373</v>
      </c>
      <c r="P201" s="60">
        <v>115.16984549999999</v>
      </c>
      <c r="Q201" s="8">
        <f>(L201-N201)*P201+(N201*O201)</f>
        <v>4114.0972210830041</v>
      </c>
    </row>
    <row r="202" spans="1:17" x14ac:dyDescent="0.35">
      <c r="A202" s="50">
        <v>982974011</v>
      </c>
      <c r="B202" s="51" t="s">
        <v>523</v>
      </c>
      <c r="C202" s="50">
        <v>2022</v>
      </c>
      <c r="D202" s="50">
        <v>66</v>
      </c>
      <c r="E202" s="51" t="s">
        <v>18</v>
      </c>
      <c r="F202" s="50">
        <v>329</v>
      </c>
      <c r="G202" s="51" t="s">
        <v>19</v>
      </c>
      <c r="H202" s="51" t="s">
        <v>20</v>
      </c>
      <c r="I202" s="50">
        <v>100</v>
      </c>
      <c r="J202" s="50">
        <v>100</v>
      </c>
      <c r="K202" s="50">
        <v>17.637</v>
      </c>
      <c r="L202" s="49">
        <f>K202*0.5*(I202/100+J202/100)</f>
        <v>17.637</v>
      </c>
      <c r="M202" s="50">
        <v>17.62</v>
      </c>
      <c r="N202" s="49">
        <f>M202*0.5*(I202/100+J202/100)</f>
        <v>17.62</v>
      </c>
      <c r="O202" s="60">
        <v>230.05850161197301</v>
      </c>
      <c r="P202" s="60">
        <v>210.2026515</v>
      </c>
      <c r="Q202" s="8">
        <f>(L202-N202)*P202+(N202*O202)</f>
        <v>4057.2042434784648</v>
      </c>
    </row>
    <row r="203" spans="1:17" x14ac:dyDescent="0.35">
      <c r="A203" s="50">
        <v>982974011</v>
      </c>
      <c r="B203" s="51" t="s">
        <v>523</v>
      </c>
      <c r="C203" s="50">
        <v>2022</v>
      </c>
      <c r="D203" s="50">
        <v>66</v>
      </c>
      <c r="E203" s="51" t="s">
        <v>18</v>
      </c>
      <c r="F203" s="50">
        <v>243</v>
      </c>
      <c r="G203" s="51" t="s">
        <v>19</v>
      </c>
      <c r="H203" s="51" t="s">
        <v>20</v>
      </c>
      <c r="I203" s="50">
        <v>100</v>
      </c>
      <c r="J203" s="50">
        <v>100</v>
      </c>
      <c r="K203" s="50">
        <v>2.62</v>
      </c>
      <c r="L203" s="49">
        <f>K203*0.5*(I203/100+J203/100)</f>
        <v>2.62</v>
      </c>
      <c r="M203" s="50">
        <v>2.62</v>
      </c>
      <c r="N203" s="49">
        <f>M203*0.5*(I203/100+J203/100)</f>
        <v>2.62</v>
      </c>
      <c r="O203" s="60">
        <v>224.27524428346899</v>
      </c>
      <c r="P203" s="60">
        <v>204.99771989999999</v>
      </c>
      <c r="Q203" s="8">
        <f>(L203-N203)*P203+(N203*O203)</f>
        <v>587.60114002268881</v>
      </c>
    </row>
    <row r="204" spans="1:17" x14ac:dyDescent="0.35">
      <c r="A204" s="50">
        <v>982974011</v>
      </c>
      <c r="B204" s="51" t="s">
        <v>523</v>
      </c>
      <c r="C204" s="50">
        <v>2022</v>
      </c>
      <c r="D204" s="50">
        <v>66</v>
      </c>
      <c r="E204" s="51" t="s">
        <v>18</v>
      </c>
      <c r="F204" s="50">
        <v>95</v>
      </c>
      <c r="G204" s="51" t="s">
        <v>19</v>
      </c>
      <c r="H204" s="51" t="s">
        <v>20</v>
      </c>
      <c r="I204" s="50">
        <v>100</v>
      </c>
      <c r="J204" s="50">
        <v>100</v>
      </c>
      <c r="K204" s="50">
        <v>3.375</v>
      </c>
      <c r="L204" s="49">
        <f>K204*0.5*(I204/100+J204/100)</f>
        <v>3.375</v>
      </c>
      <c r="M204" s="50">
        <v>3.37</v>
      </c>
      <c r="N204" s="49">
        <f>M204*0.5*(I204/100+J204/100)</f>
        <v>3.37</v>
      </c>
      <c r="O204" s="60">
        <v>207.916656935784</v>
      </c>
      <c r="P204" s="60">
        <v>190.27499119999999</v>
      </c>
      <c r="Q204" s="8">
        <f>(L204-N204)*P204+(N204*O204)</f>
        <v>701.63050882959215</v>
      </c>
    </row>
    <row r="205" spans="1:17" x14ac:dyDescent="0.35">
      <c r="A205" s="50">
        <v>982974011</v>
      </c>
      <c r="B205" s="51" t="s">
        <v>523</v>
      </c>
      <c r="C205" s="50">
        <v>2022</v>
      </c>
      <c r="D205" s="50">
        <v>66</v>
      </c>
      <c r="E205" s="51" t="s">
        <v>18</v>
      </c>
      <c r="F205" s="50">
        <v>70</v>
      </c>
      <c r="G205" s="51" t="s">
        <v>19</v>
      </c>
      <c r="H205" s="51" t="s">
        <v>20</v>
      </c>
      <c r="I205" s="50">
        <v>100</v>
      </c>
      <c r="J205" s="50">
        <v>100</v>
      </c>
      <c r="K205" s="50">
        <v>32.06</v>
      </c>
      <c r="L205" s="49">
        <f>K205*0.5*(I205/100+J205/100)</f>
        <v>32.06</v>
      </c>
      <c r="M205" s="50">
        <v>32.06</v>
      </c>
      <c r="N205" s="49">
        <f>M205*0.5*(I205/100+J205/100)</f>
        <v>32.06</v>
      </c>
      <c r="O205" s="60">
        <v>202.62415722771101</v>
      </c>
      <c r="P205" s="60">
        <v>185.5117415</v>
      </c>
      <c r="Q205" s="8">
        <f>(L205-N205)*P205+(N205*O205)</f>
        <v>6496.1304807204151</v>
      </c>
    </row>
    <row r="206" spans="1:17" x14ac:dyDescent="0.35">
      <c r="A206" s="50">
        <v>982974011</v>
      </c>
      <c r="B206" s="51" t="s">
        <v>523</v>
      </c>
      <c r="C206" s="50">
        <v>2022</v>
      </c>
      <c r="D206" s="50">
        <v>66</v>
      </c>
      <c r="E206" s="51" t="s">
        <v>22</v>
      </c>
      <c r="F206" s="50">
        <v>243</v>
      </c>
      <c r="G206" s="51" t="s">
        <v>19</v>
      </c>
      <c r="H206" s="51" t="s">
        <v>20</v>
      </c>
      <c r="I206" s="50">
        <v>100</v>
      </c>
      <c r="J206" s="50">
        <v>100</v>
      </c>
      <c r="K206" s="50">
        <v>1.2</v>
      </c>
      <c r="L206" s="49">
        <f>K206*0.5*(I206/100+J206/100)</f>
        <v>1.2</v>
      </c>
      <c r="M206" s="50">
        <v>1.2</v>
      </c>
      <c r="N206" s="49">
        <f>M206*0.5*(I206/100+J206/100)</f>
        <v>1.2</v>
      </c>
      <c r="O206" s="60">
        <v>143.12622773343</v>
      </c>
      <c r="P206" s="60">
        <v>132.11360500000001</v>
      </c>
      <c r="Q206" s="8">
        <f>(L206-N206)*P206+(N206*O206)</f>
        <v>171.75147328011599</v>
      </c>
    </row>
    <row r="207" spans="1:17" x14ac:dyDescent="0.35">
      <c r="A207" s="50">
        <v>982974011</v>
      </c>
      <c r="B207" s="51" t="s">
        <v>523</v>
      </c>
      <c r="C207" s="50">
        <v>2022</v>
      </c>
      <c r="D207" s="50">
        <v>66</v>
      </c>
      <c r="E207" s="51" t="s">
        <v>22</v>
      </c>
      <c r="F207" s="50">
        <v>150</v>
      </c>
      <c r="G207" s="51" t="s">
        <v>19</v>
      </c>
      <c r="H207" s="51" t="s">
        <v>20</v>
      </c>
      <c r="I207" s="50">
        <v>100</v>
      </c>
      <c r="J207" s="50">
        <v>100</v>
      </c>
      <c r="K207" s="50">
        <v>31.9</v>
      </c>
      <c r="L207" s="49">
        <f>K207*0.5*(I207/100+J207/100)</f>
        <v>31.9</v>
      </c>
      <c r="M207" s="50">
        <v>31.9</v>
      </c>
      <c r="N207" s="49">
        <f>M207*0.5*(I207/100+J207/100)</f>
        <v>31.9</v>
      </c>
      <c r="O207" s="60">
        <v>139.91866770235899</v>
      </c>
      <c r="P207" s="60">
        <v>129.2268009</v>
      </c>
      <c r="Q207" s="8">
        <f>(L207-N207)*P207+(N207*O207)</f>
        <v>4463.4054997052517</v>
      </c>
    </row>
    <row r="208" spans="1:17" x14ac:dyDescent="0.35">
      <c r="A208" s="50">
        <v>982974011</v>
      </c>
      <c r="B208" s="51" t="s">
        <v>523</v>
      </c>
      <c r="C208" s="50">
        <v>2022</v>
      </c>
      <c r="D208" s="50">
        <v>66</v>
      </c>
      <c r="E208" s="51" t="s">
        <v>22</v>
      </c>
      <c r="F208" s="50">
        <v>95</v>
      </c>
      <c r="G208" s="51" t="s">
        <v>19</v>
      </c>
      <c r="H208" s="51" t="s">
        <v>20</v>
      </c>
      <c r="I208" s="50">
        <v>100</v>
      </c>
      <c r="J208" s="50">
        <v>100</v>
      </c>
      <c r="K208" s="50">
        <v>0.56999999999999995</v>
      </c>
      <c r="L208" s="49">
        <f>K208*0.5*(I208/100+J208/100)</f>
        <v>0.56999999999999995</v>
      </c>
      <c r="M208" s="50">
        <v>0.56999999999999995</v>
      </c>
      <c r="N208" s="49">
        <f>M208*0.5*(I208/100+J208/100)</f>
        <v>0.56999999999999995</v>
      </c>
      <c r="O208" s="60">
        <v>133.78109878627501</v>
      </c>
      <c r="P208" s="60">
        <v>123.70298889999999</v>
      </c>
      <c r="Q208" s="8">
        <f>(L208-N208)*P208+(N208*O208)</f>
        <v>76.255226308176745</v>
      </c>
    </row>
    <row r="209" spans="1:17" x14ac:dyDescent="0.35">
      <c r="A209" s="50">
        <v>982974011</v>
      </c>
      <c r="B209" s="51" t="s">
        <v>523</v>
      </c>
      <c r="C209" s="50">
        <v>2022</v>
      </c>
      <c r="D209" s="50">
        <v>66</v>
      </c>
      <c r="E209" s="51" t="s">
        <v>18</v>
      </c>
      <c r="F209" s="50">
        <v>329</v>
      </c>
      <c r="G209" s="51" t="s">
        <v>21</v>
      </c>
      <c r="H209" s="51" t="s">
        <v>23</v>
      </c>
      <c r="I209" s="50">
        <v>100</v>
      </c>
      <c r="J209" s="50">
        <v>100</v>
      </c>
      <c r="K209" s="50">
        <v>0.3</v>
      </c>
      <c r="L209" s="49">
        <f>K209*0.5*(I209/100+J209/100)</f>
        <v>0.3</v>
      </c>
      <c r="M209" s="50">
        <v>0.3</v>
      </c>
      <c r="N209" s="49">
        <f>M209*0.5*(I209/100+J209/100)</f>
        <v>0.3</v>
      </c>
      <c r="O209" s="60">
        <v>221.939884891574</v>
      </c>
      <c r="P209" s="60">
        <v>202.08403469999999</v>
      </c>
      <c r="Q209" s="8">
        <f>(L209-N209)*P209+(N209*O209)</f>
        <v>66.581965467472202</v>
      </c>
    </row>
    <row r="210" spans="1:17" x14ac:dyDescent="0.35">
      <c r="A210" s="50">
        <v>982974011</v>
      </c>
      <c r="B210" s="51" t="s">
        <v>523</v>
      </c>
      <c r="C210" s="50">
        <v>2022</v>
      </c>
      <c r="D210" s="50">
        <v>66</v>
      </c>
      <c r="E210" s="51" t="s">
        <v>22</v>
      </c>
      <c r="F210" s="50">
        <v>329</v>
      </c>
      <c r="G210" s="51" t="s">
        <v>21</v>
      </c>
      <c r="H210" s="51" t="s">
        <v>23</v>
      </c>
      <c r="I210" s="50">
        <v>100</v>
      </c>
      <c r="J210" s="50">
        <v>100</v>
      </c>
      <c r="K210" s="50">
        <v>0.3</v>
      </c>
      <c r="L210" s="49">
        <f>K210*0.5*(I210/100+J210/100)</f>
        <v>0.3</v>
      </c>
      <c r="M210" s="50">
        <v>0.3</v>
      </c>
      <c r="N210" s="49">
        <f>M210*0.5*(I210/100+J210/100)</f>
        <v>0.3</v>
      </c>
      <c r="O210" s="60">
        <v>141.149014079918</v>
      </c>
      <c r="P210" s="60">
        <v>129.8060126</v>
      </c>
      <c r="Q210" s="8">
        <f>(L210-N210)*P210+(N210*O210)</f>
        <v>42.344704223975398</v>
      </c>
    </row>
    <row r="211" spans="1:17" x14ac:dyDescent="0.35">
      <c r="A211" s="50">
        <v>982974011</v>
      </c>
      <c r="B211" s="51" t="s">
        <v>523</v>
      </c>
      <c r="C211" s="50">
        <v>2022</v>
      </c>
      <c r="D211" s="50">
        <v>66</v>
      </c>
      <c r="E211" s="51" t="s">
        <v>22</v>
      </c>
      <c r="F211" s="50">
        <v>150</v>
      </c>
      <c r="G211" s="51" t="s">
        <v>21</v>
      </c>
      <c r="H211" s="51" t="s">
        <v>23</v>
      </c>
      <c r="I211" s="50">
        <v>100</v>
      </c>
      <c r="J211" s="50">
        <v>100</v>
      </c>
      <c r="K211" s="50">
        <v>3.4</v>
      </c>
      <c r="L211" s="49">
        <f>K211*0.5*(I211/100+J211/100)</f>
        <v>3.4</v>
      </c>
      <c r="M211" s="50">
        <v>3.4</v>
      </c>
      <c r="N211" s="49">
        <f>M211*0.5*(I211/100+J211/100)</f>
        <v>3.4</v>
      </c>
      <c r="O211" s="60">
        <v>134.85471211228</v>
      </c>
      <c r="P211" s="60">
        <v>124.1628453</v>
      </c>
      <c r="Q211" s="8">
        <f>(L211-N211)*P211+(N211*O211)</f>
        <v>458.50602118175198</v>
      </c>
    </row>
    <row r="212" spans="1:17" x14ac:dyDescent="0.35">
      <c r="A212" s="50">
        <v>982974011</v>
      </c>
      <c r="B212" s="51" t="s">
        <v>523</v>
      </c>
      <c r="C212" s="50">
        <v>2022</v>
      </c>
      <c r="D212" s="50">
        <v>66</v>
      </c>
      <c r="E212" s="51" t="s">
        <v>18</v>
      </c>
      <c r="F212" s="50">
        <v>243</v>
      </c>
      <c r="G212" s="51" t="s">
        <v>21</v>
      </c>
      <c r="H212" s="51" t="s">
        <v>20</v>
      </c>
      <c r="I212" s="50">
        <v>100</v>
      </c>
      <c r="J212" s="50">
        <v>100</v>
      </c>
      <c r="K212" s="50">
        <v>15.503</v>
      </c>
      <c r="L212" s="49">
        <f>K212*0.5*(I212/100+J212/100)</f>
        <v>15.503</v>
      </c>
      <c r="M212" s="50">
        <v>15.503</v>
      </c>
      <c r="N212" s="49">
        <f>M212*0.5*(I212/100+J212/100)</f>
        <v>15.503</v>
      </c>
      <c r="O212" s="60">
        <v>177.79435395066</v>
      </c>
      <c r="P212" s="60">
        <v>158.5168295</v>
      </c>
      <c r="Q212" s="8">
        <f>(L212-N212)*P212+(N212*O212)</f>
        <v>2756.3458692970821</v>
      </c>
    </row>
    <row r="213" spans="1:17" x14ac:dyDescent="0.35">
      <c r="A213" s="50">
        <v>982974011</v>
      </c>
      <c r="B213" s="51" t="s">
        <v>523</v>
      </c>
      <c r="C213" s="50">
        <v>2022</v>
      </c>
      <c r="D213" s="50">
        <v>66</v>
      </c>
      <c r="E213" s="51" t="s">
        <v>18</v>
      </c>
      <c r="F213" s="50">
        <v>150</v>
      </c>
      <c r="G213" s="51" t="s">
        <v>21</v>
      </c>
      <c r="H213" s="51" t="s">
        <v>20</v>
      </c>
      <c r="I213" s="50">
        <v>100</v>
      </c>
      <c r="J213" s="50">
        <v>100</v>
      </c>
      <c r="K213" s="50">
        <v>18.72</v>
      </c>
      <c r="L213" s="49">
        <f>K213*0.5*(I213/100+J213/100)</f>
        <v>18.72</v>
      </c>
      <c r="M213" s="50">
        <v>18.72</v>
      </c>
      <c r="N213" s="49">
        <f>M213*0.5*(I213/100+J213/100)</f>
        <v>18.72</v>
      </c>
      <c r="O213" s="60">
        <v>173.489664029767</v>
      </c>
      <c r="P213" s="60">
        <v>154.7736209</v>
      </c>
      <c r="Q213" s="8">
        <f>(L213-N213)*P213+(N213*O213)</f>
        <v>3247.7265106372379</v>
      </c>
    </row>
    <row r="214" spans="1:17" x14ac:dyDescent="0.35">
      <c r="A214" s="50">
        <v>982974011</v>
      </c>
      <c r="B214" s="51" t="s">
        <v>523</v>
      </c>
      <c r="C214" s="50">
        <v>2022</v>
      </c>
      <c r="D214" s="50">
        <v>66</v>
      </c>
      <c r="E214" s="51" t="s">
        <v>18</v>
      </c>
      <c r="F214" s="50">
        <v>120</v>
      </c>
      <c r="G214" s="51" t="s">
        <v>21</v>
      </c>
      <c r="H214" s="51" t="s">
        <v>20</v>
      </c>
      <c r="I214" s="50">
        <v>100</v>
      </c>
      <c r="J214" s="50">
        <v>100</v>
      </c>
      <c r="K214" s="50">
        <v>34.159999999999997</v>
      </c>
      <c r="L214" s="49">
        <f>K214*0.5*(I214/100+J214/100)</f>
        <v>34.159999999999997</v>
      </c>
      <c r="M214" s="50">
        <v>34.159999999999997</v>
      </c>
      <c r="N214" s="49">
        <f>M214*0.5*(I214/100+J214/100)</f>
        <v>34.159999999999997</v>
      </c>
      <c r="O214" s="60">
        <v>169.31035342695799</v>
      </c>
      <c r="P214" s="60">
        <v>151.1394378</v>
      </c>
      <c r="Q214" s="8">
        <f>(L214-N214)*P214+(N214*O214)</f>
        <v>5783.6416730648843</v>
      </c>
    </row>
    <row r="215" spans="1:17" x14ac:dyDescent="0.35">
      <c r="A215" s="50">
        <v>982974011</v>
      </c>
      <c r="B215" s="51" t="s">
        <v>523</v>
      </c>
      <c r="C215" s="50">
        <v>2022</v>
      </c>
      <c r="D215" s="50">
        <v>66</v>
      </c>
      <c r="E215" s="51" t="s">
        <v>18</v>
      </c>
      <c r="F215" s="50">
        <v>95</v>
      </c>
      <c r="G215" s="51" t="s">
        <v>21</v>
      </c>
      <c r="H215" s="51" t="s">
        <v>20</v>
      </c>
      <c r="I215" s="50">
        <v>100</v>
      </c>
      <c r="J215" s="50">
        <v>100</v>
      </c>
      <c r="K215" s="50">
        <v>20.733000000000001</v>
      </c>
      <c r="L215" s="49">
        <f>K215*0.5*(I215/100+J215/100)</f>
        <v>20.733000000000001</v>
      </c>
      <c r="M215" s="50">
        <v>20.728000000000002</v>
      </c>
      <c r="N215" s="49">
        <f>M215*0.5*(I215/100+J215/100)</f>
        <v>20.728000000000002</v>
      </c>
      <c r="O215" s="60">
        <v>165.25277031743499</v>
      </c>
      <c r="P215" s="60">
        <v>147.6111046</v>
      </c>
      <c r="Q215" s="8">
        <f>(L215-N215)*P215+(N215*O215)</f>
        <v>3426.0974786627926</v>
      </c>
    </row>
    <row r="216" spans="1:17" x14ac:dyDescent="0.35">
      <c r="A216" s="50">
        <v>982974011</v>
      </c>
      <c r="B216" s="51" t="s">
        <v>523</v>
      </c>
      <c r="C216" s="50">
        <v>2022</v>
      </c>
      <c r="D216" s="50">
        <v>66</v>
      </c>
      <c r="E216" s="51" t="s">
        <v>18</v>
      </c>
      <c r="F216" s="50">
        <v>70</v>
      </c>
      <c r="G216" s="51" t="s">
        <v>21</v>
      </c>
      <c r="H216" s="51" t="s">
        <v>20</v>
      </c>
      <c r="I216" s="50">
        <v>100</v>
      </c>
      <c r="J216" s="50">
        <v>100</v>
      </c>
      <c r="K216" s="50">
        <v>49.311999999999998</v>
      </c>
      <c r="L216" s="49">
        <f>K216*0.5*(I216/100+J216/100)</f>
        <v>49.311999999999998</v>
      </c>
      <c r="M216" s="50">
        <v>43.104999999999997</v>
      </c>
      <c r="N216" s="49">
        <f>M216*0.5*(I216/100+J216/100)</f>
        <v>43.104999999999997</v>
      </c>
      <c r="O216" s="60">
        <v>161.195187207912</v>
      </c>
      <c r="P216" s="60">
        <v>144.08277150000001</v>
      </c>
      <c r="Q216" s="8">
        <f>(L216-N216)*P216+(N216*O216)</f>
        <v>7842.6403072975463</v>
      </c>
    </row>
    <row r="217" spans="1:17" x14ac:dyDescent="0.35">
      <c r="A217" s="50">
        <v>982974011</v>
      </c>
      <c r="B217" s="51" t="s">
        <v>523</v>
      </c>
      <c r="C217" s="50">
        <v>2022</v>
      </c>
      <c r="D217" s="50">
        <v>66</v>
      </c>
      <c r="E217" s="51" t="s">
        <v>22</v>
      </c>
      <c r="F217" s="50">
        <v>243</v>
      </c>
      <c r="G217" s="51" t="s">
        <v>21</v>
      </c>
      <c r="H217" s="51" t="s">
        <v>20</v>
      </c>
      <c r="I217" s="50">
        <v>100</v>
      </c>
      <c r="J217" s="50">
        <v>100</v>
      </c>
      <c r="K217" s="50">
        <v>16.64</v>
      </c>
      <c r="L217" s="49">
        <f>K217*0.5*(I217/100+J217/100)</f>
        <v>16.64</v>
      </c>
      <c r="M217" s="50">
        <v>16.64</v>
      </c>
      <c r="N217" s="49">
        <f>M217*0.5*(I217/100+J217/100)</f>
        <v>16.64</v>
      </c>
      <c r="O217" s="60">
        <v>115.930107928963</v>
      </c>
      <c r="P217" s="60">
        <v>104.9174852</v>
      </c>
      <c r="Q217" s="8">
        <f>(L217-N217)*P217+(N217*O217)</f>
        <v>1929.0769959379443</v>
      </c>
    </row>
    <row r="218" spans="1:17" x14ac:dyDescent="0.35">
      <c r="A218" s="50">
        <v>982974011</v>
      </c>
      <c r="B218" s="51" t="s">
        <v>523</v>
      </c>
      <c r="C218" s="50">
        <v>2022</v>
      </c>
      <c r="D218" s="50">
        <v>66</v>
      </c>
      <c r="E218" s="51" t="s">
        <v>22</v>
      </c>
      <c r="F218" s="50">
        <v>150</v>
      </c>
      <c r="G218" s="51" t="s">
        <v>21</v>
      </c>
      <c r="H218" s="51" t="s">
        <v>20</v>
      </c>
      <c r="I218" s="50">
        <v>100</v>
      </c>
      <c r="J218" s="50">
        <v>100</v>
      </c>
      <c r="K218" s="50">
        <v>61.378</v>
      </c>
      <c r="L218" s="49">
        <f>K218*0.5*(I218/100+J218/100)</f>
        <v>61.378</v>
      </c>
      <c r="M218" s="50">
        <v>11.28</v>
      </c>
      <c r="N218" s="49">
        <f>M218*0.5*(I218/100+J218/100)</f>
        <v>11.28</v>
      </c>
      <c r="O218" s="60">
        <v>113.470978571808</v>
      </c>
      <c r="P218" s="60">
        <v>102.7791118</v>
      </c>
      <c r="Q218" s="8">
        <f>(L218-N218)*P218+(N218*O218)</f>
        <v>6428.9805812463937</v>
      </c>
    </row>
    <row r="219" spans="1:17" x14ac:dyDescent="0.35">
      <c r="A219" s="50">
        <v>982974011</v>
      </c>
      <c r="B219" s="51" t="s">
        <v>523</v>
      </c>
      <c r="C219" s="50">
        <v>2022</v>
      </c>
      <c r="D219" s="50">
        <v>66</v>
      </c>
      <c r="E219" s="51" t="s">
        <v>22</v>
      </c>
      <c r="F219" s="50">
        <v>120</v>
      </c>
      <c r="G219" s="51" t="s">
        <v>21</v>
      </c>
      <c r="H219" s="51" t="s">
        <v>20</v>
      </c>
      <c r="I219" s="50">
        <v>100</v>
      </c>
      <c r="J219" s="50">
        <v>100</v>
      </c>
      <c r="K219" s="50">
        <v>12.23</v>
      </c>
      <c r="L219" s="49">
        <f>K219*0.5*(I219/100+J219/100)</f>
        <v>12.23</v>
      </c>
      <c r="M219" s="50">
        <v>6.74</v>
      </c>
      <c r="N219" s="49">
        <f>M219*0.5*(I219/100+J219/100)</f>
        <v>6.74</v>
      </c>
      <c r="O219" s="60">
        <v>111.083474341562</v>
      </c>
      <c r="P219" s="60">
        <v>100.70302119999999</v>
      </c>
      <c r="Q219" s="8">
        <f>(L219-N219)*P219+(N219*O219)</f>
        <v>1301.562203450128</v>
      </c>
    </row>
    <row r="220" spans="1:17" x14ac:dyDescent="0.35">
      <c r="A220" s="50">
        <v>982974011</v>
      </c>
      <c r="B220" s="51" t="s">
        <v>523</v>
      </c>
      <c r="C220" s="50">
        <v>2022</v>
      </c>
      <c r="D220" s="50">
        <v>66</v>
      </c>
      <c r="E220" s="51" t="s">
        <v>22</v>
      </c>
      <c r="F220" s="50">
        <v>95</v>
      </c>
      <c r="G220" s="51" t="s">
        <v>21</v>
      </c>
      <c r="H220" s="51" t="s">
        <v>20</v>
      </c>
      <c r="I220" s="50">
        <v>100</v>
      </c>
      <c r="J220" s="50">
        <v>100</v>
      </c>
      <c r="K220" s="50">
        <v>72.421999999999997</v>
      </c>
      <c r="L220" s="49">
        <f>K220*0.5*(I220/100+J220/100)</f>
        <v>72.421999999999997</v>
      </c>
      <c r="M220" s="50">
        <v>20.504999999999999</v>
      </c>
      <c r="N220" s="49">
        <f>M220*0.5*(I220/100+J220/100)</f>
        <v>20.504999999999999</v>
      </c>
      <c r="O220" s="60">
        <v>108.76550906947701</v>
      </c>
      <c r="P220" s="60">
        <v>98.687399189999994</v>
      </c>
      <c r="Q220" s="8">
        <f>(L220-N220)*P220+(N220*O220)</f>
        <v>7353.7904672168552</v>
      </c>
    </row>
    <row r="221" spans="1:17" x14ac:dyDescent="0.35">
      <c r="A221" s="50">
        <v>982974011</v>
      </c>
      <c r="B221" s="51" t="s">
        <v>523</v>
      </c>
      <c r="C221" s="50">
        <v>2022</v>
      </c>
      <c r="D221" s="50">
        <v>66</v>
      </c>
      <c r="E221" s="51" t="s">
        <v>22</v>
      </c>
      <c r="F221" s="50">
        <v>70</v>
      </c>
      <c r="G221" s="51" t="s">
        <v>21</v>
      </c>
      <c r="H221" s="51" t="s">
        <v>20</v>
      </c>
      <c r="I221" s="50">
        <v>100</v>
      </c>
      <c r="J221" s="50">
        <v>100</v>
      </c>
      <c r="K221" s="50">
        <v>108.04900000000001</v>
      </c>
      <c r="L221" s="49">
        <f>K221*0.5*(I221/100+J221/100)</f>
        <v>108.04900000000001</v>
      </c>
      <c r="M221" s="50">
        <v>66.801000000000002</v>
      </c>
      <c r="N221" s="49">
        <f>M221*0.5*(I221/100+J221/100)</f>
        <v>66.801000000000002</v>
      </c>
      <c r="O221" s="60">
        <v>106.447543797393</v>
      </c>
      <c r="P221" s="60">
        <v>96.671777219999996</v>
      </c>
      <c r="Q221" s="8">
        <f>(L221-N221)*P221+(N221*O221)</f>
        <v>11098.31983998021</v>
      </c>
    </row>
    <row r="222" spans="1:17" x14ac:dyDescent="0.35">
      <c r="A222" s="50">
        <v>982974011</v>
      </c>
      <c r="B222" s="51" t="s">
        <v>523</v>
      </c>
      <c r="C222" s="50">
        <v>2022</v>
      </c>
      <c r="D222" s="50">
        <v>66</v>
      </c>
      <c r="E222" s="51" t="s">
        <v>18</v>
      </c>
      <c r="F222" s="50">
        <v>150</v>
      </c>
      <c r="G222" s="51" t="s">
        <v>21</v>
      </c>
      <c r="H222" s="51" t="s">
        <v>20</v>
      </c>
      <c r="I222" s="50">
        <v>100</v>
      </c>
      <c r="J222" s="50">
        <v>100</v>
      </c>
      <c r="K222" s="50">
        <v>2.9000000000000001E-2</v>
      </c>
      <c r="L222" s="49">
        <f>K222*0.5*(I222/100+J222/100)</f>
        <v>2.9000000000000001E-2</v>
      </c>
      <c r="M222" s="50">
        <v>0.02</v>
      </c>
      <c r="N222" s="49">
        <f>M222*0.5*(I222/100+J222/100)</f>
        <v>0.02</v>
      </c>
      <c r="O222" s="60">
        <v>154.773620895449</v>
      </c>
      <c r="P222" s="60">
        <v>154.7736209</v>
      </c>
      <c r="Q222" s="8">
        <f>(L222-N222)*P222+(N222*O222)</f>
        <v>4.4884350060089799</v>
      </c>
    </row>
    <row r="223" spans="1:17" x14ac:dyDescent="0.35">
      <c r="A223" s="50">
        <v>982974011</v>
      </c>
      <c r="B223" s="51" t="s">
        <v>523</v>
      </c>
      <c r="C223" s="50">
        <v>2022</v>
      </c>
      <c r="D223" s="50">
        <v>66</v>
      </c>
      <c r="E223" s="51" t="s">
        <v>22</v>
      </c>
      <c r="F223" s="50">
        <v>120</v>
      </c>
      <c r="G223" s="51" t="s">
        <v>21</v>
      </c>
      <c r="H223" s="51" t="s">
        <v>20</v>
      </c>
      <c r="I223" s="50">
        <v>100</v>
      </c>
      <c r="J223" s="50">
        <v>100</v>
      </c>
      <c r="K223" s="50">
        <v>0.38700000000000001</v>
      </c>
      <c r="L223" s="49">
        <f>K223*0.5*(I223/100+J223/100)</f>
        <v>0.38700000000000001</v>
      </c>
      <c r="M223" s="50">
        <v>0</v>
      </c>
      <c r="N223" s="49">
        <f>M223*0.5*(I223/100+J223/100)</f>
        <v>0</v>
      </c>
      <c r="O223" s="60">
        <v>100.703021166575</v>
      </c>
      <c r="P223" s="60">
        <v>100.70302119999999</v>
      </c>
      <c r="Q223" s="8">
        <f>(L223-N223)*P223+(N223*O223)</f>
        <v>38.9720692044</v>
      </c>
    </row>
    <row r="224" spans="1:17" x14ac:dyDescent="0.35">
      <c r="A224" s="50">
        <v>982974011</v>
      </c>
      <c r="B224" s="51" t="s">
        <v>523</v>
      </c>
      <c r="C224" s="50">
        <v>2022</v>
      </c>
      <c r="D224" s="50">
        <v>66</v>
      </c>
      <c r="E224" s="51" t="s">
        <v>22</v>
      </c>
      <c r="F224" s="50">
        <v>95</v>
      </c>
      <c r="G224" s="51" t="s">
        <v>21</v>
      </c>
      <c r="H224" s="51" t="s">
        <v>20</v>
      </c>
      <c r="I224" s="50">
        <v>100</v>
      </c>
      <c r="J224" s="50">
        <v>100</v>
      </c>
      <c r="K224" s="50">
        <v>6.5579999999999998</v>
      </c>
      <c r="L224" s="49">
        <f>K224*0.5*(I224/100+J224/100)</f>
        <v>6.5579999999999998</v>
      </c>
      <c r="M224" s="50">
        <v>0</v>
      </c>
      <c r="N224" s="49">
        <f>M224*0.5*(I224/100+J224/100)</f>
        <v>0</v>
      </c>
      <c r="O224" s="60">
        <v>98.687399190849803</v>
      </c>
      <c r="P224" s="60">
        <v>98.687399189999994</v>
      </c>
      <c r="Q224" s="8">
        <f>(L224-N224)*P224+(N224*O224)</f>
        <v>647.19196388801993</v>
      </c>
    </row>
    <row r="225" spans="1:17" x14ac:dyDescent="0.35">
      <c r="A225" s="50">
        <v>982974011</v>
      </c>
      <c r="B225" s="51" t="s">
        <v>523</v>
      </c>
      <c r="C225" s="50">
        <v>2022</v>
      </c>
      <c r="D225" s="50">
        <v>66</v>
      </c>
      <c r="E225" s="51" t="s">
        <v>22</v>
      </c>
      <c r="F225" s="50">
        <v>70</v>
      </c>
      <c r="G225" s="51" t="s">
        <v>21</v>
      </c>
      <c r="H225" s="51" t="s">
        <v>20</v>
      </c>
      <c r="I225" s="50">
        <v>100</v>
      </c>
      <c r="J225" s="50">
        <v>100</v>
      </c>
      <c r="K225" s="50">
        <v>1.476</v>
      </c>
      <c r="L225" s="49">
        <f>K225*0.5*(I225/100+J225/100)</f>
        <v>1.476</v>
      </c>
      <c r="M225" s="50">
        <v>0</v>
      </c>
      <c r="N225" s="49">
        <f>M225*0.5*(I225/100+J225/100)</f>
        <v>0</v>
      </c>
      <c r="O225" s="60">
        <v>96.671777215124294</v>
      </c>
      <c r="P225" s="60">
        <v>96.671777219999996</v>
      </c>
      <c r="Q225" s="8">
        <f>(L225-N225)*P225+(N225*O225)</f>
        <v>142.68754317672</v>
      </c>
    </row>
    <row r="226" spans="1:17" x14ac:dyDescent="0.35">
      <c r="A226" s="50">
        <v>982974011</v>
      </c>
      <c r="B226" s="51" t="s">
        <v>523</v>
      </c>
      <c r="C226" s="50">
        <v>2022</v>
      </c>
      <c r="D226" s="50">
        <v>24</v>
      </c>
      <c r="E226" s="51" t="s">
        <v>22</v>
      </c>
      <c r="F226" s="50">
        <v>150</v>
      </c>
      <c r="G226" s="51" t="s">
        <v>21</v>
      </c>
      <c r="H226" s="51" t="s">
        <v>20</v>
      </c>
      <c r="I226" s="50">
        <v>100</v>
      </c>
      <c r="J226" s="50">
        <v>100</v>
      </c>
      <c r="K226" s="50">
        <v>1.5860000000000001</v>
      </c>
      <c r="L226" s="49">
        <f>K226*0.5*(I226/100+J226/100)</f>
        <v>1.5860000000000001</v>
      </c>
      <c r="M226" s="47"/>
      <c r="N226" s="49">
        <f>M226*0.5*(I226/100+J226/100)</f>
        <v>0</v>
      </c>
      <c r="O226" s="60">
        <v>73.287452471718296</v>
      </c>
      <c r="P226" s="60">
        <v>73.287452470000005</v>
      </c>
      <c r="Q226" s="8">
        <f>(L226-N226)*P226+(N226*O226)</f>
        <v>116.23389961742001</v>
      </c>
    </row>
    <row r="227" spans="1:17" x14ac:dyDescent="0.35">
      <c r="A227" s="50">
        <v>982974011</v>
      </c>
      <c r="B227" s="51" t="s">
        <v>523</v>
      </c>
      <c r="C227" s="50">
        <v>2022</v>
      </c>
      <c r="D227" s="50">
        <v>24</v>
      </c>
      <c r="E227" s="51" t="s">
        <v>22</v>
      </c>
      <c r="F227" s="50">
        <v>120</v>
      </c>
      <c r="G227" s="51" t="s">
        <v>21</v>
      </c>
      <c r="H227" s="51" t="s">
        <v>20</v>
      </c>
      <c r="I227" s="50">
        <v>100</v>
      </c>
      <c r="J227" s="50">
        <v>100</v>
      </c>
      <c r="K227" s="50">
        <v>2.4</v>
      </c>
      <c r="L227" s="49">
        <f>K227*0.5*(I227/100+J227/100)</f>
        <v>2.4</v>
      </c>
      <c r="M227" s="47"/>
      <c r="N227" s="49">
        <f>M227*0.5*(I227/100+J227/100)</f>
        <v>0</v>
      </c>
      <c r="O227" s="60">
        <v>69.583449160621598</v>
      </c>
      <c r="P227" s="60">
        <v>69.583449160000001</v>
      </c>
      <c r="Q227" s="8">
        <f>(L227-N227)*P227+(N227*O227)</f>
        <v>167.00027798400001</v>
      </c>
    </row>
    <row r="228" spans="1:17" x14ac:dyDescent="0.35">
      <c r="A228" s="50">
        <v>982974011</v>
      </c>
      <c r="B228" s="51" t="s">
        <v>523</v>
      </c>
      <c r="C228" s="50">
        <v>2022</v>
      </c>
      <c r="D228" s="50">
        <v>24</v>
      </c>
      <c r="E228" s="51" t="s">
        <v>22</v>
      </c>
      <c r="F228" s="50">
        <v>25</v>
      </c>
      <c r="G228" s="51" t="s">
        <v>21</v>
      </c>
      <c r="H228" s="51" t="s">
        <v>20</v>
      </c>
      <c r="I228" s="50">
        <v>100</v>
      </c>
      <c r="J228" s="50">
        <v>100</v>
      </c>
      <c r="K228" s="50">
        <v>26.5</v>
      </c>
      <c r="L228" s="49">
        <f>K228*0.5*(I228/100+J228/100)</f>
        <v>26.5</v>
      </c>
      <c r="M228" s="47"/>
      <c r="N228" s="49">
        <f>M228*0.5*(I228/100+J228/100)</f>
        <v>0</v>
      </c>
      <c r="O228" s="60">
        <v>56.510496297927403</v>
      </c>
      <c r="P228" s="60">
        <v>57.5104963</v>
      </c>
      <c r="Q228" s="8">
        <f>(L228-N228)*P228+(N228*O228)</f>
        <v>1524.0281519499999</v>
      </c>
    </row>
    <row r="229" spans="1:17" x14ac:dyDescent="0.35">
      <c r="A229" s="50">
        <v>971589752</v>
      </c>
      <c r="B229" s="51" t="s">
        <v>25</v>
      </c>
      <c r="C229" s="50">
        <v>2022</v>
      </c>
      <c r="D229" s="50">
        <v>66</v>
      </c>
      <c r="E229" s="51" t="s">
        <v>18</v>
      </c>
      <c r="F229" s="50">
        <v>95</v>
      </c>
      <c r="G229" s="51" t="s">
        <v>21</v>
      </c>
      <c r="H229" s="51" t="s">
        <v>20</v>
      </c>
      <c r="I229" s="50">
        <v>100</v>
      </c>
      <c r="J229" s="50">
        <v>100</v>
      </c>
      <c r="K229" s="50">
        <v>0.6</v>
      </c>
      <c r="L229" s="49">
        <f>K229*0.5*(I229/100+J229/100)</f>
        <v>0.6</v>
      </c>
      <c r="M229" s="50">
        <v>0.6</v>
      </c>
      <c r="N229" s="49">
        <f>M229*0.5*(I229/100+J229/100)</f>
        <v>0.6</v>
      </c>
      <c r="O229" s="60">
        <v>165.25277031743499</v>
      </c>
      <c r="P229" s="60">
        <v>147.6111046</v>
      </c>
      <c r="Q229" s="8">
        <f>(L229-N229)*P229+(N229*O229)</f>
        <v>99.151662190460996</v>
      </c>
    </row>
    <row r="230" spans="1:17" x14ac:dyDescent="0.35">
      <c r="A230" s="50">
        <v>971589752</v>
      </c>
      <c r="B230" s="51" t="s">
        <v>25</v>
      </c>
      <c r="C230" s="50">
        <v>2022</v>
      </c>
      <c r="D230" s="50">
        <v>66</v>
      </c>
      <c r="E230" s="51" t="s">
        <v>18</v>
      </c>
      <c r="F230" s="50">
        <v>70</v>
      </c>
      <c r="G230" s="51" t="s">
        <v>21</v>
      </c>
      <c r="H230" s="51" t="s">
        <v>20</v>
      </c>
      <c r="I230" s="50">
        <v>100</v>
      </c>
      <c r="J230" s="50">
        <v>100</v>
      </c>
      <c r="K230" s="50">
        <v>13.94</v>
      </c>
      <c r="L230" s="49">
        <f>K230*0.5*(I230/100+J230/100)</f>
        <v>13.94</v>
      </c>
      <c r="M230" s="50">
        <v>7.5</v>
      </c>
      <c r="N230" s="49">
        <f>M230*0.5*(I230/100+J230/100)</f>
        <v>7.5</v>
      </c>
      <c r="O230" s="60">
        <v>161.195187207912</v>
      </c>
      <c r="P230" s="60">
        <v>144.08277150000001</v>
      </c>
      <c r="Q230" s="8">
        <f>(L230-N230)*P230+(N230*O230)</f>
        <v>2136.8569525193398</v>
      </c>
    </row>
    <row r="231" spans="1:17" x14ac:dyDescent="0.35">
      <c r="A231" s="50">
        <v>971589752</v>
      </c>
      <c r="B231" s="51" t="s">
        <v>25</v>
      </c>
      <c r="C231" s="50">
        <v>2022</v>
      </c>
      <c r="D231" s="50">
        <v>66</v>
      </c>
      <c r="E231" s="51" t="s">
        <v>22</v>
      </c>
      <c r="F231" s="50">
        <v>150</v>
      </c>
      <c r="G231" s="51" t="s">
        <v>21</v>
      </c>
      <c r="H231" s="51" t="s">
        <v>20</v>
      </c>
      <c r="I231" s="50">
        <v>100</v>
      </c>
      <c r="J231" s="50">
        <v>100</v>
      </c>
      <c r="K231" s="50">
        <v>42.521999999999998</v>
      </c>
      <c r="L231" s="49">
        <f>K231*0.5*(I231/100+J231/100)</f>
        <v>42.521999999999998</v>
      </c>
      <c r="M231" s="50">
        <v>10.119</v>
      </c>
      <c r="N231" s="49">
        <f>M231*0.5*(I231/100+J231/100)</f>
        <v>10.119</v>
      </c>
      <c r="O231" s="60">
        <v>113.470978571808</v>
      </c>
      <c r="P231" s="60">
        <v>102.7791118</v>
      </c>
      <c r="Q231" s="8">
        <f>(L231-N231)*P231+(N231*O231)</f>
        <v>4478.5643918235255</v>
      </c>
    </row>
    <row r="232" spans="1:17" x14ac:dyDescent="0.35">
      <c r="A232" s="50">
        <v>971589752</v>
      </c>
      <c r="B232" s="51" t="s">
        <v>25</v>
      </c>
      <c r="C232" s="50">
        <v>2022</v>
      </c>
      <c r="D232" s="50">
        <v>66</v>
      </c>
      <c r="E232" s="51" t="s">
        <v>22</v>
      </c>
      <c r="F232" s="50">
        <v>120</v>
      </c>
      <c r="G232" s="51" t="s">
        <v>21</v>
      </c>
      <c r="H232" s="51" t="s">
        <v>20</v>
      </c>
      <c r="I232" s="50">
        <v>0</v>
      </c>
      <c r="J232" s="50">
        <v>100</v>
      </c>
      <c r="K232" s="50">
        <v>7.9</v>
      </c>
      <c r="L232" s="49">
        <f>K232*0.5*(I232/100+J232/100)</f>
        <v>3.95</v>
      </c>
      <c r="M232" s="50">
        <v>1</v>
      </c>
      <c r="N232" s="49">
        <f>M232*0.5*(I232/100+J232/100)</f>
        <v>0.5</v>
      </c>
      <c r="O232" s="60">
        <v>111.083474341562</v>
      </c>
      <c r="P232" s="60">
        <v>100.70302119999999</v>
      </c>
      <c r="Q232" s="8">
        <f>(L232-N232)*P232+(N232*O232)</f>
        <v>402.96716031078103</v>
      </c>
    </row>
    <row r="233" spans="1:17" x14ac:dyDescent="0.35">
      <c r="A233" s="50">
        <v>971589752</v>
      </c>
      <c r="B233" s="51" t="s">
        <v>25</v>
      </c>
      <c r="C233" s="50">
        <v>2022</v>
      </c>
      <c r="D233" s="50">
        <v>66</v>
      </c>
      <c r="E233" s="51" t="s">
        <v>22</v>
      </c>
      <c r="F233" s="50">
        <v>120</v>
      </c>
      <c r="G233" s="51" t="s">
        <v>21</v>
      </c>
      <c r="H233" s="51" t="s">
        <v>20</v>
      </c>
      <c r="I233" s="50">
        <v>100</v>
      </c>
      <c r="J233" s="50">
        <v>100</v>
      </c>
      <c r="K233" s="50">
        <v>0.372</v>
      </c>
      <c r="L233" s="49">
        <f>K233*0.5*(I233/100+J233/100)</f>
        <v>0.372</v>
      </c>
      <c r="M233" s="50">
        <v>0.372</v>
      </c>
      <c r="N233" s="49">
        <f>M233*0.5*(I233/100+J233/100)</f>
        <v>0.372</v>
      </c>
      <c r="O233" s="60">
        <v>111.083474341562</v>
      </c>
      <c r="P233" s="60">
        <v>100.70302119999999</v>
      </c>
      <c r="Q233" s="8">
        <f>(L233-N233)*P233+(N233*O233)</f>
        <v>41.32305245506106</v>
      </c>
    </row>
    <row r="234" spans="1:17" x14ac:dyDescent="0.35">
      <c r="A234" s="50">
        <v>971589752</v>
      </c>
      <c r="B234" s="51" t="s">
        <v>25</v>
      </c>
      <c r="C234" s="50">
        <v>2022</v>
      </c>
      <c r="D234" s="50">
        <v>66</v>
      </c>
      <c r="E234" s="51" t="s">
        <v>22</v>
      </c>
      <c r="F234" s="50">
        <v>70</v>
      </c>
      <c r="G234" s="51" t="s">
        <v>21</v>
      </c>
      <c r="H234" s="51" t="s">
        <v>20</v>
      </c>
      <c r="I234" s="50">
        <v>100</v>
      </c>
      <c r="J234" s="50">
        <v>100</v>
      </c>
      <c r="K234" s="50">
        <v>2.758</v>
      </c>
      <c r="L234" s="49">
        <f>K234*0.5*(I234/100+J234/100)</f>
        <v>2.758</v>
      </c>
      <c r="M234" s="50">
        <v>2.758</v>
      </c>
      <c r="N234" s="49">
        <f>M234*0.5*(I234/100+J234/100)</f>
        <v>2.758</v>
      </c>
      <c r="O234" s="60">
        <v>106.447543797393</v>
      </c>
      <c r="P234" s="60">
        <v>96.671777219999996</v>
      </c>
      <c r="Q234" s="8">
        <f>(L234-N234)*P234+(N234*O234)</f>
        <v>293.58232579320986</v>
      </c>
    </row>
    <row r="235" spans="1:17" x14ac:dyDescent="0.35">
      <c r="A235" s="50">
        <v>971589752</v>
      </c>
      <c r="B235" s="51" t="s">
        <v>25</v>
      </c>
      <c r="C235" s="50">
        <v>2022</v>
      </c>
      <c r="D235" s="50">
        <v>66</v>
      </c>
      <c r="E235" s="51" t="s">
        <v>22</v>
      </c>
      <c r="F235" s="50">
        <v>150</v>
      </c>
      <c r="G235" s="51" t="s">
        <v>21</v>
      </c>
      <c r="H235" s="51" t="s">
        <v>20</v>
      </c>
      <c r="I235" s="50">
        <v>100</v>
      </c>
      <c r="J235" s="50">
        <v>100</v>
      </c>
      <c r="K235" s="50">
        <v>1.06</v>
      </c>
      <c r="L235" s="49">
        <f>K235*0.5*(I235/100+J235/100)</f>
        <v>1.06</v>
      </c>
      <c r="M235" s="47"/>
      <c r="N235" s="49">
        <f>M235*0.5*(I235/100+J235/100)</f>
        <v>0</v>
      </c>
      <c r="O235" s="60">
        <v>102.77911180157299</v>
      </c>
      <c r="P235" s="60">
        <v>102.7791118</v>
      </c>
      <c r="Q235" s="8">
        <f>(L235-N235)*P235+(N235*O235)</f>
        <v>108.945858508</v>
      </c>
    </row>
    <row r="236" spans="1:17" x14ac:dyDescent="0.35">
      <c r="A236" s="50">
        <v>971589752</v>
      </c>
      <c r="B236" s="51" t="s">
        <v>25</v>
      </c>
      <c r="C236" s="50">
        <v>2022</v>
      </c>
      <c r="D236" s="50">
        <v>66</v>
      </c>
      <c r="E236" s="51" t="s">
        <v>22</v>
      </c>
      <c r="F236" s="50">
        <v>70</v>
      </c>
      <c r="G236" s="51" t="s">
        <v>21</v>
      </c>
      <c r="H236" s="51" t="s">
        <v>20</v>
      </c>
      <c r="I236" s="50">
        <v>100</v>
      </c>
      <c r="J236" s="50">
        <v>0</v>
      </c>
      <c r="K236" s="50">
        <v>1.0489999999999999</v>
      </c>
      <c r="L236" s="49">
        <f>K236*0.5*(I236/100+J236/100)</f>
        <v>0.52449999999999997</v>
      </c>
      <c r="M236" s="47"/>
      <c r="N236" s="49">
        <f>M236*0.5*(I236/100+J236/100)</f>
        <v>0</v>
      </c>
      <c r="O236" s="60">
        <v>96.671777215124294</v>
      </c>
      <c r="P236" s="60">
        <v>96.671777219999996</v>
      </c>
      <c r="Q236" s="8">
        <f>(L236-N236)*P236+(N236*O236)</f>
        <v>50.704347151889998</v>
      </c>
    </row>
    <row r="237" spans="1:17" x14ac:dyDescent="0.35">
      <c r="A237" s="50">
        <v>923050612</v>
      </c>
      <c r="B237" s="51" t="s">
        <v>353</v>
      </c>
      <c r="C237" s="50">
        <v>2022</v>
      </c>
      <c r="D237" s="50">
        <v>66</v>
      </c>
      <c r="E237" s="51" t="s">
        <v>22</v>
      </c>
      <c r="F237" s="50">
        <v>70</v>
      </c>
      <c r="G237" s="51" t="s">
        <v>21</v>
      </c>
      <c r="H237" s="51" t="s">
        <v>20</v>
      </c>
      <c r="I237" s="50">
        <v>0</v>
      </c>
      <c r="J237" s="50">
        <v>100</v>
      </c>
      <c r="K237" s="50">
        <v>1.05</v>
      </c>
      <c r="L237" s="49">
        <f>K237*0.5*(I237/100+J237/100)</f>
        <v>0.52500000000000002</v>
      </c>
      <c r="M237" s="47"/>
      <c r="N237" s="49">
        <f>M237*0.5*(I237/100+J237/100)</f>
        <v>0</v>
      </c>
      <c r="O237" s="60">
        <v>96.671777215124294</v>
      </c>
      <c r="P237" s="60">
        <v>96.671777219999996</v>
      </c>
      <c r="Q237" s="8">
        <f>(L237-N237)*P237+(N237*O237)</f>
        <v>50.752683040500003</v>
      </c>
    </row>
    <row r="238" spans="1:17" x14ac:dyDescent="0.35">
      <c r="A238" s="50">
        <v>923050612</v>
      </c>
      <c r="B238" s="51" t="s">
        <v>353</v>
      </c>
      <c r="C238" s="50">
        <v>2022</v>
      </c>
      <c r="D238" s="50">
        <v>66</v>
      </c>
      <c r="E238" s="51" t="s">
        <v>22</v>
      </c>
      <c r="F238" s="50">
        <v>70</v>
      </c>
      <c r="G238" s="51" t="s">
        <v>21</v>
      </c>
      <c r="H238" s="51" t="s">
        <v>20</v>
      </c>
      <c r="I238" s="50">
        <v>100</v>
      </c>
      <c r="J238" s="50">
        <v>100</v>
      </c>
      <c r="K238" s="50">
        <v>18.2</v>
      </c>
      <c r="L238" s="49">
        <f>K238*0.5*(I238/100+J238/100)</f>
        <v>18.2</v>
      </c>
      <c r="M238" s="47"/>
      <c r="N238" s="49">
        <f>M238*0.5*(I238/100+J238/100)</f>
        <v>0</v>
      </c>
      <c r="O238" s="60">
        <v>96.671777215124294</v>
      </c>
      <c r="P238" s="60">
        <v>96.671777219999996</v>
      </c>
      <c r="Q238" s="8">
        <f>(L238-N238)*P238+(N238*O238)</f>
        <v>1759.4263454039999</v>
      </c>
    </row>
    <row r="239" spans="1:17" x14ac:dyDescent="0.35">
      <c r="A239" s="50">
        <v>998509289</v>
      </c>
      <c r="B239" s="51" t="s">
        <v>26</v>
      </c>
      <c r="C239" s="50">
        <v>2022</v>
      </c>
      <c r="D239" s="50">
        <v>132</v>
      </c>
      <c r="E239" s="51" t="s">
        <v>18</v>
      </c>
      <c r="F239" s="50">
        <v>95</v>
      </c>
      <c r="G239" s="51" t="s">
        <v>19</v>
      </c>
      <c r="H239" s="51" t="s">
        <v>20</v>
      </c>
      <c r="I239" s="50">
        <v>100</v>
      </c>
      <c r="J239" s="50">
        <v>100</v>
      </c>
      <c r="K239" s="50">
        <v>2.2000000000000002</v>
      </c>
      <c r="L239" s="49">
        <f>K239*0.5*(I239/100+J239/100)</f>
        <v>2.2000000000000002</v>
      </c>
      <c r="M239" s="50">
        <v>2.2000000000000002</v>
      </c>
      <c r="N239" s="49">
        <f>M239*0.5*(I239/100+J239/100)</f>
        <v>2.2000000000000002</v>
      </c>
      <c r="O239" s="60">
        <v>239.15372100101101</v>
      </c>
      <c r="P239" s="60">
        <v>218.53834889999999</v>
      </c>
      <c r="Q239" s="8">
        <f>(L239-N239)*P239+(N239*O239)</f>
        <v>526.13818620222423</v>
      </c>
    </row>
    <row r="240" spans="1:17" x14ac:dyDescent="0.35">
      <c r="A240" s="50">
        <v>919415096</v>
      </c>
      <c r="B240" s="51" t="s">
        <v>354</v>
      </c>
      <c r="C240" s="50">
        <v>2022</v>
      </c>
      <c r="D240" s="50">
        <v>132</v>
      </c>
      <c r="E240" s="51" t="s">
        <v>22</v>
      </c>
      <c r="F240" s="50">
        <v>150</v>
      </c>
      <c r="G240" s="51" t="s">
        <v>21</v>
      </c>
      <c r="H240" s="51" t="s">
        <v>20</v>
      </c>
      <c r="I240" s="50">
        <v>100</v>
      </c>
      <c r="J240" s="50">
        <v>100</v>
      </c>
      <c r="K240" s="50">
        <v>6.7</v>
      </c>
      <c r="L240" s="49">
        <f>K240*0.5*(I240/100+J240/100)</f>
        <v>6.7</v>
      </c>
      <c r="M240" s="47"/>
      <c r="N240" s="49">
        <f>M240*0.5*(I240/100+J240/100)</f>
        <v>0</v>
      </c>
      <c r="O240" s="60">
        <v>120.331114384497</v>
      </c>
      <c r="P240" s="60">
        <v>120.3311144</v>
      </c>
      <c r="Q240" s="8">
        <f>(L240-N240)*P240+(N240*O240)</f>
        <v>806.21846648000007</v>
      </c>
    </row>
    <row r="241" spans="1:17" x14ac:dyDescent="0.35">
      <c r="A241" s="50">
        <v>919415096</v>
      </c>
      <c r="B241" s="51" t="s">
        <v>354</v>
      </c>
      <c r="C241" s="50">
        <v>2022</v>
      </c>
      <c r="D241" s="50">
        <v>66</v>
      </c>
      <c r="E241" s="51" t="s">
        <v>22</v>
      </c>
      <c r="F241" s="50">
        <v>70</v>
      </c>
      <c r="G241" s="51" t="s">
        <v>21</v>
      </c>
      <c r="H241" s="51" t="s">
        <v>20</v>
      </c>
      <c r="I241" s="50">
        <v>100</v>
      </c>
      <c r="J241" s="50">
        <v>100</v>
      </c>
      <c r="K241" s="50">
        <v>20</v>
      </c>
      <c r="L241" s="49">
        <f>K241*0.5*(I241/100+J241/100)</f>
        <v>20</v>
      </c>
      <c r="M241" s="47"/>
      <c r="N241" s="49">
        <f>M241*0.5*(I241/100+J241/100)</f>
        <v>0</v>
      </c>
      <c r="O241" s="60">
        <v>96.671777215124294</v>
      </c>
      <c r="P241" s="60">
        <v>96.671777219999996</v>
      </c>
      <c r="Q241" s="8">
        <f>(L241-N241)*P241+(N241*O241)</f>
        <v>1933.4355443999998</v>
      </c>
    </row>
    <row r="242" spans="1:17" x14ac:dyDescent="0.35">
      <c r="A242" s="50">
        <v>923152601</v>
      </c>
      <c r="B242" s="51" t="s">
        <v>310</v>
      </c>
      <c r="C242" s="50">
        <v>2022</v>
      </c>
      <c r="D242" s="50">
        <v>132</v>
      </c>
      <c r="E242" s="51" t="s">
        <v>22</v>
      </c>
      <c r="F242" s="50">
        <v>243</v>
      </c>
      <c r="G242" s="51" t="s">
        <v>21</v>
      </c>
      <c r="H242" s="51" t="s">
        <v>20</v>
      </c>
      <c r="I242" s="50">
        <v>100</v>
      </c>
      <c r="J242" s="50">
        <v>100</v>
      </c>
      <c r="K242" s="50">
        <v>0.35899999999999999</v>
      </c>
      <c r="L242" s="49">
        <f>K242*0.5*(I242/100+J242/100)</f>
        <v>0.35899999999999999</v>
      </c>
      <c r="M242" s="50">
        <v>0.35</v>
      </c>
      <c r="N242" s="49">
        <f>M242*0.5*(I242/100+J242/100)</f>
        <v>0.35</v>
      </c>
      <c r="O242" s="60">
        <v>136.44370498843699</v>
      </c>
      <c r="P242" s="60">
        <v>122.9510478</v>
      </c>
      <c r="Q242" s="8">
        <f>(L242-N242)*P242+(N242*O242)</f>
        <v>48.861856176152948</v>
      </c>
    </row>
    <row r="243" spans="1:17" x14ac:dyDescent="0.35">
      <c r="A243" s="50">
        <v>923152601</v>
      </c>
      <c r="B243" s="51" t="s">
        <v>310</v>
      </c>
      <c r="C243" s="50">
        <v>2022</v>
      </c>
      <c r="D243" s="50">
        <v>66</v>
      </c>
      <c r="E243" s="51" t="s">
        <v>18</v>
      </c>
      <c r="F243" s="50">
        <v>150</v>
      </c>
      <c r="G243" s="51" t="s">
        <v>21</v>
      </c>
      <c r="H243" s="51" t="s">
        <v>20</v>
      </c>
      <c r="I243" s="50">
        <v>100</v>
      </c>
      <c r="J243" s="50">
        <v>100</v>
      </c>
      <c r="K243" s="50">
        <v>7</v>
      </c>
      <c r="L243" s="49">
        <f>K243*0.5*(I243/100+J243/100)</f>
        <v>7</v>
      </c>
      <c r="M243" s="47"/>
      <c r="N243" s="49">
        <f>M243*0.5*(I243/100+J243/100)</f>
        <v>0</v>
      </c>
      <c r="O243" s="60">
        <v>154.773620895449</v>
      </c>
      <c r="P243" s="60">
        <v>154.7736209</v>
      </c>
      <c r="Q243" s="8">
        <f>(L243-N243)*P243+(N243*O243)</f>
        <v>1083.4153463</v>
      </c>
    </row>
    <row r="244" spans="1:17" x14ac:dyDescent="0.35">
      <c r="A244" s="50">
        <v>923152601</v>
      </c>
      <c r="B244" s="51" t="s">
        <v>310</v>
      </c>
      <c r="C244" s="50">
        <v>2022</v>
      </c>
      <c r="D244" s="50">
        <v>66</v>
      </c>
      <c r="E244" s="51" t="s">
        <v>22</v>
      </c>
      <c r="F244" s="50">
        <v>150</v>
      </c>
      <c r="G244" s="51" t="s">
        <v>21</v>
      </c>
      <c r="H244" s="51" t="s">
        <v>20</v>
      </c>
      <c r="I244" s="50">
        <v>100</v>
      </c>
      <c r="J244" s="50">
        <v>100</v>
      </c>
      <c r="K244" s="50">
        <v>3.7</v>
      </c>
      <c r="L244" s="49">
        <f>K244*0.5*(I244/100+J244/100)</f>
        <v>3.7</v>
      </c>
      <c r="M244" s="47"/>
      <c r="N244" s="49">
        <f>M244*0.5*(I244/100+J244/100)</f>
        <v>0</v>
      </c>
      <c r="O244" s="60">
        <v>102.77911180157299</v>
      </c>
      <c r="P244" s="60">
        <v>102.7791118</v>
      </c>
      <c r="Q244" s="8">
        <f>(L244-N244)*P244+(N244*O244)</f>
        <v>380.28271366000001</v>
      </c>
    </row>
    <row r="245" spans="1:17" x14ac:dyDescent="0.35">
      <c r="A245" s="50">
        <v>923152601</v>
      </c>
      <c r="B245" s="51" t="s">
        <v>310</v>
      </c>
      <c r="C245" s="50">
        <v>2022</v>
      </c>
      <c r="D245" s="50">
        <v>66</v>
      </c>
      <c r="E245" s="51" t="s">
        <v>22</v>
      </c>
      <c r="F245" s="50">
        <v>95</v>
      </c>
      <c r="G245" s="51" t="s">
        <v>21</v>
      </c>
      <c r="H245" s="51" t="s">
        <v>20</v>
      </c>
      <c r="I245" s="50">
        <v>0</v>
      </c>
      <c r="J245" s="50">
        <v>100</v>
      </c>
      <c r="K245" s="50">
        <v>8</v>
      </c>
      <c r="L245" s="49">
        <f>K245*0.5*(I245/100+J245/100)</f>
        <v>4</v>
      </c>
      <c r="M245" s="47"/>
      <c r="N245" s="49">
        <f>M245*0.5*(I245/100+J245/100)</f>
        <v>0</v>
      </c>
      <c r="O245" s="60">
        <v>98.687399190849803</v>
      </c>
      <c r="P245" s="60">
        <v>98.687399189999994</v>
      </c>
      <c r="Q245" s="8">
        <f>(L245-N245)*P245+(N245*O245)</f>
        <v>394.74959675999997</v>
      </c>
    </row>
    <row r="246" spans="1:17" x14ac:dyDescent="0.35">
      <c r="A246" s="50">
        <v>923152601</v>
      </c>
      <c r="B246" s="51" t="s">
        <v>310</v>
      </c>
      <c r="C246" s="50">
        <v>2022</v>
      </c>
      <c r="D246" s="50">
        <v>66</v>
      </c>
      <c r="E246" s="51" t="s">
        <v>22</v>
      </c>
      <c r="F246" s="50">
        <v>95</v>
      </c>
      <c r="G246" s="51" t="s">
        <v>21</v>
      </c>
      <c r="H246" s="51" t="s">
        <v>20</v>
      </c>
      <c r="I246" s="50">
        <v>100</v>
      </c>
      <c r="J246" s="50">
        <v>100</v>
      </c>
      <c r="K246" s="50">
        <v>131.80000000000001</v>
      </c>
      <c r="L246" s="49">
        <f>K246*0.5*(I246/100+J246/100)</f>
        <v>131.80000000000001</v>
      </c>
      <c r="M246" s="47"/>
      <c r="N246" s="49">
        <f>M246*0.5*(I246/100+J246/100)</f>
        <v>0</v>
      </c>
      <c r="O246" s="60">
        <v>98.687399190849803</v>
      </c>
      <c r="P246" s="60">
        <v>98.687399189999994</v>
      </c>
      <c r="Q246" s="8">
        <f>(L246-N246)*P246+(N246*O246)</f>
        <v>13006.999213242001</v>
      </c>
    </row>
    <row r="247" spans="1:17" x14ac:dyDescent="0.35">
      <c r="A247" s="50">
        <v>923152601</v>
      </c>
      <c r="B247" s="51" t="s">
        <v>310</v>
      </c>
      <c r="C247" s="50">
        <v>2022</v>
      </c>
      <c r="D247" s="50">
        <v>66</v>
      </c>
      <c r="E247" s="51" t="s">
        <v>22</v>
      </c>
      <c r="F247" s="50">
        <v>70</v>
      </c>
      <c r="G247" s="51" t="s">
        <v>21</v>
      </c>
      <c r="H247" s="51" t="s">
        <v>20</v>
      </c>
      <c r="I247" s="50">
        <v>100</v>
      </c>
      <c r="J247" s="50">
        <v>100</v>
      </c>
      <c r="K247" s="50">
        <v>83.4</v>
      </c>
      <c r="L247" s="49">
        <f>K247*0.5*(I247/100+J247/100)</f>
        <v>83.4</v>
      </c>
      <c r="M247" s="47"/>
      <c r="N247" s="49">
        <f>M247*0.5*(I247/100+J247/100)</f>
        <v>0</v>
      </c>
      <c r="O247" s="60">
        <v>96.671777215124294</v>
      </c>
      <c r="P247" s="60">
        <v>96.671777219999996</v>
      </c>
      <c r="Q247" s="8">
        <f>(L247-N247)*P247+(N247*O247)</f>
        <v>8062.4262201480005</v>
      </c>
    </row>
    <row r="248" spans="1:17" x14ac:dyDescent="0.35">
      <c r="A248" s="50">
        <v>979422679</v>
      </c>
      <c r="B248" s="51" t="s">
        <v>355</v>
      </c>
      <c r="C248" s="50">
        <v>2022</v>
      </c>
      <c r="D248" s="50">
        <v>132</v>
      </c>
      <c r="E248" s="51" t="s">
        <v>18</v>
      </c>
      <c r="F248" s="50">
        <v>243</v>
      </c>
      <c r="G248" s="51" t="s">
        <v>21</v>
      </c>
      <c r="H248" s="51" t="s">
        <v>23</v>
      </c>
      <c r="I248" s="50">
        <v>100</v>
      </c>
      <c r="J248" s="50">
        <v>100</v>
      </c>
      <c r="K248" s="50">
        <v>3.3</v>
      </c>
      <c r="L248" s="49">
        <f>K248*0.5*(I248/100+J248/100)</f>
        <v>3.3</v>
      </c>
      <c r="M248" s="50">
        <v>3.3</v>
      </c>
      <c r="N248" s="49">
        <f>M248*0.5*(I248/100+J248/100)</f>
        <v>3.3</v>
      </c>
      <c r="O248" s="60">
        <v>249.653244988848</v>
      </c>
      <c r="P248" s="60">
        <v>227.0856679</v>
      </c>
      <c r="Q248" s="8">
        <f>(L248-N248)*P248+(N248*O248)</f>
        <v>823.85570846319831</v>
      </c>
    </row>
    <row r="249" spans="1:17" x14ac:dyDescent="0.35">
      <c r="A249" s="50">
        <v>979422679</v>
      </c>
      <c r="B249" s="51" t="s">
        <v>355</v>
      </c>
      <c r="C249" s="50">
        <v>2022</v>
      </c>
      <c r="D249" s="50">
        <v>132</v>
      </c>
      <c r="E249" s="51" t="s">
        <v>18</v>
      </c>
      <c r="F249" s="50">
        <v>329</v>
      </c>
      <c r="G249" s="51" t="s">
        <v>19</v>
      </c>
      <c r="H249" s="51" t="s">
        <v>20</v>
      </c>
      <c r="I249" s="50">
        <v>100</v>
      </c>
      <c r="J249" s="50">
        <v>100</v>
      </c>
      <c r="K249" s="50">
        <v>1.1399999999999999</v>
      </c>
      <c r="L249" s="49">
        <f>K249*0.5*(I249/100+J249/100)</f>
        <v>1.1399999999999999</v>
      </c>
      <c r="M249" s="50">
        <v>1.1399999999999999</v>
      </c>
      <c r="N249" s="49">
        <f>M249*0.5*(I249/100+J249/100)</f>
        <v>1.1399999999999999</v>
      </c>
      <c r="O249" s="60">
        <v>265.44604379846197</v>
      </c>
      <c r="P249" s="60">
        <v>242.2014394</v>
      </c>
      <c r="Q249" s="8">
        <f>(L249-N249)*P249+(N249*O249)</f>
        <v>302.60848993024661</v>
      </c>
    </row>
    <row r="250" spans="1:17" x14ac:dyDescent="0.35">
      <c r="A250" s="50">
        <v>979422679</v>
      </c>
      <c r="B250" s="51" t="s">
        <v>355</v>
      </c>
      <c r="C250" s="50">
        <v>2022</v>
      </c>
      <c r="D250" s="50">
        <v>132</v>
      </c>
      <c r="E250" s="51" t="s">
        <v>18</v>
      </c>
      <c r="F250" s="50">
        <v>243</v>
      </c>
      <c r="G250" s="51" t="s">
        <v>19</v>
      </c>
      <c r="H250" s="51" t="s">
        <v>20</v>
      </c>
      <c r="I250" s="50">
        <v>100</v>
      </c>
      <c r="J250" s="50">
        <v>100</v>
      </c>
      <c r="K250" s="50">
        <v>58.039000000000001</v>
      </c>
      <c r="L250" s="49">
        <f>K250*0.5*(I250/100+J250/100)</f>
        <v>58.039000000000001</v>
      </c>
      <c r="M250" s="50">
        <v>60.24</v>
      </c>
      <c r="N250" s="49">
        <f>M250*0.5*(I250/100+J250/100)</f>
        <v>60.24</v>
      </c>
      <c r="O250" s="60">
        <v>258.675770678118</v>
      </c>
      <c r="P250" s="60">
        <v>236.10819359999999</v>
      </c>
      <c r="Q250" s="8">
        <f>(L250-N250)*P250+(N250*O250)</f>
        <v>15062.954291536229</v>
      </c>
    </row>
    <row r="251" spans="1:17" x14ac:dyDescent="0.35">
      <c r="A251" s="50">
        <v>979422679</v>
      </c>
      <c r="B251" s="51" t="s">
        <v>355</v>
      </c>
      <c r="C251" s="50">
        <v>2022</v>
      </c>
      <c r="D251" s="50">
        <v>132</v>
      </c>
      <c r="E251" s="51" t="s">
        <v>18</v>
      </c>
      <c r="F251" s="50">
        <v>150</v>
      </c>
      <c r="G251" s="51" t="s">
        <v>19</v>
      </c>
      <c r="H251" s="51" t="s">
        <v>20</v>
      </c>
      <c r="I251" s="50">
        <v>100</v>
      </c>
      <c r="J251" s="50">
        <v>100</v>
      </c>
      <c r="K251" s="50">
        <v>14</v>
      </c>
      <c r="L251" s="49">
        <f>K251*0.5*(I251/100+J251/100)</f>
        <v>14</v>
      </c>
      <c r="M251" s="50">
        <v>14</v>
      </c>
      <c r="N251" s="49">
        <f>M251*0.5*(I251/100+J251/100)</f>
        <v>14</v>
      </c>
      <c r="O251" s="60">
        <v>252.10268997875599</v>
      </c>
      <c r="P251" s="60">
        <v>230.192421</v>
      </c>
      <c r="Q251" s="8">
        <f>(L251-N251)*P251+(N251*O251)</f>
        <v>3529.4376597025839</v>
      </c>
    </row>
    <row r="252" spans="1:17" x14ac:dyDescent="0.35">
      <c r="A252" s="50">
        <v>979422679</v>
      </c>
      <c r="B252" s="51" t="s">
        <v>355</v>
      </c>
      <c r="C252" s="50">
        <v>2022</v>
      </c>
      <c r="D252" s="50">
        <v>132</v>
      </c>
      <c r="E252" s="51" t="s">
        <v>18</v>
      </c>
      <c r="F252" s="50">
        <v>120</v>
      </c>
      <c r="G252" s="51" t="s">
        <v>19</v>
      </c>
      <c r="H252" s="51" t="s">
        <v>20</v>
      </c>
      <c r="I252" s="50">
        <v>100</v>
      </c>
      <c r="J252" s="50">
        <v>100</v>
      </c>
      <c r="K252" s="50">
        <v>54.7</v>
      </c>
      <c r="L252" s="49">
        <f>K252*0.5*(I252/100+J252/100)</f>
        <v>54.7</v>
      </c>
      <c r="M252" s="50">
        <v>54.7</v>
      </c>
      <c r="N252" s="49">
        <f>M252*0.5*(I252/100+J252/100)</f>
        <v>54.7</v>
      </c>
      <c r="O252" s="60">
        <v>245.52960927939299</v>
      </c>
      <c r="P252" s="60">
        <v>224.2766484</v>
      </c>
      <c r="Q252" s="8">
        <f>(L252-N252)*P252+(N252*O252)</f>
        <v>13430.469627582797</v>
      </c>
    </row>
    <row r="253" spans="1:17" x14ac:dyDescent="0.35">
      <c r="A253" s="50">
        <v>979422679</v>
      </c>
      <c r="B253" s="51" t="s">
        <v>355</v>
      </c>
      <c r="C253" s="50">
        <v>2022</v>
      </c>
      <c r="D253" s="50">
        <v>132</v>
      </c>
      <c r="E253" s="51" t="s">
        <v>22</v>
      </c>
      <c r="F253" s="50">
        <v>150</v>
      </c>
      <c r="G253" s="51" t="s">
        <v>19</v>
      </c>
      <c r="H253" s="51" t="s">
        <v>20</v>
      </c>
      <c r="I253" s="50">
        <v>100</v>
      </c>
      <c r="J253" s="50">
        <v>100</v>
      </c>
      <c r="K253" s="50">
        <v>14.5</v>
      </c>
      <c r="L253" s="49">
        <f>K253*0.5*(I253/100+J253/100)</f>
        <v>14.5</v>
      </c>
      <c r="M253" s="50">
        <v>1</v>
      </c>
      <c r="N253" s="49">
        <f>M253*0.5*(I253/100+J253/100)</f>
        <v>1</v>
      </c>
      <c r="O253" s="60">
        <v>165.496671576745</v>
      </c>
      <c r="P253" s="60">
        <v>152.39700439999999</v>
      </c>
      <c r="Q253" s="8">
        <f>(L253-N253)*P253+(N253*O253)</f>
        <v>2222.8562309767449</v>
      </c>
    </row>
    <row r="254" spans="1:17" x14ac:dyDescent="0.35">
      <c r="A254" s="50">
        <v>979422679</v>
      </c>
      <c r="B254" s="51" t="s">
        <v>355</v>
      </c>
      <c r="C254" s="50">
        <v>2022</v>
      </c>
      <c r="D254" s="50">
        <v>132</v>
      </c>
      <c r="E254" s="51" t="s">
        <v>22</v>
      </c>
      <c r="F254" s="50">
        <v>120</v>
      </c>
      <c r="G254" s="51" t="s">
        <v>19</v>
      </c>
      <c r="H254" s="51" t="s">
        <v>20</v>
      </c>
      <c r="I254" s="50">
        <v>100</v>
      </c>
      <c r="J254" s="50">
        <v>100</v>
      </c>
      <c r="K254" s="50">
        <v>3.39</v>
      </c>
      <c r="L254" s="49">
        <f>K254*0.5*(I254/100+J254/100)</f>
        <v>3.39</v>
      </c>
      <c r="M254" s="50">
        <v>3.39</v>
      </c>
      <c r="N254" s="49">
        <f>M254*0.5*(I254/100+J254/100)</f>
        <v>3.39</v>
      </c>
      <c r="O254" s="60">
        <v>161.56677142944301</v>
      </c>
      <c r="P254" s="60">
        <v>148.86009429999999</v>
      </c>
      <c r="Q254" s="8">
        <f>(L254-N254)*P254+(N254*O254)</f>
        <v>547.71135514581181</v>
      </c>
    </row>
    <row r="255" spans="1:17" x14ac:dyDescent="0.35">
      <c r="A255" s="50">
        <v>979422679</v>
      </c>
      <c r="B255" s="51" t="s">
        <v>355</v>
      </c>
      <c r="C255" s="50">
        <v>2022</v>
      </c>
      <c r="D255" s="50">
        <v>132</v>
      </c>
      <c r="E255" s="51" t="s">
        <v>18</v>
      </c>
      <c r="F255" s="50">
        <v>481</v>
      </c>
      <c r="G255" s="51" t="s">
        <v>21</v>
      </c>
      <c r="H255" s="51" t="s">
        <v>20</v>
      </c>
      <c r="I255" s="50">
        <v>100</v>
      </c>
      <c r="J255" s="50">
        <v>100</v>
      </c>
      <c r="K255" s="50">
        <v>1.8</v>
      </c>
      <c r="L255" s="49">
        <f>K255*0.5*(I255/100+J255/100)</f>
        <v>1.8</v>
      </c>
      <c r="M255" s="50">
        <v>1.8</v>
      </c>
      <c r="N255" s="49">
        <f>M255*0.5*(I255/100+J255/100)</f>
        <v>1.8</v>
      </c>
      <c r="O255" s="60">
        <v>226.23338554468401</v>
      </c>
      <c r="P255" s="60">
        <v>200.8333787</v>
      </c>
      <c r="Q255" s="8">
        <f>(L255-N255)*P255+(N255*O255)</f>
        <v>407.22009398043122</v>
      </c>
    </row>
    <row r="256" spans="1:17" x14ac:dyDescent="0.35">
      <c r="A256" s="50">
        <v>979422679</v>
      </c>
      <c r="B256" s="51" t="s">
        <v>355</v>
      </c>
      <c r="C256" s="50">
        <v>2022</v>
      </c>
      <c r="D256" s="50">
        <v>132</v>
      </c>
      <c r="E256" s="51" t="s">
        <v>18</v>
      </c>
      <c r="F256" s="50">
        <v>430</v>
      </c>
      <c r="G256" s="51" t="s">
        <v>21</v>
      </c>
      <c r="H256" s="51" t="s">
        <v>20</v>
      </c>
      <c r="I256" s="50">
        <v>100</v>
      </c>
      <c r="J256" s="50">
        <v>100</v>
      </c>
      <c r="K256" s="50">
        <v>2.69</v>
      </c>
      <c r="L256" s="49">
        <f>K256*0.5*(I256/100+J256/100)</f>
        <v>2.69</v>
      </c>
      <c r="M256" s="50">
        <v>2.69</v>
      </c>
      <c r="N256" s="49">
        <f>M256*0.5*(I256/100+J256/100)</f>
        <v>2.69</v>
      </c>
      <c r="O256" s="60">
        <v>220.561539363771</v>
      </c>
      <c r="P256" s="60">
        <v>195.9013386</v>
      </c>
      <c r="Q256" s="8">
        <f>(L256-N256)*P256+(N256*O256)</f>
        <v>593.31054088854398</v>
      </c>
    </row>
    <row r="257" spans="1:17" x14ac:dyDescent="0.35">
      <c r="A257" s="50">
        <v>979422679</v>
      </c>
      <c r="B257" s="51" t="s">
        <v>355</v>
      </c>
      <c r="C257" s="50">
        <v>2022</v>
      </c>
      <c r="D257" s="50">
        <v>132</v>
      </c>
      <c r="E257" s="51" t="s">
        <v>18</v>
      </c>
      <c r="F257" s="50">
        <v>329</v>
      </c>
      <c r="G257" s="51" t="s">
        <v>21</v>
      </c>
      <c r="H257" s="51" t="s">
        <v>20</v>
      </c>
      <c r="I257" s="50">
        <v>100</v>
      </c>
      <c r="J257" s="50">
        <v>100</v>
      </c>
      <c r="K257" s="50">
        <v>73.013999999999996</v>
      </c>
      <c r="L257" s="49">
        <f>K257*0.5*(I257/100+J257/100)</f>
        <v>73.013999999999996</v>
      </c>
      <c r="M257" s="50">
        <v>72.95</v>
      </c>
      <c r="N257" s="49">
        <f>M257*0.5*(I257/100+J257/100)</f>
        <v>72.95</v>
      </c>
      <c r="O257" s="60">
        <v>209.70863357882101</v>
      </c>
      <c r="P257" s="60">
        <v>186.4640292</v>
      </c>
      <c r="Q257" s="8">
        <f>(L257-N257)*P257+(N257*O257)</f>
        <v>15310.178517443792</v>
      </c>
    </row>
    <row r="258" spans="1:17" x14ac:dyDescent="0.35">
      <c r="A258" s="50">
        <v>979422679</v>
      </c>
      <c r="B258" s="51" t="s">
        <v>355</v>
      </c>
      <c r="C258" s="50">
        <v>2022</v>
      </c>
      <c r="D258" s="50">
        <v>132</v>
      </c>
      <c r="E258" s="51" t="s">
        <v>18</v>
      </c>
      <c r="F258" s="50">
        <v>243</v>
      </c>
      <c r="G258" s="51" t="s">
        <v>21</v>
      </c>
      <c r="H258" s="51" t="s">
        <v>20</v>
      </c>
      <c r="I258" s="50">
        <v>100</v>
      </c>
      <c r="J258" s="50">
        <v>100</v>
      </c>
      <c r="K258" s="50">
        <v>265.96100000000001</v>
      </c>
      <c r="L258" s="49">
        <f>K258*0.5*(I258/100+J258/100)</f>
        <v>265.96100000000001</v>
      </c>
      <c r="M258" s="50">
        <v>265.89999999999998</v>
      </c>
      <c r="N258" s="49">
        <f>M258*0.5*(I258/100+J258/100)</f>
        <v>265.89999999999998</v>
      </c>
      <c r="O258" s="60">
        <v>204.51809085322401</v>
      </c>
      <c r="P258" s="60">
        <v>181.95051380000001</v>
      </c>
      <c r="Q258" s="8">
        <f>(L258-N258)*P258+(N258*O258)</f>
        <v>54392.459339214067</v>
      </c>
    </row>
    <row r="259" spans="1:17" x14ac:dyDescent="0.35">
      <c r="A259" s="50">
        <v>979422679</v>
      </c>
      <c r="B259" s="51" t="s">
        <v>355</v>
      </c>
      <c r="C259" s="50">
        <v>2022</v>
      </c>
      <c r="D259" s="50">
        <v>132</v>
      </c>
      <c r="E259" s="51" t="s">
        <v>18</v>
      </c>
      <c r="F259" s="50">
        <v>150</v>
      </c>
      <c r="G259" s="51" t="s">
        <v>21</v>
      </c>
      <c r="H259" s="51" t="s">
        <v>20</v>
      </c>
      <c r="I259" s="50">
        <v>100</v>
      </c>
      <c r="J259" s="50">
        <v>100</v>
      </c>
      <c r="K259" s="50">
        <v>116.185</v>
      </c>
      <c r="L259" s="49">
        <f>K259*0.5*(I259/100+J259/100)</f>
        <v>116.185</v>
      </c>
      <c r="M259" s="50">
        <v>116.18</v>
      </c>
      <c r="N259" s="49">
        <f>M259*0.5*(I259/100+J259/100)</f>
        <v>116.18</v>
      </c>
      <c r="O259" s="60">
        <v>199.47872898371301</v>
      </c>
      <c r="P259" s="60">
        <v>177.56845999999999</v>
      </c>
      <c r="Q259" s="8">
        <f>(L259-N259)*P259+(N259*O259)</f>
        <v>23176.326575627776</v>
      </c>
    </row>
    <row r="260" spans="1:17" x14ac:dyDescent="0.35">
      <c r="A260" s="50">
        <v>979422679</v>
      </c>
      <c r="B260" s="51" t="s">
        <v>355</v>
      </c>
      <c r="C260" s="50">
        <v>2022</v>
      </c>
      <c r="D260" s="50">
        <v>132</v>
      </c>
      <c r="E260" s="51" t="s">
        <v>18</v>
      </c>
      <c r="F260" s="50">
        <v>120</v>
      </c>
      <c r="G260" s="51" t="s">
        <v>21</v>
      </c>
      <c r="H260" s="51" t="s">
        <v>20</v>
      </c>
      <c r="I260" s="50">
        <v>100</v>
      </c>
      <c r="J260" s="50">
        <v>100</v>
      </c>
      <c r="K260" s="50">
        <v>145.12100000000001</v>
      </c>
      <c r="L260" s="49">
        <f>K260*0.5*(I260/100+J260/100)</f>
        <v>145.12100000000001</v>
      </c>
      <c r="M260" s="50">
        <v>129.71</v>
      </c>
      <c r="N260" s="49">
        <f>M260*0.5*(I260/100+J260/100)</f>
        <v>129.71</v>
      </c>
      <c r="O260" s="60">
        <v>194.43936711420099</v>
      </c>
      <c r="P260" s="60">
        <v>173.18640619999999</v>
      </c>
      <c r="Q260" s="8">
        <f>(L260-N260)*P260+(N260*O260)</f>
        <v>27889.706014331212</v>
      </c>
    </row>
    <row r="261" spans="1:17" x14ac:dyDescent="0.35">
      <c r="A261" s="50">
        <v>979422679</v>
      </c>
      <c r="B261" s="51" t="s">
        <v>355</v>
      </c>
      <c r="C261" s="50">
        <v>2022</v>
      </c>
      <c r="D261" s="50">
        <v>132</v>
      </c>
      <c r="E261" s="51" t="s">
        <v>18</v>
      </c>
      <c r="F261" s="50">
        <v>95</v>
      </c>
      <c r="G261" s="51" t="s">
        <v>21</v>
      </c>
      <c r="H261" s="51" t="s">
        <v>20</v>
      </c>
      <c r="I261" s="50">
        <v>100</v>
      </c>
      <c r="J261" s="50">
        <v>100</v>
      </c>
      <c r="K261" s="50">
        <v>21</v>
      </c>
      <c r="L261" s="49">
        <f>K261*0.5*(I261/100+J261/100)</f>
        <v>21</v>
      </c>
      <c r="M261" s="50">
        <v>20.76</v>
      </c>
      <c r="N261" s="49">
        <f>M261*0.5*(I261/100+J261/100)</f>
        <v>20.76</v>
      </c>
      <c r="O261" s="60">
        <v>189.551186100775</v>
      </c>
      <c r="P261" s="60">
        <v>168.93581399999999</v>
      </c>
      <c r="Q261" s="8">
        <f>(L261-N261)*P261+(N261*O261)</f>
        <v>3975.6272188120888</v>
      </c>
    </row>
    <row r="262" spans="1:17" x14ac:dyDescent="0.35">
      <c r="A262" s="50">
        <v>979422679</v>
      </c>
      <c r="B262" s="51" t="s">
        <v>355</v>
      </c>
      <c r="C262" s="50">
        <v>2022</v>
      </c>
      <c r="D262" s="50">
        <v>132</v>
      </c>
      <c r="E262" s="51" t="s">
        <v>22</v>
      </c>
      <c r="F262" s="50">
        <v>243</v>
      </c>
      <c r="G262" s="51" t="s">
        <v>21</v>
      </c>
      <c r="H262" s="51" t="s">
        <v>20</v>
      </c>
      <c r="I262" s="50">
        <v>100</v>
      </c>
      <c r="J262" s="50">
        <v>100</v>
      </c>
      <c r="K262" s="50">
        <v>58.689</v>
      </c>
      <c r="L262" s="49">
        <f>K262*0.5*(I262/100+J262/100)</f>
        <v>58.689</v>
      </c>
      <c r="M262" s="50">
        <v>34.22</v>
      </c>
      <c r="N262" s="49">
        <f>M262*0.5*(I262/100+J262/100)</f>
        <v>34.22</v>
      </c>
      <c r="O262" s="60">
        <v>136.44370498843699</v>
      </c>
      <c r="P262" s="60">
        <v>122.9510478</v>
      </c>
      <c r="Q262" s="8">
        <f>(L262-N262)*P262+(N262*O262)</f>
        <v>7677.5927733225144</v>
      </c>
    </row>
    <row r="263" spans="1:17" x14ac:dyDescent="0.35">
      <c r="A263" s="50">
        <v>979422679</v>
      </c>
      <c r="B263" s="51" t="s">
        <v>355</v>
      </c>
      <c r="C263" s="50">
        <v>2022</v>
      </c>
      <c r="D263" s="50">
        <v>132</v>
      </c>
      <c r="E263" s="51" t="s">
        <v>22</v>
      </c>
      <c r="F263" s="50">
        <v>150</v>
      </c>
      <c r="G263" s="51" t="s">
        <v>21</v>
      </c>
      <c r="H263" s="51" t="s">
        <v>20</v>
      </c>
      <c r="I263" s="50">
        <v>100</v>
      </c>
      <c r="J263" s="50">
        <v>100</v>
      </c>
      <c r="K263" s="50">
        <v>9.657</v>
      </c>
      <c r="L263" s="49">
        <f>K263*0.5*(I263/100+J263/100)</f>
        <v>9.657</v>
      </c>
      <c r="M263" s="50">
        <v>9.65</v>
      </c>
      <c r="N263" s="49">
        <f>M263*0.5*(I263/100+J263/100)</f>
        <v>9.65</v>
      </c>
      <c r="O263" s="60">
        <v>133.43078154217099</v>
      </c>
      <c r="P263" s="60">
        <v>120.3311144</v>
      </c>
      <c r="Q263" s="8">
        <f>(L263-N263)*P263+(N263*O263)</f>
        <v>1288.4493596827501</v>
      </c>
    </row>
    <row r="264" spans="1:17" x14ac:dyDescent="0.35">
      <c r="A264" s="50">
        <v>979422679</v>
      </c>
      <c r="B264" s="51" t="s">
        <v>355</v>
      </c>
      <c r="C264" s="50">
        <v>2022</v>
      </c>
      <c r="D264" s="50">
        <v>132</v>
      </c>
      <c r="E264" s="51" t="s">
        <v>18</v>
      </c>
      <c r="F264" s="50">
        <v>329</v>
      </c>
      <c r="G264" s="51" t="s">
        <v>19</v>
      </c>
      <c r="H264" s="51" t="s">
        <v>20</v>
      </c>
      <c r="I264" s="50">
        <v>100</v>
      </c>
      <c r="J264" s="50">
        <v>100</v>
      </c>
      <c r="K264" s="50">
        <v>90.29</v>
      </c>
      <c r="L264" s="49">
        <f>K264*0.5*(I264/100+J264/100)</f>
        <v>90.29</v>
      </c>
      <c r="M264" s="50">
        <v>1.25</v>
      </c>
      <c r="N264" s="49">
        <f>M264*0.5*(I264/100+J264/100)</f>
        <v>1.25</v>
      </c>
      <c r="O264" s="60">
        <v>242.20143941861599</v>
      </c>
      <c r="P264" s="60">
        <v>242.2014394</v>
      </c>
      <c r="Q264" s="8">
        <f>(L264-N264)*P264+(N264*O264)</f>
        <v>21868.367963449269</v>
      </c>
    </row>
    <row r="265" spans="1:17" x14ac:dyDescent="0.35">
      <c r="A265" s="50">
        <v>979422679</v>
      </c>
      <c r="B265" s="51" t="s">
        <v>355</v>
      </c>
      <c r="C265" s="50">
        <v>2022</v>
      </c>
      <c r="D265" s="50">
        <v>132</v>
      </c>
      <c r="E265" s="51" t="s">
        <v>18</v>
      </c>
      <c r="F265" s="50">
        <v>243</v>
      </c>
      <c r="G265" s="51" t="s">
        <v>19</v>
      </c>
      <c r="H265" s="51" t="s">
        <v>20</v>
      </c>
      <c r="I265" s="50">
        <v>100</v>
      </c>
      <c r="J265" s="50">
        <v>100</v>
      </c>
      <c r="K265" s="50">
        <v>39.85</v>
      </c>
      <c r="L265" s="49">
        <f>K265*0.5*(I265/100+J265/100)</f>
        <v>39.85</v>
      </c>
      <c r="M265" s="50">
        <v>6.65</v>
      </c>
      <c r="N265" s="49">
        <f>M265*0.5*(I265/100+J265/100)</f>
        <v>6.65</v>
      </c>
      <c r="O265" s="60">
        <v>236.10819361030701</v>
      </c>
      <c r="P265" s="60">
        <v>236.10819359999999</v>
      </c>
      <c r="Q265" s="8">
        <f>(L265-N265)*P265+(N265*O265)</f>
        <v>9408.9115150285415</v>
      </c>
    </row>
    <row r="266" spans="1:17" x14ac:dyDescent="0.35">
      <c r="A266" s="50">
        <v>979422679</v>
      </c>
      <c r="B266" s="51" t="s">
        <v>355</v>
      </c>
      <c r="C266" s="50">
        <v>2022</v>
      </c>
      <c r="D266" s="50">
        <v>132</v>
      </c>
      <c r="E266" s="51" t="s">
        <v>18</v>
      </c>
      <c r="F266" s="50">
        <v>120</v>
      </c>
      <c r="G266" s="51" t="s">
        <v>21</v>
      </c>
      <c r="H266" s="51" t="s">
        <v>20</v>
      </c>
      <c r="I266" s="50">
        <v>100</v>
      </c>
      <c r="J266" s="50">
        <v>100</v>
      </c>
      <c r="K266" s="50">
        <v>0.2</v>
      </c>
      <c r="L266" s="49">
        <f>K266*0.5*(I266/100+J266/100)</f>
        <v>0.2</v>
      </c>
      <c r="M266" s="47"/>
      <c r="N266" s="49">
        <f>M266*0.5*(I266/100+J266/100)</f>
        <v>0</v>
      </c>
      <c r="O266" s="60">
        <v>173.18640618626199</v>
      </c>
      <c r="P266" s="60">
        <v>173.18640619999999</v>
      </c>
      <c r="Q266" s="8">
        <f>(L266-N266)*P266+(N266*O266)</f>
        <v>34.63728124</v>
      </c>
    </row>
    <row r="267" spans="1:17" x14ac:dyDescent="0.35">
      <c r="A267" s="50">
        <v>979422679</v>
      </c>
      <c r="B267" s="51" t="s">
        <v>355</v>
      </c>
      <c r="C267" s="50">
        <v>2022</v>
      </c>
      <c r="D267" s="50">
        <v>132</v>
      </c>
      <c r="E267" s="51" t="s">
        <v>22</v>
      </c>
      <c r="F267" s="50">
        <v>120</v>
      </c>
      <c r="G267" s="51" t="s">
        <v>21</v>
      </c>
      <c r="H267" s="51" t="s">
        <v>20</v>
      </c>
      <c r="I267" s="50">
        <v>100</v>
      </c>
      <c r="J267" s="50">
        <v>100</v>
      </c>
      <c r="K267" s="50">
        <v>24.26</v>
      </c>
      <c r="L267" s="49">
        <f>K267*0.5*(I267/100+J267/100)</f>
        <v>24.26</v>
      </c>
      <c r="M267" s="47"/>
      <c r="N267" s="49">
        <f>M267*0.5*(I267/100+J267/100)</f>
        <v>0</v>
      </c>
      <c r="O267" s="60">
        <v>117.711180952962</v>
      </c>
      <c r="P267" s="60">
        <v>117.711181</v>
      </c>
      <c r="Q267" s="8">
        <f>(L267-N267)*P267+(N267*O267)</f>
        <v>2855.67325106</v>
      </c>
    </row>
    <row r="268" spans="1:17" x14ac:dyDescent="0.35">
      <c r="A268" s="50">
        <v>979422679</v>
      </c>
      <c r="B268" s="51" t="s">
        <v>355</v>
      </c>
      <c r="C268" s="50">
        <v>2022</v>
      </c>
      <c r="D268" s="50">
        <v>66</v>
      </c>
      <c r="E268" s="51" t="s">
        <v>18</v>
      </c>
      <c r="F268" s="50">
        <v>243</v>
      </c>
      <c r="G268" s="51" t="s">
        <v>19</v>
      </c>
      <c r="H268" s="51" t="s">
        <v>20</v>
      </c>
      <c r="I268" s="50">
        <v>100</v>
      </c>
      <c r="J268" s="50">
        <v>100</v>
      </c>
      <c r="K268" s="50">
        <v>23.1</v>
      </c>
      <c r="L268" s="49">
        <f>K268*0.5*(I268/100+J268/100)</f>
        <v>23.1</v>
      </c>
      <c r="M268" s="50">
        <v>23.1</v>
      </c>
      <c r="N268" s="49">
        <f>M268*0.5*(I268/100+J268/100)</f>
        <v>23.1</v>
      </c>
      <c r="O268" s="60">
        <v>224.27524428346899</v>
      </c>
      <c r="P268" s="60">
        <v>204.99771989999999</v>
      </c>
      <c r="Q268" s="8">
        <f>(L268-N268)*P268+(N268*O268)</f>
        <v>5180.7581429481343</v>
      </c>
    </row>
    <row r="269" spans="1:17" x14ac:dyDescent="0.35">
      <c r="A269" s="50">
        <v>979422679</v>
      </c>
      <c r="B269" s="51" t="s">
        <v>355</v>
      </c>
      <c r="C269" s="50">
        <v>2022</v>
      </c>
      <c r="D269" s="50">
        <v>66</v>
      </c>
      <c r="E269" s="51" t="s">
        <v>18</v>
      </c>
      <c r="F269" s="50">
        <v>243</v>
      </c>
      <c r="G269" s="51" t="s">
        <v>21</v>
      </c>
      <c r="H269" s="51" t="s">
        <v>20</v>
      </c>
      <c r="I269" s="50">
        <v>100</v>
      </c>
      <c r="J269" s="50">
        <v>100</v>
      </c>
      <c r="K269" s="50">
        <v>0.95</v>
      </c>
      <c r="L269" s="49">
        <f>K269*0.5*(I269/100+J269/100)</f>
        <v>0.95</v>
      </c>
      <c r="M269" s="50">
        <v>0.95</v>
      </c>
      <c r="N269" s="49">
        <f>M269*0.5*(I269/100+J269/100)</f>
        <v>0.95</v>
      </c>
      <c r="O269" s="60">
        <v>177.79435395066</v>
      </c>
      <c r="P269" s="60">
        <v>158.5168295</v>
      </c>
      <c r="Q269" s="8">
        <f>(L269-N269)*P269+(N269*O269)</f>
        <v>168.90463625312699</v>
      </c>
    </row>
    <row r="270" spans="1:17" x14ac:dyDescent="0.35">
      <c r="A270" s="50">
        <v>979422679</v>
      </c>
      <c r="B270" s="51" t="s">
        <v>355</v>
      </c>
      <c r="C270" s="50">
        <v>2022</v>
      </c>
      <c r="D270" s="50">
        <v>66</v>
      </c>
      <c r="E270" s="51" t="s">
        <v>22</v>
      </c>
      <c r="F270" s="50">
        <v>120</v>
      </c>
      <c r="G270" s="51" t="s">
        <v>21</v>
      </c>
      <c r="H270" s="51" t="s">
        <v>20</v>
      </c>
      <c r="I270" s="50">
        <v>100</v>
      </c>
      <c r="J270" s="50">
        <v>100</v>
      </c>
      <c r="K270" s="50">
        <v>29.916</v>
      </c>
      <c r="L270" s="49">
        <f>K270*0.5*(I270/100+J270/100)</f>
        <v>29.916</v>
      </c>
      <c r="M270" s="50">
        <v>29.91</v>
      </c>
      <c r="N270" s="49">
        <f>M270*0.5*(I270/100+J270/100)</f>
        <v>29.91</v>
      </c>
      <c r="O270" s="60">
        <v>111.083474341562</v>
      </c>
      <c r="P270" s="60">
        <v>100.70302119999999</v>
      </c>
      <c r="Q270" s="8">
        <f>(L270-N270)*P270+(N270*O270)</f>
        <v>3323.1109356833194</v>
      </c>
    </row>
    <row r="271" spans="1:17" x14ac:dyDescent="0.35">
      <c r="A271" s="50">
        <v>979422679</v>
      </c>
      <c r="B271" s="51" t="s">
        <v>355</v>
      </c>
      <c r="C271" s="50">
        <v>2022</v>
      </c>
      <c r="D271" s="50">
        <v>66</v>
      </c>
      <c r="E271" s="51" t="s">
        <v>22</v>
      </c>
      <c r="F271" s="50">
        <v>70</v>
      </c>
      <c r="G271" s="51" t="s">
        <v>21</v>
      </c>
      <c r="H271" s="51" t="s">
        <v>20</v>
      </c>
      <c r="I271" s="50">
        <v>100</v>
      </c>
      <c r="J271" s="50">
        <v>100</v>
      </c>
      <c r="K271" s="50">
        <v>21.024999999999999</v>
      </c>
      <c r="L271" s="49">
        <f>K271*0.5*(I271/100+J271/100)</f>
        <v>21.024999999999999</v>
      </c>
      <c r="M271" s="50">
        <v>20.95</v>
      </c>
      <c r="N271" s="49">
        <f>M271*0.5*(I271/100+J271/100)</f>
        <v>20.95</v>
      </c>
      <c r="O271" s="60">
        <v>106.447543797393</v>
      </c>
      <c r="P271" s="60">
        <v>96.671777219999996</v>
      </c>
      <c r="Q271" s="8">
        <f>(L271-N271)*P271+(N271*O271)</f>
        <v>2237.326425846883</v>
      </c>
    </row>
    <row r="272" spans="1:17" x14ac:dyDescent="0.35">
      <c r="A272" s="50">
        <v>979422679</v>
      </c>
      <c r="B272" s="51" t="s">
        <v>355</v>
      </c>
      <c r="C272" s="50">
        <v>2022</v>
      </c>
      <c r="D272" s="50">
        <v>66</v>
      </c>
      <c r="E272" s="51" t="s">
        <v>22</v>
      </c>
      <c r="F272" s="50">
        <v>95</v>
      </c>
      <c r="G272" s="51" t="s">
        <v>21</v>
      </c>
      <c r="H272" s="51" t="s">
        <v>20</v>
      </c>
      <c r="I272" s="50">
        <v>100</v>
      </c>
      <c r="J272" s="50">
        <v>100</v>
      </c>
      <c r="K272" s="50">
        <v>6.16</v>
      </c>
      <c r="L272" s="49">
        <f>K272*0.5*(I272/100+J272/100)</f>
        <v>6.16</v>
      </c>
      <c r="M272" s="47"/>
      <c r="N272" s="49">
        <f>M272*0.5*(I272/100+J272/100)</f>
        <v>0</v>
      </c>
      <c r="O272" s="60">
        <v>98.687399190849803</v>
      </c>
      <c r="P272" s="60">
        <v>98.687399189999994</v>
      </c>
      <c r="Q272" s="8">
        <f>(L272-N272)*P272+(N272*O272)</f>
        <v>607.91437901040001</v>
      </c>
    </row>
    <row r="273" spans="1:17" x14ac:dyDescent="0.35">
      <c r="A273" s="50">
        <v>924868759</v>
      </c>
      <c r="B273" s="51" t="s">
        <v>356</v>
      </c>
      <c r="C273" s="50">
        <v>2022</v>
      </c>
      <c r="D273" s="50">
        <v>66</v>
      </c>
      <c r="E273" s="51" t="s">
        <v>22</v>
      </c>
      <c r="F273" s="50">
        <v>95</v>
      </c>
      <c r="G273" s="51" t="s">
        <v>21</v>
      </c>
      <c r="H273" s="51" t="s">
        <v>20</v>
      </c>
      <c r="I273" s="50">
        <v>100</v>
      </c>
      <c r="J273" s="50">
        <v>100</v>
      </c>
      <c r="K273" s="50">
        <v>85.42</v>
      </c>
      <c r="L273" s="49">
        <f>K273*0.5*(I273/100+J273/100)</f>
        <v>85.42</v>
      </c>
      <c r="M273" s="47"/>
      <c r="N273" s="49">
        <f>M273*0.5*(I273/100+J273/100)</f>
        <v>0</v>
      </c>
      <c r="O273" s="60">
        <v>98.687399190849803</v>
      </c>
      <c r="P273" s="60">
        <v>98.687399189999994</v>
      </c>
      <c r="Q273" s="8">
        <f>(L273-N273)*P273+(N273*O273)</f>
        <v>8429.8776388097995</v>
      </c>
    </row>
    <row r="274" spans="1:17" x14ac:dyDescent="0.35">
      <c r="A274" s="50">
        <v>924868759</v>
      </c>
      <c r="B274" s="51" t="s">
        <v>356</v>
      </c>
      <c r="C274" s="50">
        <v>2022</v>
      </c>
      <c r="D274" s="50">
        <v>66</v>
      </c>
      <c r="E274" s="51" t="s">
        <v>22</v>
      </c>
      <c r="F274" s="50">
        <v>70</v>
      </c>
      <c r="G274" s="51" t="s">
        <v>21</v>
      </c>
      <c r="H274" s="51" t="s">
        <v>20</v>
      </c>
      <c r="I274" s="50">
        <v>100</v>
      </c>
      <c r="J274" s="50">
        <v>100</v>
      </c>
      <c r="K274" s="50">
        <v>64.790000000000006</v>
      </c>
      <c r="L274" s="49">
        <f>K274*0.5*(I274/100+J274/100)</f>
        <v>64.790000000000006</v>
      </c>
      <c r="M274" s="47"/>
      <c r="N274" s="49">
        <f>M274*0.5*(I274/100+J274/100)</f>
        <v>0</v>
      </c>
      <c r="O274" s="60">
        <v>96.671777215124294</v>
      </c>
      <c r="P274" s="60">
        <v>96.671777219999996</v>
      </c>
      <c r="Q274" s="8">
        <f>(L274-N274)*P274+(N274*O274)</f>
        <v>6263.3644460838004</v>
      </c>
    </row>
    <row r="275" spans="1:17" x14ac:dyDescent="0.35">
      <c r="A275" s="50">
        <v>917424799</v>
      </c>
      <c r="B275" s="51" t="s">
        <v>311</v>
      </c>
      <c r="C275" s="50">
        <v>2022</v>
      </c>
      <c r="D275" s="50">
        <v>132</v>
      </c>
      <c r="E275" s="51" t="s">
        <v>18</v>
      </c>
      <c r="F275" s="50">
        <v>481</v>
      </c>
      <c r="G275" s="51" t="s">
        <v>21</v>
      </c>
      <c r="H275" s="51" t="s">
        <v>23</v>
      </c>
      <c r="I275" s="50">
        <v>100</v>
      </c>
      <c r="J275" s="50">
        <v>100</v>
      </c>
      <c r="K275" s="50">
        <v>4.3</v>
      </c>
      <c r="L275" s="49">
        <f>K275*0.5*(I275/100+J275/100)</f>
        <v>4.3</v>
      </c>
      <c r="M275" s="50">
        <v>4.3</v>
      </c>
      <c r="N275" s="49">
        <f>M275*0.5*(I275/100+J275/100)</f>
        <v>4.3</v>
      </c>
      <c r="O275" s="60">
        <v>277.03339916503597</v>
      </c>
      <c r="P275" s="60">
        <v>251.63339239999999</v>
      </c>
      <c r="Q275" s="8">
        <f>(L275-N275)*P275+(N275*O275)</f>
        <v>1191.2436164096546</v>
      </c>
    </row>
    <row r="276" spans="1:17" x14ac:dyDescent="0.35">
      <c r="A276" s="50">
        <v>917424799</v>
      </c>
      <c r="B276" s="51" t="s">
        <v>311</v>
      </c>
      <c r="C276" s="50">
        <v>2022</v>
      </c>
      <c r="D276" s="50">
        <v>132</v>
      </c>
      <c r="E276" s="51" t="s">
        <v>18</v>
      </c>
      <c r="F276" s="50">
        <v>150</v>
      </c>
      <c r="G276" s="51" t="s">
        <v>19</v>
      </c>
      <c r="H276" s="51" t="s">
        <v>20</v>
      </c>
      <c r="I276" s="50">
        <v>100</v>
      </c>
      <c r="J276" s="50">
        <v>100</v>
      </c>
      <c r="K276" s="50">
        <v>52.7</v>
      </c>
      <c r="L276" s="49">
        <f>K276*0.5*(I276/100+J276/100)</f>
        <v>52.7</v>
      </c>
      <c r="M276" s="50">
        <v>52.7</v>
      </c>
      <c r="N276" s="49">
        <f>M276*0.5*(I276/100+J276/100)</f>
        <v>52.7</v>
      </c>
      <c r="O276" s="60">
        <v>252.10268997875599</v>
      </c>
      <c r="P276" s="60">
        <v>230.192421</v>
      </c>
      <c r="Q276" s="8">
        <f>(L276-N276)*P276+(N276*O276)</f>
        <v>13285.811761880441</v>
      </c>
    </row>
    <row r="277" spans="1:17" x14ac:dyDescent="0.35">
      <c r="A277" s="50">
        <v>917424799</v>
      </c>
      <c r="B277" s="51" t="s">
        <v>311</v>
      </c>
      <c r="C277" s="50">
        <v>2022</v>
      </c>
      <c r="D277" s="50">
        <v>132</v>
      </c>
      <c r="E277" s="51" t="s">
        <v>18</v>
      </c>
      <c r="F277" s="50">
        <v>120</v>
      </c>
      <c r="G277" s="51" t="s">
        <v>19</v>
      </c>
      <c r="H277" s="51" t="s">
        <v>20</v>
      </c>
      <c r="I277" s="50">
        <v>100</v>
      </c>
      <c r="J277" s="50">
        <v>100</v>
      </c>
      <c r="K277" s="50">
        <v>0.98</v>
      </c>
      <c r="L277" s="49">
        <f>K277*0.5*(I277/100+J277/100)</f>
        <v>0.98</v>
      </c>
      <c r="M277" s="50">
        <v>0.98</v>
      </c>
      <c r="N277" s="49">
        <f>M277*0.5*(I277/100+J277/100)</f>
        <v>0.98</v>
      </c>
      <c r="O277" s="60">
        <v>245.52960927939299</v>
      </c>
      <c r="P277" s="60">
        <v>224.2766484</v>
      </c>
      <c r="Q277" s="8">
        <f>(L277-N277)*P277+(N277*O277)</f>
        <v>240.61901709380513</v>
      </c>
    </row>
    <row r="278" spans="1:17" x14ac:dyDescent="0.35">
      <c r="A278" s="50">
        <v>917424799</v>
      </c>
      <c r="B278" s="51" t="s">
        <v>311</v>
      </c>
      <c r="C278" s="50">
        <v>2022</v>
      </c>
      <c r="D278" s="50">
        <v>132</v>
      </c>
      <c r="E278" s="51" t="s">
        <v>18</v>
      </c>
      <c r="F278" s="50">
        <v>481</v>
      </c>
      <c r="G278" s="51" t="s">
        <v>21</v>
      </c>
      <c r="H278" s="51" t="s">
        <v>20</v>
      </c>
      <c r="I278" s="50">
        <v>100</v>
      </c>
      <c r="J278" s="50">
        <v>100</v>
      </c>
      <c r="K278" s="50">
        <v>0.3</v>
      </c>
      <c r="L278" s="49">
        <f>K278*0.5*(I278/100+J278/100)</f>
        <v>0.3</v>
      </c>
      <c r="M278" s="50">
        <v>0.3</v>
      </c>
      <c r="N278" s="49">
        <f>M278*0.5*(I278/100+J278/100)</f>
        <v>0.3</v>
      </c>
      <c r="O278" s="60">
        <v>226.23338554468401</v>
      </c>
      <c r="P278" s="60">
        <v>200.8333787</v>
      </c>
      <c r="Q278" s="8">
        <f>(L278-N278)*P278+(N278*O278)</f>
        <v>67.870015663405198</v>
      </c>
    </row>
    <row r="279" spans="1:17" x14ac:dyDescent="0.35">
      <c r="A279" s="50">
        <v>917424799</v>
      </c>
      <c r="B279" s="51" t="s">
        <v>311</v>
      </c>
      <c r="C279" s="50">
        <v>2022</v>
      </c>
      <c r="D279" s="50">
        <v>132</v>
      </c>
      <c r="E279" s="51" t="s">
        <v>18</v>
      </c>
      <c r="F279" s="50">
        <v>150</v>
      </c>
      <c r="G279" s="51" t="s">
        <v>21</v>
      </c>
      <c r="H279" s="51" t="s">
        <v>20</v>
      </c>
      <c r="I279" s="50">
        <v>100</v>
      </c>
      <c r="J279" s="50">
        <v>100</v>
      </c>
      <c r="K279" s="50">
        <v>46.8</v>
      </c>
      <c r="L279" s="49">
        <f>K279*0.5*(I279/100+J279/100)</f>
        <v>46.8</v>
      </c>
      <c r="M279" s="50">
        <v>46.8</v>
      </c>
      <c r="N279" s="49">
        <f>M279*0.5*(I279/100+J279/100)</f>
        <v>46.8</v>
      </c>
      <c r="O279" s="60">
        <v>199.47872898371301</v>
      </c>
      <c r="P279" s="60">
        <v>177.56845999999999</v>
      </c>
      <c r="Q279" s="8">
        <f>(L279-N279)*P279+(N279*O279)</f>
        <v>9335.6045164377683</v>
      </c>
    </row>
    <row r="280" spans="1:17" x14ac:dyDescent="0.35">
      <c r="A280" s="50">
        <v>917424799</v>
      </c>
      <c r="B280" s="51" t="s">
        <v>311</v>
      </c>
      <c r="C280" s="50">
        <v>2022</v>
      </c>
      <c r="D280" s="50">
        <v>132</v>
      </c>
      <c r="E280" s="51" t="s">
        <v>18</v>
      </c>
      <c r="F280" s="50">
        <v>120</v>
      </c>
      <c r="G280" s="51" t="s">
        <v>21</v>
      </c>
      <c r="H280" s="51" t="s">
        <v>20</v>
      </c>
      <c r="I280" s="50">
        <v>100</v>
      </c>
      <c r="J280" s="50">
        <v>100</v>
      </c>
      <c r="K280" s="50">
        <v>37</v>
      </c>
      <c r="L280" s="49">
        <f>K280*0.5*(I280/100+J280/100)</f>
        <v>37</v>
      </c>
      <c r="M280" s="50">
        <v>2</v>
      </c>
      <c r="N280" s="49">
        <f>M280*0.5*(I280/100+J280/100)</f>
        <v>2</v>
      </c>
      <c r="O280" s="60">
        <v>194.43936711420099</v>
      </c>
      <c r="P280" s="60">
        <v>173.18640619999999</v>
      </c>
      <c r="Q280" s="8">
        <f>(L280-N280)*P280+(N280*O280)</f>
        <v>6450.4029512284023</v>
      </c>
    </row>
    <row r="281" spans="1:17" x14ac:dyDescent="0.35">
      <c r="A281" s="50">
        <v>917424799</v>
      </c>
      <c r="B281" s="51" t="s">
        <v>311</v>
      </c>
      <c r="C281" s="50">
        <v>2022</v>
      </c>
      <c r="D281" s="50">
        <v>132</v>
      </c>
      <c r="E281" s="51" t="s">
        <v>22</v>
      </c>
      <c r="F281" s="50">
        <v>243</v>
      </c>
      <c r="G281" s="51" t="s">
        <v>21</v>
      </c>
      <c r="H281" s="51" t="s">
        <v>20</v>
      </c>
      <c r="I281" s="50">
        <v>100</v>
      </c>
      <c r="J281" s="50">
        <v>100</v>
      </c>
      <c r="K281" s="50">
        <v>16.3</v>
      </c>
      <c r="L281" s="49">
        <f>K281*0.5*(I281/100+J281/100)</f>
        <v>16.3</v>
      </c>
      <c r="M281" s="50">
        <v>4.8899999999999997</v>
      </c>
      <c r="N281" s="49">
        <f>M281*0.5*(I281/100+J281/100)</f>
        <v>4.8899999999999997</v>
      </c>
      <c r="O281" s="60">
        <v>136.44370498843699</v>
      </c>
      <c r="P281" s="60">
        <v>122.9510478</v>
      </c>
      <c r="Q281" s="8">
        <f>(L281-N281)*P281+(N281*O281)</f>
        <v>2070.081172791457</v>
      </c>
    </row>
    <row r="282" spans="1:17" x14ac:dyDescent="0.35">
      <c r="A282" s="50">
        <v>917424799</v>
      </c>
      <c r="B282" s="51" t="s">
        <v>311</v>
      </c>
      <c r="C282" s="50">
        <v>2022</v>
      </c>
      <c r="D282" s="50">
        <v>132</v>
      </c>
      <c r="E282" s="51" t="s">
        <v>22</v>
      </c>
      <c r="F282" s="50">
        <v>150</v>
      </c>
      <c r="G282" s="51" t="s">
        <v>21</v>
      </c>
      <c r="H282" s="51" t="s">
        <v>20</v>
      </c>
      <c r="I282" s="50">
        <v>100</v>
      </c>
      <c r="J282" s="50">
        <v>100</v>
      </c>
      <c r="K282" s="50">
        <v>56.21</v>
      </c>
      <c r="L282" s="49">
        <f>K282*0.5*(I282/100+J282/100)</f>
        <v>56.21</v>
      </c>
      <c r="M282" s="50">
        <v>10.14</v>
      </c>
      <c r="N282" s="49">
        <f>M282*0.5*(I282/100+J282/100)</f>
        <v>10.14</v>
      </c>
      <c r="O282" s="60">
        <v>133.43078154217099</v>
      </c>
      <c r="P282" s="60">
        <v>120.3311144</v>
      </c>
      <c r="Q282" s="8">
        <f>(L282-N282)*P282+(N282*O282)</f>
        <v>6896.6425652456146</v>
      </c>
    </row>
    <row r="283" spans="1:17" x14ac:dyDescent="0.35">
      <c r="A283" s="50">
        <v>917424799</v>
      </c>
      <c r="B283" s="51" t="s">
        <v>311</v>
      </c>
      <c r="C283" s="50">
        <v>2022</v>
      </c>
      <c r="D283" s="50">
        <v>132</v>
      </c>
      <c r="E283" s="51" t="s">
        <v>22</v>
      </c>
      <c r="F283" s="50">
        <v>120</v>
      </c>
      <c r="G283" s="51" t="s">
        <v>21</v>
      </c>
      <c r="H283" s="51" t="s">
        <v>20</v>
      </c>
      <c r="I283" s="50">
        <v>100</v>
      </c>
      <c r="J283" s="50">
        <v>100</v>
      </c>
      <c r="K283" s="50">
        <v>120.9</v>
      </c>
      <c r="L283" s="49">
        <f>K283*0.5*(I283/100+J283/100)</f>
        <v>120.9</v>
      </c>
      <c r="M283" s="50">
        <v>10.199999999999999</v>
      </c>
      <c r="N283" s="49">
        <f>M283*0.5*(I283/100+J283/100)</f>
        <v>10.199999999999999</v>
      </c>
      <c r="O283" s="60">
        <v>130.41785809590601</v>
      </c>
      <c r="P283" s="60">
        <v>117.711181</v>
      </c>
      <c r="Q283" s="8">
        <f>(L283-N283)*P283+(N283*O283)</f>
        <v>14360.889889278242</v>
      </c>
    </row>
    <row r="284" spans="1:17" x14ac:dyDescent="0.35">
      <c r="A284" s="50">
        <v>917424799</v>
      </c>
      <c r="B284" s="51" t="s">
        <v>311</v>
      </c>
      <c r="C284" s="50">
        <v>2022</v>
      </c>
      <c r="D284" s="50">
        <v>132</v>
      </c>
      <c r="E284" s="51" t="s">
        <v>22</v>
      </c>
      <c r="F284" s="50">
        <v>95</v>
      </c>
      <c r="G284" s="51" t="s">
        <v>21</v>
      </c>
      <c r="H284" s="51" t="s">
        <v>20</v>
      </c>
      <c r="I284" s="50">
        <v>100</v>
      </c>
      <c r="J284" s="50">
        <v>100</v>
      </c>
      <c r="K284" s="50">
        <v>14.153</v>
      </c>
      <c r="L284" s="49">
        <f>K284*0.5*(I284/100+J284/100)</f>
        <v>14.153</v>
      </c>
      <c r="M284" s="50">
        <v>3.41</v>
      </c>
      <c r="N284" s="49">
        <f>M284*0.5*(I284/100+J284/100)</f>
        <v>3.41</v>
      </c>
      <c r="O284" s="60">
        <v>127.495322353029</v>
      </c>
      <c r="P284" s="60">
        <v>115.16984549999999</v>
      </c>
      <c r="Q284" s="8">
        <f>(L284-N284)*P284+(N284*O284)</f>
        <v>1672.028699430329</v>
      </c>
    </row>
    <row r="285" spans="1:17" x14ac:dyDescent="0.35">
      <c r="A285" s="50">
        <v>917424799</v>
      </c>
      <c r="B285" s="51" t="s">
        <v>311</v>
      </c>
      <c r="C285" s="50">
        <v>2022</v>
      </c>
      <c r="D285" s="50">
        <v>132</v>
      </c>
      <c r="E285" s="51" t="s">
        <v>18</v>
      </c>
      <c r="F285" s="50">
        <v>243</v>
      </c>
      <c r="G285" s="51" t="s">
        <v>21</v>
      </c>
      <c r="H285" s="51" t="s">
        <v>20</v>
      </c>
      <c r="I285" s="50">
        <v>100</v>
      </c>
      <c r="J285" s="50">
        <v>100</v>
      </c>
      <c r="K285" s="50">
        <v>0.7</v>
      </c>
      <c r="L285" s="49">
        <f>K285*0.5*(I285/100+J285/100)</f>
        <v>0.7</v>
      </c>
      <c r="M285" s="47"/>
      <c r="N285" s="49">
        <f>M285*0.5*(I285/100+J285/100)</f>
        <v>0</v>
      </c>
      <c r="O285" s="60">
        <v>181.950513785412</v>
      </c>
      <c r="P285" s="60">
        <v>181.95051380000001</v>
      </c>
      <c r="Q285" s="8">
        <f>(L285-N285)*P285+(N285*O285)</f>
        <v>127.36535966</v>
      </c>
    </row>
    <row r="286" spans="1:17" x14ac:dyDescent="0.35">
      <c r="A286" s="50">
        <v>917424799</v>
      </c>
      <c r="B286" s="51" t="s">
        <v>311</v>
      </c>
      <c r="C286" s="50">
        <v>2022</v>
      </c>
      <c r="D286" s="50">
        <v>132</v>
      </c>
      <c r="E286" s="51" t="s">
        <v>18</v>
      </c>
      <c r="F286" s="50">
        <v>150</v>
      </c>
      <c r="G286" s="51" t="s">
        <v>21</v>
      </c>
      <c r="H286" s="51" t="s">
        <v>20</v>
      </c>
      <c r="I286" s="50">
        <v>100</v>
      </c>
      <c r="J286" s="50">
        <v>100</v>
      </c>
      <c r="K286" s="50">
        <v>2.9</v>
      </c>
      <c r="L286" s="49">
        <f>K286*0.5*(I286/100+J286/100)</f>
        <v>2.9</v>
      </c>
      <c r="M286" s="47"/>
      <c r="N286" s="49">
        <f>M286*0.5*(I286/100+J286/100)</f>
        <v>0</v>
      </c>
      <c r="O286" s="60">
        <v>177.56845998583699</v>
      </c>
      <c r="P286" s="60">
        <v>177.56845999999999</v>
      </c>
      <c r="Q286" s="8">
        <f>(L286-N286)*P286+(N286*O286)</f>
        <v>514.948534</v>
      </c>
    </row>
    <row r="287" spans="1:17" x14ac:dyDescent="0.35">
      <c r="A287" s="50">
        <v>917424799</v>
      </c>
      <c r="B287" s="51" t="s">
        <v>311</v>
      </c>
      <c r="C287" s="50">
        <v>2022</v>
      </c>
      <c r="D287" s="50">
        <v>132</v>
      </c>
      <c r="E287" s="51" t="s">
        <v>18</v>
      </c>
      <c r="F287" s="50">
        <v>120</v>
      </c>
      <c r="G287" s="51" t="s">
        <v>21</v>
      </c>
      <c r="H287" s="51" t="s">
        <v>20</v>
      </c>
      <c r="I287" s="50">
        <v>100</v>
      </c>
      <c r="J287" s="50">
        <v>100</v>
      </c>
      <c r="K287" s="50">
        <v>0.59</v>
      </c>
      <c r="L287" s="49">
        <f>K287*0.5*(I287/100+J287/100)</f>
        <v>0.59</v>
      </c>
      <c r="M287" s="47"/>
      <c r="N287" s="49">
        <f>M287*0.5*(I287/100+J287/100)</f>
        <v>0</v>
      </c>
      <c r="O287" s="60">
        <v>173.18640618626199</v>
      </c>
      <c r="P287" s="60">
        <v>173.18640619999999</v>
      </c>
      <c r="Q287" s="8">
        <f>(L287-N287)*P287+(N287*O287)</f>
        <v>102.17997965799999</v>
      </c>
    </row>
    <row r="288" spans="1:17" x14ac:dyDescent="0.35">
      <c r="A288" s="50">
        <v>917424799</v>
      </c>
      <c r="B288" s="51" t="s">
        <v>311</v>
      </c>
      <c r="C288" s="50">
        <v>2022</v>
      </c>
      <c r="D288" s="50">
        <v>132</v>
      </c>
      <c r="E288" s="51" t="s">
        <v>22</v>
      </c>
      <c r="F288" s="50">
        <v>243</v>
      </c>
      <c r="G288" s="51" t="s">
        <v>21</v>
      </c>
      <c r="H288" s="51" t="s">
        <v>20</v>
      </c>
      <c r="I288" s="50">
        <v>100</v>
      </c>
      <c r="J288" s="50">
        <v>100</v>
      </c>
      <c r="K288" s="50">
        <v>19.3</v>
      </c>
      <c r="L288" s="49">
        <f>K288*0.5*(I288/100+J288/100)</f>
        <v>19.3</v>
      </c>
      <c r="M288" s="47"/>
      <c r="N288" s="49">
        <f>M288*0.5*(I288/100+J288/100)</f>
        <v>0</v>
      </c>
      <c r="O288" s="60">
        <v>122.951047816032</v>
      </c>
      <c r="P288" s="60">
        <v>122.9510478</v>
      </c>
      <c r="Q288" s="8">
        <f>(L288-N288)*P288+(N288*O288)</f>
        <v>2372.9552225400002</v>
      </c>
    </row>
    <row r="289" spans="1:17" x14ac:dyDescent="0.35">
      <c r="A289" s="50">
        <v>917424799</v>
      </c>
      <c r="B289" s="51" t="s">
        <v>311</v>
      </c>
      <c r="C289" s="50">
        <v>2022</v>
      </c>
      <c r="D289" s="50">
        <v>132</v>
      </c>
      <c r="E289" s="51" t="s">
        <v>22</v>
      </c>
      <c r="F289" s="50">
        <v>150</v>
      </c>
      <c r="G289" s="51" t="s">
        <v>21</v>
      </c>
      <c r="H289" s="51" t="s">
        <v>20</v>
      </c>
      <c r="I289" s="50">
        <v>100</v>
      </c>
      <c r="J289" s="50">
        <v>100</v>
      </c>
      <c r="K289" s="50">
        <v>21.19</v>
      </c>
      <c r="L289" s="49">
        <f>K289*0.5*(I289/100+J289/100)</f>
        <v>21.19</v>
      </c>
      <c r="M289" s="47"/>
      <c r="N289" s="49">
        <f>M289*0.5*(I289/100+J289/100)</f>
        <v>0</v>
      </c>
      <c r="O289" s="60">
        <v>120.331114384497</v>
      </c>
      <c r="P289" s="60">
        <v>120.3311144</v>
      </c>
      <c r="Q289" s="8">
        <f>(L289-N289)*P289+(N289*O289)</f>
        <v>2549.8163141360001</v>
      </c>
    </row>
    <row r="290" spans="1:17" x14ac:dyDescent="0.35">
      <c r="A290" s="50">
        <v>917424799</v>
      </c>
      <c r="B290" s="51" t="s">
        <v>311</v>
      </c>
      <c r="C290" s="50">
        <v>2022</v>
      </c>
      <c r="D290" s="50">
        <v>132</v>
      </c>
      <c r="E290" s="51" t="s">
        <v>22</v>
      </c>
      <c r="F290" s="50">
        <v>120</v>
      </c>
      <c r="G290" s="51" t="s">
        <v>21</v>
      </c>
      <c r="H290" s="51" t="s">
        <v>20</v>
      </c>
      <c r="I290" s="50">
        <v>100</v>
      </c>
      <c r="J290" s="50">
        <v>100</v>
      </c>
      <c r="K290" s="50">
        <v>5.085</v>
      </c>
      <c r="L290" s="49">
        <f>K290*0.5*(I290/100+J290/100)</f>
        <v>5.085</v>
      </c>
      <c r="M290" s="50">
        <v>0</v>
      </c>
      <c r="N290" s="49">
        <f>M290*0.5*(I290/100+J290/100)</f>
        <v>0</v>
      </c>
      <c r="O290" s="60">
        <v>117.711180952962</v>
      </c>
      <c r="P290" s="60">
        <v>117.711181</v>
      </c>
      <c r="Q290" s="8">
        <f>(L290-N290)*P290+(N290*O290)</f>
        <v>598.56135538499996</v>
      </c>
    </row>
    <row r="291" spans="1:17" x14ac:dyDescent="0.35">
      <c r="A291" s="50">
        <v>917424799</v>
      </c>
      <c r="B291" s="51" t="s">
        <v>311</v>
      </c>
      <c r="C291" s="50">
        <v>2022</v>
      </c>
      <c r="D291" s="50">
        <v>132</v>
      </c>
      <c r="E291" s="51" t="s">
        <v>22</v>
      </c>
      <c r="F291" s="50">
        <v>95</v>
      </c>
      <c r="G291" s="51" t="s">
        <v>21</v>
      </c>
      <c r="H291" s="51" t="s">
        <v>20</v>
      </c>
      <c r="I291" s="50">
        <v>100</v>
      </c>
      <c r="J291" s="50">
        <v>100</v>
      </c>
      <c r="K291" s="50">
        <v>32.448</v>
      </c>
      <c r="L291" s="49">
        <f>K291*0.5*(I291/100+J291/100)</f>
        <v>32.448</v>
      </c>
      <c r="M291" s="47"/>
      <c r="N291" s="49">
        <f>M291*0.5*(I291/100+J291/100)</f>
        <v>0</v>
      </c>
      <c r="O291" s="60">
        <v>115.169845524373</v>
      </c>
      <c r="P291" s="60">
        <v>115.16984549999999</v>
      </c>
      <c r="Q291" s="8">
        <f>(L291-N291)*P291+(N291*O291)</f>
        <v>3737.0311467839997</v>
      </c>
    </row>
    <row r="292" spans="1:17" x14ac:dyDescent="0.35">
      <c r="A292" s="50">
        <v>917424799</v>
      </c>
      <c r="B292" s="51" t="s">
        <v>311</v>
      </c>
      <c r="C292" s="50">
        <v>2022</v>
      </c>
      <c r="D292" s="50">
        <v>132</v>
      </c>
      <c r="E292" s="51" t="s">
        <v>22</v>
      </c>
      <c r="F292" s="50">
        <v>70</v>
      </c>
      <c r="G292" s="51" t="s">
        <v>21</v>
      </c>
      <c r="H292" s="51" t="s">
        <v>20</v>
      </c>
      <c r="I292" s="50">
        <v>100</v>
      </c>
      <c r="J292" s="50">
        <v>100</v>
      </c>
      <c r="K292" s="50">
        <v>2.4</v>
      </c>
      <c r="L292" s="49">
        <f>K292*0.5*(I292/100+J292/100)</f>
        <v>2.4</v>
      </c>
      <c r="M292" s="47"/>
      <c r="N292" s="49">
        <f>M292*0.5*(I292/100+J292/100)</f>
        <v>0</v>
      </c>
      <c r="O292" s="60">
        <v>112.704750158642</v>
      </c>
      <c r="P292" s="60">
        <v>112.70475020000001</v>
      </c>
      <c r="Q292" s="8">
        <f>(L292-N292)*P292+(N292*O292)</f>
        <v>270.49140047999998</v>
      </c>
    </row>
    <row r="293" spans="1:17" x14ac:dyDescent="0.35">
      <c r="A293" s="50">
        <v>917424799</v>
      </c>
      <c r="B293" s="51" t="s">
        <v>311</v>
      </c>
      <c r="C293" s="50">
        <v>2022</v>
      </c>
      <c r="D293" s="50">
        <v>66</v>
      </c>
      <c r="E293" s="51" t="s">
        <v>22</v>
      </c>
      <c r="F293" s="50">
        <v>95</v>
      </c>
      <c r="G293" s="51" t="s">
        <v>19</v>
      </c>
      <c r="H293" s="51" t="s">
        <v>20</v>
      </c>
      <c r="I293" s="50">
        <v>100</v>
      </c>
      <c r="J293" s="50">
        <v>100</v>
      </c>
      <c r="K293" s="50">
        <v>2.5</v>
      </c>
      <c r="L293" s="49">
        <f>K293*0.5*(I293/100+J293/100)</f>
        <v>2.5</v>
      </c>
      <c r="M293" s="50">
        <v>0.5</v>
      </c>
      <c r="N293" s="49">
        <f>M293*0.5*(I293/100+J293/100)</f>
        <v>0.5</v>
      </c>
      <c r="O293" s="60">
        <v>133.78109878627501</v>
      </c>
      <c r="P293" s="60">
        <v>123.70298889999999</v>
      </c>
      <c r="Q293" s="8">
        <f>(L293-N293)*P293+(N293*O293)</f>
        <v>314.29652719313748</v>
      </c>
    </row>
    <row r="294" spans="1:17" x14ac:dyDescent="0.35">
      <c r="A294" s="50">
        <v>917424799</v>
      </c>
      <c r="B294" s="51" t="s">
        <v>311</v>
      </c>
      <c r="C294" s="50">
        <v>2022</v>
      </c>
      <c r="D294" s="50">
        <v>66</v>
      </c>
      <c r="E294" s="51" t="s">
        <v>22</v>
      </c>
      <c r="F294" s="50">
        <v>70</v>
      </c>
      <c r="G294" s="51" t="s">
        <v>21</v>
      </c>
      <c r="H294" s="51" t="s">
        <v>20</v>
      </c>
      <c r="I294" s="50">
        <v>100</v>
      </c>
      <c r="J294" s="50">
        <v>100</v>
      </c>
      <c r="K294" s="50">
        <v>65.8</v>
      </c>
      <c r="L294" s="49">
        <f>K294*0.5*(I294/100+J294/100)</f>
        <v>65.8</v>
      </c>
      <c r="M294" s="50">
        <v>7.6</v>
      </c>
      <c r="N294" s="49">
        <f>M294*0.5*(I294/100+J294/100)</f>
        <v>7.6</v>
      </c>
      <c r="O294" s="60">
        <v>106.447543797393</v>
      </c>
      <c r="P294" s="60">
        <v>96.671777219999996</v>
      </c>
      <c r="Q294" s="8">
        <f>(L294-N294)*P294+(N294*O294)</f>
        <v>6435.2987670641869</v>
      </c>
    </row>
    <row r="295" spans="1:17" x14ac:dyDescent="0.35">
      <c r="A295" s="50">
        <v>917424799</v>
      </c>
      <c r="B295" s="51" t="s">
        <v>311</v>
      </c>
      <c r="C295" s="50">
        <v>2022</v>
      </c>
      <c r="D295" s="50">
        <v>66</v>
      </c>
      <c r="E295" s="51" t="s">
        <v>22</v>
      </c>
      <c r="F295" s="50">
        <v>70</v>
      </c>
      <c r="G295" s="51" t="s">
        <v>21</v>
      </c>
      <c r="H295" s="51" t="s">
        <v>20</v>
      </c>
      <c r="I295" s="50">
        <v>100</v>
      </c>
      <c r="J295" s="50">
        <v>100</v>
      </c>
      <c r="K295" s="50">
        <v>4.9000000000000004</v>
      </c>
      <c r="L295" s="49">
        <f>K295*0.5*(I295/100+J295/100)</f>
        <v>4.9000000000000004</v>
      </c>
      <c r="M295" s="47"/>
      <c r="N295" s="49">
        <f>M295*0.5*(I295/100+J295/100)</f>
        <v>0</v>
      </c>
      <c r="O295" s="60">
        <v>96.671777215124294</v>
      </c>
      <c r="P295" s="60">
        <v>96.671777219999996</v>
      </c>
      <c r="Q295" s="8">
        <f>(L295-N295)*P295+(N295*O295)</f>
        <v>473.69170837799999</v>
      </c>
    </row>
    <row r="296" spans="1:17" x14ac:dyDescent="0.35">
      <c r="A296" s="50">
        <v>912631532</v>
      </c>
      <c r="B296" s="51" t="s">
        <v>312</v>
      </c>
      <c r="C296" s="50">
        <v>2022</v>
      </c>
      <c r="D296" s="50">
        <v>132</v>
      </c>
      <c r="E296" s="51" t="s">
        <v>18</v>
      </c>
      <c r="F296" s="50">
        <v>243</v>
      </c>
      <c r="G296" s="51" t="s">
        <v>19</v>
      </c>
      <c r="H296" s="51" t="s">
        <v>20</v>
      </c>
      <c r="I296" s="50">
        <v>100</v>
      </c>
      <c r="J296" s="50">
        <v>100</v>
      </c>
      <c r="K296" s="50">
        <v>1.6919999999999999</v>
      </c>
      <c r="L296" s="49">
        <f>K296*0.5*(I296/100+J296/100)</f>
        <v>1.6919999999999999</v>
      </c>
      <c r="M296" s="50">
        <v>1.68</v>
      </c>
      <c r="N296" s="49">
        <f>M296*0.5*(I296/100+J296/100)</f>
        <v>1.68</v>
      </c>
      <c r="O296" s="60">
        <v>258.675770678118</v>
      </c>
      <c r="P296" s="60">
        <v>236.10819359999999</v>
      </c>
      <c r="Q296" s="8">
        <f>(L296-N296)*P296+(N296*O296)</f>
        <v>437.40859306243823</v>
      </c>
    </row>
    <row r="297" spans="1:17" x14ac:dyDescent="0.35">
      <c r="A297" s="50">
        <v>912631532</v>
      </c>
      <c r="B297" s="51" t="s">
        <v>312</v>
      </c>
      <c r="C297" s="50">
        <v>2022</v>
      </c>
      <c r="D297" s="50">
        <v>132</v>
      </c>
      <c r="E297" s="51" t="s">
        <v>18</v>
      </c>
      <c r="F297" s="50">
        <v>150</v>
      </c>
      <c r="G297" s="51" t="s">
        <v>19</v>
      </c>
      <c r="H297" s="51" t="s">
        <v>20</v>
      </c>
      <c r="I297" s="50">
        <v>100</v>
      </c>
      <c r="J297" s="50">
        <v>100</v>
      </c>
      <c r="K297" s="50">
        <v>44.536000000000001</v>
      </c>
      <c r="L297" s="49">
        <f>K297*0.5*(I297/100+J297/100)</f>
        <v>44.536000000000001</v>
      </c>
      <c r="M297" s="50">
        <v>37.81</v>
      </c>
      <c r="N297" s="49">
        <f>M297*0.5*(I297/100+J297/100)</f>
        <v>37.81</v>
      </c>
      <c r="O297" s="60">
        <v>252.10268997875599</v>
      </c>
      <c r="P297" s="60">
        <v>230.192421</v>
      </c>
      <c r="Q297" s="8">
        <f>(L297-N297)*P297+(N297*O297)</f>
        <v>11080.276931742765</v>
      </c>
    </row>
    <row r="298" spans="1:17" x14ac:dyDescent="0.35">
      <c r="A298" s="50">
        <v>912631532</v>
      </c>
      <c r="B298" s="51" t="s">
        <v>312</v>
      </c>
      <c r="C298" s="50">
        <v>2022</v>
      </c>
      <c r="D298" s="50">
        <v>132</v>
      </c>
      <c r="E298" s="51" t="s">
        <v>18</v>
      </c>
      <c r="F298" s="50">
        <v>95</v>
      </c>
      <c r="G298" s="51" t="s">
        <v>19</v>
      </c>
      <c r="H298" s="51" t="s">
        <v>20</v>
      </c>
      <c r="I298" s="50">
        <v>100</v>
      </c>
      <c r="J298" s="50">
        <v>100</v>
      </c>
      <c r="K298" s="50">
        <v>82.793000000000006</v>
      </c>
      <c r="L298" s="49">
        <f>K298*0.5*(I298/100+J298/100)</f>
        <v>82.793000000000006</v>
      </c>
      <c r="M298" s="50">
        <v>75.319999999999993</v>
      </c>
      <c r="N298" s="49">
        <f>M298*0.5*(I298/100+J298/100)</f>
        <v>75.319999999999993</v>
      </c>
      <c r="O298" s="60">
        <v>239.15372100101101</v>
      </c>
      <c r="P298" s="60">
        <v>218.53834889999999</v>
      </c>
      <c r="Q298" s="8">
        <f>(L298-N298)*P298+(N298*O298)</f>
        <v>19646.195347125849</v>
      </c>
    </row>
    <row r="299" spans="1:17" x14ac:dyDescent="0.35">
      <c r="A299" s="50">
        <v>984882114</v>
      </c>
      <c r="B299" s="51" t="s">
        <v>312</v>
      </c>
      <c r="C299" s="50">
        <v>2022</v>
      </c>
      <c r="D299" s="50">
        <v>132</v>
      </c>
      <c r="E299" s="51" t="s">
        <v>18</v>
      </c>
      <c r="F299" s="50">
        <v>380</v>
      </c>
      <c r="G299" s="51" t="s">
        <v>21</v>
      </c>
      <c r="H299" s="51" t="s">
        <v>20</v>
      </c>
      <c r="I299" s="50">
        <v>100</v>
      </c>
      <c r="J299" s="50">
        <v>100</v>
      </c>
      <c r="K299" s="50">
        <v>12.8</v>
      </c>
      <c r="L299" s="49">
        <f>K299*0.5*(I299/100+J299/100)</f>
        <v>12.8</v>
      </c>
      <c r="M299" s="50">
        <v>12.8</v>
      </c>
      <c r="N299" s="49">
        <f>M299*0.5*(I299/100+J299/100)</f>
        <v>12.8</v>
      </c>
      <c r="O299" s="60">
        <v>215.05489258618499</v>
      </c>
      <c r="P299" s="60">
        <v>191.11295010000001</v>
      </c>
      <c r="Q299" s="8">
        <f>(L299-N299)*P299+(N299*O299)</f>
        <v>2752.702625103168</v>
      </c>
    </row>
    <row r="300" spans="1:17" x14ac:dyDescent="0.35">
      <c r="A300" s="50">
        <v>984882114</v>
      </c>
      <c r="B300" s="51" t="s">
        <v>312</v>
      </c>
      <c r="C300" s="50">
        <v>2022</v>
      </c>
      <c r="D300" s="50">
        <v>132</v>
      </c>
      <c r="E300" s="51" t="s">
        <v>18</v>
      </c>
      <c r="F300" s="50">
        <v>329</v>
      </c>
      <c r="G300" s="51" t="s">
        <v>21</v>
      </c>
      <c r="H300" s="51" t="s">
        <v>20</v>
      </c>
      <c r="I300" s="50">
        <v>100</v>
      </c>
      <c r="J300" s="50">
        <v>100</v>
      </c>
      <c r="K300" s="50">
        <v>58.2</v>
      </c>
      <c r="L300" s="49">
        <f>K300*0.5*(I300/100+J300/100)</f>
        <v>58.2</v>
      </c>
      <c r="M300" s="50">
        <v>58.2</v>
      </c>
      <c r="N300" s="49">
        <f>M300*0.5*(I300/100+J300/100)</f>
        <v>58.2</v>
      </c>
      <c r="O300" s="60">
        <v>209.70863357882101</v>
      </c>
      <c r="P300" s="60">
        <v>186.4640292</v>
      </c>
      <c r="Q300" s="8">
        <f>(L300-N300)*P300+(N300*O300)</f>
        <v>12205.042474287384</v>
      </c>
    </row>
    <row r="301" spans="1:17" x14ac:dyDescent="0.35">
      <c r="A301" s="50">
        <v>984882114</v>
      </c>
      <c r="B301" s="51" t="s">
        <v>312</v>
      </c>
      <c r="C301" s="50">
        <v>2022</v>
      </c>
      <c r="D301" s="50">
        <v>132</v>
      </c>
      <c r="E301" s="51" t="s">
        <v>18</v>
      </c>
      <c r="F301" s="50">
        <v>243</v>
      </c>
      <c r="G301" s="51" t="s">
        <v>21</v>
      </c>
      <c r="H301" s="51" t="s">
        <v>20</v>
      </c>
      <c r="I301" s="50">
        <v>100</v>
      </c>
      <c r="J301" s="50">
        <v>100</v>
      </c>
      <c r="K301" s="50">
        <v>37.799999999999997</v>
      </c>
      <c r="L301" s="49">
        <f>K301*0.5*(I301/100+J301/100)</f>
        <v>37.799999999999997</v>
      </c>
      <c r="M301" s="50">
        <v>37.799999999999997</v>
      </c>
      <c r="N301" s="49">
        <f>M301*0.5*(I301/100+J301/100)</f>
        <v>37.799999999999997</v>
      </c>
      <c r="O301" s="60">
        <v>204.51809085322401</v>
      </c>
      <c r="P301" s="60">
        <v>181.95051380000001</v>
      </c>
      <c r="Q301" s="8">
        <f>(L301-N301)*P301+(N301*O301)</f>
        <v>7730.7838342518671</v>
      </c>
    </row>
    <row r="302" spans="1:17" x14ac:dyDescent="0.35">
      <c r="A302" s="50">
        <v>912631532</v>
      </c>
      <c r="B302" s="51" t="s">
        <v>312</v>
      </c>
      <c r="C302" s="50">
        <v>2022</v>
      </c>
      <c r="D302" s="50">
        <v>132</v>
      </c>
      <c r="E302" s="51" t="s">
        <v>18</v>
      </c>
      <c r="F302" s="50">
        <v>150</v>
      </c>
      <c r="G302" s="51" t="s">
        <v>21</v>
      </c>
      <c r="H302" s="51" t="s">
        <v>20</v>
      </c>
      <c r="I302" s="50">
        <v>100</v>
      </c>
      <c r="J302" s="50">
        <v>100</v>
      </c>
      <c r="K302" s="50">
        <v>4.7519999999999998</v>
      </c>
      <c r="L302" s="49">
        <f>K302*0.5*(I302/100+J302/100)</f>
        <v>4.7519999999999998</v>
      </c>
      <c r="M302" s="50">
        <v>4.74</v>
      </c>
      <c r="N302" s="49">
        <f>M302*0.5*(I302/100+J302/100)</f>
        <v>4.74</v>
      </c>
      <c r="O302" s="60">
        <v>199.47872898371301</v>
      </c>
      <c r="P302" s="60">
        <v>177.56845999999999</v>
      </c>
      <c r="Q302" s="8">
        <f>(L302-N302)*P302+(N302*O302)</f>
        <v>947.65999690279966</v>
      </c>
    </row>
    <row r="303" spans="1:17" x14ac:dyDescent="0.35">
      <c r="A303" s="50">
        <v>984882114</v>
      </c>
      <c r="B303" s="51" t="s">
        <v>312</v>
      </c>
      <c r="C303" s="50">
        <v>2022</v>
      </c>
      <c r="D303" s="50">
        <v>132</v>
      </c>
      <c r="E303" s="51" t="s">
        <v>22</v>
      </c>
      <c r="F303" s="50">
        <v>329</v>
      </c>
      <c r="G303" s="51" t="s">
        <v>21</v>
      </c>
      <c r="H303" s="51" t="s">
        <v>20</v>
      </c>
      <c r="I303" s="50">
        <v>100</v>
      </c>
      <c r="J303" s="50">
        <v>100</v>
      </c>
      <c r="K303" s="50">
        <v>27.32</v>
      </c>
      <c r="L303" s="49">
        <f>K303*0.5*(I303/100+J303/100)</f>
        <v>27.32</v>
      </c>
      <c r="M303" s="50">
        <v>27.32</v>
      </c>
      <c r="N303" s="49">
        <f>M303*0.5*(I303/100+J303/100)</f>
        <v>27.32</v>
      </c>
      <c r="O303" s="60">
        <v>139.54701613808999</v>
      </c>
      <c r="P303" s="60">
        <v>125.6495793</v>
      </c>
      <c r="Q303" s="8">
        <f>(L303-N303)*P303+(N303*O303)</f>
        <v>3812.4244808926187</v>
      </c>
    </row>
    <row r="304" spans="1:17" x14ac:dyDescent="0.35">
      <c r="A304" s="50">
        <v>912631532</v>
      </c>
      <c r="B304" s="51" t="s">
        <v>312</v>
      </c>
      <c r="C304" s="50">
        <v>2022</v>
      </c>
      <c r="D304" s="50">
        <v>132</v>
      </c>
      <c r="E304" s="51" t="s">
        <v>22</v>
      </c>
      <c r="F304" s="50">
        <v>150</v>
      </c>
      <c r="G304" s="51" t="s">
        <v>21</v>
      </c>
      <c r="H304" s="51" t="s">
        <v>20</v>
      </c>
      <c r="I304" s="50">
        <v>100</v>
      </c>
      <c r="J304" s="50">
        <v>100</v>
      </c>
      <c r="K304" s="50">
        <v>57.061999999999998</v>
      </c>
      <c r="L304" s="49">
        <f>K304*0.5*(I304/100+J304/100)</f>
        <v>57.061999999999998</v>
      </c>
      <c r="M304" s="50">
        <v>26</v>
      </c>
      <c r="N304" s="49">
        <f>M304*0.5*(I304/100+J304/100)</f>
        <v>26</v>
      </c>
      <c r="O304" s="60">
        <v>133.43078154217099</v>
      </c>
      <c r="P304" s="60">
        <v>120.3311144</v>
      </c>
      <c r="Q304" s="8">
        <f>(L304-N304)*P304+(N304*O304)</f>
        <v>7206.9253955892455</v>
      </c>
    </row>
    <row r="305" spans="1:17" x14ac:dyDescent="0.35">
      <c r="A305" s="50">
        <v>912631532</v>
      </c>
      <c r="B305" s="51" t="s">
        <v>312</v>
      </c>
      <c r="C305" s="50">
        <v>2022</v>
      </c>
      <c r="D305" s="50">
        <v>132</v>
      </c>
      <c r="E305" s="51" t="s">
        <v>22</v>
      </c>
      <c r="F305" s="50">
        <v>120</v>
      </c>
      <c r="G305" s="51" t="s">
        <v>21</v>
      </c>
      <c r="H305" s="51" t="s">
        <v>20</v>
      </c>
      <c r="I305" s="50">
        <v>100</v>
      </c>
      <c r="J305" s="50">
        <v>100</v>
      </c>
      <c r="K305" s="50">
        <v>19.677</v>
      </c>
      <c r="L305" s="49">
        <f>K305*0.5*(I305/100+J305/100)</f>
        <v>19.677</v>
      </c>
      <c r="M305" s="50">
        <v>2.1</v>
      </c>
      <c r="N305" s="49">
        <f>M305*0.5*(I305/100+J305/100)</f>
        <v>2.1</v>
      </c>
      <c r="O305" s="60">
        <v>130.41785809590601</v>
      </c>
      <c r="P305" s="60">
        <v>117.711181</v>
      </c>
      <c r="Q305" s="8">
        <f>(L305-N305)*P305+(N305*O305)</f>
        <v>2342.8869304384025</v>
      </c>
    </row>
    <row r="306" spans="1:17" x14ac:dyDescent="0.35">
      <c r="A306" s="50">
        <v>984882114</v>
      </c>
      <c r="B306" s="51" t="s">
        <v>312</v>
      </c>
      <c r="C306" s="50">
        <v>2022</v>
      </c>
      <c r="D306" s="50">
        <v>132</v>
      </c>
      <c r="E306" s="51" t="s">
        <v>18</v>
      </c>
      <c r="F306" s="50">
        <v>481</v>
      </c>
      <c r="G306" s="51" t="s">
        <v>21</v>
      </c>
      <c r="H306" s="51" t="s">
        <v>23</v>
      </c>
      <c r="I306" s="50">
        <v>100</v>
      </c>
      <c r="J306" s="50">
        <v>100</v>
      </c>
      <c r="K306" s="50">
        <v>15.33</v>
      </c>
      <c r="L306" s="49">
        <f>K306*0.5*(I306/100+J306/100)</f>
        <v>15.33</v>
      </c>
      <c r="M306" s="47"/>
      <c r="N306" s="49">
        <f>M306*0.5*(I306/100+J306/100)</f>
        <v>0</v>
      </c>
      <c r="O306" s="60">
        <v>251.63339235486001</v>
      </c>
      <c r="P306" s="60">
        <v>251.63339239999999</v>
      </c>
      <c r="Q306" s="8">
        <f>(L306-N306)*P306+(N306*O306)</f>
        <v>3857.5399054919999</v>
      </c>
    </row>
    <row r="307" spans="1:17" x14ac:dyDescent="0.35">
      <c r="A307" s="50">
        <v>912631532</v>
      </c>
      <c r="B307" s="51" t="s">
        <v>312</v>
      </c>
      <c r="C307" s="50">
        <v>2022</v>
      </c>
      <c r="D307" s="50">
        <v>132</v>
      </c>
      <c r="E307" s="51" t="s">
        <v>18</v>
      </c>
      <c r="F307" s="50">
        <v>95</v>
      </c>
      <c r="G307" s="51" t="s">
        <v>19</v>
      </c>
      <c r="H307" s="51" t="s">
        <v>20</v>
      </c>
      <c r="I307" s="50">
        <v>100</v>
      </c>
      <c r="J307" s="50">
        <v>100</v>
      </c>
      <c r="K307" s="50">
        <v>2.4</v>
      </c>
      <c r="L307" s="49">
        <f>K307*0.5*(I307/100+J307/100)</f>
        <v>2.4</v>
      </c>
      <c r="M307" s="50">
        <v>0</v>
      </c>
      <c r="N307" s="49">
        <f>M307*0.5*(I307/100+J307/100)</f>
        <v>0</v>
      </c>
      <c r="O307" s="60">
        <v>218.53834890090999</v>
      </c>
      <c r="P307" s="60">
        <v>218.53834889999999</v>
      </c>
      <c r="Q307" s="8">
        <f>(L307-N307)*P307+(N307*O307)</f>
        <v>524.49203735999993</v>
      </c>
    </row>
    <row r="308" spans="1:17" x14ac:dyDescent="0.35">
      <c r="A308" s="50">
        <v>984882114</v>
      </c>
      <c r="B308" s="51" t="s">
        <v>312</v>
      </c>
      <c r="C308" s="50">
        <v>2022</v>
      </c>
      <c r="D308" s="50">
        <v>132</v>
      </c>
      <c r="E308" s="51" t="s">
        <v>18</v>
      </c>
      <c r="F308" s="50">
        <v>481</v>
      </c>
      <c r="G308" s="51" t="s">
        <v>21</v>
      </c>
      <c r="H308" s="51" t="s">
        <v>20</v>
      </c>
      <c r="I308" s="50">
        <v>100</v>
      </c>
      <c r="J308" s="50">
        <v>100</v>
      </c>
      <c r="K308" s="50">
        <v>7.01</v>
      </c>
      <c r="L308" s="49">
        <f>K308*0.5*(I308/100+J308/100)</f>
        <v>7.01</v>
      </c>
      <c r="M308" s="47"/>
      <c r="N308" s="49">
        <f>M308*0.5*(I308/100+J308/100)</f>
        <v>0</v>
      </c>
      <c r="O308" s="60">
        <v>200.83337873450799</v>
      </c>
      <c r="P308" s="60">
        <v>200.8333787</v>
      </c>
      <c r="Q308" s="8">
        <f>(L308-N308)*P308+(N308*O308)</f>
        <v>1407.8419846869999</v>
      </c>
    </row>
    <row r="309" spans="1:17" x14ac:dyDescent="0.35">
      <c r="A309" s="50">
        <v>984882114</v>
      </c>
      <c r="B309" s="51" t="s">
        <v>312</v>
      </c>
      <c r="C309" s="50">
        <v>2022</v>
      </c>
      <c r="D309" s="50">
        <v>132</v>
      </c>
      <c r="E309" s="51" t="s">
        <v>18</v>
      </c>
      <c r="F309" s="50">
        <v>380</v>
      </c>
      <c r="G309" s="51" t="s">
        <v>21</v>
      </c>
      <c r="H309" s="51" t="s">
        <v>20</v>
      </c>
      <c r="I309" s="50">
        <v>100</v>
      </c>
      <c r="J309" s="50">
        <v>100</v>
      </c>
      <c r="K309" s="50">
        <v>21.236999999999998</v>
      </c>
      <c r="L309" s="49">
        <f>K309*0.5*(I309/100+J309/100)</f>
        <v>21.236999999999998</v>
      </c>
      <c r="M309" s="50">
        <v>1.06</v>
      </c>
      <c r="N309" s="49">
        <f>M309*0.5*(I309/100+J309/100)</f>
        <v>1.06</v>
      </c>
      <c r="O309" s="60">
        <v>191.112950074944</v>
      </c>
      <c r="P309" s="60">
        <v>191.11295010000001</v>
      </c>
      <c r="Q309" s="8">
        <f>(L309-N309)*P309+(N309*O309)</f>
        <v>4058.6657212471405</v>
      </c>
    </row>
    <row r="310" spans="1:17" x14ac:dyDescent="0.35">
      <c r="A310" s="50">
        <v>984882114</v>
      </c>
      <c r="B310" s="51" t="s">
        <v>312</v>
      </c>
      <c r="C310" s="50">
        <v>2022</v>
      </c>
      <c r="D310" s="50">
        <v>132</v>
      </c>
      <c r="E310" s="51" t="s">
        <v>18</v>
      </c>
      <c r="F310" s="50">
        <v>329</v>
      </c>
      <c r="G310" s="51" t="s">
        <v>21</v>
      </c>
      <c r="H310" s="51" t="s">
        <v>20</v>
      </c>
      <c r="I310" s="50">
        <v>100</v>
      </c>
      <c r="J310" s="50">
        <v>100</v>
      </c>
      <c r="K310" s="50">
        <v>2.04</v>
      </c>
      <c r="L310" s="49">
        <f>K310*0.5*(I310/100+J310/100)</f>
        <v>2.04</v>
      </c>
      <c r="M310" s="47"/>
      <c r="N310" s="49">
        <f>M310*0.5*(I310/100+J310/100)</f>
        <v>0</v>
      </c>
      <c r="O310" s="60">
        <v>186.464029198975</v>
      </c>
      <c r="P310" s="60">
        <v>186.4640292</v>
      </c>
      <c r="Q310" s="8">
        <f>(L310-N310)*P310+(N310*O310)</f>
        <v>380.38661956800001</v>
      </c>
    </row>
    <row r="311" spans="1:17" x14ac:dyDescent="0.35">
      <c r="A311" s="50">
        <v>984882114</v>
      </c>
      <c r="B311" s="51" t="s">
        <v>312</v>
      </c>
      <c r="C311" s="50">
        <v>2022</v>
      </c>
      <c r="D311" s="50">
        <v>132</v>
      </c>
      <c r="E311" s="51" t="s">
        <v>18</v>
      </c>
      <c r="F311" s="50">
        <v>243</v>
      </c>
      <c r="G311" s="51" t="s">
        <v>21</v>
      </c>
      <c r="H311" s="51" t="s">
        <v>20</v>
      </c>
      <c r="I311" s="50">
        <v>100</v>
      </c>
      <c r="J311" s="50">
        <v>100</v>
      </c>
      <c r="K311" s="50">
        <v>13.88</v>
      </c>
      <c r="L311" s="49">
        <f>K311*0.5*(I311/100+J311/100)</f>
        <v>13.88</v>
      </c>
      <c r="M311" s="50">
        <v>5.8</v>
      </c>
      <c r="N311" s="49">
        <f>M311*0.5*(I311/100+J311/100)</f>
        <v>5.8</v>
      </c>
      <c r="O311" s="60">
        <v>181.950513785412</v>
      </c>
      <c r="P311" s="60">
        <v>181.95051380000001</v>
      </c>
      <c r="Q311" s="8">
        <f>(L311-N311)*P311+(N311*O311)</f>
        <v>2525.4731314593901</v>
      </c>
    </row>
    <row r="312" spans="1:17" x14ac:dyDescent="0.35">
      <c r="A312" s="50">
        <v>984882114</v>
      </c>
      <c r="B312" s="51" t="s">
        <v>312</v>
      </c>
      <c r="C312" s="50">
        <v>2022</v>
      </c>
      <c r="D312" s="50">
        <v>132</v>
      </c>
      <c r="E312" s="51" t="s">
        <v>18</v>
      </c>
      <c r="F312" s="50">
        <v>150</v>
      </c>
      <c r="G312" s="51" t="s">
        <v>21</v>
      </c>
      <c r="H312" s="51" t="s">
        <v>20</v>
      </c>
      <c r="I312" s="50">
        <v>100</v>
      </c>
      <c r="J312" s="50">
        <v>100</v>
      </c>
      <c r="K312" s="50">
        <v>77.295000000000002</v>
      </c>
      <c r="L312" s="49">
        <f>K312*0.5*(I312/100+J312/100)</f>
        <v>77.295000000000002</v>
      </c>
      <c r="M312" s="50">
        <v>4.96</v>
      </c>
      <c r="N312" s="49">
        <f>M312*0.5*(I312/100+J312/100)</f>
        <v>4.96</v>
      </c>
      <c r="O312" s="60">
        <v>177.56845998583699</v>
      </c>
      <c r="P312" s="60">
        <v>177.56845999999999</v>
      </c>
      <c r="Q312" s="8">
        <f>(L312-N312)*P312+(N312*O312)</f>
        <v>13725.154115629752</v>
      </c>
    </row>
    <row r="313" spans="1:17" x14ac:dyDescent="0.35">
      <c r="A313" s="50">
        <v>984882114</v>
      </c>
      <c r="B313" s="51" t="s">
        <v>312</v>
      </c>
      <c r="C313" s="50">
        <v>2022</v>
      </c>
      <c r="D313" s="50">
        <v>132</v>
      </c>
      <c r="E313" s="51" t="s">
        <v>22</v>
      </c>
      <c r="F313" s="50">
        <v>329</v>
      </c>
      <c r="G313" s="51" t="s">
        <v>21</v>
      </c>
      <c r="H313" s="51" t="s">
        <v>20</v>
      </c>
      <c r="I313" s="50">
        <v>100</v>
      </c>
      <c r="J313" s="50">
        <v>100</v>
      </c>
      <c r="K313" s="50">
        <v>60.7</v>
      </c>
      <c r="L313" s="49">
        <f>K313*0.5*(I313/100+J313/100)</f>
        <v>60.7</v>
      </c>
      <c r="M313" s="50">
        <v>1.41</v>
      </c>
      <c r="N313" s="49">
        <f>M313*0.5*(I313/100+J313/100)</f>
        <v>1.41</v>
      </c>
      <c r="O313" s="60">
        <v>125.649579250513</v>
      </c>
      <c r="P313" s="60">
        <v>125.6495793</v>
      </c>
      <c r="Q313" s="8">
        <f>(L313-N313)*P313+(N313*O313)</f>
        <v>7626.9294634402249</v>
      </c>
    </row>
    <row r="314" spans="1:17" x14ac:dyDescent="0.35">
      <c r="A314" s="50">
        <v>984882114</v>
      </c>
      <c r="B314" s="51" t="s">
        <v>312</v>
      </c>
      <c r="C314" s="50">
        <v>2022</v>
      </c>
      <c r="D314" s="50">
        <v>132</v>
      </c>
      <c r="E314" s="51" t="s">
        <v>22</v>
      </c>
      <c r="F314" s="50">
        <v>243</v>
      </c>
      <c r="G314" s="51" t="s">
        <v>21</v>
      </c>
      <c r="H314" s="51" t="s">
        <v>20</v>
      </c>
      <c r="I314" s="50">
        <v>100</v>
      </c>
      <c r="J314" s="50">
        <v>100</v>
      </c>
      <c r="K314" s="50">
        <v>115.28400000000001</v>
      </c>
      <c r="L314" s="49">
        <f>K314*0.5*(I314/100+J314/100)</f>
        <v>115.28400000000001</v>
      </c>
      <c r="M314" s="50">
        <v>9.19</v>
      </c>
      <c r="N314" s="49">
        <f>M314*0.5*(I314/100+J314/100)</f>
        <v>9.19</v>
      </c>
      <c r="O314" s="60">
        <v>122.951047816032</v>
      </c>
      <c r="P314" s="60">
        <v>122.9510478</v>
      </c>
      <c r="Q314" s="8">
        <f>(L314-N314)*P314+(N314*O314)</f>
        <v>14174.288594722535</v>
      </c>
    </row>
    <row r="315" spans="1:17" x14ac:dyDescent="0.35">
      <c r="A315" s="50">
        <v>912631532</v>
      </c>
      <c r="B315" s="51" t="s">
        <v>312</v>
      </c>
      <c r="C315" s="50">
        <v>2022</v>
      </c>
      <c r="D315" s="50">
        <v>132</v>
      </c>
      <c r="E315" s="51" t="s">
        <v>22</v>
      </c>
      <c r="F315" s="50">
        <v>150</v>
      </c>
      <c r="G315" s="51" t="s">
        <v>21</v>
      </c>
      <c r="H315" s="51" t="s">
        <v>20</v>
      </c>
      <c r="I315" s="50">
        <v>100</v>
      </c>
      <c r="J315" s="50">
        <v>100</v>
      </c>
      <c r="K315" s="50">
        <v>41.27</v>
      </c>
      <c r="L315" s="49">
        <f>K315*0.5*(I315/100+J315/100)</f>
        <v>41.27</v>
      </c>
      <c r="M315" s="50">
        <v>9.36</v>
      </c>
      <c r="N315" s="49">
        <f>M315*0.5*(I315/100+J315/100)</f>
        <v>9.36</v>
      </c>
      <c r="O315" s="60">
        <v>120.331114384497</v>
      </c>
      <c r="P315" s="60">
        <v>120.3311144</v>
      </c>
      <c r="Q315" s="8">
        <f>(L315-N315)*P315+(N315*O315)</f>
        <v>4966.0650911428929</v>
      </c>
    </row>
    <row r="316" spans="1:17" x14ac:dyDescent="0.35">
      <c r="A316" s="50">
        <v>984882114</v>
      </c>
      <c r="B316" s="51" t="s">
        <v>312</v>
      </c>
      <c r="C316" s="50">
        <v>2022</v>
      </c>
      <c r="D316" s="50">
        <v>132</v>
      </c>
      <c r="E316" s="51" t="s">
        <v>22</v>
      </c>
      <c r="F316" s="50">
        <v>150</v>
      </c>
      <c r="G316" s="51" t="s">
        <v>21</v>
      </c>
      <c r="H316" s="51" t="s">
        <v>20</v>
      </c>
      <c r="I316" s="50">
        <v>100</v>
      </c>
      <c r="J316" s="50">
        <v>100</v>
      </c>
      <c r="K316" s="50">
        <v>22.056999999999999</v>
      </c>
      <c r="L316" s="49">
        <f>K316*0.5*(I316/100+J316/100)</f>
        <v>22.056999999999999</v>
      </c>
      <c r="M316" s="50">
        <v>3.62</v>
      </c>
      <c r="N316" s="49">
        <f>M316*0.5*(I316/100+J316/100)</f>
        <v>3.62</v>
      </c>
      <c r="O316" s="60">
        <v>120.331114384497</v>
      </c>
      <c r="P316" s="60">
        <v>120.3311144</v>
      </c>
      <c r="Q316" s="8">
        <f>(L316-N316)*P316+(N316*O316)</f>
        <v>2654.1433902646791</v>
      </c>
    </row>
    <row r="317" spans="1:17" x14ac:dyDescent="0.35">
      <c r="A317" s="50">
        <v>912631532</v>
      </c>
      <c r="B317" s="51" t="s">
        <v>312</v>
      </c>
      <c r="C317" s="50">
        <v>2022</v>
      </c>
      <c r="D317" s="50">
        <v>66</v>
      </c>
      <c r="E317" s="51" t="s">
        <v>22</v>
      </c>
      <c r="F317" s="50">
        <v>150</v>
      </c>
      <c r="G317" s="51" t="s">
        <v>21</v>
      </c>
      <c r="H317" s="51" t="s">
        <v>20</v>
      </c>
      <c r="I317" s="50">
        <v>100</v>
      </c>
      <c r="J317" s="50">
        <v>100</v>
      </c>
      <c r="K317" s="50">
        <v>23.091000000000001</v>
      </c>
      <c r="L317" s="49">
        <f>K317*0.5*(I317/100+J317/100)</f>
        <v>23.091000000000001</v>
      </c>
      <c r="M317" s="50">
        <v>3.74</v>
      </c>
      <c r="N317" s="49">
        <f>M317*0.5*(I317/100+J317/100)</f>
        <v>3.74</v>
      </c>
      <c r="O317" s="60">
        <v>113.470978571808</v>
      </c>
      <c r="P317" s="60">
        <v>102.7791118</v>
      </c>
      <c r="Q317" s="8">
        <f>(L317-N317)*P317+(N317*O317)</f>
        <v>2413.2600523003616</v>
      </c>
    </row>
    <row r="318" spans="1:17" x14ac:dyDescent="0.35">
      <c r="A318" s="50">
        <v>912631532</v>
      </c>
      <c r="B318" s="51" t="s">
        <v>312</v>
      </c>
      <c r="C318" s="50">
        <v>2022</v>
      </c>
      <c r="D318" s="50">
        <v>66</v>
      </c>
      <c r="E318" s="51" t="s">
        <v>22</v>
      </c>
      <c r="F318" s="50">
        <v>120</v>
      </c>
      <c r="G318" s="51" t="s">
        <v>21</v>
      </c>
      <c r="H318" s="51" t="s">
        <v>20</v>
      </c>
      <c r="I318" s="50">
        <v>100</v>
      </c>
      <c r="J318" s="50">
        <v>100</v>
      </c>
      <c r="K318" s="50">
        <v>5.77</v>
      </c>
      <c r="L318" s="49">
        <f>K318*0.5*(I318/100+J318/100)</f>
        <v>5.77</v>
      </c>
      <c r="M318" s="50">
        <v>1.38</v>
      </c>
      <c r="N318" s="49">
        <f>M318*0.5*(I318/100+J318/100)</f>
        <v>1.38</v>
      </c>
      <c r="O318" s="60">
        <v>111.083474341562</v>
      </c>
      <c r="P318" s="60">
        <v>100.70302119999999</v>
      </c>
      <c r="Q318" s="8">
        <f>(L318-N318)*P318+(N318*O318)</f>
        <v>595.38145765935542</v>
      </c>
    </row>
    <row r="319" spans="1:17" x14ac:dyDescent="0.35">
      <c r="A319" s="50">
        <v>912631532</v>
      </c>
      <c r="B319" s="51" t="s">
        <v>312</v>
      </c>
      <c r="C319" s="50">
        <v>2022</v>
      </c>
      <c r="D319" s="50">
        <v>66</v>
      </c>
      <c r="E319" s="51" t="s">
        <v>22</v>
      </c>
      <c r="F319" s="50">
        <v>95</v>
      </c>
      <c r="G319" s="51" t="s">
        <v>21</v>
      </c>
      <c r="H319" s="51" t="s">
        <v>20</v>
      </c>
      <c r="I319" s="50">
        <v>100</v>
      </c>
      <c r="J319" s="50">
        <v>100</v>
      </c>
      <c r="K319" s="50">
        <v>69.649000000000001</v>
      </c>
      <c r="L319" s="49">
        <f>K319*0.5*(I319/100+J319/100)</f>
        <v>69.649000000000001</v>
      </c>
      <c r="M319" s="50">
        <v>9.86</v>
      </c>
      <c r="N319" s="49">
        <f>M319*0.5*(I319/100+J319/100)</f>
        <v>9.86</v>
      </c>
      <c r="O319" s="60">
        <v>108.76550906947701</v>
      </c>
      <c r="P319" s="60">
        <v>98.687399189999994</v>
      </c>
      <c r="Q319" s="8">
        <f>(L319-N319)*P319+(N319*O319)</f>
        <v>6972.8488295959523</v>
      </c>
    </row>
    <row r="320" spans="1:17" x14ac:dyDescent="0.35">
      <c r="A320" s="50">
        <v>912631532</v>
      </c>
      <c r="B320" s="51" t="s">
        <v>312</v>
      </c>
      <c r="C320" s="50">
        <v>2022</v>
      </c>
      <c r="D320" s="50">
        <v>66</v>
      </c>
      <c r="E320" s="51" t="s">
        <v>22</v>
      </c>
      <c r="F320" s="50">
        <v>70</v>
      </c>
      <c r="G320" s="51" t="s">
        <v>21</v>
      </c>
      <c r="H320" s="51" t="s">
        <v>20</v>
      </c>
      <c r="I320" s="50">
        <v>100</v>
      </c>
      <c r="J320" s="50">
        <v>100</v>
      </c>
      <c r="K320" s="50">
        <v>22.530999999999999</v>
      </c>
      <c r="L320" s="49">
        <f>K320*0.5*(I320/100+J320/100)</f>
        <v>22.530999999999999</v>
      </c>
      <c r="M320" s="50">
        <v>4.5</v>
      </c>
      <c r="N320" s="49">
        <f>M320*0.5*(I320/100+J320/100)</f>
        <v>4.5</v>
      </c>
      <c r="O320" s="60">
        <v>106.447543797393</v>
      </c>
      <c r="P320" s="60">
        <v>96.671777219999996</v>
      </c>
      <c r="Q320" s="8">
        <f>(L320-N320)*P320+(N320*O320)</f>
        <v>2222.1027621420885</v>
      </c>
    </row>
    <row r="321" spans="1:17" x14ac:dyDescent="0.35">
      <c r="A321" s="50">
        <v>984882114</v>
      </c>
      <c r="B321" s="51" t="s">
        <v>312</v>
      </c>
      <c r="C321" s="50">
        <v>2022</v>
      </c>
      <c r="D321" s="50">
        <v>66</v>
      </c>
      <c r="E321" s="51" t="s">
        <v>18</v>
      </c>
      <c r="F321" s="50">
        <v>95</v>
      </c>
      <c r="G321" s="51" t="s">
        <v>21</v>
      </c>
      <c r="H321" s="51" t="s">
        <v>20</v>
      </c>
      <c r="I321" s="50">
        <v>100</v>
      </c>
      <c r="J321" s="50">
        <v>100</v>
      </c>
      <c r="K321" s="50">
        <v>1.2</v>
      </c>
      <c r="L321" s="49">
        <f>K321*0.5*(I321/100+J321/100)</f>
        <v>1.2</v>
      </c>
      <c r="M321" s="47"/>
      <c r="N321" s="49">
        <f>M321*0.5*(I321/100+J321/100)</f>
        <v>0</v>
      </c>
      <c r="O321" s="60">
        <v>147.61110462385599</v>
      </c>
      <c r="P321" s="60">
        <v>147.6111046</v>
      </c>
      <c r="Q321" s="8">
        <f>(L321-N321)*P321+(N321*O321)</f>
        <v>177.13332552</v>
      </c>
    </row>
    <row r="322" spans="1:17" x14ac:dyDescent="0.35">
      <c r="A322" s="50">
        <v>984882114</v>
      </c>
      <c r="B322" s="51" t="s">
        <v>312</v>
      </c>
      <c r="C322" s="50">
        <v>2022</v>
      </c>
      <c r="D322" s="50">
        <v>66</v>
      </c>
      <c r="E322" s="51" t="s">
        <v>18</v>
      </c>
      <c r="F322" s="50">
        <v>70</v>
      </c>
      <c r="G322" s="51" t="s">
        <v>21</v>
      </c>
      <c r="H322" s="51" t="s">
        <v>20</v>
      </c>
      <c r="I322" s="50">
        <v>100</v>
      </c>
      <c r="J322" s="50">
        <v>100</v>
      </c>
      <c r="K322" s="50">
        <v>26</v>
      </c>
      <c r="L322" s="49">
        <f>K322*0.5*(I322/100+J322/100)</f>
        <v>26</v>
      </c>
      <c r="M322" s="47"/>
      <c r="N322" s="49">
        <f>M322*0.5*(I322/100+J322/100)</f>
        <v>0</v>
      </c>
      <c r="O322" s="60">
        <v>144.082771485141</v>
      </c>
      <c r="P322" s="60">
        <v>144.08277150000001</v>
      </c>
      <c r="Q322" s="8">
        <f>(L322-N322)*P322+(N322*O322)</f>
        <v>3746.152059</v>
      </c>
    </row>
    <row r="323" spans="1:17" x14ac:dyDescent="0.35">
      <c r="A323" s="50">
        <v>984882114</v>
      </c>
      <c r="B323" s="51" t="s">
        <v>312</v>
      </c>
      <c r="C323" s="50">
        <v>2022</v>
      </c>
      <c r="D323" s="50">
        <v>66</v>
      </c>
      <c r="E323" s="51" t="s">
        <v>22</v>
      </c>
      <c r="F323" s="50">
        <v>243</v>
      </c>
      <c r="G323" s="51" t="s">
        <v>21</v>
      </c>
      <c r="H323" s="51" t="s">
        <v>20</v>
      </c>
      <c r="I323" s="50">
        <v>100</v>
      </c>
      <c r="J323" s="50">
        <v>100</v>
      </c>
      <c r="K323" s="50">
        <v>3.3450000000000002</v>
      </c>
      <c r="L323" s="49">
        <f>K323*0.5*(I323/100+J323/100)</f>
        <v>3.3450000000000002</v>
      </c>
      <c r="M323" s="47"/>
      <c r="N323" s="49">
        <f>M323*0.5*(I323/100+J323/100)</f>
        <v>0</v>
      </c>
      <c r="O323" s="60">
        <v>104.91748515562</v>
      </c>
      <c r="P323" s="60">
        <v>104.9174852</v>
      </c>
      <c r="Q323" s="8">
        <f>(L323-N323)*P323+(N323*O323)</f>
        <v>350.94898799400005</v>
      </c>
    </row>
    <row r="324" spans="1:17" x14ac:dyDescent="0.35">
      <c r="A324" s="50">
        <v>912631532</v>
      </c>
      <c r="B324" s="51" t="s">
        <v>312</v>
      </c>
      <c r="C324" s="50">
        <v>2022</v>
      </c>
      <c r="D324" s="50">
        <v>66</v>
      </c>
      <c r="E324" s="51" t="s">
        <v>22</v>
      </c>
      <c r="F324" s="50">
        <v>150</v>
      </c>
      <c r="G324" s="51" t="s">
        <v>21</v>
      </c>
      <c r="H324" s="51" t="s">
        <v>20</v>
      </c>
      <c r="I324" s="50">
        <v>100</v>
      </c>
      <c r="J324" s="50">
        <v>100</v>
      </c>
      <c r="K324" s="50">
        <v>5.55</v>
      </c>
      <c r="L324" s="49">
        <f>K324*0.5*(I324/100+J324/100)</f>
        <v>5.55</v>
      </c>
      <c r="M324" s="50">
        <v>0</v>
      </c>
      <c r="N324" s="49">
        <f>M324*0.5*(I324/100+J324/100)</f>
        <v>0</v>
      </c>
      <c r="O324" s="60">
        <v>102.77911180157299</v>
      </c>
      <c r="P324" s="60">
        <v>102.7791118</v>
      </c>
      <c r="Q324" s="8">
        <f>(L324-N324)*P324+(N324*O324)</f>
        <v>570.42407048999996</v>
      </c>
    </row>
    <row r="325" spans="1:17" x14ac:dyDescent="0.35">
      <c r="A325" s="50">
        <v>984882114</v>
      </c>
      <c r="B325" s="51" t="s">
        <v>312</v>
      </c>
      <c r="C325" s="50">
        <v>2022</v>
      </c>
      <c r="D325" s="50">
        <v>66</v>
      </c>
      <c r="E325" s="51" t="s">
        <v>22</v>
      </c>
      <c r="F325" s="50">
        <v>150</v>
      </c>
      <c r="G325" s="51" t="s">
        <v>21</v>
      </c>
      <c r="H325" s="51" t="s">
        <v>20</v>
      </c>
      <c r="I325" s="50">
        <v>100</v>
      </c>
      <c r="J325" s="50">
        <v>100</v>
      </c>
      <c r="K325" s="50">
        <v>30.047999999999998</v>
      </c>
      <c r="L325" s="49">
        <f>K325*0.5*(I325/100+J325/100)</f>
        <v>30.047999999999998</v>
      </c>
      <c r="M325" s="50">
        <v>5.74</v>
      </c>
      <c r="N325" s="49">
        <f>M325*0.5*(I325/100+J325/100)</f>
        <v>5.74</v>
      </c>
      <c r="O325" s="60">
        <v>102.77911180157299</v>
      </c>
      <c r="P325" s="60">
        <v>102.7791118</v>
      </c>
      <c r="Q325" s="8">
        <f>(L325-N325)*P325+(N325*O325)</f>
        <v>3088.3067513754286</v>
      </c>
    </row>
    <row r="326" spans="1:17" x14ac:dyDescent="0.35">
      <c r="A326" s="50">
        <v>984882114</v>
      </c>
      <c r="B326" s="51" t="s">
        <v>312</v>
      </c>
      <c r="C326" s="50">
        <v>2022</v>
      </c>
      <c r="D326" s="50">
        <v>66</v>
      </c>
      <c r="E326" s="51" t="s">
        <v>22</v>
      </c>
      <c r="F326" s="50">
        <v>120</v>
      </c>
      <c r="G326" s="51" t="s">
        <v>21</v>
      </c>
      <c r="H326" s="51" t="s">
        <v>20</v>
      </c>
      <c r="I326" s="50">
        <v>100</v>
      </c>
      <c r="J326" s="50">
        <v>100</v>
      </c>
      <c r="K326" s="50">
        <v>19.196999999999999</v>
      </c>
      <c r="L326" s="49">
        <f>K326*0.5*(I326/100+J326/100)</f>
        <v>19.196999999999999</v>
      </c>
      <c r="M326" s="50">
        <v>3.07</v>
      </c>
      <c r="N326" s="49">
        <f>M326*0.5*(I326/100+J326/100)</f>
        <v>3.07</v>
      </c>
      <c r="O326" s="60">
        <v>100.703021166575</v>
      </c>
      <c r="P326" s="60">
        <v>100.70302119999999</v>
      </c>
      <c r="Q326" s="8">
        <f>(L326-N326)*P326+(N326*O326)</f>
        <v>1933.195897873785</v>
      </c>
    </row>
    <row r="327" spans="1:17" x14ac:dyDescent="0.35">
      <c r="A327" s="50">
        <v>912631532</v>
      </c>
      <c r="B327" s="51" t="s">
        <v>312</v>
      </c>
      <c r="C327" s="50">
        <v>2022</v>
      </c>
      <c r="D327" s="50">
        <v>66</v>
      </c>
      <c r="E327" s="51" t="s">
        <v>22</v>
      </c>
      <c r="F327" s="50">
        <v>95</v>
      </c>
      <c r="G327" s="51" t="s">
        <v>21</v>
      </c>
      <c r="H327" s="51" t="s">
        <v>20</v>
      </c>
      <c r="I327" s="50">
        <v>100</v>
      </c>
      <c r="J327" s="50">
        <v>100</v>
      </c>
      <c r="K327" s="50">
        <v>3.2149999999999999</v>
      </c>
      <c r="L327" s="49">
        <f>K327*0.5*(I327/100+J327/100)</f>
        <v>3.2149999999999999</v>
      </c>
      <c r="M327" s="50">
        <v>0</v>
      </c>
      <c r="N327" s="49">
        <f>M327*0.5*(I327/100+J327/100)</f>
        <v>0</v>
      </c>
      <c r="O327" s="60">
        <v>98.687399190849803</v>
      </c>
      <c r="P327" s="60">
        <v>98.687399189999994</v>
      </c>
      <c r="Q327" s="8">
        <f>(L327-N327)*P327+(N327*O327)</f>
        <v>317.27998839584995</v>
      </c>
    </row>
    <row r="328" spans="1:17" x14ac:dyDescent="0.35">
      <c r="A328" s="50">
        <v>984882114</v>
      </c>
      <c r="B328" s="51" t="s">
        <v>312</v>
      </c>
      <c r="C328" s="50">
        <v>2022</v>
      </c>
      <c r="D328" s="50">
        <v>66</v>
      </c>
      <c r="E328" s="51" t="s">
        <v>22</v>
      </c>
      <c r="F328" s="50">
        <v>95</v>
      </c>
      <c r="G328" s="51" t="s">
        <v>21</v>
      </c>
      <c r="H328" s="51" t="s">
        <v>20</v>
      </c>
      <c r="I328" s="50">
        <v>100</v>
      </c>
      <c r="J328" s="50">
        <v>100</v>
      </c>
      <c r="K328" s="50">
        <v>53.709000000000003</v>
      </c>
      <c r="L328" s="49">
        <f>K328*0.5*(I328/100+J328/100)</f>
        <v>53.709000000000003</v>
      </c>
      <c r="M328" s="50">
        <v>1.88</v>
      </c>
      <c r="N328" s="49">
        <f>M328*0.5*(I328/100+J328/100)</f>
        <v>1.88</v>
      </c>
      <c r="O328" s="60">
        <v>98.687399190849803</v>
      </c>
      <c r="P328" s="60">
        <v>98.687399189999994</v>
      </c>
      <c r="Q328" s="8">
        <f>(L328-N328)*P328+(N328*O328)</f>
        <v>5300.4015230973073</v>
      </c>
    </row>
    <row r="329" spans="1:17" x14ac:dyDescent="0.35">
      <c r="A329" s="50">
        <v>984882114</v>
      </c>
      <c r="B329" s="51" t="s">
        <v>312</v>
      </c>
      <c r="C329" s="50">
        <v>2022</v>
      </c>
      <c r="D329" s="50">
        <v>66</v>
      </c>
      <c r="E329" s="51" t="s">
        <v>22</v>
      </c>
      <c r="F329" s="50">
        <v>70</v>
      </c>
      <c r="G329" s="51" t="s">
        <v>21</v>
      </c>
      <c r="H329" s="51" t="s">
        <v>20</v>
      </c>
      <c r="I329" s="50">
        <v>100</v>
      </c>
      <c r="J329" s="50">
        <v>100</v>
      </c>
      <c r="K329" s="50">
        <v>65.81</v>
      </c>
      <c r="L329" s="49">
        <f>K329*0.5*(I329/100+J329/100)</f>
        <v>65.81</v>
      </c>
      <c r="M329" s="50">
        <v>2.82</v>
      </c>
      <c r="N329" s="49">
        <f>M329*0.5*(I329/100+J329/100)</f>
        <v>2.82</v>
      </c>
      <c r="O329" s="60">
        <v>96.671777215124294</v>
      </c>
      <c r="P329" s="60">
        <v>96.671777219999996</v>
      </c>
      <c r="Q329" s="8">
        <f>(L329-N329)*P329+(N329*O329)</f>
        <v>6361.9696588344505</v>
      </c>
    </row>
    <row r="330" spans="1:17" x14ac:dyDescent="0.35">
      <c r="A330" s="50">
        <v>912631532</v>
      </c>
      <c r="B330" s="51" t="s">
        <v>312</v>
      </c>
      <c r="C330" s="50">
        <v>2022</v>
      </c>
      <c r="D330" s="50">
        <v>66</v>
      </c>
      <c r="E330" s="51" t="s">
        <v>22</v>
      </c>
      <c r="F330" s="50">
        <v>70</v>
      </c>
      <c r="G330" s="51" t="s">
        <v>21</v>
      </c>
      <c r="H330" s="51" t="s">
        <v>20</v>
      </c>
      <c r="I330" s="50">
        <v>100</v>
      </c>
      <c r="J330" s="50">
        <v>100</v>
      </c>
      <c r="K330" s="50">
        <v>1.5629999999999999</v>
      </c>
      <c r="L330" s="49">
        <f>K330*0.5*(I330/100+J330/100)</f>
        <v>1.5629999999999999</v>
      </c>
      <c r="M330" s="50">
        <v>0</v>
      </c>
      <c r="N330" s="49">
        <f>M330*0.5*(I330/100+J330/100)</f>
        <v>0</v>
      </c>
      <c r="O330" s="60">
        <v>96.671777215124294</v>
      </c>
      <c r="P330" s="60">
        <v>96.671777219999996</v>
      </c>
      <c r="Q330" s="8">
        <f>(L330-N330)*P330+(N330*O330)</f>
        <v>151.09798779485999</v>
      </c>
    </row>
    <row r="331" spans="1:17" x14ac:dyDescent="0.35">
      <c r="A331" s="50">
        <v>912631532</v>
      </c>
      <c r="B331" s="51" t="s">
        <v>312</v>
      </c>
      <c r="C331" s="50">
        <v>2022</v>
      </c>
      <c r="D331" s="50">
        <v>24</v>
      </c>
      <c r="E331" s="51" t="s">
        <v>22</v>
      </c>
      <c r="F331" s="50">
        <v>150</v>
      </c>
      <c r="G331" s="51" t="s">
        <v>21</v>
      </c>
      <c r="H331" s="51" t="s">
        <v>20</v>
      </c>
      <c r="I331" s="50">
        <v>100</v>
      </c>
      <c r="J331" s="50">
        <v>100</v>
      </c>
      <c r="K331" s="50">
        <v>19.015999999999998</v>
      </c>
      <c r="L331" s="49">
        <f>K331*0.5*(I331/100+J331/100)</f>
        <v>19.015999999999998</v>
      </c>
      <c r="M331" s="50">
        <v>0</v>
      </c>
      <c r="N331" s="49">
        <f>M331*0.5*(I331/100+J331/100)</f>
        <v>0</v>
      </c>
      <c r="O331" s="60">
        <v>73.287452471718296</v>
      </c>
      <c r="P331" s="60">
        <v>73.287452470000005</v>
      </c>
      <c r="Q331" s="8">
        <f>(L331-N331)*P331+(N331*O331)</f>
        <v>1393.63419616952</v>
      </c>
    </row>
    <row r="332" spans="1:17" x14ac:dyDescent="0.35">
      <c r="A332" s="50">
        <v>912631532</v>
      </c>
      <c r="B332" s="51" t="s">
        <v>312</v>
      </c>
      <c r="C332" s="50">
        <v>2022</v>
      </c>
      <c r="D332" s="50">
        <v>24</v>
      </c>
      <c r="E332" s="51" t="s">
        <v>22</v>
      </c>
      <c r="F332" s="50">
        <v>50</v>
      </c>
      <c r="G332" s="51" t="s">
        <v>21</v>
      </c>
      <c r="H332" s="51" t="s">
        <v>20</v>
      </c>
      <c r="I332" s="50">
        <v>100</v>
      </c>
      <c r="J332" s="50">
        <v>100</v>
      </c>
      <c r="K332" s="50">
        <v>17.327999999999999</v>
      </c>
      <c r="L332" s="49">
        <f>K332*0.5*(I332/100+J332/100)</f>
        <v>17.327999999999999</v>
      </c>
      <c r="M332" s="47"/>
      <c r="N332" s="49">
        <f>M332*0.5*(I332/100+J332/100)</f>
        <v>0</v>
      </c>
      <c r="O332" s="60">
        <v>62.611207633851301</v>
      </c>
      <c r="P332" s="60">
        <v>62.611207630000003</v>
      </c>
      <c r="Q332" s="8">
        <f>(L332-N332)*P332+(N332*O332)</f>
        <v>1084.9270058126401</v>
      </c>
    </row>
    <row r="333" spans="1:17" x14ac:dyDescent="0.35">
      <c r="A333" s="50">
        <v>980038408</v>
      </c>
      <c r="B333" s="51" t="s">
        <v>357</v>
      </c>
      <c r="C333" s="50">
        <v>2022</v>
      </c>
      <c r="D333" s="50">
        <v>132</v>
      </c>
      <c r="E333" s="51" t="s">
        <v>18</v>
      </c>
      <c r="F333" s="50">
        <v>243</v>
      </c>
      <c r="G333" s="51" t="s">
        <v>19</v>
      </c>
      <c r="H333" s="51" t="s">
        <v>20</v>
      </c>
      <c r="I333" s="50">
        <v>100</v>
      </c>
      <c r="J333" s="50">
        <v>100</v>
      </c>
      <c r="K333" s="50">
        <v>10.84</v>
      </c>
      <c r="L333" s="49">
        <f>K333*0.5*(I333/100+J333/100)</f>
        <v>10.84</v>
      </c>
      <c r="M333" s="50">
        <v>10.84</v>
      </c>
      <c r="N333" s="49">
        <f>M333*0.5*(I333/100+J333/100)</f>
        <v>10.84</v>
      </c>
      <c r="O333" s="60">
        <v>258.675770678118</v>
      </c>
      <c r="P333" s="60">
        <v>236.10819359999999</v>
      </c>
      <c r="Q333" s="8">
        <f>(L333-N333)*P333+(N333*O333)</f>
        <v>2804.0453541507991</v>
      </c>
    </row>
    <row r="334" spans="1:17" x14ac:dyDescent="0.35">
      <c r="A334" s="50">
        <v>980038408</v>
      </c>
      <c r="B334" s="51" t="s">
        <v>357</v>
      </c>
      <c r="C334" s="50">
        <v>2022</v>
      </c>
      <c r="D334" s="50">
        <v>132</v>
      </c>
      <c r="E334" s="51" t="s">
        <v>18</v>
      </c>
      <c r="F334" s="50">
        <v>770</v>
      </c>
      <c r="G334" s="51" t="s">
        <v>19</v>
      </c>
      <c r="H334" s="51" t="s">
        <v>20</v>
      </c>
      <c r="I334" s="50">
        <v>100</v>
      </c>
      <c r="J334" s="50">
        <v>100</v>
      </c>
      <c r="K334" s="50">
        <v>6.87</v>
      </c>
      <c r="L334" s="49">
        <f>K334*0.5*(I334/100+J334/100)</f>
        <v>6.87</v>
      </c>
      <c r="M334" s="50">
        <v>6.87</v>
      </c>
      <c r="N334" s="49">
        <f>M334*0.5*(I334/100+J334/100)</f>
        <v>6.87</v>
      </c>
      <c r="O334" s="60">
        <v>235.52272096647101</v>
      </c>
      <c r="P334" s="60">
        <v>209.10671389999999</v>
      </c>
      <c r="Q334" s="8">
        <f>(L334-N334)*P334+(N334*O334)</f>
        <v>1618.0410930396558</v>
      </c>
    </row>
    <row r="335" spans="1:17" x14ac:dyDescent="0.35">
      <c r="A335" s="50">
        <v>980038408</v>
      </c>
      <c r="B335" s="51" t="s">
        <v>357</v>
      </c>
      <c r="C335" s="50">
        <v>2022</v>
      </c>
      <c r="D335" s="50">
        <v>132</v>
      </c>
      <c r="E335" s="51" t="s">
        <v>18</v>
      </c>
      <c r="F335" s="50">
        <v>481</v>
      </c>
      <c r="G335" s="51" t="s">
        <v>21</v>
      </c>
      <c r="H335" s="51" t="s">
        <v>20</v>
      </c>
      <c r="I335" s="50">
        <v>100</v>
      </c>
      <c r="J335" s="50">
        <v>100</v>
      </c>
      <c r="K335" s="50">
        <v>2</v>
      </c>
      <c r="L335" s="49">
        <f>K335*0.5*(I335/100+J335/100)</f>
        <v>2</v>
      </c>
      <c r="M335" s="50">
        <v>2</v>
      </c>
      <c r="N335" s="49">
        <f>M335*0.5*(I335/100+J335/100)</f>
        <v>2</v>
      </c>
      <c r="O335" s="60">
        <v>226.23338554468401</v>
      </c>
      <c r="P335" s="60">
        <v>200.8333787</v>
      </c>
      <c r="Q335" s="8">
        <f>(L335-N335)*P335+(N335*O335)</f>
        <v>452.46677108936802</v>
      </c>
    </row>
    <row r="336" spans="1:17" x14ac:dyDescent="0.35">
      <c r="A336" s="50">
        <v>980038408</v>
      </c>
      <c r="B336" s="51" t="s">
        <v>357</v>
      </c>
      <c r="C336" s="50">
        <v>2022</v>
      </c>
      <c r="D336" s="50">
        <v>132</v>
      </c>
      <c r="E336" s="51" t="s">
        <v>18</v>
      </c>
      <c r="F336" s="50">
        <v>243</v>
      </c>
      <c r="G336" s="51" t="s">
        <v>21</v>
      </c>
      <c r="H336" s="51" t="s">
        <v>20</v>
      </c>
      <c r="I336" s="50">
        <v>100</v>
      </c>
      <c r="J336" s="50">
        <v>100</v>
      </c>
      <c r="K336" s="50">
        <v>63.24</v>
      </c>
      <c r="L336" s="49">
        <f>K336*0.5*(I336/100+J336/100)</f>
        <v>63.24</v>
      </c>
      <c r="M336" s="50">
        <v>63.24</v>
      </c>
      <c r="N336" s="49">
        <f>M336*0.5*(I336/100+J336/100)</f>
        <v>63.24</v>
      </c>
      <c r="O336" s="60">
        <v>204.51809085322401</v>
      </c>
      <c r="P336" s="60">
        <v>181.95051380000001</v>
      </c>
      <c r="Q336" s="8">
        <f>(L336-N336)*P336+(N336*O336)</f>
        <v>12933.724065557886</v>
      </c>
    </row>
    <row r="337" spans="1:17" x14ac:dyDescent="0.35">
      <c r="A337" s="50">
        <v>980038408</v>
      </c>
      <c r="B337" s="51" t="s">
        <v>357</v>
      </c>
      <c r="C337" s="50">
        <v>2022</v>
      </c>
      <c r="D337" s="50">
        <v>132</v>
      </c>
      <c r="E337" s="51" t="s">
        <v>18</v>
      </c>
      <c r="F337" s="50">
        <v>150</v>
      </c>
      <c r="G337" s="51" t="s">
        <v>21</v>
      </c>
      <c r="H337" s="51" t="s">
        <v>20</v>
      </c>
      <c r="I337" s="50">
        <v>100</v>
      </c>
      <c r="J337" s="50">
        <v>100</v>
      </c>
      <c r="K337" s="50">
        <v>17.38</v>
      </c>
      <c r="L337" s="49">
        <f>K337*0.5*(I337/100+J337/100)</f>
        <v>17.38</v>
      </c>
      <c r="M337" s="50">
        <v>17.38</v>
      </c>
      <c r="N337" s="49">
        <f>M337*0.5*(I337/100+J337/100)</f>
        <v>17.38</v>
      </c>
      <c r="O337" s="60">
        <v>199.47872898371301</v>
      </c>
      <c r="P337" s="60">
        <v>177.56845999999999</v>
      </c>
      <c r="Q337" s="8">
        <f>(L337-N337)*P337+(N337*O337)</f>
        <v>3466.9403097369318</v>
      </c>
    </row>
    <row r="338" spans="1:17" x14ac:dyDescent="0.35">
      <c r="A338" s="50">
        <v>980038408</v>
      </c>
      <c r="B338" s="51" t="s">
        <v>357</v>
      </c>
      <c r="C338" s="50">
        <v>2022</v>
      </c>
      <c r="D338" s="50">
        <v>132</v>
      </c>
      <c r="E338" s="51" t="s">
        <v>18</v>
      </c>
      <c r="F338" s="50">
        <v>120</v>
      </c>
      <c r="G338" s="51" t="s">
        <v>21</v>
      </c>
      <c r="H338" s="51" t="s">
        <v>20</v>
      </c>
      <c r="I338" s="50">
        <v>100</v>
      </c>
      <c r="J338" s="50">
        <v>100</v>
      </c>
      <c r="K338" s="50">
        <v>1.96</v>
      </c>
      <c r="L338" s="49">
        <f>K338*0.5*(I338/100+J338/100)</f>
        <v>1.96</v>
      </c>
      <c r="M338" s="50">
        <v>1.96</v>
      </c>
      <c r="N338" s="49">
        <f>M338*0.5*(I338/100+J338/100)</f>
        <v>1.96</v>
      </c>
      <c r="O338" s="60">
        <v>194.43936711420099</v>
      </c>
      <c r="P338" s="60">
        <v>173.18640619999999</v>
      </c>
      <c r="Q338" s="8">
        <f>(L338-N338)*P338+(N338*O338)</f>
        <v>381.10115954383394</v>
      </c>
    </row>
    <row r="339" spans="1:17" x14ac:dyDescent="0.35">
      <c r="A339" s="50">
        <v>980038408</v>
      </c>
      <c r="B339" s="51" t="s">
        <v>357</v>
      </c>
      <c r="C339" s="50">
        <v>2022</v>
      </c>
      <c r="D339" s="50">
        <v>132</v>
      </c>
      <c r="E339" s="51" t="s">
        <v>22</v>
      </c>
      <c r="F339" s="50">
        <v>150</v>
      </c>
      <c r="G339" s="51" t="s">
        <v>21</v>
      </c>
      <c r="H339" s="51" t="s">
        <v>20</v>
      </c>
      <c r="I339" s="50">
        <v>100</v>
      </c>
      <c r="J339" s="50">
        <v>100</v>
      </c>
      <c r="K339" s="50">
        <v>26.38</v>
      </c>
      <c r="L339" s="49">
        <f>K339*0.5*(I339/100+J339/100)</f>
        <v>26.38</v>
      </c>
      <c r="M339" s="50">
        <v>26.38</v>
      </c>
      <c r="N339" s="49">
        <f>M339*0.5*(I339/100+J339/100)</f>
        <v>26.38</v>
      </c>
      <c r="O339" s="60">
        <v>133.43078154217099</v>
      </c>
      <c r="P339" s="60">
        <v>120.3311144</v>
      </c>
      <c r="Q339" s="8">
        <f>(L339-N339)*P339+(N339*O339)</f>
        <v>3519.9040170824705</v>
      </c>
    </row>
    <row r="340" spans="1:17" x14ac:dyDescent="0.35">
      <c r="A340" s="50">
        <v>980038408</v>
      </c>
      <c r="B340" s="51" t="s">
        <v>357</v>
      </c>
      <c r="C340" s="50">
        <v>2022</v>
      </c>
      <c r="D340" s="50">
        <v>132</v>
      </c>
      <c r="E340" s="51" t="s">
        <v>18</v>
      </c>
      <c r="F340" s="50">
        <v>770</v>
      </c>
      <c r="G340" s="51" t="s">
        <v>21</v>
      </c>
      <c r="H340" s="51" t="s">
        <v>20</v>
      </c>
      <c r="I340" s="50">
        <v>100</v>
      </c>
      <c r="J340" s="50">
        <v>100</v>
      </c>
      <c r="K340" s="50">
        <v>11</v>
      </c>
      <c r="L340" s="49">
        <f>K340*0.5*(I340/100+J340/100)</f>
        <v>11</v>
      </c>
      <c r="M340" s="50">
        <v>11</v>
      </c>
      <c r="N340" s="49">
        <f>M340*0.5*(I340/100+J340/100)</f>
        <v>11</v>
      </c>
      <c r="O340" s="60">
        <v>322.07607790841598</v>
      </c>
      <c r="P340" s="60">
        <v>322.07607789999997</v>
      </c>
      <c r="Q340" s="8">
        <f>(L340-N340)*P340+(N340*O340)</f>
        <v>3542.836856992576</v>
      </c>
    </row>
    <row r="341" spans="1:17" x14ac:dyDescent="0.35">
      <c r="A341" s="50">
        <v>980038408</v>
      </c>
      <c r="B341" s="51" t="s">
        <v>357</v>
      </c>
      <c r="C341" s="50">
        <v>2022</v>
      </c>
      <c r="D341" s="50">
        <v>132</v>
      </c>
      <c r="E341" s="51" t="s">
        <v>18</v>
      </c>
      <c r="F341" s="50">
        <v>150</v>
      </c>
      <c r="G341" s="51" t="s">
        <v>21</v>
      </c>
      <c r="H341" s="51" t="s">
        <v>20</v>
      </c>
      <c r="I341" s="50">
        <v>100</v>
      </c>
      <c r="J341" s="50">
        <v>100</v>
      </c>
      <c r="K341" s="50">
        <v>37.520000000000003</v>
      </c>
      <c r="L341" s="49">
        <f>K341*0.5*(I341/100+J341/100)</f>
        <v>37.520000000000003</v>
      </c>
      <c r="M341" s="50">
        <v>35.11</v>
      </c>
      <c r="N341" s="49">
        <f>M341*0.5*(I341/100+J341/100)</f>
        <v>35.11</v>
      </c>
      <c r="O341" s="60">
        <v>177.56845998583699</v>
      </c>
      <c r="P341" s="60">
        <v>177.56845999999999</v>
      </c>
      <c r="Q341" s="8">
        <f>(L341-N341)*P341+(N341*O341)</f>
        <v>6662.3686187027379</v>
      </c>
    </row>
    <row r="342" spans="1:17" x14ac:dyDescent="0.35">
      <c r="A342" s="50">
        <v>980038408</v>
      </c>
      <c r="B342" s="51" t="s">
        <v>357</v>
      </c>
      <c r="C342" s="50">
        <v>2022</v>
      </c>
      <c r="D342" s="50">
        <v>66</v>
      </c>
      <c r="E342" s="51" t="s">
        <v>18</v>
      </c>
      <c r="F342" s="50">
        <v>243</v>
      </c>
      <c r="G342" s="51" t="s">
        <v>19</v>
      </c>
      <c r="H342" s="51" t="s">
        <v>23</v>
      </c>
      <c r="I342" s="50">
        <v>100</v>
      </c>
      <c r="J342" s="50">
        <v>100</v>
      </c>
      <c r="K342" s="50">
        <v>0.63</v>
      </c>
      <c r="L342" s="49">
        <f>K342*0.5*(I342/100+J342/100)</f>
        <v>0.63</v>
      </c>
      <c r="M342" s="50">
        <v>0.63</v>
      </c>
      <c r="N342" s="49">
        <f>M342*0.5*(I342/100+J342/100)</f>
        <v>0.63</v>
      </c>
      <c r="O342" s="60">
        <v>262.83029314016301</v>
      </c>
      <c r="P342" s="60">
        <v>243.5527687</v>
      </c>
      <c r="Q342" s="8">
        <f>(L342-N342)*P342+(N342*O342)</f>
        <v>165.5830846783027</v>
      </c>
    </row>
    <row r="343" spans="1:17" x14ac:dyDescent="0.35">
      <c r="A343" s="50">
        <v>980038408</v>
      </c>
      <c r="B343" s="51" t="s">
        <v>357</v>
      </c>
      <c r="C343" s="50">
        <v>2022</v>
      </c>
      <c r="D343" s="50">
        <v>66</v>
      </c>
      <c r="E343" s="51" t="s">
        <v>18</v>
      </c>
      <c r="F343" s="50">
        <v>329</v>
      </c>
      <c r="G343" s="51" t="s">
        <v>19</v>
      </c>
      <c r="H343" s="51" t="s">
        <v>20</v>
      </c>
      <c r="I343" s="50">
        <v>100</v>
      </c>
      <c r="J343" s="50">
        <v>100</v>
      </c>
      <c r="K343" s="50">
        <v>9.16</v>
      </c>
      <c r="L343" s="49">
        <f>K343*0.5*(I343/100+J343/100)</f>
        <v>9.16</v>
      </c>
      <c r="M343" s="50">
        <v>9.16</v>
      </c>
      <c r="N343" s="49">
        <f>M343*0.5*(I343/100+J343/100)</f>
        <v>9.16</v>
      </c>
      <c r="O343" s="60">
        <v>230.05850161197301</v>
      </c>
      <c r="P343" s="60">
        <v>210.2026515</v>
      </c>
      <c r="Q343" s="8">
        <f>(L343-N343)*P343+(N343*O343)</f>
        <v>2107.335874765673</v>
      </c>
    </row>
    <row r="344" spans="1:17" x14ac:dyDescent="0.35">
      <c r="A344" s="50">
        <v>980038408</v>
      </c>
      <c r="B344" s="51" t="s">
        <v>357</v>
      </c>
      <c r="C344" s="50">
        <v>2022</v>
      </c>
      <c r="D344" s="50">
        <v>66</v>
      </c>
      <c r="E344" s="51" t="s">
        <v>18</v>
      </c>
      <c r="F344" s="50">
        <v>243</v>
      </c>
      <c r="G344" s="51" t="s">
        <v>19</v>
      </c>
      <c r="H344" s="51" t="s">
        <v>20</v>
      </c>
      <c r="I344" s="50">
        <v>100</v>
      </c>
      <c r="J344" s="50">
        <v>100</v>
      </c>
      <c r="K344" s="50">
        <v>9.8800000000000008</v>
      </c>
      <c r="L344" s="49">
        <f>K344*0.5*(I344/100+J344/100)</f>
        <v>9.8800000000000008</v>
      </c>
      <c r="M344" s="50">
        <v>9.8800000000000008</v>
      </c>
      <c r="N344" s="49">
        <f>M344*0.5*(I344/100+J344/100)</f>
        <v>9.8800000000000008</v>
      </c>
      <c r="O344" s="60">
        <v>224.27524428346899</v>
      </c>
      <c r="P344" s="60">
        <v>204.99771989999999</v>
      </c>
      <c r="Q344" s="8">
        <f>(L344-N344)*P344+(N344*O344)</f>
        <v>2215.839413520674</v>
      </c>
    </row>
    <row r="345" spans="1:17" x14ac:dyDescent="0.35">
      <c r="A345" s="50">
        <v>980038408</v>
      </c>
      <c r="B345" s="51" t="s">
        <v>357</v>
      </c>
      <c r="C345" s="50">
        <v>2022</v>
      </c>
      <c r="D345" s="50">
        <v>66</v>
      </c>
      <c r="E345" s="51" t="s">
        <v>18</v>
      </c>
      <c r="F345" s="50">
        <v>120</v>
      </c>
      <c r="G345" s="51" t="s">
        <v>19</v>
      </c>
      <c r="H345" s="51" t="s">
        <v>20</v>
      </c>
      <c r="I345" s="50">
        <v>100</v>
      </c>
      <c r="J345" s="50">
        <v>100</v>
      </c>
      <c r="K345" s="50">
        <v>7.58</v>
      </c>
      <c r="L345" s="49">
        <f>K345*0.5*(I345/100+J345/100)</f>
        <v>7.58</v>
      </c>
      <c r="M345" s="50">
        <v>7.58</v>
      </c>
      <c r="N345" s="49">
        <f>M345*0.5*(I345/100+J345/100)</f>
        <v>7.58</v>
      </c>
      <c r="O345" s="60">
        <v>213.20915664385799</v>
      </c>
      <c r="P345" s="60">
        <v>195.038241</v>
      </c>
      <c r="Q345" s="8">
        <f>(L345-N345)*P345+(N345*O345)</f>
        <v>1616.1254073604437</v>
      </c>
    </row>
    <row r="346" spans="1:17" x14ac:dyDescent="0.35">
      <c r="A346" s="50">
        <v>980038408</v>
      </c>
      <c r="B346" s="51" t="s">
        <v>357</v>
      </c>
      <c r="C346" s="50">
        <v>2022</v>
      </c>
      <c r="D346" s="50">
        <v>66</v>
      </c>
      <c r="E346" s="51" t="s">
        <v>18</v>
      </c>
      <c r="F346" s="50">
        <v>95</v>
      </c>
      <c r="G346" s="51" t="s">
        <v>19</v>
      </c>
      <c r="H346" s="51" t="s">
        <v>20</v>
      </c>
      <c r="I346" s="50">
        <v>100</v>
      </c>
      <c r="J346" s="50">
        <v>100</v>
      </c>
      <c r="K346" s="50">
        <v>4.7300000000000004</v>
      </c>
      <c r="L346" s="49">
        <f>K346*0.5*(I346/100+J346/100)</f>
        <v>4.7300000000000004</v>
      </c>
      <c r="M346" s="50">
        <v>4.7300000000000004</v>
      </c>
      <c r="N346" s="49">
        <f>M346*0.5*(I346/100+J346/100)</f>
        <v>4.7300000000000004</v>
      </c>
      <c r="O346" s="60">
        <v>207.916656935784</v>
      </c>
      <c r="P346" s="60">
        <v>190.27499119999999</v>
      </c>
      <c r="Q346" s="8">
        <f>(L346-N346)*P346+(N346*O346)</f>
        <v>983.44578730625847</v>
      </c>
    </row>
    <row r="347" spans="1:17" x14ac:dyDescent="0.35">
      <c r="A347" s="50">
        <v>980038408</v>
      </c>
      <c r="B347" s="51" t="s">
        <v>357</v>
      </c>
      <c r="C347" s="50">
        <v>2022</v>
      </c>
      <c r="D347" s="50">
        <v>66</v>
      </c>
      <c r="E347" s="51" t="s">
        <v>22</v>
      </c>
      <c r="F347" s="50">
        <v>120</v>
      </c>
      <c r="G347" s="51" t="s">
        <v>19</v>
      </c>
      <c r="H347" s="51" t="s">
        <v>20</v>
      </c>
      <c r="I347" s="50">
        <v>100</v>
      </c>
      <c r="J347" s="50">
        <v>100</v>
      </c>
      <c r="K347" s="50">
        <v>5.47</v>
      </c>
      <c r="L347" s="49">
        <f>K347*0.5*(I347/100+J347/100)</f>
        <v>5.47</v>
      </c>
      <c r="M347" s="50">
        <v>5.47</v>
      </c>
      <c r="N347" s="49">
        <f>M347*0.5*(I347/100+J347/100)</f>
        <v>5.47</v>
      </c>
      <c r="O347" s="60">
        <v>136.804531749863</v>
      </c>
      <c r="P347" s="60">
        <v>126.4240786</v>
      </c>
      <c r="Q347" s="8">
        <f>(L347-N347)*P347+(N347*O347)</f>
        <v>748.32078867175062</v>
      </c>
    </row>
    <row r="348" spans="1:17" x14ac:dyDescent="0.35">
      <c r="A348" s="50">
        <v>980038408</v>
      </c>
      <c r="B348" s="51" t="s">
        <v>357</v>
      </c>
      <c r="C348" s="50">
        <v>2022</v>
      </c>
      <c r="D348" s="50">
        <v>66</v>
      </c>
      <c r="E348" s="51" t="s">
        <v>18</v>
      </c>
      <c r="F348" s="50">
        <v>243</v>
      </c>
      <c r="G348" s="51" t="s">
        <v>21</v>
      </c>
      <c r="H348" s="51" t="s">
        <v>23</v>
      </c>
      <c r="I348" s="50">
        <v>100</v>
      </c>
      <c r="J348" s="50">
        <v>100</v>
      </c>
      <c r="K348" s="50">
        <v>4.76</v>
      </c>
      <c r="L348" s="49">
        <f>K348*0.5*(I348/100+J348/100)</f>
        <v>4.76</v>
      </c>
      <c r="M348" s="50">
        <v>4.76</v>
      </c>
      <c r="N348" s="49">
        <f>M348*0.5*(I348/100+J348/100)</f>
        <v>4.76</v>
      </c>
      <c r="O348" s="60">
        <v>216.34940280735299</v>
      </c>
      <c r="P348" s="60">
        <v>197.0718784</v>
      </c>
      <c r="Q348" s="8">
        <f>(L348-N348)*P348+(N348*O348)</f>
        <v>1029.8231573630001</v>
      </c>
    </row>
    <row r="349" spans="1:17" x14ac:dyDescent="0.35">
      <c r="A349" s="50">
        <v>980038408</v>
      </c>
      <c r="B349" s="51" t="s">
        <v>357</v>
      </c>
      <c r="C349" s="50">
        <v>2022</v>
      </c>
      <c r="D349" s="50">
        <v>66</v>
      </c>
      <c r="E349" s="51" t="s">
        <v>18</v>
      </c>
      <c r="F349" s="50">
        <v>243</v>
      </c>
      <c r="G349" s="51" t="s">
        <v>21</v>
      </c>
      <c r="H349" s="51" t="s">
        <v>20</v>
      </c>
      <c r="I349" s="50">
        <v>100</v>
      </c>
      <c r="J349" s="50">
        <v>100</v>
      </c>
      <c r="K349" s="50">
        <v>22.71</v>
      </c>
      <c r="L349" s="49">
        <f>K349*0.5*(I349/100+J349/100)</f>
        <v>22.71</v>
      </c>
      <c r="M349" s="50">
        <v>22.71</v>
      </c>
      <c r="N349" s="49">
        <f>M349*0.5*(I349/100+J349/100)</f>
        <v>22.71</v>
      </c>
      <c r="O349" s="60">
        <v>177.79435395066</v>
      </c>
      <c r="P349" s="60">
        <v>158.5168295</v>
      </c>
      <c r="Q349" s="8">
        <f>(L349-N349)*P349+(N349*O349)</f>
        <v>4037.7097782194887</v>
      </c>
    </row>
    <row r="350" spans="1:17" x14ac:dyDescent="0.35">
      <c r="A350" s="50">
        <v>980038408</v>
      </c>
      <c r="B350" s="51" t="s">
        <v>357</v>
      </c>
      <c r="C350" s="50">
        <v>2022</v>
      </c>
      <c r="D350" s="50">
        <v>66</v>
      </c>
      <c r="E350" s="51" t="s">
        <v>18</v>
      </c>
      <c r="F350" s="50">
        <v>120</v>
      </c>
      <c r="G350" s="51" t="s">
        <v>21</v>
      </c>
      <c r="H350" s="51" t="s">
        <v>20</v>
      </c>
      <c r="I350" s="50">
        <v>100</v>
      </c>
      <c r="J350" s="50">
        <v>100</v>
      </c>
      <c r="K350" s="50">
        <v>2.39</v>
      </c>
      <c r="L350" s="49">
        <f>K350*0.5*(I350/100+J350/100)</f>
        <v>2.39</v>
      </c>
      <c r="M350" s="50">
        <v>2.39</v>
      </c>
      <c r="N350" s="49">
        <f>M350*0.5*(I350/100+J350/100)</f>
        <v>2.39</v>
      </c>
      <c r="O350" s="60">
        <v>169.31035342695799</v>
      </c>
      <c r="P350" s="60">
        <v>151.1394378</v>
      </c>
      <c r="Q350" s="8">
        <f>(L350-N350)*P350+(N350*O350)</f>
        <v>404.65174469042961</v>
      </c>
    </row>
    <row r="351" spans="1:17" x14ac:dyDescent="0.35">
      <c r="A351" s="50">
        <v>980038408</v>
      </c>
      <c r="B351" s="51" t="s">
        <v>357</v>
      </c>
      <c r="C351" s="50">
        <v>2022</v>
      </c>
      <c r="D351" s="50">
        <v>66</v>
      </c>
      <c r="E351" s="51" t="s">
        <v>18</v>
      </c>
      <c r="F351" s="50">
        <v>95</v>
      </c>
      <c r="G351" s="51" t="s">
        <v>21</v>
      </c>
      <c r="H351" s="51" t="s">
        <v>20</v>
      </c>
      <c r="I351" s="50">
        <v>100</v>
      </c>
      <c r="J351" s="50">
        <v>100</v>
      </c>
      <c r="K351" s="50">
        <v>23.88</v>
      </c>
      <c r="L351" s="49">
        <f>K351*0.5*(I351/100+J351/100)</f>
        <v>23.88</v>
      </c>
      <c r="M351" s="50">
        <v>23.88</v>
      </c>
      <c r="N351" s="49">
        <f>M351*0.5*(I351/100+J351/100)</f>
        <v>23.88</v>
      </c>
      <c r="O351" s="60">
        <v>165.25277031743499</v>
      </c>
      <c r="P351" s="60">
        <v>147.6111046</v>
      </c>
      <c r="Q351" s="8">
        <f>(L351-N351)*P351+(N351*O351)</f>
        <v>3946.2361551803474</v>
      </c>
    </row>
    <row r="352" spans="1:17" x14ac:dyDescent="0.35">
      <c r="A352" s="50">
        <v>980038408</v>
      </c>
      <c r="B352" s="51" t="s">
        <v>357</v>
      </c>
      <c r="C352" s="50">
        <v>2022</v>
      </c>
      <c r="D352" s="50">
        <v>66</v>
      </c>
      <c r="E352" s="51" t="s">
        <v>18</v>
      </c>
      <c r="F352" s="50">
        <v>70</v>
      </c>
      <c r="G352" s="51" t="s">
        <v>21</v>
      </c>
      <c r="H352" s="51" t="s">
        <v>20</v>
      </c>
      <c r="I352" s="50">
        <v>100</v>
      </c>
      <c r="J352" s="50">
        <v>100</v>
      </c>
      <c r="K352" s="50">
        <v>30.38</v>
      </c>
      <c r="L352" s="49">
        <f>K352*0.5*(I352/100+J352/100)</f>
        <v>30.38</v>
      </c>
      <c r="M352" s="50">
        <v>30.38</v>
      </c>
      <c r="N352" s="49">
        <f>M352*0.5*(I352/100+J352/100)</f>
        <v>30.38</v>
      </c>
      <c r="O352" s="60">
        <v>161.195187207912</v>
      </c>
      <c r="P352" s="60">
        <v>144.08277150000001</v>
      </c>
      <c r="Q352" s="8">
        <f>(L352-N352)*P352+(N352*O352)</f>
        <v>4897.1097873763665</v>
      </c>
    </row>
    <row r="353" spans="1:17" x14ac:dyDescent="0.35">
      <c r="A353" s="50">
        <v>980038408</v>
      </c>
      <c r="B353" s="51" t="s">
        <v>357</v>
      </c>
      <c r="C353" s="50">
        <v>2022</v>
      </c>
      <c r="D353" s="50">
        <v>66</v>
      </c>
      <c r="E353" s="51" t="s">
        <v>22</v>
      </c>
      <c r="F353" s="50">
        <v>329</v>
      </c>
      <c r="G353" s="51" t="s">
        <v>21</v>
      </c>
      <c r="H353" s="51" t="s">
        <v>20</v>
      </c>
      <c r="I353" s="50">
        <v>100</v>
      </c>
      <c r="J353" s="50">
        <v>100</v>
      </c>
      <c r="K353" s="50">
        <v>30.97</v>
      </c>
      <c r="L353" s="49">
        <f>K353*0.5*(I353/100+J353/100)</f>
        <v>30.97</v>
      </c>
      <c r="M353" s="50">
        <v>30.97</v>
      </c>
      <c r="N353" s="49">
        <f>M353*0.5*(I353/100+J353/100)</f>
        <v>30.97</v>
      </c>
      <c r="O353" s="60">
        <v>118.463011166832</v>
      </c>
      <c r="P353" s="60">
        <v>107.1200097</v>
      </c>
      <c r="Q353" s="8">
        <f>(L353-N353)*P353+(N353*O353)</f>
        <v>3668.7994558367868</v>
      </c>
    </row>
    <row r="354" spans="1:17" x14ac:dyDescent="0.35">
      <c r="A354" s="50">
        <v>980038408</v>
      </c>
      <c r="B354" s="51" t="s">
        <v>357</v>
      </c>
      <c r="C354" s="50">
        <v>2022</v>
      </c>
      <c r="D354" s="50">
        <v>66</v>
      </c>
      <c r="E354" s="51" t="s">
        <v>22</v>
      </c>
      <c r="F354" s="50">
        <v>243</v>
      </c>
      <c r="G354" s="51" t="s">
        <v>21</v>
      </c>
      <c r="H354" s="51" t="s">
        <v>20</v>
      </c>
      <c r="I354" s="50">
        <v>100</v>
      </c>
      <c r="J354" s="50">
        <v>100</v>
      </c>
      <c r="K354" s="50">
        <v>37.79</v>
      </c>
      <c r="L354" s="49">
        <f>K354*0.5*(I354/100+J354/100)</f>
        <v>37.79</v>
      </c>
      <c r="M354" s="50">
        <v>37.79</v>
      </c>
      <c r="N354" s="49">
        <f>M354*0.5*(I354/100+J354/100)</f>
        <v>37.79</v>
      </c>
      <c r="O354" s="60">
        <v>115.930107928963</v>
      </c>
      <c r="P354" s="60">
        <v>104.9174852</v>
      </c>
      <c r="Q354" s="8">
        <f>(L354-N354)*P354+(N354*O354)</f>
        <v>4380.9987786355114</v>
      </c>
    </row>
    <row r="355" spans="1:17" x14ac:dyDescent="0.35">
      <c r="A355" s="50">
        <v>980038408</v>
      </c>
      <c r="B355" s="51" t="s">
        <v>357</v>
      </c>
      <c r="C355" s="50">
        <v>2022</v>
      </c>
      <c r="D355" s="50">
        <v>66</v>
      </c>
      <c r="E355" s="51" t="s">
        <v>22</v>
      </c>
      <c r="F355" s="50">
        <v>150</v>
      </c>
      <c r="G355" s="51" t="s">
        <v>21</v>
      </c>
      <c r="H355" s="51" t="s">
        <v>20</v>
      </c>
      <c r="I355" s="50">
        <v>100</v>
      </c>
      <c r="J355" s="50">
        <v>100</v>
      </c>
      <c r="K355" s="50">
        <v>6.61</v>
      </c>
      <c r="L355" s="49">
        <f>K355*0.5*(I355/100+J355/100)</f>
        <v>6.61</v>
      </c>
      <c r="M355" s="50">
        <v>6.61</v>
      </c>
      <c r="N355" s="49">
        <f>M355*0.5*(I355/100+J355/100)</f>
        <v>6.61</v>
      </c>
      <c r="O355" s="60">
        <v>113.470978571808</v>
      </c>
      <c r="P355" s="60">
        <v>102.7791118</v>
      </c>
      <c r="Q355" s="8">
        <f>(L355-N355)*P355+(N355*O355)</f>
        <v>750.04316835965096</v>
      </c>
    </row>
    <row r="356" spans="1:17" x14ac:dyDescent="0.35">
      <c r="A356" s="50">
        <v>980038408</v>
      </c>
      <c r="B356" s="51" t="s">
        <v>357</v>
      </c>
      <c r="C356" s="50">
        <v>2022</v>
      </c>
      <c r="D356" s="50">
        <v>66</v>
      </c>
      <c r="E356" s="51" t="s">
        <v>22</v>
      </c>
      <c r="F356" s="50">
        <v>120</v>
      </c>
      <c r="G356" s="51" t="s">
        <v>21</v>
      </c>
      <c r="H356" s="51" t="s">
        <v>20</v>
      </c>
      <c r="I356" s="50">
        <v>100</v>
      </c>
      <c r="J356" s="50">
        <v>100</v>
      </c>
      <c r="K356" s="50">
        <v>13.07</v>
      </c>
      <c r="L356" s="49">
        <f>K356*0.5*(I356/100+J356/100)</f>
        <v>13.07</v>
      </c>
      <c r="M356" s="50">
        <v>13.07</v>
      </c>
      <c r="N356" s="49">
        <f>M356*0.5*(I356/100+J356/100)</f>
        <v>13.07</v>
      </c>
      <c r="O356" s="60">
        <v>111.083474341562</v>
      </c>
      <c r="P356" s="60">
        <v>100.70302119999999</v>
      </c>
      <c r="Q356" s="8">
        <f>(L356-N356)*P356+(N356*O356)</f>
        <v>1451.8610096442153</v>
      </c>
    </row>
    <row r="357" spans="1:17" x14ac:dyDescent="0.35">
      <c r="A357" s="50">
        <v>980038408</v>
      </c>
      <c r="B357" s="51" t="s">
        <v>357</v>
      </c>
      <c r="C357" s="50">
        <v>2022</v>
      </c>
      <c r="D357" s="50">
        <v>66</v>
      </c>
      <c r="E357" s="51" t="s">
        <v>22</v>
      </c>
      <c r="F357" s="50">
        <v>95</v>
      </c>
      <c r="G357" s="51" t="s">
        <v>21</v>
      </c>
      <c r="H357" s="51" t="s">
        <v>20</v>
      </c>
      <c r="I357" s="50">
        <v>100</v>
      </c>
      <c r="J357" s="50">
        <v>100</v>
      </c>
      <c r="K357" s="50">
        <v>2.94</v>
      </c>
      <c r="L357" s="49">
        <f>K357*0.5*(I357/100+J357/100)</f>
        <v>2.94</v>
      </c>
      <c r="M357" s="50">
        <v>2.94</v>
      </c>
      <c r="N357" s="49">
        <f>M357*0.5*(I357/100+J357/100)</f>
        <v>2.94</v>
      </c>
      <c r="O357" s="60">
        <v>108.76550906947701</v>
      </c>
      <c r="P357" s="60">
        <v>98.687399189999994</v>
      </c>
      <c r="Q357" s="8">
        <f>(L357-N357)*P357+(N357*O357)</f>
        <v>319.77059666426237</v>
      </c>
    </row>
    <row r="358" spans="1:17" x14ac:dyDescent="0.35">
      <c r="A358" s="50">
        <v>980038408</v>
      </c>
      <c r="B358" s="51" t="s">
        <v>357</v>
      </c>
      <c r="C358" s="50">
        <v>2022</v>
      </c>
      <c r="D358" s="50">
        <v>66</v>
      </c>
      <c r="E358" s="51" t="s">
        <v>22</v>
      </c>
      <c r="F358" s="50">
        <v>70</v>
      </c>
      <c r="G358" s="51" t="s">
        <v>21</v>
      </c>
      <c r="H358" s="51" t="s">
        <v>20</v>
      </c>
      <c r="I358" s="50">
        <v>100</v>
      </c>
      <c r="J358" s="50">
        <v>100</v>
      </c>
      <c r="K358" s="50">
        <v>31.91</v>
      </c>
      <c r="L358" s="49">
        <f>K358*0.5*(I358/100+J358/100)</f>
        <v>31.91</v>
      </c>
      <c r="M358" s="50">
        <v>31.91</v>
      </c>
      <c r="N358" s="49">
        <f>M358*0.5*(I358/100+J358/100)</f>
        <v>31.91</v>
      </c>
      <c r="O358" s="60">
        <v>106.447543797393</v>
      </c>
      <c r="P358" s="60">
        <v>96.671777219999996</v>
      </c>
      <c r="Q358" s="8">
        <f>(L358-N358)*P358+(N358*O358)</f>
        <v>3396.7411225748106</v>
      </c>
    </row>
    <row r="359" spans="1:17" x14ac:dyDescent="0.35">
      <c r="A359" s="50">
        <v>980038408</v>
      </c>
      <c r="B359" s="51" t="s">
        <v>357</v>
      </c>
      <c r="C359" s="50">
        <v>2022</v>
      </c>
      <c r="D359" s="50">
        <v>66</v>
      </c>
      <c r="E359" s="51" t="s">
        <v>18</v>
      </c>
      <c r="F359" s="50">
        <v>120</v>
      </c>
      <c r="G359" s="51" t="s">
        <v>19</v>
      </c>
      <c r="H359" s="51" t="s">
        <v>20</v>
      </c>
      <c r="I359" s="50">
        <v>100</v>
      </c>
      <c r="J359" s="50">
        <v>100</v>
      </c>
      <c r="K359" s="50">
        <v>1.03</v>
      </c>
      <c r="L359" s="49">
        <f>K359*0.5*(I359/100+J359/100)</f>
        <v>1.03</v>
      </c>
      <c r="M359" s="50">
        <v>1.03</v>
      </c>
      <c r="N359" s="49">
        <f>M359*0.5*(I359/100+J359/100)</f>
        <v>1.03</v>
      </c>
      <c r="O359" s="60">
        <v>195.03824097947199</v>
      </c>
      <c r="P359" s="60">
        <v>195.038241</v>
      </c>
      <c r="Q359" s="8">
        <f>(L359-N359)*P359+(N359*O359)</f>
        <v>200.88938820885616</v>
      </c>
    </row>
    <row r="360" spans="1:17" x14ac:dyDescent="0.35">
      <c r="A360" s="50">
        <v>980038408</v>
      </c>
      <c r="B360" s="51" t="s">
        <v>357</v>
      </c>
      <c r="C360" s="50">
        <v>2022</v>
      </c>
      <c r="D360" s="50">
        <v>66</v>
      </c>
      <c r="E360" s="51" t="s">
        <v>22</v>
      </c>
      <c r="F360" s="50">
        <v>120</v>
      </c>
      <c r="G360" s="51" t="s">
        <v>21</v>
      </c>
      <c r="H360" s="51" t="s">
        <v>20</v>
      </c>
      <c r="I360" s="50">
        <v>100</v>
      </c>
      <c r="J360" s="50">
        <v>100</v>
      </c>
      <c r="K360" s="50">
        <v>5.82</v>
      </c>
      <c r="L360" s="49">
        <f>K360*0.5*(I360/100+J360/100)</f>
        <v>5.82</v>
      </c>
      <c r="M360" s="50">
        <v>1.49</v>
      </c>
      <c r="N360" s="49">
        <f>M360*0.5*(I360/100+J360/100)</f>
        <v>1.49</v>
      </c>
      <c r="O360" s="60">
        <v>100.703021166575</v>
      </c>
      <c r="P360" s="60">
        <v>100.70302119999999</v>
      </c>
      <c r="Q360" s="8">
        <f>(L360-N360)*P360+(N360*O360)</f>
        <v>586.09158333419668</v>
      </c>
    </row>
    <row r="361" spans="1:17" x14ac:dyDescent="0.35">
      <c r="A361" s="50">
        <v>980038408</v>
      </c>
      <c r="B361" s="51" t="s">
        <v>357</v>
      </c>
      <c r="C361" s="50">
        <v>2022</v>
      </c>
      <c r="D361" s="50">
        <v>66</v>
      </c>
      <c r="E361" s="51" t="s">
        <v>22</v>
      </c>
      <c r="F361" s="50">
        <v>95</v>
      </c>
      <c r="G361" s="51" t="s">
        <v>21</v>
      </c>
      <c r="H361" s="51" t="s">
        <v>20</v>
      </c>
      <c r="I361" s="50">
        <v>100</v>
      </c>
      <c r="J361" s="50">
        <v>100</v>
      </c>
      <c r="K361" s="50">
        <v>4.6500000000000004</v>
      </c>
      <c r="L361" s="49">
        <f>K361*0.5*(I361/100+J361/100)</f>
        <v>4.6500000000000004</v>
      </c>
      <c r="M361" s="50">
        <v>0</v>
      </c>
      <c r="N361" s="49">
        <f>M361*0.5*(I361/100+J361/100)</f>
        <v>0</v>
      </c>
      <c r="O361" s="60">
        <v>98.687399190849803</v>
      </c>
      <c r="P361" s="60">
        <v>98.687399189999994</v>
      </c>
      <c r="Q361" s="8">
        <f>(L361-N361)*P361+(N361*O361)</f>
        <v>458.89640623349999</v>
      </c>
    </row>
    <row r="362" spans="1:17" x14ac:dyDescent="0.35">
      <c r="A362" s="50">
        <v>980038408</v>
      </c>
      <c r="B362" s="51" t="s">
        <v>357</v>
      </c>
      <c r="C362" s="50">
        <v>2022</v>
      </c>
      <c r="D362" s="50">
        <v>66</v>
      </c>
      <c r="E362" s="51" t="s">
        <v>22</v>
      </c>
      <c r="F362" s="50">
        <v>70</v>
      </c>
      <c r="G362" s="51" t="s">
        <v>21</v>
      </c>
      <c r="H362" s="51" t="s">
        <v>20</v>
      </c>
      <c r="I362" s="50">
        <v>100</v>
      </c>
      <c r="J362" s="50">
        <v>100</v>
      </c>
      <c r="K362" s="50">
        <v>6.81</v>
      </c>
      <c r="L362" s="49">
        <f>K362*0.5*(I362/100+J362/100)</f>
        <v>6.81</v>
      </c>
      <c r="M362" s="50">
        <v>0</v>
      </c>
      <c r="N362" s="49">
        <f>M362*0.5*(I362/100+J362/100)</f>
        <v>0</v>
      </c>
      <c r="O362" s="60">
        <v>96.671777215124294</v>
      </c>
      <c r="P362" s="60">
        <v>96.671777219999996</v>
      </c>
      <c r="Q362" s="8">
        <f>(L362-N362)*P362+(N362*O362)</f>
        <v>658.33480286819997</v>
      </c>
    </row>
    <row r="363" spans="1:17" x14ac:dyDescent="0.35">
      <c r="A363" s="50">
        <v>982897327</v>
      </c>
      <c r="B363" s="51" t="s">
        <v>358</v>
      </c>
      <c r="C363" s="50">
        <v>2022</v>
      </c>
      <c r="D363" s="50">
        <v>132</v>
      </c>
      <c r="E363" s="51" t="s">
        <v>22</v>
      </c>
      <c r="F363" s="50">
        <v>243</v>
      </c>
      <c r="G363" s="51" t="s">
        <v>21</v>
      </c>
      <c r="H363" s="51" t="s">
        <v>20</v>
      </c>
      <c r="I363" s="50">
        <v>100</v>
      </c>
      <c r="J363" s="50">
        <v>100</v>
      </c>
      <c r="K363" s="50">
        <v>5.0999999999999996</v>
      </c>
      <c r="L363" s="49">
        <f>K363*0.5*(I363/100+J363/100)</f>
        <v>5.0999999999999996</v>
      </c>
      <c r="M363" s="50">
        <v>5.0999999999999996</v>
      </c>
      <c r="N363" s="49">
        <f>M363*0.5*(I363/100+J363/100)</f>
        <v>5.0999999999999996</v>
      </c>
      <c r="O363" s="60">
        <v>136.44370498843699</v>
      </c>
      <c r="P363" s="60">
        <v>122.9510478</v>
      </c>
      <c r="Q363" s="8">
        <f>(L363-N363)*P363+(N363*O363)</f>
        <v>695.86289544102863</v>
      </c>
    </row>
    <row r="364" spans="1:17" x14ac:dyDescent="0.35">
      <c r="A364" s="50">
        <v>982897327</v>
      </c>
      <c r="B364" s="51" t="s">
        <v>358</v>
      </c>
      <c r="C364" s="50">
        <v>2022</v>
      </c>
      <c r="D364" s="50">
        <v>132</v>
      </c>
      <c r="E364" s="51" t="s">
        <v>22</v>
      </c>
      <c r="F364" s="50">
        <v>243</v>
      </c>
      <c r="G364" s="51" t="s">
        <v>21</v>
      </c>
      <c r="H364" s="51" t="s">
        <v>20</v>
      </c>
      <c r="I364" s="50">
        <v>100</v>
      </c>
      <c r="J364" s="50">
        <v>100</v>
      </c>
      <c r="K364" s="50">
        <v>53.84</v>
      </c>
      <c r="L364" s="49">
        <f>K364*0.5*(I364/100+J364/100)</f>
        <v>53.84</v>
      </c>
      <c r="M364" s="47"/>
      <c r="N364" s="49">
        <f>M364*0.5*(I364/100+J364/100)</f>
        <v>0</v>
      </c>
      <c r="O364" s="60">
        <v>122.951047816032</v>
      </c>
      <c r="P364" s="60">
        <v>122.9510478</v>
      </c>
      <c r="Q364" s="8">
        <f>(L364-N364)*P364+(N364*O364)</f>
        <v>6619.6844135520005</v>
      </c>
    </row>
    <row r="365" spans="1:17" x14ac:dyDescent="0.35">
      <c r="A365" s="50">
        <v>982897327</v>
      </c>
      <c r="B365" s="51" t="s">
        <v>358</v>
      </c>
      <c r="C365" s="50">
        <v>2022</v>
      </c>
      <c r="D365" s="50">
        <v>132</v>
      </c>
      <c r="E365" s="51" t="s">
        <v>22</v>
      </c>
      <c r="F365" s="50">
        <v>150</v>
      </c>
      <c r="G365" s="51" t="s">
        <v>21</v>
      </c>
      <c r="H365" s="51" t="s">
        <v>20</v>
      </c>
      <c r="I365" s="50">
        <v>100</v>
      </c>
      <c r="J365" s="50">
        <v>100</v>
      </c>
      <c r="K365" s="50">
        <v>1.2470000000000001</v>
      </c>
      <c r="L365" s="49">
        <f>K365*0.5*(I365/100+J365/100)</f>
        <v>1.2470000000000001</v>
      </c>
      <c r="M365" s="47"/>
      <c r="N365" s="49">
        <f>M365*0.5*(I365/100+J365/100)</f>
        <v>0</v>
      </c>
      <c r="O365" s="60">
        <v>120.331114384497</v>
      </c>
      <c r="P365" s="60">
        <v>120.3311144</v>
      </c>
      <c r="Q365" s="8">
        <f>(L365-N365)*P365+(N365*O365)</f>
        <v>150.05289965680001</v>
      </c>
    </row>
    <row r="366" spans="1:17" x14ac:dyDescent="0.35">
      <c r="A366" s="50">
        <v>982897327</v>
      </c>
      <c r="B366" s="51" t="s">
        <v>358</v>
      </c>
      <c r="C366" s="50">
        <v>2022</v>
      </c>
      <c r="D366" s="50">
        <v>132</v>
      </c>
      <c r="E366" s="51" t="s">
        <v>22</v>
      </c>
      <c r="F366" s="50">
        <v>120</v>
      </c>
      <c r="G366" s="51" t="s">
        <v>21</v>
      </c>
      <c r="H366" s="51" t="s">
        <v>20</v>
      </c>
      <c r="I366" s="50">
        <v>100</v>
      </c>
      <c r="J366" s="50">
        <v>100</v>
      </c>
      <c r="K366" s="50">
        <v>48.97</v>
      </c>
      <c r="L366" s="49">
        <f>K366*0.5*(I366/100+J366/100)</f>
        <v>48.97</v>
      </c>
      <c r="M366" s="47"/>
      <c r="N366" s="49">
        <f>M366*0.5*(I366/100+J366/100)</f>
        <v>0</v>
      </c>
      <c r="O366" s="60">
        <v>117.711180952962</v>
      </c>
      <c r="P366" s="60">
        <v>117.711181</v>
      </c>
      <c r="Q366" s="8">
        <f>(L366-N366)*P366+(N366*O366)</f>
        <v>5764.3165335699996</v>
      </c>
    </row>
    <row r="367" spans="1:17" x14ac:dyDescent="0.35">
      <c r="A367" s="50">
        <v>982897327</v>
      </c>
      <c r="B367" s="51" t="s">
        <v>358</v>
      </c>
      <c r="C367" s="50">
        <v>2022</v>
      </c>
      <c r="D367" s="50">
        <v>66</v>
      </c>
      <c r="E367" s="51" t="s">
        <v>22</v>
      </c>
      <c r="F367" s="50">
        <v>150</v>
      </c>
      <c r="G367" s="51" t="s">
        <v>21</v>
      </c>
      <c r="H367" s="51" t="s">
        <v>20</v>
      </c>
      <c r="I367" s="50">
        <v>100</v>
      </c>
      <c r="J367" s="50">
        <v>100</v>
      </c>
      <c r="K367" s="50">
        <v>18.05</v>
      </c>
      <c r="L367" s="49">
        <f>K367*0.5*(I367/100+J367/100)</f>
        <v>18.05</v>
      </c>
      <c r="M367" s="47"/>
      <c r="N367" s="49">
        <f>M367*0.5*(I367/100+J367/100)</f>
        <v>0</v>
      </c>
      <c r="O367" s="60">
        <v>102.77911180157299</v>
      </c>
      <c r="P367" s="60">
        <v>102.7791118</v>
      </c>
      <c r="Q367" s="8">
        <f>(L367-N367)*P367+(N367*O367)</f>
        <v>1855.16296799</v>
      </c>
    </row>
    <row r="368" spans="1:17" x14ac:dyDescent="0.35">
      <c r="A368" s="50">
        <v>982897327</v>
      </c>
      <c r="B368" s="51" t="s">
        <v>358</v>
      </c>
      <c r="C368" s="50">
        <v>2022</v>
      </c>
      <c r="D368" s="50">
        <v>66</v>
      </c>
      <c r="E368" s="51" t="s">
        <v>22</v>
      </c>
      <c r="F368" s="50">
        <v>70</v>
      </c>
      <c r="G368" s="51" t="s">
        <v>21</v>
      </c>
      <c r="H368" s="51" t="s">
        <v>20</v>
      </c>
      <c r="I368" s="50">
        <v>100</v>
      </c>
      <c r="J368" s="50">
        <v>100</v>
      </c>
      <c r="K368" s="50">
        <v>73.643000000000001</v>
      </c>
      <c r="L368" s="49">
        <f>K368*0.5*(I368/100+J368/100)</f>
        <v>73.643000000000001</v>
      </c>
      <c r="M368" s="47"/>
      <c r="N368" s="49">
        <f>M368*0.5*(I368/100+J368/100)</f>
        <v>0</v>
      </c>
      <c r="O368" s="60">
        <v>96.671777215124294</v>
      </c>
      <c r="P368" s="60">
        <v>96.671777219999996</v>
      </c>
      <c r="Q368" s="8">
        <f>(L368-N368)*P368+(N368*O368)</f>
        <v>7119.1996898124598</v>
      </c>
    </row>
    <row r="369" spans="1:17" x14ac:dyDescent="0.35">
      <c r="A369" s="50">
        <v>924934867</v>
      </c>
      <c r="B369" s="51" t="s">
        <v>401</v>
      </c>
      <c r="C369" s="50">
        <v>2022</v>
      </c>
      <c r="D369" s="50">
        <v>66</v>
      </c>
      <c r="E369" s="51" t="s">
        <v>22</v>
      </c>
      <c r="F369" s="50">
        <v>95</v>
      </c>
      <c r="G369" s="51" t="s">
        <v>21</v>
      </c>
      <c r="H369" s="51" t="s">
        <v>20</v>
      </c>
      <c r="I369" s="50">
        <v>100</v>
      </c>
      <c r="J369" s="50">
        <v>100</v>
      </c>
      <c r="K369" s="50">
        <v>144.4</v>
      </c>
      <c r="L369" s="49">
        <f>K369*0.5*(I369/100+J369/100)</f>
        <v>144.4</v>
      </c>
      <c r="M369" s="47"/>
      <c r="N369" s="49">
        <f>M369*0.5*(I369/100+J369/100)</f>
        <v>0</v>
      </c>
      <c r="O369" s="60">
        <v>98.687399190849803</v>
      </c>
      <c r="P369" s="60">
        <v>98.687399189999994</v>
      </c>
      <c r="Q369" s="8">
        <f>(L369-N369)*P369+(N369*O369)</f>
        <v>14250.460443036</v>
      </c>
    </row>
    <row r="370" spans="1:17" x14ac:dyDescent="0.35">
      <c r="A370" s="50">
        <v>925668389</v>
      </c>
      <c r="B370" s="51" t="s">
        <v>359</v>
      </c>
      <c r="C370" s="50">
        <v>2022</v>
      </c>
      <c r="D370" s="50">
        <v>132</v>
      </c>
      <c r="E370" s="51" t="s">
        <v>22</v>
      </c>
      <c r="F370" s="50">
        <v>243</v>
      </c>
      <c r="G370" s="51" t="s">
        <v>21</v>
      </c>
      <c r="H370" s="51" t="s">
        <v>20</v>
      </c>
      <c r="I370" s="50">
        <v>100</v>
      </c>
      <c r="J370" s="50">
        <v>100</v>
      </c>
      <c r="K370" s="50">
        <v>154.5</v>
      </c>
      <c r="L370" s="49">
        <f>K370*0.5*(I370/100+J370/100)</f>
        <v>154.5</v>
      </c>
      <c r="M370" s="50">
        <v>26.6</v>
      </c>
      <c r="N370" s="49">
        <f>M370*0.5*(I370/100+J370/100)</f>
        <v>26.6</v>
      </c>
      <c r="O370" s="60">
        <v>136.44370498843699</v>
      </c>
      <c r="P370" s="60">
        <v>122.9510478</v>
      </c>
      <c r="Q370" s="8">
        <f>(L370-N370)*P370+(N370*O370)</f>
        <v>19354.841566312425</v>
      </c>
    </row>
    <row r="371" spans="1:17" x14ac:dyDescent="0.35">
      <c r="A371" s="50">
        <v>925668389</v>
      </c>
      <c r="B371" s="51" t="s">
        <v>359</v>
      </c>
      <c r="C371" s="50">
        <v>2022</v>
      </c>
      <c r="D371" s="50">
        <v>66</v>
      </c>
      <c r="E371" s="51" t="s">
        <v>22</v>
      </c>
      <c r="F371" s="50">
        <v>150</v>
      </c>
      <c r="G371" s="51" t="s">
        <v>21</v>
      </c>
      <c r="H371" s="51" t="s">
        <v>20</v>
      </c>
      <c r="I371" s="50">
        <v>100</v>
      </c>
      <c r="J371" s="50">
        <v>100</v>
      </c>
      <c r="K371" s="50">
        <v>11.4</v>
      </c>
      <c r="L371" s="49">
        <f>K371*0.5*(I371/100+J371/100)</f>
        <v>11.4</v>
      </c>
      <c r="M371" s="50">
        <v>2</v>
      </c>
      <c r="N371" s="49">
        <f>M371*0.5*(I371/100+J371/100)</f>
        <v>2</v>
      </c>
      <c r="O371" s="60">
        <v>113.470978571808</v>
      </c>
      <c r="P371" s="60">
        <v>102.7791118</v>
      </c>
      <c r="Q371" s="8">
        <f>(L371-N371)*P371+(N371*O371)</f>
        <v>1193.0656080636161</v>
      </c>
    </row>
    <row r="372" spans="1:17" x14ac:dyDescent="0.35">
      <c r="A372" s="50">
        <v>925668389</v>
      </c>
      <c r="B372" s="51" t="s">
        <v>359</v>
      </c>
      <c r="C372" s="50">
        <v>2022</v>
      </c>
      <c r="D372" s="50">
        <v>66</v>
      </c>
      <c r="E372" s="51" t="s">
        <v>22</v>
      </c>
      <c r="F372" s="50">
        <v>70</v>
      </c>
      <c r="G372" s="51" t="s">
        <v>21</v>
      </c>
      <c r="H372" s="51" t="s">
        <v>20</v>
      </c>
      <c r="I372" s="50">
        <v>100</v>
      </c>
      <c r="J372" s="50">
        <v>100</v>
      </c>
      <c r="K372" s="50">
        <v>95.28</v>
      </c>
      <c r="L372" s="49">
        <f>K372*0.5*(I372/100+J372/100)</f>
        <v>95.28</v>
      </c>
      <c r="M372" s="50">
        <v>20.2</v>
      </c>
      <c r="N372" s="49">
        <f>M372*0.5*(I372/100+J372/100)</f>
        <v>20.2</v>
      </c>
      <c r="O372" s="60">
        <v>106.447543797393</v>
      </c>
      <c r="P372" s="60">
        <v>96.671777219999996</v>
      </c>
      <c r="Q372" s="8">
        <f>(L372-N372)*P372+(N372*O372)</f>
        <v>9408.3574183849378</v>
      </c>
    </row>
    <row r="373" spans="1:17" x14ac:dyDescent="0.35">
      <c r="A373" s="50">
        <v>925668389</v>
      </c>
      <c r="B373" s="51" t="s">
        <v>359</v>
      </c>
      <c r="C373" s="50">
        <v>2022</v>
      </c>
      <c r="D373" s="50">
        <v>66</v>
      </c>
      <c r="E373" s="51" t="s">
        <v>22</v>
      </c>
      <c r="F373" s="50">
        <v>243</v>
      </c>
      <c r="G373" s="51" t="s">
        <v>21</v>
      </c>
      <c r="H373" s="51" t="s">
        <v>20</v>
      </c>
      <c r="I373" s="50">
        <v>100</v>
      </c>
      <c r="J373" s="50">
        <v>100</v>
      </c>
      <c r="K373" s="50">
        <v>4.3</v>
      </c>
      <c r="L373" s="49">
        <f>K373*0.5*(I373/100+J373/100)</f>
        <v>4.3</v>
      </c>
      <c r="M373" s="50">
        <v>0</v>
      </c>
      <c r="N373" s="49">
        <f>M373*0.5*(I373/100+J373/100)</f>
        <v>0</v>
      </c>
      <c r="O373" s="60">
        <v>104.91748515562</v>
      </c>
      <c r="P373" s="60">
        <v>104.9174852</v>
      </c>
      <c r="Q373" s="8">
        <f>(L373-N373)*P373+(N373*O373)</f>
        <v>451.14518635999997</v>
      </c>
    </row>
    <row r="374" spans="1:17" x14ac:dyDescent="0.35">
      <c r="A374" s="50">
        <v>925668389</v>
      </c>
      <c r="B374" s="51" t="s">
        <v>359</v>
      </c>
      <c r="C374" s="50">
        <v>2022</v>
      </c>
      <c r="D374" s="50">
        <v>66</v>
      </c>
      <c r="E374" s="51" t="s">
        <v>22</v>
      </c>
      <c r="F374" s="50">
        <v>95</v>
      </c>
      <c r="G374" s="51" t="s">
        <v>21</v>
      </c>
      <c r="H374" s="51" t="s">
        <v>20</v>
      </c>
      <c r="I374" s="50">
        <v>100</v>
      </c>
      <c r="J374" s="50">
        <v>100</v>
      </c>
      <c r="K374" s="50">
        <v>21.14</v>
      </c>
      <c r="L374" s="49">
        <f>K374*0.5*(I374/100+J374/100)</f>
        <v>21.14</v>
      </c>
      <c r="M374" s="50">
        <v>0</v>
      </c>
      <c r="N374" s="49">
        <f>M374*0.5*(I374/100+J374/100)</f>
        <v>0</v>
      </c>
      <c r="O374" s="60">
        <v>98.687399190849803</v>
      </c>
      <c r="P374" s="60">
        <v>98.687399189999994</v>
      </c>
      <c r="Q374" s="8">
        <f>(L374-N374)*P374+(N374*O374)</f>
        <v>2086.2516188765999</v>
      </c>
    </row>
    <row r="375" spans="1:17" x14ac:dyDescent="0.35">
      <c r="A375" s="50">
        <v>925668389</v>
      </c>
      <c r="B375" s="51" t="s">
        <v>359</v>
      </c>
      <c r="C375" s="50">
        <v>2022</v>
      </c>
      <c r="D375" s="50">
        <v>66</v>
      </c>
      <c r="E375" s="51" t="s">
        <v>22</v>
      </c>
      <c r="F375" s="50">
        <v>70</v>
      </c>
      <c r="G375" s="51" t="s">
        <v>21</v>
      </c>
      <c r="H375" s="51" t="s">
        <v>20</v>
      </c>
      <c r="I375" s="50">
        <v>100</v>
      </c>
      <c r="J375" s="50">
        <v>100</v>
      </c>
      <c r="K375" s="50">
        <v>15.7</v>
      </c>
      <c r="L375" s="49">
        <f>K375*0.5*(I375/100+J375/100)</f>
        <v>15.7</v>
      </c>
      <c r="M375" s="50">
        <v>0</v>
      </c>
      <c r="N375" s="49">
        <f>M375*0.5*(I375/100+J375/100)</f>
        <v>0</v>
      </c>
      <c r="O375" s="60">
        <v>96.671777215124294</v>
      </c>
      <c r="P375" s="60">
        <v>96.671777219999996</v>
      </c>
      <c r="Q375" s="8">
        <f>(L375-N375)*P375+(N375*O375)</f>
        <v>1517.7469023539998</v>
      </c>
    </row>
    <row r="376" spans="1:17" x14ac:dyDescent="0.35">
      <c r="A376" s="50">
        <v>917856222</v>
      </c>
      <c r="B376" s="51" t="s">
        <v>360</v>
      </c>
      <c r="C376" s="50">
        <v>2022</v>
      </c>
      <c r="D376" s="50">
        <v>132</v>
      </c>
      <c r="E376" s="51" t="s">
        <v>18</v>
      </c>
      <c r="F376" s="50">
        <v>120</v>
      </c>
      <c r="G376" s="51" t="s">
        <v>21</v>
      </c>
      <c r="H376" s="51" t="s">
        <v>20</v>
      </c>
      <c r="I376" s="50">
        <v>100</v>
      </c>
      <c r="J376" s="50">
        <v>100</v>
      </c>
      <c r="K376" s="50">
        <v>0.01</v>
      </c>
      <c r="L376" s="49">
        <f>K376*0.5*(I376/100+J376/100)</f>
        <v>0.01</v>
      </c>
      <c r="M376" s="47"/>
      <c r="N376" s="49">
        <f>M376*0.5*(I376/100+J376/100)</f>
        <v>0</v>
      </c>
      <c r="O376" s="60">
        <v>173.18640618626199</v>
      </c>
      <c r="P376" s="60">
        <v>173.18640619999999</v>
      </c>
      <c r="Q376" s="8">
        <f>(L376-N376)*P376+(N376*O376)</f>
        <v>1.7318640619999999</v>
      </c>
    </row>
    <row r="377" spans="1:17" x14ac:dyDescent="0.35">
      <c r="A377" s="50">
        <v>917856222</v>
      </c>
      <c r="B377" s="51" t="s">
        <v>360</v>
      </c>
      <c r="C377" s="50">
        <v>2022</v>
      </c>
      <c r="D377" s="50">
        <v>66</v>
      </c>
      <c r="E377" s="51" t="s">
        <v>22</v>
      </c>
      <c r="F377" s="50">
        <v>95</v>
      </c>
      <c r="G377" s="51" t="s">
        <v>19</v>
      </c>
      <c r="H377" s="51" t="s">
        <v>20</v>
      </c>
      <c r="I377" s="50">
        <v>100</v>
      </c>
      <c r="J377" s="50">
        <v>100</v>
      </c>
      <c r="K377" s="50">
        <v>17.5</v>
      </c>
      <c r="L377" s="49">
        <f>K377*0.5*(I377/100+J377/100)</f>
        <v>17.5</v>
      </c>
      <c r="M377" s="50">
        <v>17.5</v>
      </c>
      <c r="N377" s="49">
        <f>M377*0.5*(I377/100+J377/100)</f>
        <v>17.5</v>
      </c>
      <c r="O377" s="60">
        <v>133.78109878627501</v>
      </c>
      <c r="P377" s="60">
        <v>123.70298889999999</v>
      </c>
      <c r="Q377" s="8">
        <f>(L377-N377)*P377+(N377*O377)</f>
        <v>2341.1692287598125</v>
      </c>
    </row>
    <row r="378" spans="1:17" x14ac:dyDescent="0.35">
      <c r="A378" s="50">
        <v>917856222</v>
      </c>
      <c r="B378" s="51" t="s">
        <v>360</v>
      </c>
      <c r="C378" s="50">
        <v>2022</v>
      </c>
      <c r="D378" s="50">
        <v>66</v>
      </c>
      <c r="E378" s="51" t="s">
        <v>22</v>
      </c>
      <c r="F378" s="50">
        <v>70</v>
      </c>
      <c r="G378" s="51" t="s">
        <v>21</v>
      </c>
      <c r="H378" s="51" t="s">
        <v>20</v>
      </c>
      <c r="I378" s="50">
        <v>100</v>
      </c>
      <c r="J378" s="50">
        <v>100</v>
      </c>
      <c r="K378" s="50">
        <v>10.7</v>
      </c>
      <c r="L378" s="49">
        <f>K378*0.5*(I378/100+J378/100)</f>
        <v>10.7</v>
      </c>
      <c r="M378" s="50">
        <v>10.7</v>
      </c>
      <c r="N378" s="49">
        <f>M378*0.5*(I378/100+J378/100)</f>
        <v>10.7</v>
      </c>
      <c r="O378" s="60">
        <v>106.447543797393</v>
      </c>
      <c r="P378" s="60">
        <v>96.671777219999996</v>
      </c>
      <c r="Q378" s="8">
        <f>(L378-N378)*P378+(N378*O378)</f>
        <v>1138.988718632105</v>
      </c>
    </row>
    <row r="379" spans="1:17" x14ac:dyDescent="0.35">
      <c r="A379" s="50">
        <v>917856222</v>
      </c>
      <c r="B379" s="51" t="s">
        <v>360</v>
      </c>
      <c r="C379" s="50">
        <v>2022</v>
      </c>
      <c r="D379" s="50">
        <v>66</v>
      </c>
      <c r="E379" s="51" t="s">
        <v>22</v>
      </c>
      <c r="F379" s="50">
        <v>70</v>
      </c>
      <c r="G379" s="51" t="s">
        <v>21</v>
      </c>
      <c r="H379" s="51" t="s">
        <v>20</v>
      </c>
      <c r="I379" s="50">
        <v>100</v>
      </c>
      <c r="J379" s="50">
        <v>100</v>
      </c>
      <c r="K379" s="50">
        <v>20.100000000000001</v>
      </c>
      <c r="L379" s="49">
        <f>K379*0.5*(I379/100+J379/100)</f>
        <v>20.100000000000001</v>
      </c>
      <c r="M379" s="47"/>
      <c r="N379" s="49">
        <f>M379*0.5*(I379/100+J379/100)</f>
        <v>0</v>
      </c>
      <c r="O379" s="60">
        <v>96.671777215124294</v>
      </c>
      <c r="P379" s="60">
        <v>96.671777219999996</v>
      </c>
      <c r="Q379" s="8">
        <f>(L379-N379)*P379+(N379*O379)</f>
        <v>1943.1027221220002</v>
      </c>
    </row>
    <row r="380" spans="1:17" x14ac:dyDescent="0.35">
      <c r="A380" s="50">
        <v>923993355</v>
      </c>
      <c r="B380" s="51" t="s">
        <v>524</v>
      </c>
      <c r="C380" s="50">
        <v>2022</v>
      </c>
      <c r="D380" s="50">
        <v>66</v>
      </c>
      <c r="E380" s="51" t="s">
        <v>22</v>
      </c>
      <c r="F380" s="50">
        <v>95</v>
      </c>
      <c r="G380" s="51" t="s">
        <v>21</v>
      </c>
      <c r="H380" s="51" t="s">
        <v>20</v>
      </c>
      <c r="I380" s="50">
        <v>100</v>
      </c>
      <c r="J380" s="50">
        <v>100</v>
      </c>
      <c r="K380" s="50">
        <v>271.7</v>
      </c>
      <c r="L380" s="49">
        <f>K380*0.5*(I380/100+J380/100)</f>
        <v>271.7</v>
      </c>
      <c r="M380" s="50">
        <v>12</v>
      </c>
      <c r="N380" s="49">
        <f>M380*0.5*(I380/100+J380/100)</f>
        <v>12</v>
      </c>
      <c r="O380" s="60">
        <v>108.76550906947701</v>
      </c>
      <c r="P380" s="60">
        <v>98.687399189999994</v>
      </c>
      <c r="Q380" s="8">
        <f>(L380-N380)*P380+(N380*O380)</f>
        <v>26934.303678476721</v>
      </c>
    </row>
    <row r="381" spans="1:17" x14ac:dyDescent="0.35">
      <c r="A381" s="50">
        <v>923993355</v>
      </c>
      <c r="B381" s="51" t="s">
        <v>524</v>
      </c>
      <c r="C381" s="50">
        <v>2022</v>
      </c>
      <c r="D381" s="50">
        <v>66</v>
      </c>
      <c r="E381" s="51" t="s">
        <v>22</v>
      </c>
      <c r="F381" s="50">
        <v>70</v>
      </c>
      <c r="G381" s="51" t="s">
        <v>21</v>
      </c>
      <c r="H381" s="51" t="s">
        <v>20</v>
      </c>
      <c r="I381" s="50">
        <v>100</v>
      </c>
      <c r="J381" s="50">
        <v>100</v>
      </c>
      <c r="K381" s="50">
        <v>17.3</v>
      </c>
      <c r="L381" s="49">
        <f>K381*0.5*(I381/100+J381/100)</f>
        <v>17.3</v>
      </c>
      <c r="M381" s="50">
        <v>2</v>
      </c>
      <c r="N381" s="49">
        <f>M381*0.5*(I381/100+J381/100)</f>
        <v>2</v>
      </c>
      <c r="O381" s="60">
        <v>106.447543797393</v>
      </c>
      <c r="P381" s="60">
        <v>96.671777219999996</v>
      </c>
      <c r="Q381" s="8">
        <f>(L381-N381)*P381+(N381*O381)</f>
        <v>1691.9732790607859</v>
      </c>
    </row>
    <row r="382" spans="1:17" x14ac:dyDescent="0.35">
      <c r="A382" s="50">
        <v>921680554</v>
      </c>
      <c r="B382" s="51" t="s">
        <v>525</v>
      </c>
      <c r="C382" s="50">
        <v>2022</v>
      </c>
      <c r="D382" s="50">
        <v>132</v>
      </c>
      <c r="E382" s="51" t="s">
        <v>22</v>
      </c>
      <c r="F382" s="50">
        <v>150</v>
      </c>
      <c r="G382" s="51" t="s">
        <v>21</v>
      </c>
      <c r="H382" s="51" t="s">
        <v>20</v>
      </c>
      <c r="I382" s="50">
        <v>100</v>
      </c>
      <c r="J382" s="50">
        <v>100</v>
      </c>
      <c r="K382" s="50">
        <v>38.130000000000003</v>
      </c>
      <c r="L382" s="49">
        <f>K382*0.5*(I382/100+J382/100)</f>
        <v>38.130000000000003</v>
      </c>
      <c r="M382" s="50">
        <v>1.6</v>
      </c>
      <c r="N382" s="49">
        <f>M382*0.5*(I382/100+J382/100)</f>
        <v>1.6</v>
      </c>
      <c r="O382" s="60">
        <v>133.43078154217099</v>
      </c>
      <c r="P382" s="60">
        <v>120.3311144</v>
      </c>
      <c r="Q382" s="8">
        <f>(L382-N382)*P382+(N382*O382)</f>
        <v>4609.1848594994735</v>
      </c>
    </row>
    <row r="383" spans="1:17" x14ac:dyDescent="0.35">
      <c r="A383" s="50">
        <v>921680554</v>
      </c>
      <c r="B383" s="51" t="s">
        <v>525</v>
      </c>
      <c r="C383" s="50">
        <v>2022</v>
      </c>
      <c r="D383" s="50">
        <v>132</v>
      </c>
      <c r="E383" s="51" t="s">
        <v>18</v>
      </c>
      <c r="F383" s="50">
        <v>150</v>
      </c>
      <c r="G383" s="51" t="s">
        <v>21</v>
      </c>
      <c r="H383" s="51" t="s">
        <v>20</v>
      </c>
      <c r="I383" s="50">
        <v>100</v>
      </c>
      <c r="J383" s="50">
        <v>100</v>
      </c>
      <c r="K383" s="50">
        <v>1.4</v>
      </c>
      <c r="L383" s="49">
        <f>K383*0.5*(I383/100+J383/100)</f>
        <v>1.4</v>
      </c>
      <c r="M383" s="47"/>
      <c r="N383" s="49">
        <f>M383*0.5*(I383/100+J383/100)</f>
        <v>0</v>
      </c>
      <c r="O383" s="60">
        <v>177.56845998583699</v>
      </c>
      <c r="P383" s="60">
        <v>177.56845999999999</v>
      </c>
      <c r="Q383" s="8">
        <f>(L383-N383)*P383+(N383*O383)</f>
        <v>248.59584399999997</v>
      </c>
    </row>
    <row r="384" spans="1:17" x14ac:dyDescent="0.35">
      <c r="A384" s="50">
        <v>921680554</v>
      </c>
      <c r="B384" s="51" t="s">
        <v>525</v>
      </c>
      <c r="C384" s="50">
        <v>2022</v>
      </c>
      <c r="D384" s="50">
        <v>66</v>
      </c>
      <c r="E384" s="51" t="s">
        <v>22</v>
      </c>
      <c r="F384" s="50">
        <v>243</v>
      </c>
      <c r="G384" s="51" t="s">
        <v>21</v>
      </c>
      <c r="H384" s="51" t="s">
        <v>20</v>
      </c>
      <c r="I384" s="50">
        <v>100</v>
      </c>
      <c r="J384" s="50">
        <v>100</v>
      </c>
      <c r="K384" s="50">
        <v>22.308</v>
      </c>
      <c r="L384" s="49">
        <f>K384*0.5*(I384/100+J384/100)</f>
        <v>22.308</v>
      </c>
      <c r="M384" s="50">
        <v>0.7</v>
      </c>
      <c r="N384" s="49">
        <f>M384*0.5*(I384/100+J384/100)</f>
        <v>0.7</v>
      </c>
      <c r="O384" s="60">
        <v>115.930107928963</v>
      </c>
      <c r="P384" s="60">
        <v>104.9174852</v>
      </c>
      <c r="Q384" s="8">
        <f>(L384-N384)*P384+(N384*O384)</f>
        <v>2348.2080957518742</v>
      </c>
    </row>
    <row r="385" spans="1:17" x14ac:dyDescent="0.35">
      <c r="A385" s="50">
        <v>921680554</v>
      </c>
      <c r="B385" s="51" t="s">
        <v>525</v>
      </c>
      <c r="C385" s="50">
        <v>2022</v>
      </c>
      <c r="D385" s="50">
        <v>66</v>
      </c>
      <c r="E385" s="51" t="s">
        <v>22</v>
      </c>
      <c r="F385" s="50">
        <v>70</v>
      </c>
      <c r="G385" s="51" t="s">
        <v>21</v>
      </c>
      <c r="H385" s="51" t="s">
        <v>20</v>
      </c>
      <c r="I385" s="50">
        <v>100</v>
      </c>
      <c r="J385" s="50">
        <v>100</v>
      </c>
      <c r="K385" s="50">
        <v>82.01</v>
      </c>
      <c r="L385" s="49">
        <f>K385*0.5*(I385/100+J385/100)</f>
        <v>82.01</v>
      </c>
      <c r="M385" s="50">
        <v>4.5999999999999996</v>
      </c>
      <c r="N385" s="49">
        <f>M385*0.5*(I385/100+J385/100)</f>
        <v>4.5999999999999996</v>
      </c>
      <c r="O385" s="60">
        <v>106.447543797393</v>
      </c>
      <c r="P385" s="60">
        <v>96.671777219999996</v>
      </c>
      <c r="Q385" s="8">
        <f>(L385-N385)*P385+(N385*O385)</f>
        <v>7973.0209760682092</v>
      </c>
    </row>
    <row r="386" spans="1:17" x14ac:dyDescent="0.35">
      <c r="A386" s="50">
        <v>921680554</v>
      </c>
      <c r="B386" s="51" t="s">
        <v>525</v>
      </c>
      <c r="C386" s="50">
        <v>2022</v>
      </c>
      <c r="D386" s="50">
        <v>66</v>
      </c>
      <c r="E386" s="51" t="s">
        <v>18</v>
      </c>
      <c r="F386" s="50">
        <v>70</v>
      </c>
      <c r="G386" s="51" t="s">
        <v>21</v>
      </c>
      <c r="H386" s="51" t="s">
        <v>20</v>
      </c>
      <c r="I386" s="50">
        <v>100</v>
      </c>
      <c r="J386" s="50">
        <v>100</v>
      </c>
      <c r="K386" s="50">
        <v>0.8</v>
      </c>
      <c r="L386" s="49">
        <f>K386*0.5*(I386/100+J386/100)</f>
        <v>0.8</v>
      </c>
      <c r="M386" s="47"/>
      <c r="N386" s="49">
        <f>M386*0.5*(I386/100+J386/100)</f>
        <v>0</v>
      </c>
      <c r="O386" s="60">
        <v>144.082771485141</v>
      </c>
      <c r="P386" s="60">
        <v>144.08277150000001</v>
      </c>
      <c r="Q386" s="8">
        <f>(L386-N386)*P386+(N386*O386)</f>
        <v>115.26621720000001</v>
      </c>
    </row>
    <row r="387" spans="1:17" x14ac:dyDescent="0.35">
      <c r="A387" s="50">
        <v>985411131</v>
      </c>
      <c r="B387" s="51" t="s">
        <v>526</v>
      </c>
      <c r="C387" s="50">
        <v>2022</v>
      </c>
      <c r="D387" s="50">
        <v>132</v>
      </c>
      <c r="E387" s="51" t="s">
        <v>22</v>
      </c>
      <c r="F387" s="50">
        <v>243</v>
      </c>
      <c r="G387" s="51" t="s">
        <v>21</v>
      </c>
      <c r="H387" s="51" t="s">
        <v>20</v>
      </c>
      <c r="I387" s="50">
        <v>100</v>
      </c>
      <c r="J387" s="50">
        <v>100</v>
      </c>
      <c r="K387" s="50">
        <v>28.35</v>
      </c>
      <c r="L387" s="49">
        <f>K387*0.5*(I387/100+J387/100)</f>
        <v>28.35</v>
      </c>
      <c r="M387" s="50">
        <v>2.2000000000000002</v>
      </c>
      <c r="N387" s="49">
        <f>M387*0.5*(I387/100+J387/100)</f>
        <v>2.2000000000000002</v>
      </c>
      <c r="O387" s="60">
        <v>136.44370498843699</v>
      </c>
      <c r="P387" s="60">
        <v>122.9510478</v>
      </c>
      <c r="Q387" s="8">
        <f>(L387-N387)*P387+(N387*O387)</f>
        <v>3515.3460509445617</v>
      </c>
    </row>
    <row r="388" spans="1:17" x14ac:dyDescent="0.35">
      <c r="A388" s="50">
        <v>985411131</v>
      </c>
      <c r="B388" s="51" t="s">
        <v>526</v>
      </c>
      <c r="C388" s="50">
        <v>2022</v>
      </c>
      <c r="D388" s="50">
        <v>132</v>
      </c>
      <c r="E388" s="51" t="s">
        <v>22</v>
      </c>
      <c r="F388" s="50">
        <v>243</v>
      </c>
      <c r="G388" s="51" t="s">
        <v>21</v>
      </c>
      <c r="H388" s="51" t="s">
        <v>20</v>
      </c>
      <c r="I388" s="50">
        <v>100</v>
      </c>
      <c r="J388" s="50">
        <v>100</v>
      </c>
      <c r="K388" s="50">
        <v>34.982999999999997</v>
      </c>
      <c r="L388" s="49">
        <f>K388*0.5*(I388/100+J388/100)</f>
        <v>34.982999999999997</v>
      </c>
      <c r="M388" s="47"/>
      <c r="N388" s="49">
        <f>M388*0.5*(I388/100+J388/100)</f>
        <v>0</v>
      </c>
      <c r="O388" s="60">
        <v>122.951047816032</v>
      </c>
      <c r="P388" s="60">
        <v>122.9510478</v>
      </c>
      <c r="Q388" s="8">
        <f>(L388-N388)*P388+(N388*O388)</f>
        <v>4301.1965051873995</v>
      </c>
    </row>
    <row r="389" spans="1:17" x14ac:dyDescent="0.35">
      <c r="A389" s="50">
        <v>985411131</v>
      </c>
      <c r="B389" s="51" t="s">
        <v>526</v>
      </c>
      <c r="C389" s="50">
        <v>2022</v>
      </c>
      <c r="D389" s="50">
        <v>132</v>
      </c>
      <c r="E389" s="51" t="s">
        <v>22</v>
      </c>
      <c r="F389" s="50">
        <v>120</v>
      </c>
      <c r="G389" s="51" t="s">
        <v>21</v>
      </c>
      <c r="H389" s="51" t="s">
        <v>20</v>
      </c>
      <c r="I389" s="50">
        <v>100</v>
      </c>
      <c r="J389" s="50">
        <v>100</v>
      </c>
      <c r="K389" s="50">
        <v>8.4</v>
      </c>
      <c r="L389" s="49">
        <f>K389*0.5*(I389/100+J389/100)</f>
        <v>8.4</v>
      </c>
      <c r="M389" s="47"/>
      <c r="N389" s="49">
        <f>M389*0.5*(I389/100+J389/100)</f>
        <v>0</v>
      </c>
      <c r="O389" s="60">
        <v>117.711180952962</v>
      </c>
      <c r="P389" s="60">
        <v>117.711181</v>
      </c>
      <c r="Q389" s="8">
        <f>(L389-N389)*P389+(N389*O389)</f>
        <v>988.77392040000007</v>
      </c>
    </row>
    <row r="390" spans="1:17" x14ac:dyDescent="0.35">
      <c r="A390" s="50">
        <v>985411131</v>
      </c>
      <c r="B390" s="51" t="s">
        <v>526</v>
      </c>
      <c r="C390" s="50">
        <v>2022</v>
      </c>
      <c r="D390" s="50">
        <v>66</v>
      </c>
      <c r="E390" s="51" t="s">
        <v>22</v>
      </c>
      <c r="F390" s="50">
        <v>95</v>
      </c>
      <c r="G390" s="51" t="s">
        <v>21</v>
      </c>
      <c r="H390" s="51" t="s">
        <v>20</v>
      </c>
      <c r="I390" s="50">
        <v>100</v>
      </c>
      <c r="J390" s="50">
        <v>100</v>
      </c>
      <c r="K390" s="50">
        <v>2.91</v>
      </c>
      <c r="L390" s="49">
        <f>K390*0.5*(I390/100+J390/100)</f>
        <v>2.91</v>
      </c>
      <c r="M390" s="47"/>
      <c r="N390" s="49">
        <f>M390*0.5*(I390/100+J390/100)</f>
        <v>0</v>
      </c>
      <c r="O390" s="60">
        <v>98.687399190849803</v>
      </c>
      <c r="P390" s="60">
        <v>98.687399189999994</v>
      </c>
      <c r="Q390" s="8">
        <f>(L390-N390)*P390+(N390*O390)</f>
        <v>287.1803316429</v>
      </c>
    </row>
    <row r="391" spans="1:17" x14ac:dyDescent="0.35">
      <c r="A391" s="50">
        <v>985411131</v>
      </c>
      <c r="B391" s="51" t="s">
        <v>526</v>
      </c>
      <c r="C391" s="50">
        <v>2022</v>
      </c>
      <c r="D391" s="50">
        <v>66</v>
      </c>
      <c r="E391" s="51" t="s">
        <v>22</v>
      </c>
      <c r="F391" s="50">
        <v>70</v>
      </c>
      <c r="G391" s="51" t="s">
        <v>21</v>
      </c>
      <c r="H391" s="51" t="s">
        <v>20</v>
      </c>
      <c r="I391" s="50">
        <v>100</v>
      </c>
      <c r="J391" s="50">
        <v>100</v>
      </c>
      <c r="K391" s="50">
        <v>134.768</v>
      </c>
      <c r="L391" s="49">
        <f>K391*0.5*(I391/100+J391/100)</f>
        <v>134.768</v>
      </c>
      <c r="M391" s="47"/>
      <c r="N391" s="49">
        <f>M391*0.5*(I391/100+J391/100)</f>
        <v>0</v>
      </c>
      <c r="O391" s="60">
        <v>96.671777215124294</v>
      </c>
      <c r="P391" s="60">
        <v>96.671777219999996</v>
      </c>
      <c r="Q391" s="8">
        <f>(L391-N391)*P391+(N391*O391)</f>
        <v>13028.26207238496</v>
      </c>
    </row>
    <row r="392" spans="1:17" x14ac:dyDescent="0.35">
      <c r="A392" s="50">
        <v>917983550</v>
      </c>
      <c r="B392" s="51" t="s">
        <v>527</v>
      </c>
      <c r="C392" s="50">
        <v>2022</v>
      </c>
      <c r="D392" s="50">
        <v>132</v>
      </c>
      <c r="E392" s="51" t="s">
        <v>22</v>
      </c>
      <c r="F392" s="50">
        <v>150</v>
      </c>
      <c r="G392" s="51" t="s">
        <v>21</v>
      </c>
      <c r="H392" s="51" t="s">
        <v>20</v>
      </c>
      <c r="I392" s="50">
        <v>0</v>
      </c>
      <c r="J392" s="50">
        <v>0</v>
      </c>
      <c r="K392" s="50">
        <v>30.327000000000002</v>
      </c>
      <c r="L392" s="49">
        <f>K392*0.5*(I392/100+J392/100)</f>
        <v>0</v>
      </c>
      <c r="M392" s="47"/>
      <c r="N392" s="49">
        <f>M392*0.5*(I392/100+J392/100)</f>
        <v>0</v>
      </c>
      <c r="O392" s="60">
        <v>120.331114384497</v>
      </c>
      <c r="P392" s="60">
        <v>120.3311144</v>
      </c>
      <c r="Q392" s="8">
        <f>(L392-N392)*P392+(N392*O392)</f>
        <v>0</v>
      </c>
    </row>
    <row r="393" spans="1:17" x14ac:dyDescent="0.35">
      <c r="A393" s="50">
        <v>980234088</v>
      </c>
      <c r="B393" s="51" t="s">
        <v>313</v>
      </c>
      <c r="C393" s="50">
        <v>2022</v>
      </c>
      <c r="D393" s="50">
        <v>132</v>
      </c>
      <c r="E393" s="51" t="s">
        <v>18</v>
      </c>
      <c r="F393" s="50">
        <v>120</v>
      </c>
      <c r="G393" s="51" t="s">
        <v>19</v>
      </c>
      <c r="H393" s="51" t="s">
        <v>20</v>
      </c>
      <c r="I393" s="50">
        <v>100</v>
      </c>
      <c r="J393" s="50">
        <v>100</v>
      </c>
      <c r="K393" s="50">
        <v>0</v>
      </c>
      <c r="L393" s="49">
        <f>K393*0.5*(I393/100+J393/100)</f>
        <v>0</v>
      </c>
      <c r="M393" s="50">
        <v>0</v>
      </c>
      <c r="N393" s="49">
        <f>M393*0.5*(I393/100+J393/100)</f>
        <v>0</v>
      </c>
      <c r="O393" s="60">
        <v>224.27664835145401</v>
      </c>
      <c r="P393" s="60">
        <v>224.2766484</v>
      </c>
      <c r="Q393" s="8">
        <f>(L393-N393)*P393+(N393*O393)</f>
        <v>0</v>
      </c>
    </row>
    <row r="394" spans="1:17" x14ac:dyDescent="0.35">
      <c r="A394" s="50">
        <v>996732673</v>
      </c>
      <c r="B394" s="51" t="s">
        <v>314</v>
      </c>
      <c r="C394" s="50">
        <v>2022</v>
      </c>
      <c r="D394" s="50">
        <v>66</v>
      </c>
      <c r="E394" s="51" t="s">
        <v>18</v>
      </c>
      <c r="F394" s="50">
        <v>329</v>
      </c>
      <c r="G394" s="51" t="s">
        <v>21</v>
      </c>
      <c r="H394" s="51" t="s">
        <v>20</v>
      </c>
      <c r="I394" s="50">
        <v>100</v>
      </c>
      <c r="J394" s="50">
        <v>100</v>
      </c>
      <c r="K394" s="50">
        <v>46</v>
      </c>
      <c r="L394" s="49">
        <f>K394*0.5*(I394/100+J394/100)</f>
        <v>46</v>
      </c>
      <c r="M394" s="50">
        <v>46</v>
      </c>
      <c r="N394" s="49">
        <f>M394*0.5*(I394/100+J394/100)</f>
        <v>46</v>
      </c>
      <c r="O394" s="60">
        <v>182.22818456917901</v>
      </c>
      <c r="P394" s="60">
        <v>162.3723344</v>
      </c>
      <c r="Q394" s="8">
        <f>(L394-N394)*P394+(N394*O394)</f>
        <v>8382.496490182235</v>
      </c>
    </row>
    <row r="395" spans="1:17" x14ac:dyDescent="0.35">
      <c r="A395" s="50">
        <v>925017809</v>
      </c>
      <c r="B395" s="51" t="s">
        <v>361</v>
      </c>
      <c r="C395" s="50">
        <v>2022</v>
      </c>
      <c r="D395" s="50">
        <v>66</v>
      </c>
      <c r="E395" s="51" t="s">
        <v>22</v>
      </c>
      <c r="F395" s="50">
        <v>95</v>
      </c>
      <c r="G395" s="51" t="s">
        <v>21</v>
      </c>
      <c r="H395" s="51" t="s">
        <v>20</v>
      </c>
      <c r="I395" s="50">
        <v>100</v>
      </c>
      <c r="J395" s="50">
        <v>100</v>
      </c>
      <c r="K395" s="50">
        <v>6</v>
      </c>
      <c r="L395" s="49">
        <f>K395*0.5*(I395/100+J395/100)</f>
        <v>6</v>
      </c>
      <c r="M395" s="47"/>
      <c r="N395" s="49">
        <f>M395*0.5*(I395/100+J395/100)</f>
        <v>0</v>
      </c>
      <c r="O395" s="60">
        <v>98.687399190849803</v>
      </c>
      <c r="P395" s="60">
        <v>98.687399189999994</v>
      </c>
      <c r="Q395" s="8">
        <f>(L395-N395)*P395+(N395*O395)</f>
        <v>592.12439513999993</v>
      </c>
    </row>
    <row r="396" spans="1:17" x14ac:dyDescent="0.35">
      <c r="A396" s="50">
        <v>925017809</v>
      </c>
      <c r="B396" s="51" t="s">
        <v>361</v>
      </c>
      <c r="C396" s="50">
        <v>2022</v>
      </c>
      <c r="D396" s="50">
        <v>66</v>
      </c>
      <c r="E396" s="51" t="s">
        <v>22</v>
      </c>
      <c r="F396" s="50">
        <v>70</v>
      </c>
      <c r="G396" s="51" t="s">
        <v>21</v>
      </c>
      <c r="H396" s="51" t="s">
        <v>20</v>
      </c>
      <c r="I396" s="50">
        <v>100</v>
      </c>
      <c r="J396" s="50">
        <v>100</v>
      </c>
      <c r="K396" s="50">
        <v>17</v>
      </c>
      <c r="L396" s="49">
        <f>K396*0.5*(I396/100+J396/100)</f>
        <v>17</v>
      </c>
      <c r="M396" s="47"/>
      <c r="N396" s="49">
        <f>M396*0.5*(I396/100+J396/100)</f>
        <v>0</v>
      </c>
      <c r="O396" s="60">
        <v>96.671777215124294</v>
      </c>
      <c r="P396" s="60">
        <v>96.671777219999996</v>
      </c>
      <c r="Q396" s="8">
        <f>(L396-N396)*P396+(N396*O396)</f>
        <v>1643.4202127399999</v>
      </c>
    </row>
    <row r="397" spans="1:17" x14ac:dyDescent="0.35">
      <c r="A397" s="50">
        <v>919884452</v>
      </c>
      <c r="B397" s="51" t="s">
        <v>315</v>
      </c>
      <c r="C397" s="50">
        <v>2022</v>
      </c>
      <c r="D397" s="50">
        <v>132</v>
      </c>
      <c r="E397" s="51" t="s">
        <v>22</v>
      </c>
      <c r="F397" s="50">
        <v>120</v>
      </c>
      <c r="G397" s="51" t="s">
        <v>21</v>
      </c>
      <c r="H397" s="51" t="s">
        <v>20</v>
      </c>
      <c r="I397" s="50">
        <v>100</v>
      </c>
      <c r="J397" s="50">
        <v>100</v>
      </c>
      <c r="K397" s="50">
        <v>27.13</v>
      </c>
      <c r="L397" s="49">
        <f>K397*0.5*(I397/100+J397/100)</f>
        <v>27.13</v>
      </c>
      <c r="M397" s="50">
        <v>2.57</v>
      </c>
      <c r="N397" s="49">
        <f>M397*0.5*(I397/100+J397/100)</f>
        <v>2.57</v>
      </c>
      <c r="O397" s="60">
        <v>130.41785809590601</v>
      </c>
      <c r="P397" s="60">
        <v>117.711181</v>
      </c>
      <c r="Q397" s="8">
        <f>(L397-N397)*P397+(N397*O397)</f>
        <v>3226.1605006664781</v>
      </c>
    </row>
    <row r="398" spans="1:17" x14ac:dyDescent="0.35">
      <c r="A398" s="50">
        <v>919884452</v>
      </c>
      <c r="B398" s="51" t="s">
        <v>315</v>
      </c>
      <c r="C398" s="50">
        <v>2022</v>
      </c>
      <c r="D398" s="50">
        <v>66</v>
      </c>
      <c r="E398" s="51" t="s">
        <v>22</v>
      </c>
      <c r="F398" s="50">
        <v>120</v>
      </c>
      <c r="G398" s="51" t="s">
        <v>21</v>
      </c>
      <c r="H398" s="51" t="s">
        <v>20</v>
      </c>
      <c r="I398" s="50">
        <v>100</v>
      </c>
      <c r="J398" s="50">
        <v>100</v>
      </c>
      <c r="K398" s="50">
        <v>13.262</v>
      </c>
      <c r="L398" s="49">
        <f>K398*0.5*(I398/100+J398/100)</f>
        <v>13.262</v>
      </c>
      <c r="M398" s="50">
        <v>2.2570000000000001</v>
      </c>
      <c r="N398" s="49">
        <f>M398*0.5*(I398/100+J398/100)</f>
        <v>2.2570000000000001</v>
      </c>
      <c r="O398" s="60">
        <v>111.083474341562</v>
      </c>
      <c r="P398" s="60">
        <v>100.70302119999999</v>
      </c>
      <c r="Q398" s="8">
        <f>(L398-N398)*P398+(N398*O398)</f>
        <v>1358.9521498949055</v>
      </c>
    </row>
    <row r="399" spans="1:17" x14ac:dyDescent="0.35">
      <c r="A399" s="50">
        <v>919884452</v>
      </c>
      <c r="B399" s="51" t="s">
        <v>315</v>
      </c>
      <c r="C399" s="50">
        <v>2022</v>
      </c>
      <c r="D399" s="50">
        <v>66</v>
      </c>
      <c r="E399" s="51" t="s">
        <v>22</v>
      </c>
      <c r="F399" s="50">
        <v>70</v>
      </c>
      <c r="G399" s="51" t="s">
        <v>21</v>
      </c>
      <c r="H399" s="51" t="s">
        <v>20</v>
      </c>
      <c r="I399" s="50">
        <v>100</v>
      </c>
      <c r="J399" s="50">
        <v>100</v>
      </c>
      <c r="K399" s="50">
        <v>17.399999999999999</v>
      </c>
      <c r="L399" s="49">
        <f>K399*0.5*(I399/100+J399/100)</f>
        <v>17.399999999999999</v>
      </c>
      <c r="M399" s="50">
        <v>2.9820000000000002</v>
      </c>
      <c r="N399" s="49">
        <f>M399*0.5*(I399/100+J399/100)</f>
        <v>2.9820000000000002</v>
      </c>
      <c r="O399" s="60">
        <v>106.447543797393</v>
      </c>
      <c r="P399" s="60">
        <v>96.671777219999996</v>
      </c>
      <c r="Q399" s="8">
        <f>(L399-N399)*P399+(N399*O399)</f>
        <v>1711.2402595617859</v>
      </c>
    </row>
    <row r="400" spans="1:17" x14ac:dyDescent="0.35">
      <c r="A400" s="50">
        <v>923819177</v>
      </c>
      <c r="B400" s="51" t="s">
        <v>362</v>
      </c>
      <c r="C400" s="50">
        <v>2022</v>
      </c>
      <c r="D400" s="50">
        <v>66</v>
      </c>
      <c r="E400" s="51" t="s">
        <v>22</v>
      </c>
      <c r="F400" s="50">
        <v>70</v>
      </c>
      <c r="G400" s="51" t="s">
        <v>21</v>
      </c>
      <c r="H400" s="51" t="s">
        <v>20</v>
      </c>
      <c r="I400" s="50">
        <v>100</v>
      </c>
      <c r="J400" s="50">
        <v>100</v>
      </c>
      <c r="K400" s="50">
        <v>10</v>
      </c>
      <c r="L400" s="49">
        <f>K400*0.5*(I400/100+J400/100)</f>
        <v>10</v>
      </c>
      <c r="M400" s="47"/>
      <c r="N400" s="49">
        <f>M400*0.5*(I400/100+J400/100)</f>
        <v>0</v>
      </c>
      <c r="O400" s="60">
        <v>96.671777215124294</v>
      </c>
      <c r="P400" s="60">
        <v>96.671777219999996</v>
      </c>
      <c r="Q400" s="8">
        <f>(L400-N400)*P400+(N400*O400)</f>
        <v>966.7177721999999</v>
      </c>
    </row>
    <row r="401" spans="1:17" x14ac:dyDescent="0.35">
      <c r="A401" s="50">
        <v>962986633</v>
      </c>
      <c r="B401" s="51" t="s">
        <v>27</v>
      </c>
      <c r="C401" s="50">
        <v>2022</v>
      </c>
      <c r="D401" s="50">
        <v>300</v>
      </c>
      <c r="E401" s="51" t="s">
        <v>18</v>
      </c>
      <c r="F401" s="50">
        <v>481</v>
      </c>
      <c r="G401" s="51" t="s">
        <v>19</v>
      </c>
      <c r="H401" s="51" t="s">
        <v>20</v>
      </c>
      <c r="I401" s="50">
        <v>100</v>
      </c>
      <c r="J401" s="50">
        <v>100</v>
      </c>
      <c r="K401" s="50">
        <v>18.350000000000001</v>
      </c>
      <c r="L401" s="49">
        <f>K401*0.5*(I401/100+J401/100)</f>
        <v>18.350000000000001</v>
      </c>
      <c r="M401" s="50">
        <v>18.350000000000001</v>
      </c>
      <c r="N401" s="49">
        <f>M401*0.5*(I401/100+J401/100)</f>
        <v>18.350000000000001</v>
      </c>
      <c r="O401" s="60">
        <v>369.07610831938001</v>
      </c>
      <c r="P401" s="60">
        <v>369.07610829999999</v>
      </c>
      <c r="Q401" s="8">
        <f>(L401-N401)*P401+(N401*O401)</f>
        <v>6772.546587660624</v>
      </c>
    </row>
    <row r="402" spans="1:17" x14ac:dyDescent="0.35">
      <c r="A402" s="50">
        <v>962986633</v>
      </c>
      <c r="B402" s="51" t="s">
        <v>27</v>
      </c>
      <c r="C402" s="50">
        <v>2022</v>
      </c>
      <c r="D402" s="50">
        <v>300</v>
      </c>
      <c r="E402" s="51" t="s">
        <v>18</v>
      </c>
      <c r="F402" s="50">
        <v>481</v>
      </c>
      <c r="G402" s="51" t="s">
        <v>21</v>
      </c>
      <c r="H402" s="51" t="s">
        <v>20</v>
      </c>
      <c r="I402" s="50">
        <v>100</v>
      </c>
      <c r="J402" s="50">
        <v>100</v>
      </c>
      <c r="K402" s="50">
        <v>345.78399999999999</v>
      </c>
      <c r="L402" s="49">
        <f>K402*0.5*(I402/100+J402/100)</f>
        <v>345.78399999999999</v>
      </c>
      <c r="M402" s="50">
        <v>345.79</v>
      </c>
      <c r="N402" s="49">
        <f>M402*0.5*(I402/100+J402/100)</f>
        <v>345.79</v>
      </c>
      <c r="O402" s="60">
        <v>281.75082097731899</v>
      </c>
      <c r="P402" s="60">
        <v>281.75082099999997</v>
      </c>
      <c r="Q402" s="8">
        <f>(L402-N402)*P402+(N402*O402)</f>
        <v>97424.925880821131</v>
      </c>
    </row>
    <row r="403" spans="1:17" x14ac:dyDescent="0.35">
      <c r="A403" s="50">
        <v>962986633</v>
      </c>
      <c r="B403" s="51" t="s">
        <v>27</v>
      </c>
      <c r="C403" s="50">
        <v>2022</v>
      </c>
      <c r="D403" s="50">
        <v>300</v>
      </c>
      <c r="E403" s="51" t="s">
        <v>18</v>
      </c>
      <c r="F403" s="50">
        <v>380</v>
      </c>
      <c r="G403" s="51" t="s">
        <v>21</v>
      </c>
      <c r="H403" s="51" t="s">
        <v>20</v>
      </c>
      <c r="I403" s="50">
        <v>100</v>
      </c>
      <c r="J403" s="50">
        <v>100</v>
      </c>
      <c r="K403" s="50">
        <v>12.9</v>
      </c>
      <c r="L403" s="49">
        <f>K403*0.5*(I403/100+J403/100)</f>
        <v>12.9</v>
      </c>
      <c r="M403" s="50">
        <v>12.9</v>
      </c>
      <c r="N403" s="49">
        <f>M403*0.5*(I403/100+J403/100)</f>
        <v>12.9</v>
      </c>
      <c r="O403" s="60">
        <v>259.32378088947002</v>
      </c>
      <c r="P403" s="60">
        <v>259.32378089999997</v>
      </c>
      <c r="Q403" s="8">
        <f>(L403-N403)*P403+(N403*O403)</f>
        <v>3345.2767734741633</v>
      </c>
    </row>
    <row r="404" spans="1:17" x14ac:dyDescent="0.35">
      <c r="A404" s="50">
        <v>962986633</v>
      </c>
      <c r="B404" s="51" t="s">
        <v>27</v>
      </c>
      <c r="C404" s="50">
        <v>2022</v>
      </c>
      <c r="D404" s="50">
        <v>132</v>
      </c>
      <c r="E404" s="51" t="s">
        <v>18</v>
      </c>
      <c r="F404" s="50">
        <v>243</v>
      </c>
      <c r="G404" s="51" t="s">
        <v>21</v>
      </c>
      <c r="H404" s="51" t="s">
        <v>23</v>
      </c>
      <c r="I404" s="50">
        <v>100</v>
      </c>
      <c r="J404" s="50">
        <v>100</v>
      </c>
      <c r="K404" s="50">
        <v>5.3250000000000002</v>
      </c>
      <c r="L404" s="49">
        <f>K404*0.5*(I404/100+J404/100)</f>
        <v>5.3250000000000002</v>
      </c>
      <c r="M404" s="50">
        <v>5.32</v>
      </c>
      <c r="N404" s="49">
        <f>M404*0.5*(I404/100+J404/100)</f>
        <v>5.32</v>
      </c>
      <c r="O404" s="60">
        <v>249.653244988848</v>
      </c>
      <c r="P404" s="60">
        <v>227.0856679</v>
      </c>
      <c r="Q404" s="8">
        <f>(L404-N404)*P404+(N404*O404)</f>
        <v>1329.2906916801712</v>
      </c>
    </row>
    <row r="405" spans="1:17" x14ac:dyDescent="0.35">
      <c r="A405" s="50">
        <v>962986633</v>
      </c>
      <c r="B405" s="51" t="s">
        <v>27</v>
      </c>
      <c r="C405" s="50">
        <v>2022</v>
      </c>
      <c r="D405" s="50">
        <v>132</v>
      </c>
      <c r="E405" s="51" t="s">
        <v>18</v>
      </c>
      <c r="F405" s="50">
        <v>243</v>
      </c>
      <c r="G405" s="51" t="s">
        <v>19</v>
      </c>
      <c r="H405" s="51" t="s">
        <v>20</v>
      </c>
      <c r="I405" s="50">
        <v>100</v>
      </c>
      <c r="J405" s="50">
        <v>100</v>
      </c>
      <c r="K405" s="50">
        <v>1.2</v>
      </c>
      <c r="L405" s="49">
        <f>K405*0.5*(I405/100+J405/100)</f>
        <v>1.2</v>
      </c>
      <c r="M405" s="50">
        <v>1.2</v>
      </c>
      <c r="N405" s="49">
        <f>M405*0.5*(I405/100+J405/100)</f>
        <v>1.2</v>
      </c>
      <c r="O405" s="60">
        <v>258.675770678118</v>
      </c>
      <c r="P405" s="60">
        <v>236.10819359999999</v>
      </c>
      <c r="Q405" s="8">
        <f>(L405-N405)*P405+(N405*O405)</f>
        <v>310.41092481374159</v>
      </c>
    </row>
    <row r="406" spans="1:17" x14ac:dyDescent="0.35">
      <c r="A406" s="50">
        <v>962986633</v>
      </c>
      <c r="B406" s="51" t="s">
        <v>27</v>
      </c>
      <c r="C406" s="50">
        <v>2022</v>
      </c>
      <c r="D406" s="50">
        <v>132</v>
      </c>
      <c r="E406" s="51" t="s">
        <v>18</v>
      </c>
      <c r="F406" s="50">
        <v>120</v>
      </c>
      <c r="G406" s="51" t="s">
        <v>19</v>
      </c>
      <c r="H406" s="51" t="s">
        <v>20</v>
      </c>
      <c r="I406" s="50">
        <v>100</v>
      </c>
      <c r="J406" s="50">
        <v>100</v>
      </c>
      <c r="K406" s="50">
        <v>31.7</v>
      </c>
      <c r="L406" s="49">
        <f>K406*0.5*(I406/100+J406/100)</f>
        <v>31.7</v>
      </c>
      <c r="M406" s="50">
        <v>31.7</v>
      </c>
      <c r="N406" s="49">
        <f>M406*0.5*(I406/100+J406/100)</f>
        <v>31.7</v>
      </c>
      <c r="O406" s="60">
        <v>245.52960927939299</v>
      </c>
      <c r="P406" s="60">
        <v>224.2766484</v>
      </c>
      <c r="Q406" s="8">
        <f>(L406-N406)*P406+(N406*O406)</f>
        <v>7783.2886141567578</v>
      </c>
    </row>
    <row r="407" spans="1:17" x14ac:dyDescent="0.35">
      <c r="A407" s="50">
        <v>962986633</v>
      </c>
      <c r="B407" s="51" t="s">
        <v>27</v>
      </c>
      <c r="C407" s="50">
        <v>2022</v>
      </c>
      <c r="D407" s="50">
        <v>132</v>
      </c>
      <c r="E407" s="51" t="s">
        <v>18</v>
      </c>
      <c r="F407" s="50">
        <v>329</v>
      </c>
      <c r="G407" s="51" t="s">
        <v>21</v>
      </c>
      <c r="H407" s="51" t="s">
        <v>20</v>
      </c>
      <c r="I407" s="50">
        <v>0</v>
      </c>
      <c r="J407" s="50">
        <v>0</v>
      </c>
      <c r="K407" s="50">
        <v>80.7</v>
      </c>
      <c r="L407" s="49">
        <f>K407*0.5*(I407/100+J407/100)</f>
        <v>0</v>
      </c>
      <c r="M407" s="50">
        <v>80.7</v>
      </c>
      <c r="N407" s="49">
        <f>M407*0.5*(I407/100+J407/100)</f>
        <v>0</v>
      </c>
      <c r="O407" s="60">
        <v>209.70863357882101</v>
      </c>
      <c r="P407" s="60">
        <v>186.4640292</v>
      </c>
      <c r="Q407" s="8">
        <f>(L407-N407)*P407+(N407*O407)</f>
        <v>0</v>
      </c>
    </row>
    <row r="408" spans="1:17" x14ac:dyDescent="0.35">
      <c r="A408" s="50">
        <v>962986633</v>
      </c>
      <c r="B408" s="51" t="s">
        <v>27</v>
      </c>
      <c r="C408" s="50">
        <v>2022</v>
      </c>
      <c r="D408" s="50">
        <v>132</v>
      </c>
      <c r="E408" s="51" t="s">
        <v>18</v>
      </c>
      <c r="F408" s="50">
        <v>243</v>
      </c>
      <c r="G408" s="51" t="s">
        <v>21</v>
      </c>
      <c r="H408" s="51" t="s">
        <v>20</v>
      </c>
      <c r="I408" s="50">
        <v>100</v>
      </c>
      <c r="J408" s="50">
        <v>100</v>
      </c>
      <c r="K408" s="50">
        <v>6</v>
      </c>
      <c r="L408" s="49">
        <f>K408*0.5*(I408/100+J408/100)</f>
        <v>6</v>
      </c>
      <c r="M408" s="50">
        <v>6</v>
      </c>
      <c r="N408" s="49">
        <f>M408*0.5*(I408/100+J408/100)</f>
        <v>6</v>
      </c>
      <c r="O408" s="60">
        <v>204.51809085322401</v>
      </c>
      <c r="P408" s="60">
        <v>181.95051380000001</v>
      </c>
      <c r="Q408" s="8">
        <f>(L408-N408)*P408+(N408*O408)</f>
        <v>1227.1085451193439</v>
      </c>
    </row>
    <row r="409" spans="1:17" x14ac:dyDescent="0.35">
      <c r="A409" s="50">
        <v>962986633</v>
      </c>
      <c r="B409" s="51" t="s">
        <v>27</v>
      </c>
      <c r="C409" s="50">
        <v>2022</v>
      </c>
      <c r="D409" s="50">
        <v>132</v>
      </c>
      <c r="E409" s="51" t="s">
        <v>18</v>
      </c>
      <c r="F409" s="50">
        <v>120</v>
      </c>
      <c r="G409" s="51" t="s">
        <v>21</v>
      </c>
      <c r="H409" s="51" t="s">
        <v>20</v>
      </c>
      <c r="I409" s="50">
        <v>0</v>
      </c>
      <c r="J409" s="50">
        <v>0</v>
      </c>
      <c r="K409" s="50">
        <v>30.4</v>
      </c>
      <c r="L409" s="49">
        <f>K409*0.5*(I409/100+J409/100)</f>
        <v>0</v>
      </c>
      <c r="M409" s="50">
        <v>30.4</v>
      </c>
      <c r="N409" s="49">
        <f>M409*0.5*(I409/100+J409/100)</f>
        <v>0</v>
      </c>
      <c r="O409" s="60">
        <v>194.43936711420099</v>
      </c>
      <c r="P409" s="60">
        <v>173.18640619999999</v>
      </c>
      <c r="Q409" s="8">
        <f>(L409-N409)*P409+(N409*O409)</f>
        <v>0</v>
      </c>
    </row>
    <row r="410" spans="1:17" x14ac:dyDescent="0.35">
      <c r="A410" s="50">
        <v>962986633</v>
      </c>
      <c r="B410" s="51" t="s">
        <v>27</v>
      </c>
      <c r="C410" s="50">
        <v>2022</v>
      </c>
      <c r="D410" s="50">
        <v>132</v>
      </c>
      <c r="E410" s="51" t="s">
        <v>22</v>
      </c>
      <c r="F410" s="50">
        <v>150</v>
      </c>
      <c r="G410" s="51" t="s">
        <v>21</v>
      </c>
      <c r="H410" s="51" t="s">
        <v>20</v>
      </c>
      <c r="I410" s="50">
        <v>0</v>
      </c>
      <c r="J410" s="50">
        <v>0</v>
      </c>
      <c r="K410" s="50">
        <v>12</v>
      </c>
      <c r="L410" s="49">
        <f>K410*0.5*(I410/100+J410/100)</f>
        <v>0</v>
      </c>
      <c r="M410" s="50">
        <v>12</v>
      </c>
      <c r="N410" s="49">
        <f>M410*0.5*(I410/100+J410/100)</f>
        <v>0</v>
      </c>
      <c r="O410" s="60">
        <v>133.43078154217099</v>
      </c>
      <c r="P410" s="60">
        <v>120.3311144</v>
      </c>
      <c r="Q410" s="8">
        <f>(L410-N410)*P410+(N410*O410)</f>
        <v>0</v>
      </c>
    </row>
    <row r="411" spans="1:17" x14ac:dyDescent="0.35">
      <c r="A411" s="50">
        <v>962986633</v>
      </c>
      <c r="B411" s="51" t="s">
        <v>27</v>
      </c>
      <c r="C411" s="50">
        <v>2022</v>
      </c>
      <c r="D411" s="50">
        <v>132</v>
      </c>
      <c r="E411" s="51" t="s">
        <v>22</v>
      </c>
      <c r="F411" s="50">
        <v>95</v>
      </c>
      <c r="G411" s="51" t="s">
        <v>21</v>
      </c>
      <c r="H411" s="51" t="s">
        <v>20</v>
      </c>
      <c r="I411" s="50">
        <v>100</v>
      </c>
      <c r="J411" s="50">
        <v>100</v>
      </c>
      <c r="K411" s="50">
        <v>1.8</v>
      </c>
      <c r="L411" s="49">
        <f>K411*0.5*(I411/100+J411/100)</f>
        <v>1.8</v>
      </c>
      <c r="M411" s="50">
        <v>1.8</v>
      </c>
      <c r="N411" s="49">
        <f>M411*0.5*(I411/100+J411/100)</f>
        <v>1.8</v>
      </c>
      <c r="O411" s="60">
        <v>127.495322353029</v>
      </c>
      <c r="P411" s="60">
        <v>115.16984549999999</v>
      </c>
      <c r="Q411" s="8">
        <f>(L411-N411)*P411+(N411*O411)</f>
        <v>229.4915802354522</v>
      </c>
    </row>
    <row r="412" spans="1:17" x14ac:dyDescent="0.35">
      <c r="A412" s="50">
        <v>962986633</v>
      </c>
      <c r="B412" s="51" t="s">
        <v>27</v>
      </c>
      <c r="C412" s="50">
        <v>2022</v>
      </c>
      <c r="D412" s="50">
        <v>66</v>
      </c>
      <c r="E412" s="51" t="s">
        <v>22</v>
      </c>
      <c r="F412" s="50">
        <v>95</v>
      </c>
      <c r="G412" s="51" t="s">
        <v>21</v>
      </c>
      <c r="H412" s="51" t="s">
        <v>20</v>
      </c>
      <c r="I412" s="50">
        <v>0</v>
      </c>
      <c r="J412" s="50">
        <v>0</v>
      </c>
      <c r="K412" s="50">
        <v>23.8</v>
      </c>
      <c r="L412" s="49">
        <f>K412*0.5*(I412/100+J412/100)</f>
        <v>0</v>
      </c>
      <c r="M412" s="50">
        <v>23.8</v>
      </c>
      <c r="N412" s="49">
        <f>M412*0.5*(I412/100+J412/100)</f>
        <v>0</v>
      </c>
      <c r="O412" s="60">
        <v>108.76550906947701</v>
      </c>
      <c r="P412" s="60">
        <v>98.687399189999994</v>
      </c>
      <c r="Q412" s="8">
        <f>(L412-N412)*P412+(N412*O412)</f>
        <v>0</v>
      </c>
    </row>
    <row r="413" spans="1:17" x14ac:dyDescent="0.35">
      <c r="A413" s="50">
        <v>962986633</v>
      </c>
      <c r="B413" s="51" t="s">
        <v>27</v>
      </c>
      <c r="C413" s="50">
        <v>2022</v>
      </c>
      <c r="D413" s="50">
        <v>66</v>
      </c>
      <c r="E413" s="51" t="s">
        <v>22</v>
      </c>
      <c r="F413" s="50">
        <v>70</v>
      </c>
      <c r="G413" s="51" t="s">
        <v>21</v>
      </c>
      <c r="H413" s="51" t="s">
        <v>20</v>
      </c>
      <c r="I413" s="50">
        <v>100</v>
      </c>
      <c r="J413" s="50">
        <v>100</v>
      </c>
      <c r="K413" s="50">
        <v>12.8</v>
      </c>
      <c r="L413" s="49">
        <f>K413*0.5*(I413/100+J413/100)</f>
        <v>12.8</v>
      </c>
      <c r="M413" s="50">
        <v>12.8</v>
      </c>
      <c r="N413" s="49">
        <f>M413*0.5*(I413/100+J413/100)</f>
        <v>12.8</v>
      </c>
      <c r="O413" s="60">
        <v>106.447543797393</v>
      </c>
      <c r="P413" s="60">
        <v>96.671777219999996</v>
      </c>
      <c r="Q413" s="8">
        <f>(L413-N413)*P413+(N413*O413)</f>
        <v>1362.5285606066304</v>
      </c>
    </row>
    <row r="414" spans="1:17" x14ac:dyDescent="0.35">
      <c r="A414" s="50">
        <v>962986633</v>
      </c>
      <c r="B414" s="51" t="s">
        <v>27</v>
      </c>
      <c r="C414" s="50">
        <v>2022</v>
      </c>
      <c r="D414" s="50">
        <v>24</v>
      </c>
      <c r="E414" s="51" t="s">
        <v>22</v>
      </c>
      <c r="F414" s="50">
        <v>50</v>
      </c>
      <c r="G414" s="51" t="s">
        <v>21</v>
      </c>
      <c r="H414" s="51" t="s">
        <v>20</v>
      </c>
      <c r="I414" s="50">
        <v>100</v>
      </c>
      <c r="J414" s="50">
        <v>100</v>
      </c>
      <c r="K414" s="50">
        <v>18.7</v>
      </c>
      <c r="L414" s="49">
        <f>K414*0.5*(I414/100+J414/100)</f>
        <v>18.7</v>
      </c>
      <c r="M414" s="47"/>
      <c r="N414" s="49">
        <f>M414*0.5*(I414/100+J414/100)</f>
        <v>0</v>
      </c>
      <c r="O414" s="60">
        <v>62.611207633851301</v>
      </c>
      <c r="P414" s="60">
        <v>62.611207630000003</v>
      </c>
      <c r="Q414" s="8">
        <f>(L414-N414)*P414+(N414*O414)</f>
        <v>1170.8295826809999</v>
      </c>
    </row>
    <row r="415" spans="1:17" x14ac:dyDescent="0.35">
      <c r="A415" s="50">
        <v>962986633</v>
      </c>
      <c r="B415" s="51" t="s">
        <v>27</v>
      </c>
      <c r="C415" s="50">
        <v>2022</v>
      </c>
      <c r="D415" s="50">
        <v>24</v>
      </c>
      <c r="E415" s="51" t="s">
        <v>22</v>
      </c>
      <c r="F415" s="50">
        <v>25</v>
      </c>
      <c r="G415" s="51" t="s">
        <v>21</v>
      </c>
      <c r="H415" s="51" t="s">
        <v>20</v>
      </c>
      <c r="I415" s="50">
        <v>100</v>
      </c>
      <c r="J415" s="50">
        <v>100</v>
      </c>
      <c r="K415" s="50">
        <v>6.4</v>
      </c>
      <c r="L415" s="49">
        <f>K415*0.5*(I415/100+J415/100)</f>
        <v>6.4</v>
      </c>
      <c r="M415" s="47"/>
      <c r="N415" s="49">
        <f>M415*0.5*(I415/100+J415/100)</f>
        <v>0</v>
      </c>
      <c r="O415" s="60">
        <v>56.510496297927403</v>
      </c>
      <c r="P415" s="60">
        <v>57.5104963</v>
      </c>
      <c r="Q415" s="8">
        <f>(L415-N415)*P415+(N415*O415)</f>
        <v>368.06717632000004</v>
      </c>
    </row>
    <row r="416" spans="1:17" x14ac:dyDescent="0.35">
      <c r="A416" s="50">
        <v>921025610</v>
      </c>
      <c r="B416" s="51" t="s">
        <v>402</v>
      </c>
      <c r="C416" s="50">
        <v>2022</v>
      </c>
      <c r="D416" s="50">
        <v>132</v>
      </c>
      <c r="E416" s="51" t="s">
        <v>22</v>
      </c>
      <c r="F416" s="50">
        <v>120</v>
      </c>
      <c r="G416" s="51" t="s">
        <v>21</v>
      </c>
      <c r="H416" s="51" t="s">
        <v>20</v>
      </c>
      <c r="I416" s="50">
        <v>100</v>
      </c>
      <c r="J416" s="50">
        <v>100</v>
      </c>
      <c r="K416" s="50">
        <v>28.5</v>
      </c>
      <c r="L416" s="49">
        <f>K416*0.5*(I416/100+J416/100)</f>
        <v>28.5</v>
      </c>
      <c r="M416" s="47"/>
      <c r="N416" s="49">
        <f>M416*0.5*(I416/100+J416/100)</f>
        <v>0</v>
      </c>
      <c r="O416" s="60">
        <v>117.711180952962</v>
      </c>
      <c r="P416" s="60">
        <v>117.711181</v>
      </c>
      <c r="Q416" s="8">
        <f>(L416-N416)*P416+(N416*O416)</f>
        <v>3354.7686584999997</v>
      </c>
    </row>
    <row r="417" spans="1:17" x14ac:dyDescent="0.35">
      <c r="A417" s="50">
        <v>924619260</v>
      </c>
      <c r="B417" s="51" t="s">
        <v>363</v>
      </c>
      <c r="C417" s="50">
        <v>2022</v>
      </c>
      <c r="D417" s="50">
        <v>132</v>
      </c>
      <c r="E417" s="51" t="s">
        <v>22</v>
      </c>
      <c r="F417" s="50">
        <v>150</v>
      </c>
      <c r="G417" s="51" t="s">
        <v>21</v>
      </c>
      <c r="H417" s="51" t="s">
        <v>20</v>
      </c>
      <c r="I417" s="50">
        <v>100</v>
      </c>
      <c r="J417" s="50">
        <v>100</v>
      </c>
      <c r="K417" s="50">
        <v>17.5</v>
      </c>
      <c r="L417" s="49">
        <f>K417*0.5*(I417/100+J417/100)</f>
        <v>17.5</v>
      </c>
      <c r="M417" s="50">
        <v>17.5</v>
      </c>
      <c r="N417" s="49">
        <f>M417*0.5*(I417/100+J417/100)</f>
        <v>17.5</v>
      </c>
      <c r="O417" s="60">
        <v>133.43078154217099</v>
      </c>
      <c r="P417" s="60">
        <v>120.3311144</v>
      </c>
      <c r="Q417" s="8">
        <f>(L417-N417)*P417+(N417*O417)</f>
        <v>2335.0386769879924</v>
      </c>
    </row>
    <row r="418" spans="1:17" x14ac:dyDescent="0.35">
      <c r="A418" s="50">
        <v>924619260</v>
      </c>
      <c r="B418" s="51" t="s">
        <v>363</v>
      </c>
      <c r="C418" s="50">
        <v>2022</v>
      </c>
      <c r="D418" s="50">
        <v>66</v>
      </c>
      <c r="E418" s="51" t="s">
        <v>22</v>
      </c>
      <c r="F418" s="50">
        <v>329</v>
      </c>
      <c r="G418" s="51" t="s">
        <v>21</v>
      </c>
      <c r="H418" s="51" t="s">
        <v>20</v>
      </c>
      <c r="I418" s="50">
        <v>100</v>
      </c>
      <c r="J418" s="50">
        <v>100</v>
      </c>
      <c r="K418" s="50">
        <v>10.459</v>
      </c>
      <c r="L418" s="49">
        <f>K418*0.5*(I418/100+J418/100)</f>
        <v>10.459</v>
      </c>
      <c r="M418" s="50">
        <v>10.45</v>
      </c>
      <c r="N418" s="49">
        <f>M418*0.5*(I418/100+J418/100)</f>
        <v>10.45</v>
      </c>
      <c r="O418" s="60">
        <v>118.463011166832</v>
      </c>
      <c r="P418" s="60">
        <v>107.1200097</v>
      </c>
      <c r="Q418" s="8">
        <f>(L418-N418)*P418+(N418*O418)</f>
        <v>1238.9025467806944</v>
      </c>
    </row>
    <row r="419" spans="1:17" x14ac:dyDescent="0.35">
      <c r="A419" s="50">
        <v>924619260</v>
      </c>
      <c r="B419" s="51" t="s">
        <v>363</v>
      </c>
      <c r="C419" s="50">
        <v>2022</v>
      </c>
      <c r="D419" s="50">
        <v>66</v>
      </c>
      <c r="E419" s="51" t="s">
        <v>22</v>
      </c>
      <c r="F419" s="50">
        <v>150</v>
      </c>
      <c r="G419" s="51" t="s">
        <v>21</v>
      </c>
      <c r="H419" s="51" t="s">
        <v>20</v>
      </c>
      <c r="I419" s="50">
        <v>100</v>
      </c>
      <c r="J419" s="50">
        <v>100</v>
      </c>
      <c r="K419" s="50">
        <v>11.8</v>
      </c>
      <c r="L419" s="49">
        <f>K419*0.5*(I419/100+J419/100)</f>
        <v>11.8</v>
      </c>
      <c r="M419" s="50">
        <v>1.4</v>
      </c>
      <c r="N419" s="49">
        <f>M419*0.5*(I419/100+J419/100)</f>
        <v>1.4</v>
      </c>
      <c r="O419" s="60">
        <v>113.470978571808</v>
      </c>
      <c r="P419" s="60">
        <v>102.7791118</v>
      </c>
      <c r="Q419" s="8">
        <f>(L419-N419)*P419+(N419*O419)</f>
        <v>1227.7621327205313</v>
      </c>
    </row>
    <row r="420" spans="1:17" x14ac:dyDescent="0.35">
      <c r="A420" s="50">
        <v>924619260</v>
      </c>
      <c r="B420" s="51" t="s">
        <v>363</v>
      </c>
      <c r="C420" s="50">
        <v>2022</v>
      </c>
      <c r="D420" s="50">
        <v>66</v>
      </c>
      <c r="E420" s="51" t="s">
        <v>22</v>
      </c>
      <c r="F420" s="50">
        <v>95</v>
      </c>
      <c r="G420" s="51" t="s">
        <v>21</v>
      </c>
      <c r="H420" s="51" t="s">
        <v>20</v>
      </c>
      <c r="I420" s="50">
        <v>100</v>
      </c>
      <c r="J420" s="50">
        <v>100</v>
      </c>
      <c r="K420" s="50">
        <v>41.4</v>
      </c>
      <c r="L420" s="49">
        <f>K420*0.5*(I420/100+J420/100)</f>
        <v>41.4</v>
      </c>
      <c r="M420" s="50">
        <v>5</v>
      </c>
      <c r="N420" s="49">
        <f>M420*0.5*(I420/100+J420/100)</f>
        <v>5</v>
      </c>
      <c r="O420" s="60">
        <v>108.76550906947701</v>
      </c>
      <c r="P420" s="60">
        <v>98.687399189999994</v>
      </c>
      <c r="Q420" s="8">
        <f>(L420-N420)*P420+(N420*O420)</f>
        <v>4136.0488758633846</v>
      </c>
    </row>
    <row r="421" spans="1:17" x14ac:dyDescent="0.35">
      <c r="A421" s="50">
        <v>924619260</v>
      </c>
      <c r="B421" s="51" t="s">
        <v>363</v>
      </c>
      <c r="C421" s="50">
        <v>2022</v>
      </c>
      <c r="D421" s="50">
        <v>66</v>
      </c>
      <c r="E421" s="51" t="s">
        <v>22</v>
      </c>
      <c r="F421" s="50">
        <v>70</v>
      </c>
      <c r="G421" s="51" t="s">
        <v>21</v>
      </c>
      <c r="H421" s="51" t="s">
        <v>20</v>
      </c>
      <c r="I421" s="50">
        <v>100</v>
      </c>
      <c r="J421" s="50">
        <v>100</v>
      </c>
      <c r="K421" s="50">
        <v>52.9</v>
      </c>
      <c r="L421" s="49">
        <f>K421*0.5*(I421/100+J421/100)</f>
        <v>52.9</v>
      </c>
      <c r="M421" s="50">
        <v>42.6</v>
      </c>
      <c r="N421" s="49">
        <f>M421*0.5*(I421/100+J421/100)</f>
        <v>42.6</v>
      </c>
      <c r="O421" s="60">
        <v>106.447543797393</v>
      </c>
      <c r="P421" s="60">
        <v>96.671777219999996</v>
      </c>
      <c r="Q421" s="8">
        <f>(L421-N421)*P421+(N421*O421)</f>
        <v>5530.3846711349415</v>
      </c>
    </row>
    <row r="422" spans="1:17" x14ac:dyDescent="0.35">
      <c r="A422" s="50">
        <v>924619260</v>
      </c>
      <c r="B422" s="51" t="s">
        <v>363</v>
      </c>
      <c r="C422" s="50">
        <v>2022</v>
      </c>
      <c r="D422" s="50">
        <v>66</v>
      </c>
      <c r="E422" s="51" t="s">
        <v>18</v>
      </c>
      <c r="F422" s="50">
        <v>95</v>
      </c>
      <c r="G422" s="51" t="s">
        <v>19</v>
      </c>
      <c r="H422" s="51" t="s">
        <v>20</v>
      </c>
      <c r="I422" s="50">
        <v>100</v>
      </c>
      <c r="J422" s="50">
        <v>100</v>
      </c>
      <c r="K422" s="50">
        <v>1.39</v>
      </c>
      <c r="L422" s="49">
        <f>K422*0.5*(I422/100+J422/100)</f>
        <v>1.39</v>
      </c>
      <c r="M422" s="50">
        <v>1.39</v>
      </c>
      <c r="N422" s="49">
        <f>M422*0.5*(I422/100+J422/100)</f>
        <v>1.39</v>
      </c>
      <c r="O422" s="60">
        <v>190.274991242206</v>
      </c>
      <c r="P422" s="60">
        <v>190.27499119999999</v>
      </c>
      <c r="Q422" s="8">
        <f>(L422-N422)*P422+(N422*O422)</f>
        <v>264.48223782666633</v>
      </c>
    </row>
    <row r="423" spans="1:17" x14ac:dyDescent="0.35">
      <c r="A423" s="50">
        <v>924619260</v>
      </c>
      <c r="B423" s="51" t="s">
        <v>363</v>
      </c>
      <c r="C423" s="50">
        <v>2022</v>
      </c>
      <c r="D423" s="50">
        <v>66</v>
      </c>
      <c r="E423" s="51" t="s">
        <v>22</v>
      </c>
      <c r="F423" s="50">
        <v>150</v>
      </c>
      <c r="G423" s="51" t="s">
        <v>21</v>
      </c>
      <c r="H423" s="51" t="s">
        <v>20</v>
      </c>
      <c r="I423" s="50">
        <v>100</v>
      </c>
      <c r="J423" s="50">
        <v>100</v>
      </c>
      <c r="K423" s="50">
        <v>8.9</v>
      </c>
      <c r="L423" s="49">
        <f>K423*0.5*(I423/100+J423/100)</f>
        <v>8.9</v>
      </c>
      <c r="M423" s="50">
        <v>1.4</v>
      </c>
      <c r="N423" s="49">
        <f>M423*0.5*(I423/100+J423/100)</f>
        <v>1.4</v>
      </c>
      <c r="O423" s="60">
        <v>102.77911180157299</v>
      </c>
      <c r="P423" s="60">
        <v>102.7791118</v>
      </c>
      <c r="Q423" s="8">
        <f>(L423-N423)*P423+(N423*O423)</f>
        <v>914.73409502220215</v>
      </c>
    </row>
    <row r="424" spans="1:17" x14ac:dyDescent="0.35">
      <c r="A424" s="50">
        <v>924619260</v>
      </c>
      <c r="B424" s="51" t="s">
        <v>363</v>
      </c>
      <c r="C424" s="50">
        <v>2022</v>
      </c>
      <c r="D424" s="50">
        <v>66</v>
      </c>
      <c r="E424" s="51" t="s">
        <v>22</v>
      </c>
      <c r="F424" s="50">
        <v>95</v>
      </c>
      <c r="G424" s="51" t="s">
        <v>21</v>
      </c>
      <c r="H424" s="51" t="s">
        <v>20</v>
      </c>
      <c r="I424" s="50">
        <v>100</v>
      </c>
      <c r="J424" s="50">
        <v>100</v>
      </c>
      <c r="K424" s="50">
        <v>12.58</v>
      </c>
      <c r="L424" s="49">
        <f>K424*0.5*(I424/100+J424/100)</f>
        <v>12.58</v>
      </c>
      <c r="M424" s="47"/>
      <c r="N424" s="49">
        <f>M424*0.5*(I424/100+J424/100)</f>
        <v>0</v>
      </c>
      <c r="O424" s="60">
        <v>98.687399190849803</v>
      </c>
      <c r="P424" s="60">
        <v>98.687399189999994</v>
      </c>
      <c r="Q424" s="8">
        <f>(L424-N424)*P424+(N424*O424)</f>
        <v>1241.4874818101998</v>
      </c>
    </row>
    <row r="425" spans="1:17" x14ac:dyDescent="0.35">
      <c r="A425" s="50">
        <v>925803375</v>
      </c>
      <c r="B425" s="51" t="s">
        <v>403</v>
      </c>
      <c r="C425" s="50">
        <v>2022</v>
      </c>
      <c r="D425" s="50">
        <v>66</v>
      </c>
      <c r="E425" s="51" t="s">
        <v>22</v>
      </c>
      <c r="F425" s="50">
        <v>95</v>
      </c>
      <c r="G425" s="51" t="s">
        <v>19</v>
      </c>
      <c r="H425" s="51" t="s">
        <v>20</v>
      </c>
      <c r="I425" s="50">
        <v>100</v>
      </c>
      <c r="J425" s="50">
        <v>100</v>
      </c>
      <c r="K425" s="50">
        <v>0.85</v>
      </c>
      <c r="L425" s="49">
        <f>K425*0.5*(I425/100+J425/100)</f>
        <v>0.85</v>
      </c>
      <c r="M425" s="50">
        <v>0.5</v>
      </c>
      <c r="N425" s="49">
        <f>M425*0.5*(I425/100+J425/100)</f>
        <v>0.5</v>
      </c>
      <c r="O425" s="60">
        <v>133.78109878627501</v>
      </c>
      <c r="P425" s="60">
        <v>123.70298889999999</v>
      </c>
      <c r="Q425" s="8">
        <f>(L425-N425)*P425+(N425*O425)</f>
        <v>110.1865955081375</v>
      </c>
    </row>
    <row r="426" spans="1:17" x14ac:dyDescent="0.35">
      <c r="A426" s="50">
        <v>925803375</v>
      </c>
      <c r="B426" s="51" t="s">
        <v>403</v>
      </c>
      <c r="C426" s="50">
        <v>2022</v>
      </c>
      <c r="D426" s="50">
        <v>66</v>
      </c>
      <c r="E426" s="51" t="s">
        <v>22</v>
      </c>
      <c r="F426" s="50">
        <v>120</v>
      </c>
      <c r="G426" s="51" t="s">
        <v>21</v>
      </c>
      <c r="H426" s="51" t="s">
        <v>20</v>
      </c>
      <c r="I426" s="50">
        <v>100</v>
      </c>
      <c r="J426" s="50">
        <v>100</v>
      </c>
      <c r="K426" s="50">
        <v>72.680000000000007</v>
      </c>
      <c r="L426" s="49">
        <f>K426*0.5*(I426/100+J426/100)</f>
        <v>72.680000000000007</v>
      </c>
      <c r="M426" s="50">
        <v>18.399999999999999</v>
      </c>
      <c r="N426" s="49">
        <f>M426*0.5*(I426/100+J426/100)</f>
        <v>18.399999999999999</v>
      </c>
      <c r="O426" s="60">
        <v>111.083474341562</v>
      </c>
      <c r="P426" s="60">
        <v>100.70302119999999</v>
      </c>
      <c r="Q426" s="8">
        <f>(L426-N426)*P426+(N426*O426)</f>
        <v>7510.095918620741</v>
      </c>
    </row>
    <row r="427" spans="1:17" x14ac:dyDescent="0.35">
      <c r="A427" s="50">
        <v>925803375</v>
      </c>
      <c r="B427" s="51" t="s">
        <v>403</v>
      </c>
      <c r="C427" s="50">
        <v>2022</v>
      </c>
      <c r="D427" s="50">
        <v>66</v>
      </c>
      <c r="E427" s="51" t="s">
        <v>22</v>
      </c>
      <c r="F427" s="50">
        <v>95</v>
      </c>
      <c r="G427" s="51" t="s">
        <v>21</v>
      </c>
      <c r="H427" s="51" t="s">
        <v>20</v>
      </c>
      <c r="I427" s="50">
        <v>50</v>
      </c>
      <c r="J427" s="50">
        <v>50</v>
      </c>
      <c r="K427" s="50">
        <v>14</v>
      </c>
      <c r="L427" s="49">
        <f>K427*0.5*(I427/100+J427/100)</f>
        <v>7</v>
      </c>
      <c r="M427" s="50">
        <v>1</v>
      </c>
      <c r="N427" s="49">
        <f>M427*0.5*(I427/100+J427/100)</f>
        <v>0.5</v>
      </c>
      <c r="O427" s="60">
        <v>108.76550906947701</v>
      </c>
      <c r="P427" s="60">
        <v>98.687399189999994</v>
      </c>
      <c r="Q427" s="8">
        <f>(L427-N427)*P427+(N427*O427)</f>
        <v>695.85084926973843</v>
      </c>
    </row>
    <row r="428" spans="1:17" x14ac:dyDescent="0.35">
      <c r="A428" s="50">
        <v>925803375</v>
      </c>
      <c r="B428" s="51" t="s">
        <v>403</v>
      </c>
      <c r="C428" s="50">
        <v>2022</v>
      </c>
      <c r="D428" s="50">
        <v>66</v>
      </c>
      <c r="E428" s="51" t="s">
        <v>22</v>
      </c>
      <c r="F428" s="50">
        <v>70</v>
      </c>
      <c r="G428" s="51" t="s">
        <v>21</v>
      </c>
      <c r="H428" s="51" t="s">
        <v>20</v>
      </c>
      <c r="I428" s="50">
        <v>100</v>
      </c>
      <c r="J428" s="50">
        <v>100</v>
      </c>
      <c r="K428" s="50">
        <v>4.47</v>
      </c>
      <c r="L428" s="49">
        <f>K428*0.5*(I428/100+J428/100)</f>
        <v>4.47</v>
      </c>
      <c r="M428" s="50">
        <v>1</v>
      </c>
      <c r="N428" s="49">
        <f>M428*0.5*(I428/100+J428/100)</f>
        <v>1</v>
      </c>
      <c r="O428" s="60">
        <v>106.447543797393</v>
      </c>
      <c r="P428" s="60">
        <v>96.671777219999996</v>
      </c>
      <c r="Q428" s="8">
        <f>(L428-N428)*P428+(N428*O428)</f>
        <v>441.89861075079295</v>
      </c>
    </row>
    <row r="429" spans="1:17" x14ac:dyDescent="0.35">
      <c r="A429" s="50">
        <v>925803375</v>
      </c>
      <c r="B429" s="51" t="s">
        <v>403</v>
      </c>
      <c r="C429" s="50">
        <v>2022</v>
      </c>
      <c r="D429" s="50">
        <v>66</v>
      </c>
      <c r="E429" s="51" t="s">
        <v>18</v>
      </c>
      <c r="F429" s="50">
        <v>243</v>
      </c>
      <c r="G429" s="51" t="s">
        <v>21</v>
      </c>
      <c r="H429" s="51" t="s">
        <v>20</v>
      </c>
      <c r="I429" s="50">
        <v>100</v>
      </c>
      <c r="J429" s="50">
        <v>100</v>
      </c>
      <c r="K429" s="50">
        <v>3.25</v>
      </c>
      <c r="L429" s="49">
        <f>K429*0.5*(I429/100+J429/100)</f>
        <v>3.25</v>
      </c>
      <c r="M429" s="47"/>
      <c r="N429" s="49">
        <f>M429*0.5*(I429/100+J429/100)</f>
        <v>0</v>
      </c>
      <c r="O429" s="60">
        <v>158.516829522313</v>
      </c>
      <c r="P429" s="60">
        <v>158.5168295</v>
      </c>
      <c r="Q429" s="8">
        <f>(L429-N429)*P429+(N429*O429)</f>
        <v>515.17969587499999</v>
      </c>
    </row>
    <row r="430" spans="1:17" x14ac:dyDescent="0.35">
      <c r="A430" s="50">
        <v>925803375</v>
      </c>
      <c r="B430" s="51" t="s">
        <v>403</v>
      </c>
      <c r="C430" s="50">
        <v>2022</v>
      </c>
      <c r="D430" s="50">
        <v>66</v>
      </c>
      <c r="E430" s="51" t="s">
        <v>22</v>
      </c>
      <c r="F430" s="50">
        <v>243</v>
      </c>
      <c r="G430" s="51" t="s">
        <v>21</v>
      </c>
      <c r="H430" s="51" t="s">
        <v>20</v>
      </c>
      <c r="I430" s="50">
        <v>100</v>
      </c>
      <c r="J430" s="50">
        <v>100</v>
      </c>
      <c r="K430" s="50">
        <v>1.19</v>
      </c>
      <c r="L430" s="49">
        <f>K430*0.5*(I430/100+J430/100)</f>
        <v>1.19</v>
      </c>
      <c r="M430" s="47"/>
      <c r="N430" s="49">
        <f>M430*0.5*(I430/100+J430/100)</f>
        <v>0</v>
      </c>
      <c r="O430" s="60">
        <v>104.91748515562</v>
      </c>
      <c r="P430" s="60">
        <v>104.9174852</v>
      </c>
      <c r="Q430" s="8">
        <f>(L430-N430)*P430+(N430*O430)</f>
        <v>124.851807388</v>
      </c>
    </row>
    <row r="431" spans="1:17" x14ac:dyDescent="0.35">
      <c r="A431" s="50">
        <v>918999361</v>
      </c>
      <c r="B431" s="51" t="s">
        <v>529</v>
      </c>
      <c r="C431" s="50">
        <v>2022</v>
      </c>
      <c r="D431" s="50">
        <v>132</v>
      </c>
      <c r="E431" s="51" t="s">
        <v>22</v>
      </c>
      <c r="F431" s="50">
        <v>243</v>
      </c>
      <c r="G431" s="51" t="s">
        <v>21</v>
      </c>
      <c r="H431" s="51" t="s">
        <v>20</v>
      </c>
      <c r="I431" s="50">
        <v>100</v>
      </c>
      <c r="J431" s="50">
        <v>100</v>
      </c>
      <c r="K431" s="50">
        <v>0.8</v>
      </c>
      <c r="L431" s="49">
        <f>K431*0.5*(I431/100+J431/100)</f>
        <v>0.8</v>
      </c>
      <c r="M431" s="50">
        <v>0.8</v>
      </c>
      <c r="N431" s="49">
        <f>M431*0.5*(I431/100+J431/100)</f>
        <v>0.8</v>
      </c>
      <c r="O431" s="60">
        <v>136.44370498843699</v>
      </c>
      <c r="P431" s="60">
        <v>122.9510478</v>
      </c>
      <c r="Q431" s="8">
        <f>(L431-N431)*P431+(N431*O431)</f>
        <v>109.15496399074959</v>
      </c>
    </row>
    <row r="432" spans="1:17" x14ac:dyDescent="0.35">
      <c r="A432" s="50">
        <v>918999361</v>
      </c>
      <c r="B432" s="51" t="s">
        <v>529</v>
      </c>
      <c r="C432" s="50">
        <v>2022</v>
      </c>
      <c r="D432" s="50">
        <v>132</v>
      </c>
      <c r="E432" s="51" t="s">
        <v>22</v>
      </c>
      <c r="F432" s="50">
        <v>150</v>
      </c>
      <c r="G432" s="51" t="s">
        <v>21</v>
      </c>
      <c r="H432" s="51" t="s">
        <v>20</v>
      </c>
      <c r="I432" s="50">
        <v>100</v>
      </c>
      <c r="J432" s="50">
        <v>100</v>
      </c>
      <c r="K432" s="50">
        <v>11.4</v>
      </c>
      <c r="L432" s="49">
        <f>K432*0.5*(I432/100+J432/100)</f>
        <v>11.4</v>
      </c>
      <c r="M432" s="50">
        <v>11.4</v>
      </c>
      <c r="N432" s="49">
        <f>M432*0.5*(I432/100+J432/100)</f>
        <v>11.4</v>
      </c>
      <c r="O432" s="60">
        <v>133.43078154217099</v>
      </c>
      <c r="P432" s="60">
        <v>120.3311144</v>
      </c>
      <c r="Q432" s="8">
        <f>(L432-N432)*P432+(N432*O432)</f>
        <v>1521.1109095807494</v>
      </c>
    </row>
    <row r="433" spans="1:17" x14ac:dyDescent="0.35">
      <c r="A433" s="50">
        <v>918999361</v>
      </c>
      <c r="B433" s="51" t="s">
        <v>529</v>
      </c>
      <c r="C433" s="50">
        <v>2022</v>
      </c>
      <c r="D433" s="50">
        <v>132</v>
      </c>
      <c r="E433" s="51" t="s">
        <v>22</v>
      </c>
      <c r="F433" s="50">
        <v>120</v>
      </c>
      <c r="G433" s="51" t="s">
        <v>21</v>
      </c>
      <c r="H433" s="51" t="s">
        <v>20</v>
      </c>
      <c r="I433" s="50">
        <v>100</v>
      </c>
      <c r="J433" s="50">
        <v>100</v>
      </c>
      <c r="K433" s="50">
        <v>11.3</v>
      </c>
      <c r="L433" s="49">
        <f>K433*0.5*(I433/100+J433/100)</f>
        <v>11.3</v>
      </c>
      <c r="M433" s="50">
        <v>11.3</v>
      </c>
      <c r="N433" s="49">
        <f>M433*0.5*(I433/100+J433/100)</f>
        <v>11.3</v>
      </c>
      <c r="O433" s="60">
        <v>130.41785809590601</v>
      </c>
      <c r="P433" s="60">
        <v>117.711181</v>
      </c>
      <c r="Q433" s="8">
        <f>(L433-N433)*P433+(N433*O433)</f>
        <v>1473.721796483738</v>
      </c>
    </row>
    <row r="434" spans="1:17" x14ac:dyDescent="0.35">
      <c r="A434" s="50">
        <v>918999361</v>
      </c>
      <c r="B434" s="51" t="s">
        <v>529</v>
      </c>
      <c r="C434" s="50">
        <v>2022</v>
      </c>
      <c r="D434" s="50">
        <v>66</v>
      </c>
      <c r="E434" s="51" t="s">
        <v>18</v>
      </c>
      <c r="F434" s="50">
        <v>95</v>
      </c>
      <c r="G434" s="51" t="s">
        <v>19</v>
      </c>
      <c r="H434" s="51" t="s">
        <v>20</v>
      </c>
      <c r="I434" s="50">
        <v>100</v>
      </c>
      <c r="J434" s="50">
        <v>100</v>
      </c>
      <c r="K434" s="50">
        <v>11.1</v>
      </c>
      <c r="L434" s="49">
        <f>K434*0.5*(I434/100+J434/100)</f>
        <v>11.1</v>
      </c>
      <c r="M434" s="50">
        <v>11.1</v>
      </c>
      <c r="N434" s="49">
        <f>M434*0.5*(I434/100+J434/100)</f>
        <v>11.1</v>
      </c>
      <c r="O434" s="60">
        <v>207.916656935784</v>
      </c>
      <c r="P434" s="60">
        <v>190.27499119999999</v>
      </c>
      <c r="Q434" s="8">
        <f>(L434-N434)*P434+(N434*O434)</f>
        <v>2307.8748919872023</v>
      </c>
    </row>
    <row r="435" spans="1:17" x14ac:dyDescent="0.35">
      <c r="A435" s="50">
        <v>918999361</v>
      </c>
      <c r="B435" s="51" t="s">
        <v>529</v>
      </c>
      <c r="C435" s="50">
        <v>2022</v>
      </c>
      <c r="D435" s="50">
        <v>66</v>
      </c>
      <c r="E435" s="51" t="s">
        <v>18</v>
      </c>
      <c r="F435" s="50">
        <v>70</v>
      </c>
      <c r="G435" s="51" t="s">
        <v>19</v>
      </c>
      <c r="H435" s="51" t="s">
        <v>20</v>
      </c>
      <c r="I435" s="50">
        <v>100</v>
      </c>
      <c r="J435" s="50">
        <v>100</v>
      </c>
      <c r="K435" s="50">
        <v>12.6</v>
      </c>
      <c r="L435" s="49">
        <f>K435*0.5*(I435/100+J435/100)</f>
        <v>12.6</v>
      </c>
      <c r="M435" s="50">
        <v>12.6</v>
      </c>
      <c r="N435" s="49">
        <f>M435*0.5*(I435/100+J435/100)</f>
        <v>12.6</v>
      </c>
      <c r="O435" s="60">
        <v>202.62415722771101</v>
      </c>
      <c r="P435" s="60">
        <v>185.5117415</v>
      </c>
      <c r="Q435" s="8">
        <f>(L435-N435)*P435+(N435*O435)</f>
        <v>2553.0643810691586</v>
      </c>
    </row>
    <row r="436" spans="1:17" x14ac:dyDescent="0.35">
      <c r="A436" s="50">
        <v>918999361</v>
      </c>
      <c r="B436" s="51" t="s">
        <v>529</v>
      </c>
      <c r="C436" s="50">
        <v>2022</v>
      </c>
      <c r="D436" s="50">
        <v>66</v>
      </c>
      <c r="E436" s="51" t="s">
        <v>18</v>
      </c>
      <c r="F436" s="50">
        <v>70</v>
      </c>
      <c r="G436" s="51" t="s">
        <v>21</v>
      </c>
      <c r="H436" s="51" t="s">
        <v>20</v>
      </c>
      <c r="I436" s="50">
        <v>100</v>
      </c>
      <c r="J436" s="50">
        <v>100</v>
      </c>
      <c r="K436" s="50">
        <v>1.1000000000000001</v>
      </c>
      <c r="L436" s="49">
        <f>K436*0.5*(I436/100+J436/100)</f>
        <v>1.1000000000000001</v>
      </c>
      <c r="M436" s="50">
        <v>1.1000000000000001</v>
      </c>
      <c r="N436" s="49">
        <f>M436*0.5*(I436/100+J436/100)</f>
        <v>1.1000000000000001</v>
      </c>
      <c r="O436" s="60">
        <v>161.195187207912</v>
      </c>
      <c r="P436" s="60">
        <v>144.08277150000001</v>
      </c>
      <c r="Q436" s="8">
        <f>(L436-N436)*P436+(N436*O436)</f>
        <v>177.31470592870321</v>
      </c>
    </row>
    <row r="437" spans="1:17" x14ac:dyDescent="0.35">
      <c r="A437" s="50">
        <v>988807648</v>
      </c>
      <c r="B437" s="51" t="s">
        <v>364</v>
      </c>
      <c r="C437" s="50">
        <v>2022</v>
      </c>
      <c r="D437" s="50">
        <v>132</v>
      </c>
      <c r="E437" s="51" t="s">
        <v>22</v>
      </c>
      <c r="F437" s="50">
        <v>243</v>
      </c>
      <c r="G437" s="51" t="s">
        <v>21</v>
      </c>
      <c r="H437" s="51" t="s">
        <v>20</v>
      </c>
      <c r="I437" s="50">
        <v>100</v>
      </c>
      <c r="J437" s="50">
        <v>100</v>
      </c>
      <c r="K437" s="50">
        <v>62.491999999999997</v>
      </c>
      <c r="L437" s="49">
        <f>K437*0.5*(I437/100+J437/100)</f>
        <v>62.491999999999997</v>
      </c>
      <c r="M437" s="50">
        <v>21.05</v>
      </c>
      <c r="N437" s="49">
        <f>M437*0.5*(I437/100+J437/100)</f>
        <v>21.05</v>
      </c>
      <c r="O437" s="60">
        <v>136.44370498843699</v>
      </c>
      <c r="P437" s="60">
        <v>122.9510478</v>
      </c>
      <c r="Q437" s="8">
        <f>(L437-N437)*P437+(N437*O437)</f>
        <v>7967.4773129341984</v>
      </c>
    </row>
    <row r="438" spans="1:17" x14ac:dyDescent="0.35">
      <c r="A438" s="50">
        <v>988807648</v>
      </c>
      <c r="B438" s="51" t="s">
        <v>364</v>
      </c>
      <c r="C438" s="50">
        <v>2022</v>
      </c>
      <c r="D438" s="50">
        <v>132</v>
      </c>
      <c r="E438" s="51" t="s">
        <v>22</v>
      </c>
      <c r="F438" s="50">
        <v>150</v>
      </c>
      <c r="G438" s="51" t="s">
        <v>21</v>
      </c>
      <c r="H438" s="51" t="s">
        <v>20</v>
      </c>
      <c r="I438" s="50">
        <v>100</v>
      </c>
      <c r="J438" s="50">
        <v>100</v>
      </c>
      <c r="K438" s="50">
        <v>37.095999999999997</v>
      </c>
      <c r="L438" s="49">
        <f>K438*0.5*(I438/100+J438/100)</f>
        <v>37.095999999999997</v>
      </c>
      <c r="M438" s="50">
        <v>1.62</v>
      </c>
      <c r="N438" s="49">
        <f>M438*0.5*(I438/100+J438/100)</f>
        <v>1.62</v>
      </c>
      <c r="O438" s="60">
        <v>133.43078154217099</v>
      </c>
      <c r="P438" s="60">
        <v>120.3311144</v>
      </c>
      <c r="Q438" s="8">
        <f>(L438-N438)*P438+(N438*O438)</f>
        <v>4485.0244805527173</v>
      </c>
    </row>
    <row r="439" spans="1:17" x14ac:dyDescent="0.35">
      <c r="A439" s="50">
        <v>988807648</v>
      </c>
      <c r="B439" s="51" t="s">
        <v>364</v>
      </c>
      <c r="C439" s="50">
        <v>2022</v>
      </c>
      <c r="D439" s="50">
        <v>132</v>
      </c>
      <c r="E439" s="51" t="s">
        <v>22</v>
      </c>
      <c r="F439" s="50">
        <v>243</v>
      </c>
      <c r="G439" s="51" t="s">
        <v>21</v>
      </c>
      <c r="H439" s="51" t="s">
        <v>20</v>
      </c>
      <c r="I439" s="50">
        <v>100</v>
      </c>
      <c r="J439" s="50">
        <v>100</v>
      </c>
      <c r="K439" s="50">
        <v>85.581000000000003</v>
      </c>
      <c r="L439" s="49">
        <f>K439*0.5*(I439/100+J439/100)</f>
        <v>85.581000000000003</v>
      </c>
      <c r="M439" s="50">
        <v>10.52</v>
      </c>
      <c r="N439" s="49">
        <f>M439*0.5*(I439/100+J439/100)</f>
        <v>10.52</v>
      </c>
      <c r="O439" s="60">
        <v>122.951047816032</v>
      </c>
      <c r="P439" s="60">
        <v>122.9510478</v>
      </c>
      <c r="Q439" s="8">
        <f>(L439-N439)*P439+(N439*O439)</f>
        <v>10522.273621940458</v>
      </c>
    </row>
    <row r="440" spans="1:17" x14ac:dyDescent="0.35">
      <c r="A440" s="50">
        <v>988807648</v>
      </c>
      <c r="B440" s="51" t="s">
        <v>364</v>
      </c>
      <c r="C440" s="50">
        <v>2022</v>
      </c>
      <c r="D440" s="50">
        <v>132</v>
      </c>
      <c r="E440" s="51" t="s">
        <v>22</v>
      </c>
      <c r="F440" s="50">
        <v>150</v>
      </c>
      <c r="G440" s="51" t="s">
        <v>21</v>
      </c>
      <c r="H440" s="51" t="s">
        <v>20</v>
      </c>
      <c r="I440" s="50">
        <v>100</v>
      </c>
      <c r="J440" s="50">
        <v>100</v>
      </c>
      <c r="K440" s="50">
        <v>7.1580000000000004</v>
      </c>
      <c r="L440" s="49">
        <f>K440*0.5*(I440/100+J440/100)</f>
        <v>7.1580000000000004</v>
      </c>
      <c r="M440" s="50">
        <v>0</v>
      </c>
      <c r="N440" s="49">
        <f>M440*0.5*(I440/100+J440/100)</f>
        <v>0</v>
      </c>
      <c r="O440" s="60">
        <v>120.331114384497</v>
      </c>
      <c r="P440" s="60">
        <v>120.3311144</v>
      </c>
      <c r="Q440" s="8">
        <f>(L440-N440)*P440+(N440*O440)</f>
        <v>861.33011687520002</v>
      </c>
    </row>
    <row r="441" spans="1:17" x14ac:dyDescent="0.35">
      <c r="A441" s="50">
        <v>988807648</v>
      </c>
      <c r="B441" s="51" t="s">
        <v>364</v>
      </c>
      <c r="C441" s="50">
        <v>2022</v>
      </c>
      <c r="D441" s="50">
        <v>132</v>
      </c>
      <c r="E441" s="51" t="s">
        <v>22</v>
      </c>
      <c r="F441" s="50">
        <v>95</v>
      </c>
      <c r="G441" s="51" t="s">
        <v>21</v>
      </c>
      <c r="H441" s="51" t="s">
        <v>20</v>
      </c>
      <c r="I441" s="50">
        <v>100</v>
      </c>
      <c r="J441" s="50">
        <v>100</v>
      </c>
      <c r="K441" s="50">
        <v>1.349</v>
      </c>
      <c r="L441" s="49">
        <f>K441*0.5*(I441/100+J441/100)</f>
        <v>1.349</v>
      </c>
      <c r="M441" s="50">
        <v>0</v>
      </c>
      <c r="N441" s="49">
        <f>M441*0.5*(I441/100+J441/100)</f>
        <v>0</v>
      </c>
      <c r="O441" s="60">
        <v>115.169845524373</v>
      </c>
      <c r="P441" s="60">
        <v>115.16984549999999</v>
      </c>
      <c r="Q441" s="8">
        <f>(L441-N441)*P441+(N441*O441)</f>
        <v>155.36412157949999</v>
      </c>
    </row>
    <row r="442" spans="1:17" x14ac:dyDescent="0.35">
      <c r="A442" s="50">
        <v>988807648</v>
      </c>
      <c r="B442" s="51" t="s">
        <v>364</v>
      </c>
      <c r="C442" s="50">
        <v>2022</v>
      </c>
      <c r="D442" s="50">
        <v>66</v>
      </c>
      <c r="E442" s="51" t="s">
        <v>18</v>
      </c>
      <c r="F442" s="50">
        <v>150</v>
      </c>
      <c r="G442" s="51" t="s">
        <v>19</v>
      </c>
      <c r="H442" s="51" t="s">
        <v>20</v>
      </c>
      <c r="I442" s="50">
        <v>100</v>
      </c>
      <c r="J442" s="50">
        <v>100</v>
      </c>
      <c r="K442" s="50">
        <v>4.5659999999999998</v>
      </c>
      <c r="L442" s="49">
        <f>K442*0.5*(I442/100+J442/100)</f>
        <v>4.5659999999999998</v>
      </c>
      <c r="M442" s="50">
        <v>4.5599999999999996</v>
      </c>
      <c r="N442" s="49">
        <f>M442*0.5*(I442/100+J442/100)</f>
        <v>4.5599999999999996</v>
      </c>
      <c r="O442" s="60">
        <v>218.660431343174</v>
      </c>
      <c r="P442" s="60">
        <v>199.94438819999999</v>
      </c>
      <c r="Q442" s="8">
        <f>(L442-N442)*P442+(N442*O442)</f>
        <v>998.29123325407329</v>
      </c>
    </row>
    <row r="443" spans="1:17" x14ac:dyDescent="0.35">
      <c r="A443" s="50">
        <v>988807648</v>
      </c>
      <c r="B443" s="51" t="s">
        <v>364</v>
      </c>
      <c r="C443" s="50">
        <v>2022</v>
      </c>
      <c r="D443" s="50">
        <v>66</v>
      </c>
      <c r="E443" s="51" t="s">
        <v>18</v>
      </c>
      <c r="F443" s="50">
        <v>95</v>
      </c>
      <c r="G443" s="51" t="s">
        <v>19</v>
      </c>
      <c r="H443" s="51" t="s">
        <v>20</v>
      </c>
      <c r="I443" s="50">
        <v>100</v>
      </c>
      <c r="J443" s="50">
        <v>100</v>
      </c>
      <c r="K443" s="50">
        <v>1.2230000000000001</v>
      </c>
      <c r="L443" s="49">
        <f>K443*0.5*(I443/100+J443/100)</f>
        <v>1.2230000000000001</v>
      </c>
      <c r="M443" s="50">
        <v>1.02</v>
      </c>
      <c r="N443" s="49">
        <f>M443*0.5*(I443/100+J443/100)</f>
        <v>1.02</v>
      </c>
      <c r="O443" s="60">
        <v>207.916656935784</v>
      </c>
      <c r="P443" s="60">
        <v>190.27499119999999</v>
      </c>
      <c r="Q443" s="8">
        <f>(L443-N443)*P443+(N443*O443)</f>
        <v>250.70081328809968</v>
      </c>
    </row>
    <row r="444" spans="1:17" x14ac:dyDescent="0.35">
      <c r="A444" s="50">
        <v>988807648</v>
      </c>
      <c r="B444" s="51" t="s">
        <v>364</v>
      </c>
      <c r="C444" s="50">
        <v>2022</v>
      </c>
      <c r="D444" s="50">
        <v>66</v>
      </c>
      <c r="E444" s="51" t="s">
        <v>22</v>
      </c>
      <c r="F444" s="50">
        <v>243</v>
      </c>
      <c r="G444" s="51" t="s">
        <v>19</v>
      </c>
      <c r="H444" s="51" t="s">
        <v>20</v>
      </c>
      <c r="I444" s="50">
        <v>100</v>
      </c>
      <c r="J444" s="50">
        <v>100</v>
      </c>
      <c r="K444" s="50">
        <v>11.36</v>
      </c>
      <c r="L444" s="49">
        <f>K444*0.5*(I444/100+J444/100)</f>
        <v>11.36</v>
      </c>
      <c r="M444" s="50">
        <v>0.63</v>
      </c>
      <c r="N444" s="49">
        <f>M444*0.5*(I444/100+J444/100)</f>
        <v>0.63</v>
      </c>
      <c r="O444" s="60">
        <v>143.12622773343</v>
      </c>
      <c r="P444" s="60">
        <v>132.11360500000001</v>
      </c>
      <c r="Q444" s="8">
        <f>(L444-N444)*P444+(N444*O444)</f>
        <v>1507.7485051220608</v>
      </c>
    </row>
    <row r="445" spans="1:17" x14ac:dyDescent="0.35">
      <c r="A445" s="50">
        <v>988807648</v>
      </c>
      <c r="B445" s="51" t="s">
        <v>364</v>
      </c>
      <c r="C445" s="50">
        <v>2022</v>
      </c>
      <c r="D445" s="50">
        <v>66</v>
      </c>
      <c r="E445" s="51" t="s">
        <v>22</v>
      </c>
      <c r="F445" s="50">
        <v>243</v>
      </c>
      <c r="G445" s="51" t="s">
        <v>21</v>
      </c>
      <c r="H445" s="51" t="s">
        <v>20</v>
      </c>
      <c r="I445" s="50">
        <v>100</v>
      </c>
      <c r="J445" s="50">
        <v>100</v>
      </c>
      <c r="K445" s="50">
        <v>38.354999999999997</v>
      </c>
      <c r="L445" s="49">
        <f>K445*0.5*(I445/100+J445/100)</f>
        <v>38.354999999999997</v>
      </c>
      <c r="M445" s="50">
        <v>11.83</v>
      </c>
      <c r="N445" s="49">
        <f>M445*0.5*(I445/100+J445/100)</f>
        <v>11.83</v>
      </c>
      <c r="O445" s="60">
        <v>115.930107928963</v>
      </c>
      <c r="P445" s="60">
        <v>104.9174852</v>
      </c>
      <c r="Q445" s="8">
        <f>(L445-N445)*P445+(N445*O445)</f>
        <v>4154.3894717296316</v>
      </c>
    </row>
    <row r="446" spans="1:17" x14ac:dyDescent="0.35">
      <c r="A446" s="50">
        <v>988807648</v>
      </c>
      <c r="B446" s="51" t="s">
        <v>364</v>
      </c>
      <c r="C446" s="50">
        <v>2022</v>
      </c>
      <c r="D446" s="50">
        <v>66</v>
      </c>
      <c r="E446" s="51" t="s">
        <v>22</v>
      </c>
      <c r="F446" s="50">
        <v>150</v>
      </c>
      <c r="G446" s="51" t="s">
        <v>21</v>
      </c>
      <c r="H446" s="51" t="s">
        <v>20</v>
      </c>
      <c r="I446" s="50">
        <v>100</v>
      </c>
      <c r="J446" s="50">
        <v>100</v>
      </c>
      <c r="K446" s="50">
        <v>163.881</v>
      </c>
      <c r="L446" s="49">
        <f>K446*0.5*(I446/100+J446/100)</f>
        <v>163.881</v>
      </c>
      <c r="M446" s="50">
        <v>40.01</v>
      </c>
      <c r="N446" s="49">
        <f>M446*0.5*(I446/100+J446/100)</f>
        <v>40.01</v>
      </c>
      <c r="O446" s="60">
        <v>113.470978571808</v>
      </c>
      <c r="P446" s="60">
        <v>102.7791118</v>
      </c>
      <c r="Q446" s="8">
        <f>(L446-N446)*P446+(N446*O446)</f>
        <v>17271.32521043584</v>
      </c>
    </row>
    <row r="447" spans="1:17" x14ac:dyDescent="0.35">
      <c r="A447" s="50">
        <v>988807648</v>
      </c>
      <c r="B447" s="51" t="s">
        <v>364</v>
      </c>
      <c r="C447" s="50">
        <v>2022</v>
      </c>
      <c r="D447" s="50">
        <v>66</v>
      </c>
      <c r="E447" s="51" t="s">
        <v>22</v>
      </c>
      <c r="F447" s="50">
        <v>120</v>
      </c>
      <c r="G447" s="51" t="s">
        <v>21</v>
      </c>
      <c r="H447" s="51" t="s">
        <v>20</v>
      </c>
      <c r="I447" s="50">
        <v>100</v>
      </c>
      <c r="J447" s="50">
        <v>100</v>
      </c>
      <c r="K447" s="50">
        <v>122.239</v>
      </c>
      <c r="L447" s="49">
        <f>K447*0.5*(I447/100+J447/100)</f>
        <v>122.239</v>
      </c>
      <c r="M447" s="50">
        <v>39.659999999999997</v>
      </c>
      <c r="N447" s="49">
        <f>M447*0.5*(I447/100+J447/100)</f>
        <v>39.659999999999997</v>
      </c>
      <c r="O447" s="60">
        <v>111.083474341562</v>
      </c>
      <c r="P447" s="60">
        <v>100.70302119999999</v>
      </c>
      <c r="Q447" s="8">
        <f>(L447-N447)*P447+(N447*O447)</f>
        <v>12721.525380061148</v>
      </c>
    </row>
    <row r="448" spans="1:17" x14ac:dyDescent="0.35">
      <c r="A448" s="50">
        <v>988807648</v>
      </c>
      <c r="B448" s="51" t="s">
        <v>364</v>
      </c>
      <c r="C448" s="50">
        <v>2022</v>
      </c>
      <c r="D448" s="50">
        <v>66</v>
      </c>
      <c r="E448" s="51" t="s">
        <v>22</v>
      </c>
      <c r="F448" s="50">
        <v>95</v>
      </c>
      <c r="G448" s="51" t="s">
        <v>21</v>
      </c>
      <c r="H448" s="51" t="s">
        <v>20</v>
      </c>
      <c r="I448" s="50">
        <v>100</v>
      </c>
      <c r="J448" s="50">
        <v>100</v>
      </c>
      <c r="K448" s="50">
        <v>32.377000000000002</v>
      </c>
      <c r="L448" s="49">
        <f>K448*0.5*(I448/100+J448/100)</f>
        <v>32.377000000000002</v>
      </c>
      <c r="M448" s="50">
        <v>1.29</v>
      </c>
      <c r="N448" s="49">
        <f>M448*0.5*(I448/100+J448/100)</f>
        <v>1.29</v>
      </c>
      <c r="O448" s="60">
        <v>108.76550906947701</v>
      </c>
      <c r="P448" s="60">
        <v>98.687399189999994</v>
      </c>
      <c r="Q448" s="8">
        <f>(L448-N448)*P448+(N448*O448)</f>
        <v>3208.2026853191555</v>
      </c>
    </row>
    <row r="449" spans="1:17" x14ac:dyDescent="0.35">
      <c r="A449" s="50">
        <v>988807648</v>
      </c>
      <c r="B449" s="51" t="s">
        <v>364</v>
      </c>
      <c r="C449" s="50">
        <v>2022</v>
      </c>
      <c r="D449" s="50">
        <v>66</v>
      </c>
      <c r="E449" s="51" t="s">
        <v>22</v>
      </c>
      <c r="F449" s="50">
        <v>70</v>
      </c>
      <c r="G449" s="51" t="s">
        <v>21</v>
      </c>
      <c r="H449" s="51" t="s">
        <v>20</v>
      </c>
      <c r="I449" s="50">
        <v>100</v>
      </c>
      <c r="J449" s="50">
        <v>100</v>
      </c>
      <c r="K449" s="50">
        <v>43.69</v>
      </c>
      <c r="L449" s="49">
        <f>K449*0.5*(I449/100+J449/100)</f>
        <v>43.69</v>
      </c>
      <c r="M449" s="50">
        <v>1.38</v>
      </c>
      <c r="N449" s="49">
        <f>M449*0.5*(I449/100+J449/100)</f>
        <v>1.38</v>
      </c>
      <c r="O449" s="60">
        <v>106.447543797393</v>
      </c>
      <c r="P449" s="60">
        <v>96.671777219999996</v>
      </c>
      <c r="Q449" s="8">
        <f>(L449-N449)*P449+(N449*O449)</f>
        <v>4237.0805046186015</v>
      </c>
    </row>
    <row r="450" spans="1:17" x14ac:dyDescent="0.35">
      <c r="A450" s="50">
        <v>988807648</v>
      </c>
      <c r="B450" s="51" t="s">
        <v>364</v>
      </c>
      <c r="C450" s="50">
        <v>2022</v>
      </c>
      <c r="D450" s="50">
        <v>66</v>
      </c>
      <c r="E450" s="51" t="s">
        <v>22</v>
      </c>
      <c r="F450" s="50">
        <v>329</v>
      </c>
      <c r="G450" s="51" t="s">
        <v>19</v>
      </c>
      <c r="H450" s="51" t="s">
        <v>20</v>
      </c>
      <c r="I450" s="50">
        <v>100</v>
      </c>
      <c r="J450" s="50">
        <v>100</v>
      </c>
      <c r="K450" s="50">
        <v>0.68300000000000005</v>
      </c>
      <c r="L450" s="49">
        <f>K450*0.5*(I450/100+J450/100)</f>
        <v>0.68300000000000005</v>
      </c>
      <c r="M450" s="50">
        <v>0.68</v>
      </c>
      <c r="N450" s="49">
        <f>M450*0.5*(I450/100+J450/100)</f>
        <v>0.68</v>
      </c>
      <c r="O450" s="60">
        <v>135.08701310888901</v>
      </c>
      <c r="P450" s="60">
        <v>135.08701310000001</v>
      </c>
      <c r="Q450" s="8">
        <f>(L450-N450)*P450+(N450*O450)</f>
        <v>92.264429953344532</v>
      </c>
    </row>
    <row r="451" spans="1:17" x14ac:dyDescent="0.35">
      <c r="A451" s="50">
        <v>988807648</v>
      </c>
      <c r="B451" s="51" t="s">
        <v>364</v>
      </c>
      <c r="C451" s="50">
        <v>2022</v>
      </c>
      <c r="D451" s="50">
        <v>66</v>
      </c>
      <c r="E451" s="51" t="s">
        <v>22</v>
      </c>
      <c r="F451" s="50">
        <v>243</v>
      </c>
      <c r="G451" s="51" t="s">
        <v>19</v>
      </c>
      <c r="H451" s="51" t="s">
        <v>20</v>
      </c>
      <c r="I451" s="50">
        <v>100</v>
      </c>
      <c r="J451" s="50">
        <v>100</v>
      </c>
      <c r="K451" s="50">
        <v>5.843</v>
      </c>
      <c r="L451" s="49">
        <f>K451*0.5*(I451/100+J451/100)</f>
        <v>5.843</v>
      </c>
      <c r="M451" s="50">
        <v>5.84</v>
      </c>
      <c r="N451" s="49">
        <f>M451*0.5*(I451/100+J451/100)</f>
        <v>5.84</v>
      </c>
      <c r="O451" s="60">
        <v>132.113604960087</v>
      </c>
      <c r="P451" s="60">
        <v>132.11360500000001</v>
      </c>
      <c r="Q451" s="8">
        <f>(L451-N451)*P451+(N451*O451)</f>
        <v>771.93979378190807</v>
      </c>
    </row>
    <row r="452" spans="1:17" x14ac:dyDescent="0.35">
      <c r="A452" s="50">
        <v>988807648</v>
      </c>
      <c r="B452" s="51" t="s">
        <v>364</v>
      </c>
      <c r="C452" s="50">
        <v>2022</v>
      </c>
      <c r="D452" s="50">
        <v>66</v>
      </c>
      <c r="E452" s="51" t="s">
        <v>18</v>
      </c>
      <c r="F452" s="50">
        <v>243</v>
      </c>
      <c r="G452" s="51" t="s">
        <v>21</v>
      </c>
      <c r="H452" s="51" t="s">
        <v>20</v>
      </c>
      <c r="I452" s="50">
        <v>100</v>
      </c>
      <c r="J452" s="50">
        <v>100</v>
      </c>
      <c r="K452" s="50">
        <v>0.95799999999999996</v>
      </c>
      <c r="L452" s="49">
        <f>K452*0.5*(I452/100+J452/100)</f>
        <v>0.95799999999999996</v>
      </c>
      <c r="M452" s="50">
        <v>0</v>
      </c>
      <c r="N452" s="49">
        <f>M452*0.5*(I452/100+J452/100)</f>
        <v>0</v>
      </c>
      <c r="O452" s="60">
        <v>158.516829522313</v>
      </c>
      <c r="P452" s="60">
        <v>158.5168295</v>
      </c>
      <c r="Q452" s="8">
        <f>(L452-N452)*P452+(N452*O452)</f>
        <v>151.85912266099999</v>
      </c>
    </row>
    <row r="453" spans="1:17" x14ac:dyDescent="0.35">
      <c r="A453" s="50">
        <v>988807648</v>
      </c>
      <c r="B453" s="51" t="s">
        <v>364</v>
      </c>
      <c r="C453" s="50">
        <v>2022</v>
      </c>
      <c r="D453" s="50">
        <v>66</v>
      </c>
      <c r="E453" s="51" t="s">
        <v>18</v>
      </c>
      <c r="F453" s="50">
        <v>150</v>
      </c>
      <c r="G453" s="51" t="s">
        <v>21</v>
      </c>
      <c r="H453" s="51" t="s">
        <v>20</v>
      </c>
      <c r="I453" s="50">
        <v>100</v>
      </c>
      <c r="J453" s="50">
        <v>100</v>
      </c>
      <c r="K453" s="50">
        <v>1.6240000000000001</v>
      </c>
      <c r="L453" s="49">
        <f>K453*0.5*(I453/100+J453/100)</f>
        <v>1.6240000000000001</v>
      </c>
      <c r="M453" s="50">
        <v>0</v>
      </c>
      <c r="N453" s="49">
        <f>M453*0.5*(I453/100+J453/100)</f>
        <v>0</v>
      </c>
      <c r="O453" s="60">
        <v>154.773620895449</v>
      </c>
      <c r="P453" s="60">
        <v>154.7736209</v>
      </c>
      <c r="Q453" s="8">
        <f>(L453-N453)*P453+(N453*O453)</f>
        <v>251.35236034160002</v>
      </c>
    </row>
    <row r="454" spans="1:17" x14ac:dyDescent="0.35">
      <c r="A454" s="50">
        <v>988807648</v>
      </c>
      <c r="B454" s="51" t="s">
        <v>364</v>
      </c>
      <c r="C454" s="50">
        <v>2022</v>
      </c>
      <c r="D454" s="50">
        <v>66</v>
      </c>
      <c r="E454" s="51" t="s">
        <v>18</v>
      </c>
      <c r="F454" s="50">
        <v>95</v>
      </c>
      <c r="G454" s="51" t="s">
        <v>21</v>
      </c>
      <c r="H454" s="51" t="s">
        <v>20</v>
      </c>
      <c r="I454" s="50">
        <v>100</v>
      </c>
      <c r="J454" s="50">
        <v>100</v>
      </c>
      <c r="K454" s="50">
        <v>1.161</v>
      </c>
      <c r="L454" s="49">
        <f>K454*0.5*(I454/100+J454/100)</f>
        <v>1.161</v>
      </c>
      <c r="M454" s="50">
        <v>0</v>
      </c>
      <c r="N454" s="49">
        <f>M454*0.5*(I454/100+J454/100)</f>
        <v>0</v>
      </c>
      <c r="O454" s="60">
        <v>147.61110462385599</v>
      </c>
      <c r="P454" s="60">
        <v>147.6111046</v>
      </c>
      <c r="Q454" s="8">
        <f>(L454-N454)*P454+(N454*O454)</f>
        <v>171.3764924406</v>
      </c>
    </row>
    <row r="455" spans="1:17" x14ac:dyDescent="0.35">
      <c r="A455" s="50">
        <v>988807648</v>
      </c>
      <c r="B455" s="51" t="s">
        <v>364</v>
      </c>
      <c r="C455" s="50">
        <v>2022</v>
      </c>
      <c r="D455" s="50">
        <v>66</v>
      </c>
      <c r="E455" s="51" t="s">
        <v>22</v>
      </c>
      <c r="F455" s="50">
        <v>329</v>
      </c>
      <c r="G455" s="51" t="s">
        <v>21</v>
      </c>
      <c r="H455" s="51" t="s">
        <v>20</v>
      </c>
      <c r="I455" s="50">
        <v>100</v>
      </c>
      <c r="J455" s="50">
        <v>100</v>
      </c>
      <c r="K455" s="50">
        <v>18.218</v>
      </c>
      <c r="L455" s="49">
        <f>K455*0.5*(I455/100+J455/100)</f>
        <v>18.218</v>
      </c>
      <c r="M455" s="47"/>
      <c r="N455" s="49">
        <f>M455*0.5*(I455/100+J455/100)</f>
        <v>0</v>
      </c>
      <c r="O455" s="60">
        <v>107.120009710288</v>
      </c>
      <c r="P455" s="60">
        <v>107.1200097</v>
      </c>
      <c r="Q455" s="8">
        <f>(L455-N455)*P455+(N455*O455)</f>
        <v>1951.5123367146</v>
      </c>
    </row>
    <row r="456" spans="1:17" x14ac:dyDescent="0.35">
      <c r="A456" s="50">
        <v>988807648</v>
      </c>
      <c r="B456" s="51" t="s">
        <v>364</v>
      </c>
      <c r="C456" s="50">
        <v>2022</v>
      </c>
      <c r="D456" s="50">
        <v>66</v>
      </c>
      <c r="E456" s="51" t="s">
        <v>22</v>
      </c>
      <c r="F456" s="50">
        <v>243</v>
      </c>
      <c r="G456" s="51" t="s">
        <v>21</v>
      </c>
      <c r="H456" s="51" t="s">
        <v>20</v>
      </c>
      <c r="I456" s="50">
        <v>100</v>
      </c>
      <c r="J456" s="50">
        <v>100</v>
      </c>
      <c r="K456" s="50">
        <v>45.393999999999998</v>
      </c>
      <c r="L456" s="49">
        <f>K456*0.5*(I456/100+J456/100)</f>
        <v>45.393999999999998</v>
      </c>
      <c r="M456" s="50">
        <v>0</v>
      </c>
      <c r="N456" s="49">
        <f>M456*0.5*(I456/100+J456/100)</f>
        <v>0</v>
      </c>
      <c r="O456" s="60">
        <v>104.91748515562</v>
      </c>
      <c r="P456" s="60">
        <v>104.9174852</v>
      </c>
      <c r="Q456" s="8">
        <f>(L456-N456)*P456+(N456*O456)</f>
        <v>4762.6243231687995</v>
      </c>
    </row>
    <row r="457" spans="1:17" x14ac:dyDescent="0.35">
      <c r="A457" s="50">
        <v>988807648</v>
      </c>
      <c r="B457" s="51" t="s">
        <v>364</v>
      </c>
      <c r="C457" s="50">
        <v>2022</v>
      </c>
      <c r="D457" s="50">
        <v>66</v>
      </c>
      <c r="E457" s="51" t="s">
        <v>22</v>
      </c>
      <c r="F457" s="50">
        <v>150</v>
      </c>
      <c r="G457" s="51" t="s">
        <v>21</v>
      </c>
      <c r="H457" s="51" t="s">
        <v>20</v>
      </c>
      <c r="I457" s="50">
        <v>100</v>
      </c>
      <c r="J457" s="50">
        <v>100</v>
      </c>
      <c r="K457" s="50">
        <v>90.866</v>
      </c>
      <c r="L457" s="49">
        <f>K457*0.5*(I457/100+J457/100)</f>
        <v>90.866</v>
      </c>
      <c r="M457" s="50">
        <v>0</v>
      </c>
      <c r="N457" s="49">
        <f>M457*0.5*(I457/100+J457/100)</f>
        <v>0</v>
      </c>
      <c r="O457" s="60">
        <v>102.77911180157299</v>
      </c>
      <c r="P457" s="60">
        <v>102.7791118</v>
      </c>
      <c r="Q457" s="8">
        <f>(L457-N457)*P457+(N457*O457)</f>
        <v>9339.1267728187995</v>
      </c>
    </row>
    <row r="458" spans="1:17" x14ac:dyDescent="0.35">
      <c r="A458" s="50">
        <v>988807648</v>
      </c>
      <c r="B458" s="51" t="s">
        <v>364</v>
      </c>
      <c r="C458" s="50">
        <v>2022</v>
      </c>
      <c r="D458" s="50">
        <v>66</v>
      </c>
      <c r="E458" s="51" t="s">
        <v>22</v>
      </c>
      <c r="F458" s="50">
        <v>120</v>
      </c>
      <c r="G458" s="51" t="s">
        <v>21</v>
      </c>
      <c r="H458" s="51" t="s">
        <v>20</v>
      </c>
      <c r="I458" s="50">
        <v>100</v>
      </c>
      <c r="J458" s="50">
        <v>100</v>
      </c>
      <c r="K458" s="50">
        <v>95.234999999999999</v>
      </c>
      <c r="L458" s="49">
        <f>K458*0.5*(I458/100+J458/100)</f>
        <v>95.234999999999999</v>
      </c>
      <c r="M458" s="50">
        <v>0</v>
      </c>
      <c r="N458" s="49">
        <f>M458*0.5*(I458/100+J458/100)</f>
        <v>0</v>
      </c>
      <c r="O458" s="60">
        <v>100.703021166575</v>
      </c>
      <c r="P458" s="60">
        <v>100.70302119999999</v>
      </c>
      <c r="Q458" s="8">
        <f>(L458-N458)*P458+(N458*O458)</f>
        <v>9590.4522239819999</v>
      </c>
    </row>
    <row r="459" spans="1:17" x14ac:dyDescent="0.35">
      <c r="A459" s="50">
        <v>988807648</v>
      </c>
      <c r="B459" s="51" t="s">
        <v>364</v>
      </c>
      <c r="C459" s="50">
        <v>2022</v>
      </c>
      <c r="D459" s="50">
        <v>66</v>
      </c>
      <c r="E459" s="51" t="s">
        <v>22</v>
      </c>
      <c r="F459" s="50">
        <v>95</v>
      </c>
      <c r="G459" s="51" t="s">
        <v>21</v>
      </c>
      <c r="H459" s="51" t="s">
        <v>20</v>
      </c>
      <c r="I459" s="50">
        <v>100</v>
      </c>
      <c r="J459" s="50">
        <v>100</v>
      </c>
      <c r="K459" s="50">
        <v>55.936999999999998</v>
      </c>
      <c r="L459" s="49">
        <f>K459*0.5*(I459/100+J459/100)</f>
        <v>55.936999999999998</v>
      </c>
      <c r="M459" s="50">
        <v>0</v>
      </c>
      <c r="N459" s="49">
        <f>M459*0.5*(I459/100+J459/100)</f>
        <v>0</v>
      </c>
      <c r="O459" s="60">
        <v>98.687399190849803</v>
      </c>
      <c r="P459" s="60">
        <v>98.687399189999994</v>
      </c>
      <c r="Q459" s="8">
        <f>(L459-N459)*P459+(N459*O459)</f>
        <v>5520.2770484910297</v>
      </c>
    </row>
    <row r="460" spans="1:17" x14ac:dyDescent="0.35">
      <c r="A460" s="50">
        <v>988807648</v>
      </c>
      <c r="B460" s="51" t="s">
        <v>364</v>
      </c>
      <c r="C460" s="50">
        <v>2022</v>
      </c>
      <c r="D460" s="50">
        <v>66</v>
      </c>
      <c r="E460" s="51" t="s">
        <v>22</v>
      </c>
      <c r="F460" s="50">
        <v>70</v>
      </c>
      <c r="G460" s="51" t="s">
        <v>21</v>
      </c>
      <c r="H460" s="51" t="s">
        <v>20</v>
      </c>
      <c r="I460" s="50">
        <v>100</v>
      </c>
      <c r="J460" s="50">
        <v>100</v>
      </c>
      <c r="K460" s="50">
        <v>31.302</v>
      </c>
      <c r="L460" s="49">
        <f>K460*0.5*(I460/100+J460/100)</f>
        <v>31.302</v>
      </c>
      <c r="M460" s="50">
        <v>0</v>
      </c>
      <c r="N460" s="49">
        <f>M460*0.5*(I460/100+J460/100)</f>
        <v>0</v>
      </c>
      <c r="O460" s="60">
        <v>96.671777215124294</v>
      </c>
      <c r="P460" s="60">
        <v>96.671777219999996</v>
      </c>
      <c r="Q460" s="8">
        <f>(L460-N460)*P460+(N460*O460)</f>
        <v>3026.0199705404398</v>
      </c>
    </row>
    <row r="461" spans="1:17" x14ac:dyDescent="0.35">
      <c r="A461" s="50">
        <v>978631029</v>
      </c>
      <c r="B461" s="51" t="s">
        <v>316</v>
      </c>
      <c r="C461" s="50">
        <v>2022</v>
      </c>
      <c r="D461" s="50">
        <v>132</v>
      </c>
      <c r="E461" s="51" t="s">
        <v>22</v>
      </c>
      <c r="F461" s="50">
        <v>329</v>
      </c>
      <c r="G461" s="51" t="s">
        <v>19</v>
      </c>
      <c r="H461" s="51" t="s">
        <v>20</v>
      </c>
      <c r="I461" s="50">
        <v>100</v>
      </c>
      <c r="J461" s="50">
        <v>100</v>
      </c>
      <c r="K461" s="50">
        <v>40.4</v>
      </c>
      <c r="L461" s="49">
        <f>K461*0.5*(I461/100+J461/100)</f>
        <v>40.4</v>
      </c>
      <c r="M461" s="50">
        <v>2.2000000000000002</v>
      </c>
      <c r="N461" s="49">
        <f>M461*0.5*(I461/100+J461/100)</f>
        <v>2.2000000000000002</v>
      </c>
      <c r="O461" s="60">
        <v>173.47436887576899</v>
      </c>
      <c r="P461" s="60">
        <v>159.576932</v>
      </c>
      <c r="Q461" s="8">
        <f>(L461-N461)*P461+(N461*O461)</f>
        <v>6477.4824139266912</v>
      </c>
    </row>
    <row r="462" spans="1:17" x14ac:dyDescent="0.35">
      <c r="A462" s="50">
        <v>978631029</v>
      </c>
      <c r="B462" s="51" t="s">
        <v>316</v>
      </c>
      <c r="C462" s="50">
        <v>2022</v>
      </c>
      <c r="D462" s="50">
        <v>132</v>
      </c>
      <c r="E462" s="51" t="s">
        <v>18</v>
      </c>
      <c r="F462" s="50">
        <v>481</v>
      </c>
      <c r="G462" s="51" t="s">
        <v>21</v>
      </c>
      <c r="H462" s="51" t="s">
        <v>20</v>
      </c>
      <c r="I462" s="50">
        <v>100</v>
      </c>
      <c r="J462" s="50">
        <v>100</v>
      </c>
      <c r="K462" s="50">
        <v>35.917999999999999</v>
      </c>
      <c r="L462" s="49">
        <f>K462*0.5*(I462/100+J462/100)</f>
        <v>35.917999999999999</v>
      </c>
      <c r="M462" s="50">
        <v>35.909999999999997</v>
      </c>
      <c r="N462" s="49">
        <f>M462*0.5*(I462/100+J462/100)</f>
        <v>35.909999999999997</v>
      </c>
      <c r="O462" s="60">
        <v>226.23338554468401</v>
      </c>
      <c r="P462" s="60">
        <v>200.8333787</v>
      </c>
      <c r="Q462" s="8">
        <f>(L462-N462)*P462+(N462*O462)</f>
        <v>8125.6475419392027</v>
      </c>
    </row>
    <row r="463" spans="1:17" x14ac:dyDescent="0.35">
      <c r="A463" s="50">
        <v>978631029</v>
      </c>
      <c r="B463" s="51" t="s">
        <v>316</v>
      </c>
      <c r="C463" s="50">
        <v>2022</v>
      </c>
      <c r="D463" s="50">
        <v>132</v>
      </c>
      <c r="E463" s="51" t="s">
        <v>18</v>
      </c>
      <c r="F463" s="50">
        <v>150</v>
      </c>
      <c r="G463" s="51" t="s">
        <v>21</v>
      </c>
      <c r="H463" s="51" t="s">
        <v>20</v>
      </c>
      <c r="I463" s="50">
        <v>100</v>
      </c>
      <c r="J463" s="50">
        <v>100</v>
      </c>
      <c r="K463" s="50">
        <v>65.448999999999998</v>
      </c>
      <c r="L463" s="49">
        <f>K463*0.5*(I463/100+J463/100)</f>
        <v>65.448999999999998</v>
      </c>
      <c r="M463" s="50">
        <v>65.441999999999993</v>
      </c>
      <c r="N463" s="49">
        <f>M463*0.5*(I463/100+J463/100)</f>
        <v>65.441999999999993</v>
      </c>
      <c r="O463" s="60">
        <v>199.47872898371301</v>
      </c>
      <c r="P463" s="60">
        <v>177.56845999999999</v>
      </c>
      <c r="Q463" s="8">
        <f>(L463-N463)*P463+(N463*O463)</f>
        <v>13055.529961372145</v>
      </c>
    </row>
    <row r="464" spans="1:17" x14ac:dyDescent="0.35">
      <c r="A464" s="50">
        <v>978631029</v>
      </c>
      <c r="B464" s="51" t="s">
        <v>316</v>
      </c>
      <c r="C464" s="50">
        <v>2022</v>
      </c>
      <c r="D464" s="50">
        <v>132</v>
      </c>
      <c r="E464" s="51" t="s">
        <v>22</v>
      </c>
      <c r="F464" s="50">
        <v>243</v>
      </c>
      <c r="G464" s="51" t="s">
        <v>21</v>
      </c>
      <c r="H464" s="51" t="s">
        <v>20</v>
      </c>
      <c r="I464" s="50">
        <v>100</v>
      </c>
      <c r="J464" s="50">
        <v>100</v>
      </c>
      <c r="K464" s="50">
        <v>44.557000000000002</v>
      </c>
      <c r="L464" s="49">
        <f>K464*0.5*(I464/100+J464/100)</f>
        <v>44.557000000000002</v>
      </c>
      <c r="M464" s="50">
        <v>4.4000000000000004</v>
      </c>
      <c r="N464" s="49">
        <f>M464*0.5*(I464/100+J464/100)</f>
        <v>4.4000000000000004</v>
      </c>
      <c r="O464" s="60">
        <v>136.44370498843699</v>
      </c>
      <c r="P464" s="60">
        <v>122.9510478</v>
      </c>
      <c r="Q464" s="8">
        <f>(L464-N464)*P464+(N464*O464)</f>
        <v>5537.6975284537239</v>
      </c>
    </row>
    <row r="465" spans="1:17" x14ac:dyDescent="0.35">
      <c r="A465" s="50">
        <v>978631029</v>
      </c>
      <c r="B465" s="51" t="s">
        <v>316</v>
      </c>
      <c r="C465" s="50">
        <v>2022</v>
      </c>
      <c r="D465" s="50">
        <v>132</v>
      </c>
      <c r="E465" s="51" t="s">
        <v>22</v>
      </c>
      <c r="F465" s="50">
        <v>150</v>
      </c>
      <c r="G465" s="51" t="s">
        <v>21</v>
      </c>
      <c r="H465" s="51" t="s">
        <v>20</v>
      </c>
      <c r="I465" s="50">
        <v>100</v>
      </c>
      <c r="J465" s="50">
        <v>100</v>
      </c>
      <c r="K465" s="50">
        <v>139.619</v>
      </c>
      <c r="L465" s="49">
        <f>K465*0.5*(I465/100+J465/100)</f>
        <v>139.619</v>
      </c>
      <c r="M465" s="50">
        <v>10.8</v>
      </c>
      <c r="N465" s="49">
        <f>M465*0.5*(I465/100+J465/100)</f>
        <v>10.8</v>
      </c>
      <c r="O465" s="60">
        <v>133.43078154217099</v>
      </c>
      <c r="P465" s="60">
        <v>120.3311144</v>
      </c>
      <c r="Q465" s="8">
        <f>(L465-N465)*P465+(N465*O465)</f>
        <v>16941.986266549044</v>
      </c>
    </row>
    <row r="466" spans="1:17" x14ac:dyDescent="0.35">
      <c r="A466" s="50">
        <v>978631029</v>
      </c>
      <c r="B466" s="51" t="s">
        <v>316</v>
      </c>
      <c r="C466" s="50">
        <v>2022</v>
      </c>
      <c r="D466" s="50">
        <v>132</v>
      </c>
      <c r="E466" s="51" t="s">
        <v>22</v>
      </c>
      <c r="F466" s="50">
        <v>120</v>
      </c>
      <c r="G466" s="51" t="s">
        <v>21</v>
      </c>
      <c r="H466" s="51" t="s">
        <v>20</v>
      </c>
      <c r="I466" s="50">
        <v>100</v>
      </c>
      <c r="J466" s="50">
        <v>100</v>
      </c>
      <c r="K466" s="50">
        <v>70.427999999999997</v>
      </c>
      <c r="L466" s="49">
        <f>K466*0.5*(I466/100+J466/100)</f>
        <v>70.427999999999997</v>
      </c>
      <c r="M466" s="50">
        <v>5.26</v>
      </c>
      <c r="N466" s="49">
        <f>M466*0.5*(I466/100+J466/100)</f>
        <v>5.26</v>
      </c>
      <c r="O466" s="60">
        <v>130.41785809590601</v>
      </c>
      <c r="P466" s="60">
        <v>117.711181</v>
      </c>
      <c r="Q466" s="8">
        <f>(L466-N466)*P466+(N466*O466)</f>
        <v>8357.0001769924656</v>
      </c>
    </row>
    <row r="467" spans="1:17" x14ac:dyDescent="0.35">
      <c r="A467" s="50">
        <v>978631029</v>
      </c>
      <c r="B467" s="51" t="s">
        <v>316</v>
      </c>
      <c r="C467" s="50">
        <v>2022</v>
      </c>
      <c r="D467" s="50">
        <v>132</v>
      </c>
      <c r="E467" s="51" t="s">
        <v>22</v>
      </c>
      <c r="F467" s="50">
        <v>120</v>
      </c>
      <c r="G467" s="51" t="s">
        <v>21</v>
      </c>
      <c r="H467" s="51" t="s">
        <v>23</v>
      </c>
      <c r="I467" s="50">
        <v>100</v>
      </c>
      <c r="J467" s="50">
        <v>100</v>
      </c>
      <c r="K467" s="50">
        <v>12.765000000000001</v>
      </c>
      <c r="L467" s="49">
        <f>K467*0.5*(I467/100+J467/100)</f>
        <v>12.765000000000001</v>
      </c>
      <c r="M467" s="50">
        <v>12.76</v>
      </c>
      <c r="N467" s="49">
        <f>M467*0.5*(I467/100+J467/100)</f>
        <v>12.76</v>
      </c>
      <c r="O467" s="60">
        <v>143.124535238851</v>
      </c>
      <c r="P467" s="60">
        <v>143.1245352</v>
      </c>
      <c r="Q467" s="8">
        <f>(L467-N467)*P467+(N467*O467)</f>
        <v>1826.9846923237387</v>
      </c>
    </row>
    <row r="468" spans="1:17" x14ac:dyDescent="0.35">
      <c r="A468" s="50">
        <v>978631029</v>
      </c>
      <c r="B468" s="51" t="s">
        <v>316</v>
      </c>
      <c r="C468" s="50">
        <v>2022</v>
      </c>
      <c r="D468" s="50">
        <v>132</v>
      </c>
      <c r="E468" s="51" t="s">
        <v>18</v>
      </c>
      <c r="F468" s="50">
        <v>430</v>
      </c>
      <c r="G468" s="51" t="s">
        <v>19</v>
      </c>
      <c r="H468" s="51" t="s">
        <v>20</v>
      </c>
      <c r="I468" s="50">
        <v>100</v>
      </c>
      <c r="J468" s="50">
        <v>100</v>
      </c>
      <c r="K468" s="50">
        <v>7.1840000000000002</v>
      </c>
      <c r="L468" s="49">
        <f>K468*0.5*(I468/100+J468/100)</f>
        <v>7.1840000000000002</v>
      </c>
      <c r="M468" s="50">
        <v>7.18</v>
      </c>
      <c r="N468" s="49">
        <f>M468*0.5*(I468/100+J468/100)</f>
        <v>7.18</v>
      </c>
      <c r="O468" s="60">
        <v>254.94180707920901</v>
      </c>
      <c r="P468" s="60">
        <v>254.94180710000001</v>
      </c>
      <c r="Q468" s="8">
        <f>(L468-N468)*P468+(N468*O468)</f>
        <v>1831.5019420571207</v>
      </c>
    </row>
    <row r="469" spans="1:17" x14ac:dyDescent="0.35">
      <c r="A469" s="50">
        <v>978631029</v>
      </c>
      <c r="B469" s="51" t="s">
        <v>316</v>
      </c>
      <c r="C469" s="50">
        <v>2022</v>
      </c>
      <c r="D469" s="50">
        <v>132</v>
      </c>
      <c r="E469" s="51" t="s">
        <v>18</v>
      </c>
      <c r="F469" s="50">
        <v>481</v>
      </c>
      <c r="G469" s="51" t="s">
        <v>21</v>
      </c>
      <c r="H469" s="51" t="s">
        <v>20</v>
      </c>
      <c r="I469" s="50">
        <v>100</v>
      </c>
      <c r="J469" s="50">
        <v>100</v>
      </c>
      <c r="K469" s="50">
        <v>7.3860000000000001</v>
      </c>
      <c r="L469" s="49">
        <f>K469*0.5*(I469/100+J469/100)</f>
        <v>7.3860000000000001</v>
      </c>
      <c r="M469" s="50">
        <v>7.38</v>
      </c>
      <c r="N469" s="49">
        <f>M469*0.5*(I469/100+J469/100)</f>
        <v>7.38</v>
      </c>
      <c r="O469" s="60">
        <v>200.83337873450799</v>
      </c>
      <c r="P469" s="60">
        <v>200.8333787</v>
      </c>
      <c r="Q469" s="8">
        <f>(L469-N469)*P469+(N469*O469)</f>
        <v>1483.3553353328691</v>
      </c>
    </row>
    <row r="470" spans="1:17" x14ac:dyDescent="0.35">
      <c r="A470" s="50">
        <v>978631029</v>
      </c>
      <c r="B470" s="51" t="s">
        <v>316</v>
      </c>
      <c r="C470" s="50">
        <v>2022</v>
      </c>
      <c r="D470" s="50">
        <v>132</v>
      </c>
      <c r="E470" s="51" t="s">
        <v>18</v>
      </c>
      <c r="F470" s="50">
        <v>430</v>
      </c>
      <c r="G470" s="51" t="s">
        <v>21</v>
      </c>
      <c r="H470" s="51" t="s">
        <v>20</v>
      </c>
      <c r="I470" s="50">
        <v>100</v>
      </c>
      <c r="J470" s="50">
        <v>100</v>
      </c>
      <c r="K470" s="50">
        <v>11.39</v>
      </c>
      <c r="L470" s="49">
        <f>K470*0.5*(I470/100+J470/100)</f>
        <v>11.39</v>
      </c>
      <c r="M470" s="50">
        <v>11.39</v>
      </c>
      <c r="N470" s="49">
        <f>M470*0.5*(I470/100+J470/100)</f>
        <v>11.39</v>
      </c>
      <c r="O470" s="60">
        <v>195.90133857719201</v>
      </c>
      <c r="P470" s="60">
        <v>195.9013386</v>
      </c>
      <c r="Q470" s="8">
        <f>(L470-N470)*P470+(N470*O470)</f>
        <v>2231.3162463942172</v>
      </c>
    </row>
    <row r="471" spans="1:17" x14ac:dyDescent="0.35">
      <c r="A471" s="50">
        <v>978631029</v>
      </c>
      <c r="B471" s="51" t="s">
        <v>316</v>
      </c>
      <c r="C471" s="50">
        <v>2022</v>
      </c>
      <c r="D471" s="50">
        <v>132</v>
      </c>
      <c r="E471" s="51" t="s">
        <v>22</v>
      </c>
      <c r="F471" s="50">
        <v>329</v>
      </c>
      <c r="G471" s="51" t="s">
        <v>21</v>
      </c>
      <c r="H471" s="51" t="s">
        <v>20</v>
      </c>
      <c r="I471" s="50">
        <v>100</v>
      </c>
      <c r="J471" s="50">
        <v>100</v>
      </c>
      <c r="K471" s="50">
        <v>1.661</v>
      </c>
      <c r="L471" s="49">
        <f>K471*0.5*(I471/100+J471/100)</f>
        <v>1.661</v>
      </c>
      <c r="M471" s="50">
        <v>1.66</v>
      </c>
      <c r="N471" s="49">
        <f>M471*0.5*(I471/100+J471/100)</f>
        <v>1.66</v>
      </c>
      <c r="O471" s="60">
        <v>125.649579250513</v>
      </c>
      <c r="P471" s="60">
        <v>125.6495793</v>
      </c>
      <c r="Q471" s="8">
        <f>(L471-N471)*P471+(N471*O471)</f>
        <v>208.70395113515158</v>
      </c>
    </row>
    <row r="472" spans="1:17" x14ac:dyDescent="0.35">
      <c r="A472" s="50">
        <v>978631029</v>
      </c>
      <c r="B472" s="51" t="s">
        <v>316</v>
      </c>
      <c r="C472" s="50">
        <v>2022</v>
      </c>
      <c r="D472" s="50">
        <v>132</v>
      </c>
      <c r="E472" s="51" t="s">
        <v>22</v>
      </c>
      <c r="F472" s="50">
        <v>120</v>
      </c>
      <c r="G472" s="51" t="s">
        <v>21</v>
      </c>
      <c r="H472" s="51" t="s">
        <v>20</v>
      </c>
      <c r="I472" s="50">
        <v>100</v>
      </c>
      <c r="J472" s="50">
        <v>100</v>
      </c>
      <c r="K472" s="50">
        <v>37.216999999999999</v>
      </c>
      <c r="L472" s="49">
        <f>K472*0.5*(I472/100+J472/100)</f>
        <v>37.216999999999999</v>
      </c>
      <c r="M472" s="50">
        <v>18.059999999999999</v>
      </c>
      <c r="N472" s="49">
        <f>M472*0.5*(I472/100+J472/100)</f>
        <v>18.059999999999999</v>
      </c>
      <c r="O472" s="60">
        <v>117.711180952962</v>
      </c>
      <c r="P472" s="60">
        <v>117.711181</v>
      </c>
      <c r="Q472" s="8">
        <f>(L472-N472)*P472+(N472*O472)</f>
        <v>4380.8570224274936</v>
      </c>
    </row>
    <row r="473" spans="1:17" x14ac:dyDescent="0.35">
      <c r="A473" s="50">
        <v>978631029</v>
      </c>
      <c r="B473" s="51" t="s">
        <v>316</v>
      </c>
      <c r="C473" s="50">
        <v>2022</v>
      </c>
      <c r="D473" s="50">
        <v>132</v>
      </c>
      <c r="E473" s="51" t="s">
        <v>22</v>
      </c>
      <c r="F473" s="50">
        <v>95</v>
      </c>
      <c r="G473" s="51" t="s">
        <v>21</v>
      </c>
      <c r="H473" s="51" t="s">
        <v>20</v>
      </c>
      <c r="I473" s="50">
        <v>100</v>
      </c>
      <c r="J473" s="50">
        <v>100</v>
      </c>
      <c r="K473" s="50">
        <v>0.379</v>
      </c>
      <c r="L473" s="49">
        <f>K473*0.5*(I473/100+J473/100)</f>
        <v>0.379</v>
      </c>
      <c r="M473" s="47"/>
      <c r="N473" s="49">
        <f>M473*0.5*(I473/100+J473/100)</f>
        <v>0</v>
      </c>
      <c r="O473" s="60">
        <v>115.169845524373</v>
      </c>
      <c r="P473" s="60">
        <v>115.16984549999999</v>
      </c>
      <c r="Q473" s="8">
        <f>(L473-N473)*P473+(N473*O473)</f>
        <v>43.649371444499998</v>
      </c>
    </row>
    <row r="474" spans="1:17" x14ac:dyDescent="0.35">
      <c r="A474" s="50">
        <v>978631029</v>
      </c>
      <c r="B474" s="51" t="s">
        <v>316</v>
      </c>
      <c r="C474" s="50">
        <v>2022</v>
      </c>
      <c r="D474" s="50">
        <v>66</v>
      </c>
      <c r="E474" s="51" t="s">
        <v>22</v>
      </c>
      <c r="F474" s="50">
        <v>150</v>
      </c>
      <c r="G474" s="51" t="s">
        <v>19</v>
      </c>
      <c r="H474" s="51" t="s">
        <v>23</v>
      </c>
      <c r="I474" s="50">
        <v>100</v>
      </c>
      <c r="J474" s="50">
        <v>100</v>
      </c>
      <c r="K474" s="50">
        <v>8.41</v>
      </c>
      <c r="L474" s="49">
        <f>K474*0.5*(I474/100+J474/100)</f>
        <v>8.41</v>
      </c>
      <c r="M474" s="50">
        <v>2</v>
      </c>
      <c r="N474" s="49">
        <f>M474*0.5*(I474/100+J474/100)</f>
        <v>2</v>
      </c>
      <c r="O474" s="60">
        <v>161.302401242831</v>
      </c>
      <c r="P474" s="60">
        <v>150.6105345</v>
      </c>
      <c r="Q474" s="8">
        <f>(L474-N474)*P474+(N474*O474)</f>
        <v>1288.0183286306619</v>
      </c>
    </row>
    <row r="475" spans="1:17" x14ac:dyDescent="0.35">
      <c r="A475" s="50">
        <v>978631029</v>
      </c>
      <c r="B475" s="51" t="s">
        <v>316</v>
      </c>
      <c r="C475" s="50">
        <v>2022</v>
      </c>
      <c r="D475" s="50">
        <v>66</v>
      </c>
      <c r="E475" s="51" t="s">
        <v>18</v>
      </c>
      <c r="F475" s="50">
        <v>243</v>
      </c>
      <c r="G475" s="51" t="s">
        <v>19</v>
      </c>
      <c r="H475" s="51" t="s">
        <v>20</v>
      </c>
      <c r="I475" s="50">
        <v>100</v>
      </c>
      <c r="J475" s="50">
        <v>100</v>
      </c>
      <c r="K475" s="50">
        <v>9.9149999999999991</v>
      </c>
      <c r="L475" s="49">
        <f>K475*0.5*(I475/100+J475/100)</f>
        <v>9.9149999999999991</v>
      </c>
      <c r="M475" s="50">
        <v>9.91</v>
      </c>
      <c r="N475" s="49">
        <f>M475*0.5*(I475/100+J475/100)</f>
        <v>9.91</v>
      </c>
      <c r="O475" s="60">
        <v>224.27524428346899</v>
      </c>
      <c r="P475" s="60">
        <v>204.99771989999999</v>
      </c>
      <c r="Q475" s="8">
        <f>(L475-N475)*P475+(N475*O475)</f>
        <v>2223.5926594486778</v>
      </c>
    </row>
    <row r="476" spans="1:17" x14ac:dyDescent="0.35">
      <c r="A476" s="50">
        <v>978631029</v>
      </c>
      <c r="B476" s="51" t="s">
        <v>316</v>
      </c>
      <c r="C476" s="50">
        <v>2022</v>
      </c>
      <c r="D476" s="50">
        <v>66</v>
      </c>
      <c r="E476" s="51" t="s">
        <v>22</v>
      </c>
      <c r="F476" s="50">
        <v>150</v>
      </c>
      <c r="G476" s="51" t="s">
        <v>19</v>
      </c>
      <c r="H476" s="51" t="s">
        <v>20</v>
      </c>
      <c r="I476" s="50">
        <v>100</v>
      </c>
      <c r="J476" s="50">
        <v>100</v>
      </c>
      <c r="K476" s="50">
        <v>2.42</v>
      </c>
      <c r="L476" s="49">
        <f>K476*0.5*(I476/100+J476/100)</f>
        <v>2.42</v>
      </c>
      <c r="M476" s="50">
        <v>2.42</v>
      </c>
      <c r="N476" s="49">
        <f>M476*0.5*(I476/100+J476/100)</f>
        <v>2.42</v>
      </c>
      <c r="O476" s="60">
        <v>139.91866770235899</v>
      </c>
      <c r="P476" s="60">
        <v>129.2268009</v>
      </c>
      <c r="Q476" s="8">
        <f>(L476-N476)*P476+(N476*O476)</f>
        <v>338.60317583970874</v>
      </c>
    </row>
    <row r="477" spans="1:17" x14ac:dyDescent="0.35">
      <c r="A477" s="50">
        <v>978631029</v>
      </c>
      <c r="B477" s="51" t="s">
        <v>316</v>
      </c>
      <c r="C477" s="50">
        <v>2022</v>
      </c>
      <c r="D477" s="50">
        <v>66</v>
      </c>
      <c r="E477" s="51" t="s">
        <v>18</v>
      </c>
      <c r="F477" s="50">
        <v>150</v>
      </c>
      <c r="G477" s="51" t="s">
        <v>21</v>
      </c>
      <c r="H477" s="51" t="s">
        <v>23</v>
      </c>
      <c r="I477" s="50">
        <v>100</v>
      </c>
      <c r="J477" s="50">
        <v>100</v>
      </c>
      <c r="K477" s="50">
        <v>4.2190000000000003</v>
      </c>
      <c r="L477" s="49">
        <f>K477*0.5*(I477/100+J477/100)</f>
        <v>4.2190000000000003</v>
      </c>
      <c r="M477" s="50">
        <v>4.2190000000000003</v>
      </c>
      <c r="N477" s="49">
        <f>M477*0.5*(I477/100+J477/100)</f>
        <v>4.2190000000000003</v>
      </c>
      <c r="O477" s="60">
        <v>210.92175029840101</v>
      </c>
      <c r="P477" s="60">
        <v>192.20570720000001</v>
      </c>
      <c r="Q477" s="8">
        <f>(L477-N477)*P477+(N477*O477)</f>
        <v>889.87886450895394</v>
      </c>
    </row>
    <row r="478" spans="1:17" x14ac:dyDescent="0.35">
      <c r="A478" s="50">
        <v>978631029</v>
      </c>
      <c r="B478" s="51" t="s">
        <v>316</v>
      </c>
      <c r="C478" s="50">
        <v>2022</v>
      </c>
      <c r="D478" s="50">
        <v>66</v>
      </c>
      <c r="E478" s="51" t="s">
        <v>18</v>
      </c>
      <c r="F478" s="50">
        <v>329</v>
      </c>
      <c r="G478" s="51" t="s">
        <v>21</v>
      </c>
      <c r="H478" s="51" t="s">
        <v>20</v>
      </c>
      <c r="I478" s="50">
        <v>100</v>
      </c>
      <c r="J478" s="50">
        <v>100</v>
      </c>
      <c r="K478" s="50">
        <v>15.145</v>
      </c>
      <c r="L478" s="49">
        <f>K478*0.5*(I478/100+J478/100)</f>
        <v>15.145</v>
      </c>
      <c r="M478" s="50">
        <v>15.13</v>
      </c>
      <c r="N478" s="49">
        <f>M478*0.5*(I478/100+J478/100)</f>
        <v>15.13</v>
      </c>
      <c r="O478" s="60">
        <v>182.22818456917901</v>
      </c>
      <c r="P478" s="60">
        <v>162.3723344</v>
      </c>
      <c r="Q478" s="8">
        <f>(L478-N478)*P478+(N478*O478)</f>
        <v>2759.5480175476787</v>
      </c>
    </row>
    <row r="479" spans="1:17" x14ac:dyDescent="0.35">
      <c r="A479" s="50">
        <v>978631029</v>
      </c>
      <c r="B479" s="51" t="s">
        <v>316</v>
      </c>
      <c r="C479" s="50">
        <v>2022</v>
      </c>
      <c r="D479" s="50">
        <v>66</v>
      </c>
      <c r="E479" s="51" t="s">
        <v>18</v>
      </c>
      <c r="F479" s="50">
        <v>243</v>
      </c>
      <c r="G479" s="51" t="s">
        <v>21</v>
      </c>
      <c r="H479" s="51" t="s">
        <v>20</v>
      </c>
      <c r="I479" s="50">
        <v>100</v>
      </c>
      <c r="J479" s="50">
        <v>100</v>
      </c>
      <c r="K479" s="50">
        <v>47.622999999999998</v>
      </c>
      <c r="L479" s="49">
        <f>K479*0.5*(I479/100+J479/100)</f>
        <v>47.622999999999998</v>
      </c>
      <c r="M479" s="50">
        <v>47.61</v>
      </c>
      <c r="N479" s="49">
        <f>M479*0.5*(I479/100+J479/100)</f>
        <v>47.61</v>
      </c>
      <c r="O479" s="60">
        <v>177.79435395066</v>
      </c>
      <c r="P479" s="60">
        <v>158.5168295</v>
      </c>
      <c r="Q479" s="8">
        <f>(L479-N479)*P479+(N479*O479)</f>
        <v>8466.8499103744216</v>
      </c>
    </row>
    <row r="480" spans="1:17" x14ac:dyDescent="0.35">
      <c r="A480" s="50">
        <v>978631029</v>
      </c>
      <c r="B480" s="51" t="s">
        <v>316</v>
      </c>
      <c r="C480" s="50">
        <v>2022</v>
      </c>
      <c r="D480" s="50">
        <v>66</v>
      </c>
      <c r="E480" s="51" t="s">
        <v>18</v>
      </c>
      <c r="F480" s="50">
        <v>150</v>
      </c>
      <c r="G480" s="51" t="s">
        <v>21</v>
      </c>
      <c r="H480" s="51" t="s">
        <v>20</v>
      </c>
      <c r="I480" s="50">
        <v>100</v>
      </c>
      <c r="J480" s="50">
        <v>100</v>
      </c>
      <c r="K480" s="50">
        <v>9.1419999999999995</v>
      </c>
      <c r="L480" s="49">
        <f>K480*0.5*(I480/100+J480/100)</f>
        <v>9.1419999999999995</v>
      </c>
      <c r="M480" s="50">
        <v>9.14</v>
      </c>
      <c r="N480" s="49">
        <f>M480*0.5*(I480/100+J480/100)</f>
        <v>9.14</v>
      </c>
      <c r="O480" s="60">
        <v>173.489664029767</v>
      </c>
      <c r="P480" s="60">
        <v>154.7736209</v>
      </c>
      <c r="Q480" s="8">
        <f>(L480-N480)*P480+(N480*O480)</f>
        <v>1586.0050764738703</v>
      </c>
    </row>
    <row r="481" spans="1:17" x14ac:dyDescent="0.35">
      <c r="A481" s="50">
        <v>978631029</v>
      </c>
      <c r="B481" s="51" t="s">
        <v>316</v>
      </c>
      <c r="C481" s="50">
        <v>2022</v>
      </c>
      <c r="D481" s="50">
        <v>66</v>
      </c>
      <c r="E481" s="51" t="s">
        <v>22</v>
      </c>
      <c r="F481" s="50">
        <v>329</v>
      </c>
      <c r="G481" s="51" t="s">
        <v>21</v>
      </c>
      <c r="H481" s="51" t="s">
        <v>20</v>
      </c>
      <c r="I481" s="50">
        <v>100</v>
      </c>
      <c r="J481" s="50">
        <v>100</v>
      </c>
      <c r="K481" s="50">
        <v>2.4E-2</v>
      </c>
      <c r="L481" s="49">
        <f>K481*0.5*(I481/100+J481/100)</f>
        <v>2.4E-2</v>
      </c>
      <c r="M481" s="50">
        <v>0.02</v>
      </c>
      <c r="N481" s="49">
        <f>M481*0.5*(I481/100+J481/100)</f>
        <v>0.02</v>
      </c>
      <c r="O481" s="60">
        <v>118.463011166832</v>
      </c>
      <c r="P481" s="60">
        <v>107.1200097</v>
      </c>
      <c r="Q481" s="8">
        <f>(L481-N481)*P481+(N481*O481)</f>
        <v>2.7977402621366401</v>
      </c>
    </row>
    <row r="482" spans="1:17" x14ac:dyDescent="0.35">
      <c r="A482" s="50">
        <v>978631029</v>
      </c>
      <c r="B482" s="51" t="s">
        <v>316</v>
      </c>
      <c r="C482" s="50">
        <v>2022</v>
      </c>
      <c r="D482" s="50">
        <v>66</v>
      </c>
      <c r="E482" s="51" t="s">
        <v>22</v>
      </c>
      <c r="F482" s="50">
        <v>243</v>
      </c>
      <c r="G482" s="51" t="s">
        <v>21</v>
      </c>
      <c r="H482" s="51" t="s">
        <v>20</v>
      </c>
      <c r="I482" s="50">
        <v>100</v>
      </c>
      <c r="J482" s="50">
        <v>100</v>
      </c>
      <c r="K482" s="50">
        <v>21.286000000000001</v>
      </c>
      <c r="L482" s="49">
        <f>K482*0.5*(I482/100+J482/100)</f>
        <v>21.286000000000001</v>
      </c>
      <c r="M482" s="50">
        <v>3.7360000000000002</v>
      </c>
      <c r="N482" s="49">
        <f>M482*0.5*(I482/100+J482/100)</f>
        <v>3.7360000000000002</v>
      </c>
      <c r="O482" s="60">
        <v>115.930107928963</v>
      </c>
      <c r="P482" s="60">
        <v>104.9174852</v>
      </c>
      <c r="Q482" s="8">
        <f>(L482-N482)*P482+(N482*O482)</f>
        <v>2274.4167484826057</v>
      </c>
    </row>
    <row r="483" spans="1:17" x14ac:dyDescent="0.35">
      <c r="A483" s="50">
        <v>978631029</v>
      </c>
      <c r="B483" s="51" t="s">
        <v>316</v>
      </c>
      <c r="C483" s="50">
        <v>2022</v>
      </c>
      <c r="D483" s="50">
        <v>66</v>
      </c>
      <c r="E483" s="51" t="s">
        <v>22</v>
      </c>
      <c r="F483" s="50">
        <v>150</v>
      </c>
      <c r="G483" s="51" t="s">
        <v>21</v>
      </c>
      <c r="H483" s="51" t="s">
        <v>20</v>
      </c>
      <c r="I483" s="50">
        <v>100</v>
      </c>
      <c r="J483" s="50">
        <v>100</v>
      </c>
      <c r="K483" s="50">
        <v>105.149</v>
      </c>
      <c r="L483" s="49">
        <f>K483*0.5*(I483/100+J483/100)</f>
        <v>105.149</v>
      </c>
      <c r="M483" s="50">
        <v>21.216999999999999</v>
      </c>
      <c r="N483" s="49">
        <f>M483*0.5*(I483/100+J483/100)</f>
        <v>21.216999999999999</v>
      </c>
      <c r="O483" s="60">
        <v>113.470978571808</v>
      </c>
      <c r="P483" s="60">
        <v>102.7791118</v>
      </c>
      <c r="Q483" s="8">
        <f>(L483-N483)*P483+(N483*O483)</f>
        <v>11033.97016395565</v>
      </c>
    </row>
    <row r="484" spans="1:17" x14ac:dyDescent="0.35">
      <c r="A484" s="50">
        <v>978631029</v>
      </c>
      <c r="B484" s="51" t="s">
        <v>316</v>
      </c>
      <c r="C484" s="50">
        <v>2022</v>
      </c>
      <c r="D484" s="50">
        <v>66</v>
      </c>
      <c r="E484" s="51" t="s">
        <v>22</v>
      </c>
      <c r="F484" s="50">
        <v>120</v>
      </c>
      <c r="G484" s="51" t="s">
        <v>21</v>
      </c>
      <c r="H484" s="51" t="s">
        <v>20</v>
      </c>
      <c r="I484" s="50">
        <v>100</v>
      </c>
      <c r="J484" s="50">
        <v>100</v>
      </c>
      <c r="K484" s="50">
        <v>53.753</v>
      </c>
      <c r="L484" s="49">
        <f>K484*0.5*(I484/100+J484/100)</f>
        <v>53.753</v>
      </c>
      <c r="M484" s="50">
        <v>8.8689999999999998</v>
      </c>
      <c r="N484" s="49">
        <f>M484*0.5*(I484/100+J484/100)</f>
        <v>8.8689999999999998</v>
      </c>
      <c r="O484" s="60">
        <v>111.083474341562</v>
      </c>
      <c r="P484" s="60">
        <v>100.70302119999999</v>
      </c>
      <c r="Q484" s="8">
        <f>(L484-N484)*P484+(N484*O484)</f>
        <v>5505.1537374761128</v>
      </c>
    </row>
    <row r="485" spans="1:17" x14ac:dyDescent="0.35">
      <c r="A485" s="50">
        <v>978631029</v>
      </c>
      <c r="B485" s="51" t="s">
        <v>316</v>
      </c>
      <c r="C485" s="50">
        <v>2022</v>
      </c>
      <c r="D485" s="50">
        <v>66</v>
      </c>
      <c r="E485" s="51" t="s">
        <v>22</v>
      </c>
      <c r="F485" s="50">
        <v>95</v>
      </c>
      <c r="G485" s="51" t="s">
        <v>21</v>
      </c>
      <c r="H485" s="51" t="s">
        <v>20</v>
      </c>
      <c r="I485" s="50">
        <v>100</v>
      </c>
      <c r="J485" s="50">
        <v>100</v>
      </c>
      <c r="K485" s="50">
        <v>145.148</v>
      </c>
      <c r="L485" s="49">
        <f>K485*0.5*(I485/100+J485/100)</f>
        <v>145.148</v>
      </c>
      <c r="M485" s="50">
        <v>29.99</v>
      </c>
      <c r="N485" s="49">
        <f>M485*0.5*(I485/100+J485/100)</f>
        <v>29.99</v>
      </c>
      <c r="O485" s="60">
        <v>108.76550906947701</v>
      </c>
      <c r="P485" s="60">
        <v>98.687399189999994</v>
      </c>
      <c r="Q485" s="8">
        <f>(L485-N485)*P485+(N485*O485)</f>
        <v>14626.521132915635</v>
      </c>
    </row>
    <row r="486" spans="1:17" x14ac:dyDescent="0.35">
      <c r="A486" s="50">
        <v>978631029</v>
      </c>
      <c r="B486" s="51" t="s">
        <v>316</v>
      </c>
      <c r="C486" s="50">
        <v>2022</v>
      </c>
      <c r="D486" s="50">
        <v>66</v>
      </c>
      <c r="E486" s="51" t="s">
        <v>22</v>
      </c>
      <c r="F486" s="50">
        <v>70</v>
      </c>
      <c r="G486" s="51" t="s">
        <v>21</v>
      </c>
      <c r="H486" s="51" t="s">
        <v>20</v>
      </c>
      <c r="I486" s="50">
        <v>0</v>
      </c>
      <c r="J486" s="50">
        <v>0</v>
      </c>
      <c r="K486" s="50">
        <v>0</v>
      </c>
      <c r="L486" s="49">
        <f>K486*0.5*(I486/100+J486/100)</f>
        <v>0</v>
      </c>
      <c r="M486" s="50">
        <v>0</v>
      </c>
      <c r="N486" s="49">
        <f>M486*0.5*(I486/100+J486/100)</f>
        <v>0</v>
      </c>
      <c r="O486" s="60">
        <v>106.447543797393</v>
      </c>
      <c r="P486" s="60">
        <v>96.671777219999996</v>
      </c>
      <c r="Q486" s="8">
        <f>(L486-N486)*P486+(N486*O486)</f>
        <v>0</v>
      </c>
    </row>
    <row r="487" spans="1:17" x14ac:dyDescent="0.35">
      <c r="A487" s="50">
        <v>978631029</v>
      </c>
      <c r="B487" s="51" t="s">
        <v>316</v>
      </c>
      <c r="C487" s="50">
        <v>2022</v>
      </c>
      <c r="D487" s="50">
        <v>66</v>
      </c>
      <c r="E487" s="51" t="s">
        <v>22</v>
      </c>
      <c r="F487" s="50">
        <v>70</v>
      </c>
      <c r="G487" s="51" t="s">
        <v>21</v>
      </c>
      <c r="H487" s="51" t="s">
        <v>20</v>
      </c>
      <c r="I487" s="50">
        <v>100</v>
      </c>
      <c r="J487" s="50">
        <v>100</v>
      </c>
      <c r="K487" s="50">
        <v>135.59899999999999</v>
      </c>
      <c r="L487" s="49">
        <f>K487*0.5*(I487/100+J487/100)</f>
        <v>135.59899999999999</v>
      </c>
      <c r="M487" s="50">
        <v>13.79</v>
      </c>
      <c r="N487" s="49">
        <f>M487*0.5*(I487/100+J487/100)</f>
        <v>13.79</v>
      </c>
      <c r="O487" s="60">
        <v>106.447543797393</v>
      </c>
      <c r="P487" s="60">
        <v>96.671777219999996</v>
      </c>
      <c r="Q487" s="8">
        <f>(L487-N487)*P487+(N487*O487)</f>
        <v>13243.404140357028</v>
      </c>
    </row>
    <row r="488" spans="1:17" x14ac:dyDescent="0.35">
      <c r="A488" s="50">
        <v>978631029</v>
      </c>
      <c r="B488" s="51" t="s">
        <v>316</v>
      </c>
      <c r="C488" s="50">
        <v>2022</v>
      </c>
      <c r="D488" s="50">
        <v>66</v>
      </c>
      <c r="E488" s="51" t="s">
        <v>18</v>
      </c>
      <c r="F488" s="50">
        <v>243</v>
      </c>
      <c r="G488" s="51" t="s">
        <v>19</v>
      </c>
      <c r="H488" s="51" t="s">
        <v>20</v>
      </c>
      <c r="I488" s="50">
        <v>100</v>
      </c>
      <c r="J488" s="50">
        <v>100</v>
      </c>
      <c r="K488" s="50">
        <v>1.752</v>
      </c>
      <c r="L488" s="49">
        <f>K488*0.5*(I488/100+J488/100)</f>
        <v>1.752</v>
      </c>
      <c r="M488" s="50">
        <v>1.75</v>
      </c>
      <c r="N488" s="49">
        <f>M488*0.5*(I488/100+J488/100)</f>
        <v>1.75</v>
      </c>
      <c r="O488" s="60">
        <v>204.997719855122</v>
      </c>
      <c r="P488" s="60">
        <v>204.99771989999999</v>
      </c>
      <c r="Q488" s="8">
        <f>(L488-N488)*P488+(N488*O488)</f>
        <v>359.15600518626354</v>
      </c>
    </row>
    <row r="489" spans="1:17" x14ac:dyDescent="0.35">
      <c r="A489" s="50">
        <v>978631029</v>
      </c>
      <c r="B489" s="51" t="s">
        <v>316</v>
      </c>
      <c r="C489" s="50">
        <v>2022</v>
      </c>
      <c r="D489" s="50">
        <v>66</v>
      </c>
      <c r="E489" s="51" t="s">
        <v>18</v>
      </c>
      <c r="F489" s="50">
        <v>329</v>
      </c>
      <c r="G489" s="51" t="s">
        <v>21</v>
      </c>
      <c r="H489" s="51" t="s">
        <v>20</v>
      </c>
      <c r="I489" s="50">
        <v>100</v>
      </c>
      <c r="J489" s="50">
        <v>100</v>
      </c>
      <c r="K489" s="50">
        <v>1.8220000000000001</v>
      </c>
      <c r="L489" s="49">
        <f>K489*0.5*(I489/100+J489/100)</f>
        <v>1.8220000000000001</v>
      </c>
      <c r="M489" s="50">
        <v>1.82</v>
      </c>
      <c r="N489" s="49">
        <f>M489*0.5*(I489/100+J489/100)</f>
        <v>1.82</v>
      </c>
      <c r="O489" s="60">
        <v>162.37233440798201</v>
      </c>
      <c r="P489" s="60">
        <v>162.3723344</v>
      </c>
      <c r="Q489" s="8">
        <f>(L489-N489)*P489+(N489*O489)</f>
        <v>295.84239329132726</v>
      </c>
    </row>
    <row r="490" spans="1:17" x14ac:dyDescent="0.35">
      <c r="A490" s="50">
        <v>978631029</v>
      </c>
      <c r="B490" s="51" t="s">
        <v>316</v>
      </c>
      <c r="C490" s="50">
        <v>2022</v>
      </c>
      <c r="D490" s="50">
        <v>66</v>
      </c>
      <c r="E490" s="51" t="s">
        <v>18</v>
      </c>
      <c r="F490" s="50">
        <v>243</v>
      </c>
      <c r="G490" s="51" t="s">
        <v>21</v>
      </c>
      <c r="H490" s="51" t="s">
        <v>20</v>
      </c>
      <c r="I490" s="50">
        <v>100</v>
      </c>
      <c r="J490" s="50">
        <v>100</v>
      </c>
      <c r="K490" s="50">
        <v>0</v>
      </c>
      <c r="L490" s="49">
        <f>K490*0.5*(I490/100+J490/100)</f>
        <v>0</v>
      </c>
      <c r="M490" s="47"/>
      <c r="N490" s="49">
        <f>M490*0.5*(I490/100+J490/100)</f>
        <v>0</v>
      </c>
      <c r="O490" s="60">
        <v>158.516829522313</v>
      </c>
      <c r="P490" s="60">
        <v>158.5168295</v>
      </c>
      <c r="Q490" s="8">
        <f>(L490-N490)*P490+(N490*O490)</f>
        <v>0</v>
      </c>
    </row>
    <row r="491" spans="1:17" x14ac:dyDescent="0.35">
      <c r="A491" s="50">
        <v>978631029</v>
      </c>
      <c r="B491" s="51" t="s">
        <v>316</v>
      </c>
      <c r="C491" s="50">
        <v>2022</v>
      </c>
      <c r="D491" s="50">
        <v>66</v>
      </c>
      <c r="E491" s="51" t="s">
        <v>18</v>
      </c>
      <c r="F491" s="50">
        <v>120</v>
      </c>
      <c r="G491" s="51" t="s">
        <v>21</v>
      </c>
      <c r="H491" s="51" t="s">
        <v>20</v>
      </c>
      <c r="I491" s="50">
        <v>100</v>
      </c>
      <c r="J491" s="50">
        <v>100</v>
      </c>
      <c r="K491" s="50">
        <v>0.59599999999999997</v>
      </c>
      <c r="L491" s="49">
        <f>K491*0.5*(I491/100+J491/100)</f>
        <v>0.59599999999999997</v>
      </c>
      <c r="M491" s="50">
        <v>0.59</v>
      </c>
      <c r="N491" s="49">
        <f>M491*0.5*(I491/100+J491/100)</f>
        <v>0.59</v>
      </c>
      <c r="O491" s="60">
        <v>151.13943776257199</v>
      </c>
      <c r="P491" s="60">
        <v>151.1394378</v>
      </c>
      <c r="Q491" s="8">
        <f>(L491-N491)*P491+(N491*O491)</f>
        <v>90.079104906717461</v>
      </c>
    </row>
    <row r="492" spans="1:17" x14ac:dyDescent="0.35">
      <c r="A492" s="50">
        <v>978631029</v>
      </c>
      <c r="B492" s="51" t="s">
        <v>316</v>
      </c>
      <c r="C492" s="50">
        <v>2022</v>
      </c>
      <c r="D492" s="50">
        <v>66</v>
      </c>
      <c r="E492" s="51" t="s">
        <v>22</v>
      </c>
      <c r="F492" s="50">
        <v>243</v>
      </c>
      <c r="G492" s="51" t="s">
        <v>21</v>
      </c>
      <c r="H492" s="51" t="s">
        <v>20</v>
      </c>
      <c r="I492" s="50">
        <v>100</v>
      </c>
      <c r="J492" s="50">
        <v>100</v>
      </c>
      <c r="K492" s="50">
        <v>0</v>
      </c>
      <c r="L492" s="49">
        <f>K492*0.5*(I492/100+J492/100)</f>
        <v>0</v>
      </c>
      <c r="M492" s="47"/>
      <c r="N492" s="49">
        <f>M492*0.5*(I492/100+J492/100)</f>
        <v>0</v>
      </c>
      <c r="O492" s="60">
        <v>104.91748515562</v>
      </c>
      <c r="P492" s="60">
        <v>104.9174852</v>
      </c>
      <c r="Q492" s="8">
        <f>(L492-N492)*P492+(N492*O492)</f>
        <v>0</v>
      </c>
    </row>
    <row r="493" spans="1:17" x14ac:dyDescent="0.35">
      <c r="A493" s="50">
        <v>978631029</v>
      </c>
      <c r="B493" s="51" t="s">
        <v>316</v>
      </c>
      <c r="C493" s="50">
        <v>2022</v>
      </c>
      <c r="D493" s="50">
        <v>66</v>
      </c>
      <c r="E493" s="51" t="s">
        <v>22</v>
      </c>
      <c r="F493" s="50">
        <v>150</v>
      </c>
      <c r="G493" s="51" t="s">
        <v>21</v>
      </c>
      <c r="H493" s="51" t="s">
        <v>20</v>
      </c>
      <c r="I493" s="50">
        <v>0</v>
      </c>
      <c r="J493" s="50">
        <v>0</v>
      </c>
      <c r="K493" s="50">
        <v>0</v>
      </c>
      <c r="L493" s="49">
        <f>K493*0.5*(I493/100+J493/100)</f>
        <v>0</v>
      </c>
      <c r="M493" s="47"/>
      <c r="N493" s="49">
        <f>M493*0.5*(I493/100+J493/100)</f>
        <v>0</v>
      </c>
      <c r="O493" s="60">
        <v>102.77911180157299</v>
      </c>
      <c r="P493" s="60">
        <v>102.7791118</v>
      </c>
      <c r="Q493" s="8">
        <f>(L493-N493)*P493+(N493*O493)</f>
        <v>0</v>
      </c>
    </row>
    <row r="494" spans="1:17" x14ac:dyDescent="0.35">
      <c r="A494" s="50">
        <v>978631029</v>
      </c>
      <c r="B494" s="51" t="s">
        <v>316</v>
      </c>
      <c r="C494" s="50">
        <v>2022</v>
      </c>
      <c r="D494" s="50">
        <v>66</v>
      </c>
      <c r="E494" s="51" t="s">
        <v>22</v>
      </c>
      <c r="F494" s="50">
        <v>150</v>
      </c>
      <c r="G494" s="51" t="s">
        <v>21</v>
      </c>
      <c r="H494" s="51" t="s">
        <v>20</v>
      </c>
      <c r="I494" s="50">
        <v>100</v>
      </c>
      <c r="J494" s="50">
        <v>100</v>
      </c>
      <c r="K494" s="50">
        <v>10.166</v>
      </c>
      <c r="L494" s="49">
        <f>K494*0.5*(I494/100+J494/100)</f>
        <v>10.166</v>
      </c>
      <c r="M494" s="50">
        <v>7.34</v>
      </c>
      <c r="N494" s="49">
        <f>M494*0.5*(I494/100+J494/100)</f>
        <v>7.34</v>
      </c>
      <c r="O494" s="60">
        <v>102.77911180157299</v>
      </c>
      <c r="P494" s="60">
        <v>102.7791118</v>
      </c>
      <c r="Q494" s="8">
        <f>(L494-N494)*P494+(N494*O494)</f>
        <v>1044.8524505703458</v>
      </c>
    </row>
    <row r="495" spans="1:17" x14ac:dyDescent="0.35">
      <c r="A495" s="50">
        <v>978631029</v>
      </c>
      <c r="B495" s="51" t="s">
        <v>316</v>
      </c>
      <c r="C495" s="50">
        <v>2022</v>
      </c>
      <c r="D495" s="50">
        <v>66</v>
      </c>
      <c r="E495" s="51" t="s">
        <v>22</v>
      </c>
      <c r="F495" s="50">
        <v>120</v>
      </c>
      <c r="G495" s="51" t="s">
        <v>21</v>
      </c>
      <c r="H495" s="51" t="s">
        <v>20</v>
      </c>
      <c r="I495" s="50">
        <v>100</v>
      </c>
      <c r="J495" s="50">
        <v>100</v>
      </c>
      <c r="K495" s="50">
        <v>1.167</v>
      </c>
      <c r="L495" s="49">
        <f>K495*0.5*(I495/100+J495/100)</f>
        <v>1.167</v>
      </c>
      <c r="M495" s="47"/>
      <c r="N495" s="49">
        <f>M495*0.5*(I495/100+J495/100)</f>
        <v>0</v>
      </c>
      <c r="O495" s="60">
        <v>100.703021166575</v>
      </c>
      <c r="P495" s="60">
        <v>100.70302119999999</v>
      </c>
      <c r="Q495" s="8">
        <f>(L495-N495)*P495+(N495*O495)</f>
        <v>117.5204257404</v>
      </c>
    </row>
    <row r="496" spans="1:17" x14ac:dyDescent="0.35">
      <c r="A496" s="50">
        <v>978631029</v>
      </c>
      <c r="B496" s="51" t="s">
        <v>316</v>
      </c>
      <c r="C496" s="50">
        <v>2022</v>
      </c>
      <c r="D496" s="50">
        <v>66</v>
      </c>
      <c r="E496" s="51" t="s">
        <v>22</v>
      </c>
      <c r="F496" s="50">
        <v>95</v>
      </c>
      <c r="G496" s="51" t="s">
        <v>21</v>
      </c>
      <c r="H496" s="51" t="s">
        <v>20</v>
      </c>
      <c r="I496" s="50">
        <v>100</v>
      </c>
      <c r="J496" s="50">
        <v>100</v>
      </c>
      <c r="K496" s="50">
        <v>9.15</v>
      </c>
      <c r="L496" s="49">
        <f>K496*0.5*(I496/100+J496/100)</f>
        <v>9.15</v>
      </c>
      <c r="M496" s="50">
        <v>9.15</v>
      </c>
      <c r="N496" s="49">
        <f>M496*0.5*(I496/100+J496/100)</f>
        <v>9.15</v>
      </c>
      <c r="O496" s="60">
        <v>98.687399190849803</v>
      </c>
      <c r="P496" s="60">
        <v>98.687399189999994</v>
      </c>
      <c r="Q496" s="8">
        <f>(L496-N496)*P496+(N496*O496)</f>
        <v>902.98970259627572</v>
      </c>
    </row>
    <row r="497" spans="1:17" x14ac:dyDescent="0.35">
      <c r="A497" s="50">
        <v>978631029</v>
      </c>
      <c r="B497" s="51" t="s">
        <v>316</v>
      </c>
      <c r="C497" s="50">
        <v>2022</v>
      </c>
      <c r="D497" s="50">
        <v>66</v>
      </c>
      <c r="E497" s="51" t="s">
        <v>22</v>
      </c>
      <c r="F497" s="50">
        <v>70</v>
      </c>
      <c r="G497" s="51" t="s">
        <v>21</v>
      </c>
      <c r="H497" s="51" t="s">
        <v>20</v>
      </c>
      <c r="I497" s="50">
        <v>100</v>
      </c>
      <c r="J497" s="50">
        <v>100</v>
      </c>
      <c r="K497" s="50">
        <v>7.4859999999999998</v>
      </c>
      <c r="L497" s="49">
        <f>K497*0.5*(I497/100+J497/100)</f>
        <v>7.4859999999999998</v>
      </c>
      <c r="M497" s="47"/>
      <c r="N497" s="49">
        <f>M497*0.5*(I497/100+J497/100)</f>
        <v>0</v>
      </c>
      <c r="O497" s="60">
        <v>96.671777215124294</v>
      </c>
      <c r="P497" s="60">
        <v>96.671777219999996</v>
      </c>
      <c r="Q497" s="8">
        <f>(L497-N497)*P497+(N497*O497)</f>
        <v>723.68492426891999</v>
      </c>
    </row>
    <row r="498" spans="1:17" x14ac:dyDescent="0.35">
      <c r="A498" s="50">
        <v>978631029</v>
      </c>
      <c r="B498" s="51" t="s">
        <v>316</v>
      </c>
      <c r="C498" s="50">
        <v>2022</v>
      </c>
      <c r="D498" s="50">
        <v>24</v>
      </c>
      <c r="E498" s="51" t="s">
        <v>22</v>
      </c>
      <c r="F498" s="50">
        <v>240</v>
      </c>
      <c r="G498" s="51" t="s">
        <v>21</v>
      </c>
      <c r="H498" s="51" t="s">
        <v>20</v>
      </c>
      <c r="I498" s="50">
        <v>100</v>
      </c>
      <c r="J498" s="50">
        <v>100</v>
      </c>
      <c r="K498" s="50">
        <v>2.7</v>
      </c>
      <c r="L498" s="49">
        <f>K498*0.5*(I498/100+J498/100)</f>
        <v>2.7</v>
      </c>
      <c r="M498" s="50">
        <v>2.7</v>
      </c>
      <c r="N498" s="49">
        <f>M498*0.5*(I498/100+J498/100)</f>
        <v>2.7</v>
      </c>
      <c r="O498" s="60">
        <v>80.695459093911694</v>
      </c>
      <c r="P498" s="60">
        <v>80.69545909</v>
      </c>
      <c r="Q498" s="8">
        <f>(L498-N498)*P498+(N498*O498)</f>
        <v>217.87773955356158</v>
      </c>
    </row>
    <row r="499" spans="1:17" x14ac:dyDescent="0.35">
      <c r="A499" s="50">
        <v>916763476</v>
      </c>
      <c r="B499" s="51" t="s">
        <v>28</v>
      </c>
      <c r="C499" s="50">
        <v>2022</v>
      </c>
      <c r="D499" s="50">
        <v>132</v>
      </c>
      <c r="E499" s="51" t="s">
        <v>18</v>
      </c>
      <c r="F499" s="50">
        <v>120</v>
      </c>
      <c r="G499" s="51" t="s">
        <v>21</v>
      </c>
      <c r="H499" s="51" t="s">
        <v>20</v>
      </c>
      <c r="I499" s="50">
        <v>100</v>
      </c>
      <c r="J499" s="50">
        <v>100</v>
      </c>
      <c r="K499" s="50">
        <v>0.2</v>
      </c>
      <c r="L499" s="49">
        <f>K499*0.5*(I499/100+J499/100)</f>
        <v>0.2</v>
      </c>
      <c r="M499" s="50">
        <v>0.2</v>
      </c>
      <c r="N499" s="49">
        <f>M499*0.5*(I499/100+J499/100)</f>
        <v>0.2</v>
      </c>
      <c r="O499" s="60">
        <v>173.18640618626199</v>
      </c>
      <c r="P499" s="60">
        <v>173.18640619999999</v>
      </c>
      <c r="Q499" s="8">
        <f>(L499-N499)*P499+(N499*O499)</f>
        <v>34.637281237252402</v>
      </c>
    </row>
    <row r="500" spans="1:17" x14ac:dyDescent="0.35">
      <c r="A500" s="50">
        <v>968168134</v>
      </c>
      <c r="B500" s="51" t="s">
        <v>365</v>
      </c>
      <c r="C500" s="50">
        <v>2022</v>
      </c>
      <c r="D500" s="50">
        <v>66</v>
      </c>
      <c r="E500" s="51" t="s">
        <v>22</v>
      </c>
      <c r="F500" s="50">
        <v>70</v>
      </c>
      <c r="G500" s="51" t="s">
        <v>21</v>
      </c>
      <c r="H500" s="51" t="s">
        <v>20</v>
      </c>
      <c r="I500" s="50">
        <v>100</v>
      </c>
      <c r="J500" s="50">
        <v>100</v>
      </c>
      <c r="K500" s="50">
        <v>5.6</v>
      </c>
      <c r="L500" s="49">
        <f>K500*0.5*(I500/100+J500/100)</f>
        <v>5.6</v>
      </c>
      <c r="M500" s="50">
        <v>0.9</v>
      </c>
      <c r="N500" s="49">
        <f>M500*0.5*(I500/100+J500/100)</f>
        <v>0.9</v>
      </c>
      <c r="O500" s="60">
        <v>106.447543797393</v>
      </c>
      <c r="P500" s="60">
        <v>96.671777219999996</v>
      </c>
      <c r="Q500" s="8">
        <f>(L500-N500)*P500+(N500*O500)</f>
        <v>550.16014235165358</v>
      </c>
    </row>
    <row r="501" spans="1:17" x14ac:dyDescent="0.35">
      <c r="A501" s="50">
        <v>968168134</v>
      </c>
      <c r="B501" s="51" t="s">
        <v>365</v>
      </c>
      <c r="C501" s="50">
        <v>2022</v>
      </c>
      <c r="D501" s="50">
        <v>66</v>
      </c>
      <c r="E501" s="51" t="s">
        <v>22</v>
      </c>
      <c r="F501" s="50">
        <v>95</v>
      </c>
      <c r="G501" s="51" t="s">
        <v>21</v>
      </c>
      <c r="H501" s="51" t="s">
        <v>20</v>
      </c>
      <c r="I501" s="50">
        <v>100</v>
      </c>
      <c r="J501" s="50">
        <v>100</v>
      </c>
      <c r="K501" s="50">
        <v>42.2</v>
      </c>
      <c r="L501" s="49">
        <f>K501*0.5*(I501/100+J501/100)</f>
        <v>42.2</v>
      </c>
      <c r="M501" s="50">
        <v>1.95</v>
      </c>
      <c r="N501" s="49">
        <f>M501*0.5*(I501/100+J501/100)</f>
        <v>1.95</v>
      </c>
      <c r="O501" s="60">
        <v>98.687399190849803</v>
      </c>
      <c r="P501" s="60">
        <v>98.687399189999994</v>
      </c>
      <c r="Q501" s="8">
        <f>(L501-N501)*P501+(N501*O501)</f>
        <v>4164.608245819657</v>
      </c>
    </row>
    <row r="502" spans="1:17" x14ac:dyDescent="0.35">
      <c r="A502" s="50">
        <v>968168134</v>
      </c>
      <c r="B502" s="51" t="s">
        <v>365</v>
      </c>
      <c r="C502" s="50">
        <v>2022</v>
      </c>
      <c r="D502" s="50">
        <v>66</v>
      </c>
      <c r="E502" s="51" t="s">
        <v>22</v>
      </c>
      <c r="F502" s="50">
        <v>70</v>
      </c>
      <c r="G502" s="51" t="s">
        <v>21</v>
      </c>
      <c r="H502" s="51" t="s">
        <v>20</v>
      </c>
      <c r="I502" s="50">
        <v>100</v>
      </c>
      <c r="J502" s="50">
        <v>100</v>
      </c>
      <c r="K502" s="50">
        <v>53.5</v>
      </c>
      <c r="L502" s="49">
        <f>K502*0.5*(I502/100+J502/100)</f>
        <v>53.5</v>
      </c>
      <c r="M502" s="50">
        <v>3.8</v>
      </c>
      <c r="N502" s="49">
        <f>M502*0.5*(I502/100+J502/100)</f>
        <v>3.8</v>
      </c>
      <c r="O502" s="60">
        <v>96.671777215124294</v>
      </c>
      <c r="P502" s="60">
        <v>96.671777219999996</v>
      </c>
      <c r="Q502" s="8">
        <f>(L502-N502)*P502+(N502*O502)</f>
        <v>5171.9400812514723</v>
      </c>
    </row>
    <row r="503" spans="1:17" x14ac:dyDescent="0.35">
      <c r="A503" s="50">
        <v>979399901</v>
      </c>
      <c r="B503" s="51" t="s">
        <v>366</v>
      </c>
      <c r="C503" s="50">
        <v>2022</v>
      </c>
      <c r="D503" s="50">
        <v>132</v>
      </c>
      <c r="E503" s="51" t="s">
        <v>18</v>
      </c>
      <c r="F503" s="50">
        <v>150</v>
      </c>
      <c r="G503" s="51" t="s">
        <v>19</v>
      </c>
      <c r="H503" s="51" t="s">
        <v>20</v>
      </c>
      <c r="I503" s="50">
        <v>100</v>
      </c>
      <c r="J503" s="50">
        <v>100</v>
      </c>
      <c r="K503" s="50">
        <v>10.050000000000001</v>
      </c>
      <c r="L503" s="49">
        <f>K503*0.5*(I503/100+J503/100)</f>
        <v>10.050000000000001</v>
      </c>
      <c r="M503" s="50">
        <v>10.050000000000001</v>
      </c>
      <c r="N503" s="49">
        <f>M503*0.5*(I503/100+J503/100)</f>
        <v>10.050000000000001</v>
      </c>
      <c r="O503" s="60">
        <v>252.10268997875599</v>
      </c>
      <c r="P503" s="60">
        <v>230.192421</v>
      </c>
      <c r="Q503" s="8">
        <f>(L503-N503)*P503+(N503*O503)</f>
        <v>2533.6320342864979</v>
      </c>
    </row>
    <row r="504" spans="1:17" x14ac:dyDescent="0.35">
      <c r="A504" s="50">
        <v>979399901</v>
      </c>
      <c r="B504" s="51" t="s">
        <v>366</v>
      </c>
      <c r="C504" s="50">
        <v>2022</v>
      </c>
      <c r="D504" s="50">
        <v>66</v>
      </c>
      <c r="E504" s="51" t="s">
        <v>18</v>
      </c>
      <c r="F504" s="50">
        <v>150</v>
      </c>
      <c r="G504" s="51" t="s">
        <v>21</v>
      </c>
      <c r="H504" s="51" t="s">
        <v>20</v>
      </c>
      <c r="I504" s="50">
        <v>100</v>
      </c>
      <c r="J504" s="50">
        <v>100</v>
      </c>
      <c r="K504" s="50">
        <v>0.57999999999999996</v>
      </c>
      <c r="L504" s="49">
        <f>K504*0.5*(I504/100+J504/100)</f>
        <v>0.57999999999999996</v>
      </c>
      <c r="M504" s="50">
        <v>0.57999999999999996</v>
      </c>
      <c r="N504" s="49">
        <f>M504*0.5*(I504/100+J504/100)</f>
        <v>0.57999999999999996</v>
      </c>
      <c r="O504" s="60">
        <v>173.489664029767</v>
      </c>
      <c r="P504" s="60">
        <v>154.7736209</v>
      </c>
      <c r="Q504" s="8">
        <f>(L504-N504)*P504+(N504*O504)</f>
        <v>100.62400513726486</v>
      </c>
    </row>
    <row r="505" spans="1:17" x14ac:dyDescent="0.35">
      <c r="A505" s="50">
        <v>979399901</v>
      </c>
      <c r="B505" s="51" t="s">
        <v>366</v>
      </c>
      <c r="C505" s="50">
        <v>2022</v>
      </c>
      <c r="D505" s="50">
        <v>66</v>
      </c>
      <c r="E505" s="51" t="s">
        <v>22</v>
      </c>
      <c r="F505" s="50">
        <v>70</v>
      </c>
      <c r="G505" s="51" t="s">
        <v>21</v>
      </c>
      <c r="H505" s="51" t="s">
        <v>20</v>
      </c>
      <c r="I505" s="50">
        <v>100</v>
      </c>
      <c r="J505" s="50">
        <v>100</v>
      </c>
      <c r="K505" s="50">
        <v>5.2</v>
      </c>
      <c r="L505" s="49">
        <f>K505*0.5*(I505/100+J505/100)</f>
        <v>5.2</v>
      </c>
      <c r="M505" s="50">
        <v>5.2</v>
      </c>
      <c r="N505" s="49">
        <f>M505*0.5*(I505/100+J505/100)</f>
        <v>5.2</v>
      </c>
      <c r="O505" s="60">
        <v>106.447543797393</v>
      </c>
      <c r="P505" s="60">
        <v>96.671777219999996</v>
      </c>
      <c r="Q505" s="8">
        <f>(L505-N505)*P505+(N505*O505)</f>
        <v>553.5272277464436</v>
      </c>
    </row>
    <row r="506" spans="1:17" x14ac:dyDescent="0.35">
      <c r="A506" s="50">
        <v>916319908</v>
      </c>
      <c r="B506" s="51" t="s">
        <v>367</v>
      </c>
      <c r="C506" s="50">
        <v>2022</v>
      </c>
      <c r="D506" s="50">
        <v>66</v>
      </c>
      <c r="E506" s="51" t="s">
        <v>22</v>
      </c>
      <c r="F506" s="50">
        <v>150</v>
      </c>
      <c r="G506" s="51" t="s">
        <v>21</v>
      </c>
      <c r="H506" s="51" t="s">
        <v>20</v>
      </c>
      <c r="I506" s="50">
        <v>100</v>
      </c>
      <c r="J506" s="50">
        <v>100</v>
      </c>
      <c r="K506" s="50">
        <v>2.2000000000000002</v>
      </c>
      <c r="L506" s="49">
        <f>K506*0.5*(I506/100+J506/100)</f>
        <v>2.2000000000000002</v>
      </c>
      <c r="M506" s="50">
        <v>2.2000000000000002</v>
      </c>
      <c r="N506" s="49">
        <f>M506*0.5*(I506/100+J506/100)</f>
        <v>2.2000000000000002</v>
      </c>
      <c r="O506" s="60">
        <v>113.470978571808</v>
      </c>
      <c r="P506" s="60">
        <v>102.7791118</v>
      </c>
      <c r="Q506" s="8">
        <f>(L506-N506)*P506+(N506*O506)</f>
        <v>249.63615285797763</v>
      </c>
    </row>
    <row r="507" spans="1:17" x14ac:dyDescent="0.35">
      <c r="A507" s="50">
        <v>916319908</v>
      </c>
      <c r="B507" s="51" t="s">
        <v>367</v>
      </c>
      <c r="C507" s="50">
        <v>2022</v>
      </c>
      <c r="D507" s="50">
        <v>66</v>
      </c>
      <c r="E507" s="51" t="s">
        <v>22</v>
      </c>
      <c r="F507" s="50">
        <v>150</v>
      </c>
      <c r="G507" s="51" t="s">
        <v>21</v>
      </c>
      <c r="H507" s="51" t="s">
        <v>20</v>
      </c>
      <c r="I507" s="50">
        <v>100</v>
      </c>
      <c r="J507" s="50">
        <v>100</v>
      </c>
      <c r="K507" s="50">
        <v>5.6920000000000002</v>
      </c>
      <c r="L507" s="49">
        <f>K507*0.5*(I507/100+J507/100)</f>
        <v>5.6920000000000002</v>
      </c>
      <c r="M507" s="47"/>
      <c r="N507" s="49">
        <f>M507*0.5*(I507/100+J507/100)</f>
        <v>0</v>
      </c>
      <c r="O507" s="60">
        <v>102.77911180157299</v>
      </c>
      <c r="P507" s="60">
        <v>102.7791118</v>
      </c>
      <c r="Q507" s="8">
        <f>(L507-N507)*P507+(N507*O507)</f>
        <v>585.0187043656</v>
      </c>
    </row>
    <row r="508" spans="1:17" x14ac:dyDescent="0.35">
      <c r="A508" s="50">
        <v>916319908</v>
      </c>
      <c r="B508" s="51" t="s">
        <v>367</v>
      </c>
      <c r="C508" s="50">
        <v>2022</v>
      </c>
      <c r="D508" s="50">
        <v>66</v>
      </c>
      <c r="E508" s="51" t="s">
        <v>22</v>
      </c>
      <c r="F508" s="50">
        <v>120</v>
      </c>
      <c r="G508" s="51" t="s">
        <v>21</v>
      </c>
      <c r="H508" s="51" t="s">
        <v>20</v>
      </c>
      <c r="I508" s="50">
        <v>100</v>
      </c>
      <c r="J508" s="50">
        <v>100</v>
      </c>
      <c r="K508" s="50">
        <v>54.582000000000001</v>
      </c>
      <c r="L508" s="49">
        <f>K508*0.5*(I508/100+J508/100)</f>
        <v>54.582000000000001</v>
      </c>
      <c r="M508" s="47"/>
      <c r="N508" s="49">
        <f>M508*0.5*(I508/100+J508/100)</f>
        <v>0</v>
      </c>
      <c r="O508" s="60">
        <v>100.703021166575</v>
      </c>
      <c r="P508" s="60">
        <v>100.70302119999999</v>
      </c>
      <c r="Q508" s="8">
        <f>(L508-N508)*P508+(N508*O508)</f>
        <v>5496.5723031383995</v>
      </c>
    </row>
    <row r="509" spans="1:17" x14ac:dyDescent="0.35">
      <c r="A509" s="50">
        <v>916319908</v>
      </c>
      <c r="B509" s="51" t="s">
        <v>367</v>
      </c>
      <c r="C509" s="50">
        <v>2022</v>
      </c>
      <c r="D509" s="50">
        <v>66</v>
      </c>
      <c r="E509" s="51" t="s">
        <v>22</v>
      </c>
      <c r="F509" s="50">
        <v>70</v>
      </c>
      <c r="G509" s="51" t="s">
        <v>21</v>
      </c>
      <c r="H509" s="51" t="s">
        <v>20</v>
      </c>
      <c r="I509" s="50">
        <v>0</v>
      </c>
      <c r="J509" s="50">
        <v>0</v>
      </c>
      <c r="K509" s="50">
        <v>2.2000000000000002</v>
      </c>
      <c r="L509" s="49">
        <f>K509*0.5*(I509/100+J509/100)</f>
        <v>0</v>
      </c>
      <c r="M509" s="47"/>
      <c r="N509" s="49">
        <f>M509*0.5*(I509/100+J509/100)</f>
        <v>0</v>
      </c>
      <c r="O509" s="60">
        <v>96.671777215124294</v>
      </c>
      <c r="P509" s="60">
        <v>96.671777219999996</v>
      </c>
      <c r="Q509" s="8">
        <f>(L509-N509)*P509+(N509*O509)</f>
        <v>0</v>
      </c>
    </row>
    <row r="510" spans="1:17" x14ac:dyDescent="0.35">
      <c r="A510" s="50">
        <v>916319908</v>
      </c>
      <c r="B510" s="51" t="s">
        <v>367</v>
      </c>
      <c r="C510" s="50">
        <v>2022</v>
      </c>
      <c r="D510" s="50">
        <v>66</v>
      </c>
      <c r="E510" s="51" t="s">
        <v>22</v>
      </c>
      <c r="F510" s="50">
        <v>70</v>
      </c>
      <c r="G510" s="51" t="s">
        <v>21</v>
      </c>
      <c r="H510" s="51" t="s">
        <v>20</v>
      </c>
      <c r="I510" s="50">
        <v>100</v>
      </c>
      <c r="J510" s="50">
        <v>100</v>
      </c>
      <c r="K510" s="50">
        <v>13.965999999999999</v>
      </c>
      <c r="L510" s="49">
        <f>K510*0.5*(I510/100+J510/100)</f>
        <v>13.965999999999999</v>
      </c>
      <c r="M510" s="47"/>
      <c r="N510" s="49">
        <f>M510*0.5*(I510/100+J510/100)</f>
        <v>0</v>
      </c>
      <c r="O510" s="60">
        <v>96.671777215124294</v>
      </c>
      <c r="P510" s="60">
        <v>96.671777219999996</v>
      </c>
      <c r="Q510" s="8">
        <f>(L510-N510)*P510+(N510*O510)</f>
        <v>1350.11804065452</v>
      </c>
    </row>
    <row r="511" spans="1:17" x14ac:dyDescent="0.35">
      <c r="A511" s="50">
        <v>921683057</v>
      </c>
      <c r="B511" s="51" t="s">
        <v>368</v>
      </c>
      <c r="C511" s="50">
        <v>2022</v>
      </c>
      <c r="D511" s="50">
        <v>66</v>
      </c>
      <c r="E511" s="51" t="s">
        <v>22</v>
      </c>
      <c r="F511" s="50">
        <v>95</v>
      </c>
      <c r="G511" s="51" t="s">
        <v>21</v>
      </c>
      <c r="H511" s="51" t="s">
        <v>20</v>
      </c>
      <c r="I511" s="50">
        <v>100</v>
      </c>
      <c r="J511" s="50">
        <v>100</v>
      </c>
      <c r="K511" s="50">
        <v>21</v>
      </c>
      <c r="L511" s="49">
        <f>K511*0.5*(I511/100+J511/100)</f>
        <v>21</v>
      </c>
      <c r="M511" s="50">
        <v>2</v>
      </c>
      <c r="N511" s="49">
        <f>M511*0.5*(I511/100+J511/100)</f>
        <v>2</v>
      </c>
      <c r="O511" s="60">
        <v>108.76550906947701</v>
      </c>
      <c r="P511" s="60">
        <v>98.687399189999994</v>
      </c>
      <c r="Q511" s="8">
        <f>(L511-N511)*P511+(N511*O511)</f>
        <v>2092.5916027489538</v>
      </c>
    </row>
    <row r="512" spans="1:17" x14ac:dyDescent="0.35">
      <c r="A512" s="50">
        <v>921683057</v>
      </c>
      <c r="B512" s="51" t="s">
        <v>368</v>
      </c>
      <c r="C512" s="50">
        <v>2022</v>
      </c>
      <c r="D512" s="50">
        <v>66</v>
      </c>
      <c r="E512" s="51" t="s">
        <v>22</v>
      </c>
      <c r="F512" s="50">
        <v>95</v>
      </c>
      <c r="G512" s="51" t="s">
        <v>21</v>
      </c>
      <c r="H512" s="51" t="s">
        <v>20</v>
      </c>
      <c r="I512" s="50">
        <v>100</v>
      </c>
      <c r="J512" s="50">
        <v>100</v>
      </c>
      <c r="K512" s="50">
        <v>116.76</v>
      </c>
      <c r="L512" s="49">
        <f>K512*0.5*(I512/100+J512/100)</f>
        <v>116.76</v>
      </c>
      <c r="M512" s="47"/>
      <c r="N512" s="49">
        <f>M512*0.5*(I512/100+J512/100)</f>
        <v>0</v>
      </c>
      <c r="O512" s="60">
        <v>98.687399190849803</v>
      </c>
      <c r="P512" s="60">
        <v>98.687399189999994</v>
      </c>
      <c r="Q512" s="8">
        <f>(L512-N512)*P512+(N512*O512)</f>
        <v>11522.7407294244</v>
      </c>
    </row>
    <row r="513" spans="1:17" x14ac:dyDescent="0.35">
      <c r="A513" s="50">
        <v>921683057</v>
      </c>
      <c r="B513" s="51" t="s">
        <v>368</v>
      </c>
      <c r="C513" s="50">
        <v>2022</v>
      </c>
      <c r="D513" s="50">
        <v>66</v>
      </c>
      <c r="E513" s="51" t="s">
        <v>22</v>
      </c>
      <c r="F513" s="50">
        <v>70</v>
      </c>
      <c r="G513" s="51" t="s">
        <v>21</v>
      </c>
      <c r="H513" s="51" t="s">
        <v>20</v>
      </c>
      <c r="I513" s="50">
        <v>100</v>
      </c>
      <c r="J513" s="50">
        <v>100</v>
      </c>
      <c r="K513" s="50">
        <v>158.24</v>
      </c>
      <c r="L513" s="49">
        <f>K513*0.5*(I513/100+J513/100)</f>
        <v>158.24</v>
      </c>
      <c r="M513" s="50">
        <v>3</v>
      </c>
      <c r="N513" s="49">
        <f>M513*0.5*(I513/100+J513/100)</f>
        <v>3</v>
      </c>
      <c r="O513" s="60">
        <v>96.671777215124294</v>
      </c>
      <c r="P513" s="60">
        <v>96.671777219999996</v>
      </c>
      <c r="Q513" s="8">
        <f>(L513-N513)*P513+(N513*O513)</f>
        <v>15297.342027278173</v>
      </c>
    </row>
  </sheetData>
  <autoFilter ref="A2:Q513" xr:uid="{00000000-0001-0000-0000-000000000000}">
    <sortState xmlns:xlrd2="http://schemas.microsoft.com/office/spreadsheetml/2017/richdata2" ref="A3:Q513">
      <sortCondition ref="B2:B51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C45D-2350-4DE0-B20E-A1FFF686FE41}">
  <dimension ref="A1:B51"/>
  <sheetViews>
    <sheetView workbookViewId="0"/>
  </sheetViews>
  <sheetFormatPr baseColWidth="10" defaultColWidth="11.54296875" defaultRowHeight="14.5" x14ac:dyDescent="0.35"/>
  <cols>
    <col min="1" max="1" width="13.54296875" bestFit="1" customWidth="1"/>
    <col min="2" max="2" width="25.453125" bestFit="1" customWidth="1"/>
  </cols>
  <sheetData>
    <row r="1" spans="1:2" x14ac:dyDescent="0.35">
      <c r="A1" s="24" t="s">
        <v>306</v>
      </c>
      <c r="B1" t="s">
        <v>530</v>
      </c>
    </row>
    <row r="2" spans="1:2" x14ac:dyDescent="0.35">
      <c r="A2" s="25">
        <v>912631532</v>
      </c>
      <c r="B2" s="26">
        <v>62872.866673725039</v>
      </c>
    </row>
    <row r="3" spans="1:2" x14ac:dyDescent="0.35">
      <c r="A3" s="25">
        <v>915635857</v>
      </c>
      <c r="B3" s="26">
        <v>79947.46024337587</v>
      </c>
    </row>
    <row r="4" spans="1:2" x14ac:dyDescent="0.35">
      <c r="A4" s="25">
        <v>915729290</v>
      </c>
      <c r="B4" s="26">
        <v>4946.8003805540511</v>
      </c>
    </row>
    <row r="5" spans="1:2" x14ac:dyDescent="0.35">
      <c r="A5" s="25">
        <v>916319908</v>
      </c>
      <c r="B5" s="26">
        <v>7681.3452010164974</v>
      </c>
    </row>
    <row r="6" spans="1:2" x14ac:dyDescent="0.35">
      <c r="A6" s="25">
        <v>916763476</v>
      </c>
      <c r="B6" s="26">
        <v>34.637281237252402</v>
      </c>
    </row>
    <row r="7" spans="1:2" x14ac:dyDescent="0.35">
      <c r="A7" s="25">
        <v>917424799</v>
      </c>
      <c r="B7" s="26">
        <v>73067.830520737421</v>
      </c>
    </row>
    <row r="8" spans="1:2" x14ac:dyDescent="0.35">
      <c r="A8" s="25">
        <v>917856222</v>
      </c>
      <c r="B8" s="26">
        <v>5424.9925335759181</v>
      </c>
    </row>
    <row r="9" spans="1:2" x14ac:dyDescent="0.35">
      <c r="A9" s="25">
        <v>917983550</v>
      </c>
      <c r="B9" s="26">
        <v>0</v>
      </c>
    </row>
    <row r="10" spans="1:2" x14ac:dyDescent="0.35">
      <c r="A10" s="25">
        <v>918312730</v>
      </c>
      <c r="B10" s="26">
        <v>7309.0343632926997</v>
      </c>
    </row>
    <row r="11" spans="1:2" x14ac:dyDescent="0.35">
      <c r="A11" s="25">
        <v>918999361</v>
      </c>
      <c r="B11" s="26">
        <v>8142.2416490403002</v>
      </c>
    </row>
    <row r="12" spans="1:2" x14ac:dyDescent="0.35">
      <c r="A12" s="25">
        <v>919415096</v>
      </c>
      <c r="B12" s="26">
        <v>2739.65401088</v>
      </c>
    </row>
    <row r="13" spans="1:2" x14ac:dyDescent="0.35">
      <c r="A13" s="25">
        <v>919884452</v>
      </c>
      <c r="B13" s="26">
        <v>6296.3529101231697</v>
      </c>
    </row>
    <row r="14" spans="1:2" x14ac:dyDescent="0.35">
      <c r="A14" s="25">
        <v>921025610</v>
      </c>
      <c r="B14" s="26">
        <v>3354.7686584999997</v>
      </c>
    </row>
    <row r="15" spans="1:2" x14ac:dyDescent="0.35">
      <c r="A15" s="25">
        <v>921680554</v>
      </c>
      <c r="B15" s="26">
        <v>15294.275992519559</v>
      </c>
    </row>
    <row r="16" spans="1:2" x14ac:dyDescent="0.35">
      <c r="A16" s="25">
        <v>921683057</v>
      </c>
      <c r="B16" s="26">
        <v>28912.674359451528</v>
      </c>
    </row>
    <row r="17" spans="1:2" x14ac:dyDescent="0.35">
      <c r="A17" s="25">
        <v>923050612</v>
      </c>
      <c r="B17" s="26">
        <v>1810.1790284444999</v>
      </c>
    </row>
    <row r="18" spans="1:2" x14ac:dyDescent="0.35">
      <c r="A18" s="25">
        <v>923152601</v>
      </c>
      <c r="B18" s="26">
        <v>22976.734946286153</v>
      </c>
    </row>
    <row r="19" spans="1:2" x14ac:dyDescent="0.35">
      <c r="A19" s="25">
        <v>923354204</v>
      </c>
      <c r="B19" s="26">
        <v>31114.435192591769</v>
      </c>
    </row>
    <row r="20" spans="1:2" x14ac:dyDescent="0.35">
      <c r="A20" s="25">
        <v>923819177</v>
      </c>
      <c r="B20" s="26">
        <v>966.7177721999999</v>
      </c>
    </row>
    <row r="21" spans="1:2" x14ac:dyDescent="0.35">
      <c r="A21" s="25">
        <v>923993355</v>
      </c>
      <c r="B21" s="26">
        <v>28626.276957537506</v>
      </c>
    </row>
    <row r="22" spans="1:2" x14ac:dyDescent="0.35">
      <c r="A22" s="25">
        <v>924527994</v>
      </c>
      <c r="B22" s="26">
        <v>2477.0537196690002</v>
      </c>
    </row>
    <row r="23" spans="1:2" x14ac:dyDescent="0.35">
      <c r="A23" s="25">
        <v>924619260</v>
      </c>
      <c r="B23" s="26">
        <v>16888.840718146614</v>
      </c>
    </row>
    <row r="24" spans="1:2" x14ac:dyDescent="0.35">
      <c r="A24" s="25">
        <v>924868759</v>
      </c>
      <c r="B24" s="26">
        <v>14693.2420848936</v>
      </c>
    </row>
    <row r="25" spans="1:2" x14ac:dyDescent="0.35">
      <c r="A25" s="25">
        <v>924934867</v>
      </c>
      <c r="B25" s="26">
        <v>14250.460443036</v>
      </c>
    </row>
    <row r="26" spans="1:2" x14ac:dyDescent="0.35">
      <c r="A26" s="25">
        <v>925017809</v>
      </c>
      <c r="B26" s="26">
        <v>2235.5446078799996</v>
      </c>
    </row>
    <row r="27" spans="1:2" x14ac:dyDescent="0.35">
      <c r="A27" s="25">
        <v>925336637</v>
      </c>
      <c r="B27" s="26">
        <v>8489.5540586637981</v>
      </c>
    </row>
    <row r="28" spans="1:2" x14ac:dyDescent="0.35">
      <c r="A28" s="25">
        <v>925668389</v>
      </c>
      <c r="B28" s="26">
        <v>34011.408300351577</v>
      </c>
    </row>
    <row r="29" spans="1:2" x14ac:dyDescent="0.35">
      <c r="A29" s="25">
        <v>925803375</v>
      </c>
      <c r="B29" s="26">
        <v>9398.0634774124119</v>
      </c>
    </row>
    <row r="30" spans="1:2" x14ac:dyDescent="0.35">
      <c r="A30" s="25">
        <v>962986633</v>
      </c>
      <c r="B30" s="26">
        <v>121323.76491756902</v>
      </c>
    </row>
    <row r="31" spans="1:2" x14ac:dyDescent="0.35">
      <c r="A31" s="25">
        <v>968168134</v>
      </c>
      <c r="B31" s="26">
        <v>9886.7084694227833</v>
      </c>
    </row>
    <row r="32" spans="1:2" x14ac:dyDescent="0.35">
      <c r="A32" s="25">
        <v>971058854</v>
      </c>
      <c r="B32" s="26">
        <v>42796.886703290635</v>
      </c>
    </row>
    <row r="33" spans="1:2" x14ac:dyDescent="0.35">
      <c r="A33" s="25">
        <v>971589752</v>
      </c>
      <c r="B33" s="26">
        <v>7612.095750752268</v>
      </c>
    </row>
    <row r="34" spans="1:2" x14ac:dyDescent="0.35">
      <c r="A34" s="25">
        <v>976944801</v>
      </c>
      <c r="B34" s="26">
        <v>119618.47820889995</v>
      </c>
    </row>
    <row r="35" spans="1:2" x14ac:dyDescent="0.35">
      <c r="A35" s="25">
        <v>978631029</v>
      </c>
      <c r="B35" s="26">
        <v>138492.47489273528</v>
      </c>
    </row>
    <row r="36" spans="1:2" x14ac:dyDescent="0.35">
      <c r="A36" s="25">
        <v>979151950</v>
      </c>
      <c r="B36" s="26">
        <v>154722.97934593481</v>
      </c>
    </row>
    <row r="37" spans="1:2" x14ac:dyDescent="0.35">
      <c r="A37" s="25">
        <v>979379455</v>
      </c>
      <c r="B37" s="26">
        <v>15855.421564365601</v>
      </c>
    </row>
    <row r="38" spans="1:2" x14ac:dyDescent="0.35">
      <c r="A38" s="25">
        <v>979399901</v>
      </c>
      <c r="B38" s="26">
        <v>3187.7832671702063</v>
      </c>
    </row>
    <row r="39" spans="1:2" x14ac:dyDescent="0.35">
      <c r="A39" s="25">
        <v>979422679</v>
      </c>
      <c r="B39" s="26">
        <v>216316.36832716048</v>
      </c>
    </row>
    <row r="40" spans="1:2" x14ac:dyDescent="0.35">
      <c r="A40" s="25">
        <v>980038408</v>
      </c>
      <c r="B40" s="26">
        <v>73406.035537388991</v>
      </c>
    </row>
    <row r="41" spans="1:2" x14ac:dyDescent="0.35">
      <c r="A41" s="25">
        <v>980234088</v>
      </c>
      <c r="B41" s="26">
        <v>0</v>
      </c>
    </row>
    <row r="42" spans="1:2" x14ac:dyDescent="0.35">
      <c r="A42" s="25">
        <v>980489698</v>
      </c>
      <c r="B42" s="26">
        <v>373037.52687279251</v>
      </c>
    </row>
    <row r="43" spans="1:2" x14ac:dyDescent="0.35">
      <c r="A43" s="25">
        <v>982897327</v>
      </c>
      <c r="B43" s="26">
        <v>22204.279400022289</v>
      </c>
    </row>
    <row r="44" spans="1:2" x14ac:dyDescent="0.35">
      <c r="A44" s="25">
        <v>982974011</v>
      </c>
      <c r="B44" s="26">
        <v>290405.52839892899</v>
      </c>
    </row>
    <row r="45" spans="1:2" x14ac:dyDescent="0.35">
      <c r="A45" s="25">
        <v>984882114</v>
      </c>
      <c r="B45" s="26">
        <v>97869.484544740728</v>
      </c>
    </row>
    <row r="46" spans="1:2" x14ac:dyDescent="0.35">
      <c r="A46" s="25">
        <v>985411131</v>
      </c>
      <c r="B46" s="26">
        <v>22120.758880559821</v>
      </c>
    </row>
    <row r="47" spans="1:2" x14ac:dyDescent="0.35">
      <c r="A47" s="25">
        <v>986347801</v>
      </c>
      <c r="B47" s="26">
        <v>15833.612892905454</v>
      </c>
    </row>
    <row r="48" spans="1:2" x14ac:dyDescent="0.35">
      <c r="A48" s="25">
        <v>988807648</v>
      </c>
      <c r="B48" s="26">
        <v>103969.53833260479</v>
      </c>
    </row>
    <row r="49" spans="1:2" x14ac:dyDescent="0.35">
      <c r="A49" s="25">
        <v>996732673</v>
      </c>
      <c r="B49" s="26">
        <v>8382.496490182235</v>
      </c>
    </row>
    <row r="50" spans="1:2" x14ac:dyDescent="0.35">
      <c r="A50" s="25">
        <v>998509289</v>
      </c>
      <c r="B50" s="26">
        <v>526.13818620222423</v>
      </c>
    </row>
    <row r="51" spans="1:2" x14ac:dyDescent="0.35">
      <c r="A51" s="25" t="s">
        <v>369</v>
      </c>
      <c r="B51" s="26">
        <v>2331531.8070687712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0"/>
  <sheetViews>
    <sheetView workbookViewId="0"/>
  </sheetViews>
  <sheetFormatPr baseColWidth="10" defaultColWidth="8.90625" defaultRowHeight="14.5" x14ac:dyDescent="0.35"/>
  <cols>
    <col min="1" max="1" width="10.1796875" bestFit="1" customWidth="1"/>
    <col min="2" max="2" width="17" bestFit="1" customWidth="1"/>
    <col min="3" max="3" width="7.36328125" bestFit="1" customWidth="1"/>
    <col min="4" max="4" width="16.453125" bestFit="1" customWidth="1"/>
    <col min="5" max="5" width="17" customWidth="1"/>
    <col min="6" max="6" width="16.453125" bestFit="1" customWidth="1"/>
    <col min="7" max="7" width="16.08984375" bestFit="1" customWidth="1"/>
    <col min="8" max="8" width="15" bestFit="1" customWidth="1"/>
    <col min="9" max="9" width="13.6328125" bestFit="1" customWidth="1"/>
    <col min="10" max="10" width="16.1796875" bestFit="1" customWidth="1"/>
    <col min="11" max="12" width="12.6328125" bestFit="1" customWidth="1"/>
    <col min="13" max="13" width="10.6328125" bestFit="1" customWidth="1"/>
    <col min="14" max="14" width="13.1796875" bestFit="1" customWidth="1"/>
  </cols>
  <sheetData>
    <row r="1" spans="1:16" x14ac:dyDescent="0.35">
      <c r="O1" s="40">
        <v>65.7</v>
      </c>
      <c r="P1" s="40" t="s">
        <v>59</v>
      </c>
    </row>
    <row r="2" spans="1:16" x14ac:dyDescent="0.35">
      <c r="O2" s="40">
        <v>123.1</v>
      </c>
      <c r="P2" s="40" t="s">
        <v>60</v>
      </c>
    </row>
    <row r="4" spans="1:16" x14ac:dyDescent="0.35">
      <c r="K4" s="52">
        <v>21.2</v>
      </c>
      <c r="L4" s="52">
        <v>44.9</v>
      </c>
      <c r="N4" s="27"/>
    </row>
    <row r="5" spans="1:16" ht="29" x14ac:dyDescent="0.35">
      <c r="A5" s="1" t="s">
        <v>0</v>
      </c>
      <c r="B5" s="1" t="s">
        <v>1</v>
      </c>
      <c r="C5" s="1" t="s">
        <v>2</v>
      </c>
      <c r="D5" s="1" t="s">
        <v>515</v>
      </c>
      <c r="E5" s="1" t="s">
        <v>519</v>
      </c>
      <c r="F5" s="1" t="s">
        <v>520</v>
      </c>
      <c r="G5" s="1" t="s">
        <v>61</v>
      </c>
      <c r="H5" s="1" t="s">
        <v>521</v>
      </c>
      <c r="I5" s="1" t="s">
        <v>62</v>
      </c>
      <c r="J5" s="1" t="s">
        <v>516</v>
      </c>
      <c r="K5" s="53" t="s">
        <v>63</v>
      </c>
      <c r="L5" s="53" t="s">
        <v>64</v>
      </c>
      <c r="M5" s="53" t="s">
        <v>65</v>
      </c>
      <c r="N5" s="53" t="s">
        <v>305</v>
      </c>
    </row>
    <row r="6" spans="1:16" x14ac:dyDescent="0.35">
      <c r="A6" s="50">
        <v>979151950</v>
      </c>
      <c r="B6" s="51" t="s">
        <v>307</v>
      </c>
      <c r="C6" s="50">
        <v>2022</v>
      </c>
      <c r="D6" s="50">
        <v>132</v>
      </c>
      <c r="E6" s="51" t="s">
        <v>161</v>
      </c>
      <c r="F6" s="51" t="s">
        <v>412</v>
      </c>
      <c r="G6" s="51" t="s">
        <v>162</v>
      </c>
      <c r="H6" s="50">
        <v>2692</v>
      </c>
      <c r="I6" s="50" t="b">
        <v>1</v>
      </c>
      <c r="J6" s="50">
        <v>1</v>
      </c>
      <c r="K6">
        <f>J6*$K$4</f>
        <v>21.2</v>
      </c>
      <c r="L6" s="48">
        <f>(H6/1000)*$L$4</f>
        <v>120.8708</v>
      </c>
      <c r="M6">
        <f>IF(I6=FALSE,0,(IF(H6&lt;132,J6*O$1,J6*O$2)))</f>
        <v>123.1</v>
      </c>
      <c r="N6" s="49">
        <f>K6+L6+M6</f>
        <v>265.17079999999999</v>
      </c>
    </row>
    <row r="7" spans="1:16" ht="29" x14ac:dyDescent="0.35">
      <c r="A7" s="50">
        <v>979151950</v>
      </c>
      <c r="B7" s="51" t="s">
        <v>307</v>
      </c>
      <c r="C7" s="50">
        <v>2022</v>
      </c>
      <c r="D7" s="50">
        <v>132</v>
      </c>
      <c r="E7" s="51" t="s">
        <v>163</v>
      </c>
      <c r="F7" s="51" t="s">
        <v>413</v>
      </c>
      <c r="G7" s="51" t="s">
        <v>164</v>
      </c>
      <c r="H7" s="50">
        <v>2782</v>
      </c>
      <c r="I7" s="50" t="b">
        <v>0</v>
      </c>
      <c r="J7" s="50">
        <v>1</v>
      </c>
      <c r="K7">
        <f t="shared" ref="K7:K70" si="0">J7*$K$4</f>
        <v>21.2</v>
      </c>
      <c r="L7" s="48">
        <f t="shared" ref="L7:L70" si="1">(H7/1000)*$L$4</f>
        <v>124.9118</v>
      </c>
      <c r="M7">
        <f t="shared" ref="M7:M70" si="2">IF(I7=FALSE,0,(IF(H7&lt;132,J7*O$1,J7*O$2)))</f>
        <v>0</v>
      </c>
      <c r="N7" s="49">
        <f t="shared" ref="N7:N70" si="3">K7+L7+M7</f>
        <v>146.11179999999999</v>
      </c>
    </row>
    <row r="8" spans="1:16" x14ac:dyDescent="0.35">
      <c r="A8" s="50">
        <v>979151950</v>
      </c>
      <c r="B8" s="51" t="s">
        <v>307</v>
      </c>
      <c r="C8" s="50">
        <v>2022</v>
      </c>
      <c r="D8" s="50">
        <v>132</v>
      </c>
      <c r="E8" s="51" t="s">
        <v>165</v>
      </c>
      <c r="F8" s="51" t="s">
        <v>414</v>
      </c>
      <c r="G8" s="51" t="s">
        <v>166</v>
      </c>
      <c r="H8" s="50">
        <v>473</v>
      </c>
      <c r="I8" s="50" t="b">
        <v>0</v>
      </c>
      <c r="J8" s="50">
        <v>1</v>
      </c>
      <c r="K8">
        <f t="shared" si="0"/>
        <v>21.2</v>
      </c>
      <c r="L8" s="48">
        <f t="shared" si="1"/>
        <v>21.237699999999997</v>
      </c>
      <c r="M8">
        <f t="shared" si="2"/>
        <v>0</v>
      </c>
      <c r="N8" s="49">
        <f t="shared" si="3"/>
        <v>42.437699999999992</v>
      </c>
    </row>
    <row r="9" spans="1:16" x14ac:dyDescent="0.35">
      <c r="A9" s="50">
        <v>979151950</v>
      </c>
      <c r="B9" s="51" t="s">
        <v>307</v>
      </c>
      <c r="C9" s="50">
        <v>2022</v>
      </c>
      <c r="D9" s="50">
        <v>132</v>
      </c>
      <c r="E9" s="51" t="s">
        <v>317</v>
      </c>
      <c r="F9" s="51" t="s">
        <v>415</v>
      </c>
      <c r="G9" s="51" t="s">
        <v>167</v>
      </c>
      <c r="H9" s="50">
        <v>503</v>
      </c>
      <c r="I9" s="50" t="b">
        <v>0</v>
      </c>
      <c r="J9" s="50">
        <v>1</v>
      </c>
      <c r="K9">
        <f t="shared" si="0"/>
        <v>21.2</v>
      </c>
      <c r="L9" s="48">
        <f t="shared" si="1"/>
        <v>22.584699999999998</v>
      </c>
      <c r="M9">
        <f t="shared" si="2"/>
        <v>0</v>
      </c>
      <c r="N9" s="49">
        <f t="shared" si="3"/>
        <v>43.784700000000001</v>
      </c>
    </row>
    <row r="10" spans="1:16" x14ac:dyDescent="0.35">
      <c r="A10" s="50">
        <v>979151950</v>
      </c>
      <c r="B10" s="51" t="s">
        <v>307</v>
      </c>
      <c r="C10" s="50">
        <v>2022</v>
      </c>
      <c r="D10" s="50">
        <v>132</v>
      </c>
      <c r="E10" s="51" t="s">
        <v>168</v>
      </c>
      <c r="F10" s="51" t="s">
        <v>416</v>
      </c>
      <c r="G10" s="51" t="s">
        <v>169</v>
      </c>
      <c r="H10" s="50">
        <v>165</v>
      </c>
      <c r="I10" s="50" t="b">
        <v>0</v>
      </c>
      <c r="J10" s="50">
        <v>1</v>
      </c>
      <c r="K10">
        <f t="shared" si="0"/>
        <v>21.2</v>
      </c>
      <c r="L10" s="48">
        <f t="shared" si="1"/>
        <v>7.4085000000000001</v>
      </c>
      <c r="M10">
        <f t="shared" si="2"/>
        <v>0</v>
      </c>
      <c r="N10" s="49">
        <f t="shared" si="3"/>
        <v>28.608499999999999</v>
      </c>
    </row>
    <row r="11" spans="1:16" ht="29" x14ac:dyDescent="0.35">
      <c r="A11" s="50">
        <v>979151950</v>
      </c>
      <c r="B11" s="51" t="s">
        <v>307</v>
      </c>
      <c r="C11" s="50">
        <v>2022</v>
      </c>
      <c r="D11" s="50">
        <v>132</v>
      </c>
      <c r="E11" s="51" t="s">
        <v>170</v>
      </c>
      <c r="F11" s="51" t="s">
        <v>417</v>
      </c>
      <c r="G11" s="51" t="s">
        <v>171</v>
      </c>
      <c r="H11" s="50">
        <v>842</v>
      </c>
      <c r="I11" s="50" t="b">
        <v>0</v>
      </c>
      <c r="J11" s="50">
        <v>1</v>
      </c>
      <c r="K11">
        <f t="shared" si="0"/>
        <v>21.2</v>
      </c>
      <c r="L11" s="48">
        <f t="shared" si="1"/>
        <v>37.805799999999998</v>
      </c>
      <c r="M11">
        <f t="shared" si="2"/>
        <v>0</v>
      </c>
      <c r="N11" s="49">
        <f t="shared" si="3"/>
        <v>59.005799999999994</v>
      </c>
    </row>
    <row r="12" spans="1:16" x14ac:dyDescent="0.35">
      <c r="A12" s="50">
        <v>979151950</v>
      </c>
      <c r="B12" s="51" t="s">
        <v>307</v>
      </c>
      <c r="C12" s="50">
        <v>2022</v>
      </c>
      <c r="D12" s="50">
        <v>132</v>
      </c>
      <c r="E12" s="51" t="s">
        <v>172</v>
      </c>
      <c r="F12" s="51" t="s">
        <v>317</v>
      </c>
      <c r="G12" s="51" t="s">
        <v>173</v>
      </c>
      <c r="H12" s="50">
        <v>796</v>
      </c>
      <c r="I12" s="50" t="b">
        <v>0</v>
      </c>
      <c r="J12" s="50">
        <v>1</v>
      </c>
      <c r="K12">
        <f t="shared" si="0"/>
        <v>21.2</v>
      </c>
      <c r="L12" s="48">
        <f t="shared" si="1"/>
        <v>35.740400000000001</v>
      </c>
      <c r="M12">
        <f t="shared" si="2"/>
        <v>0</v>
      </c>
      <c r="N12" s="49">
        <f t="shared" si="3"/>
        <v>56.940399999999997</v>
      </c>
    </row>
    <row r="13" spans="1:16" ht="29" x14ac:dyDescent="0.35">
      <c r="A13" s="50">
        <v>979151950</v>
      </c>
      <c r="B13" s="51" t="s">
        <v>307</v>
      </c>
      <c r="C13" s="50">
        <v>2022</v>
      </c>
      <c r="D13" s="50">
        <v>132</v>
      </c>
      <c r="E13" s="51" t="s">
        <v>174</v>
      </c>
      <c r="F13" s="51" t="s">
        <v>418</v>
      </c>
      <c r="G13" s="51" t="s">
        <v>175</v>
      </c>
      <c r="H13" s="50">
        <v>1339</v>
      </c>
      <c r="I13" s="50" t="b">
        <v>1</v>
      </c>
      <c r="J13" s="50">
        <v>1</v>
      </c>
      <c r="K13">
        <f t="shared" si="0"/>
        <v>21.2</v>
      </c>
      <c r="L13" s="48">
        <f t="shared" si="1"/>
        <v>60.121099999999998</v>
      </c>
      <c r="M13">
        <f t="shared" si="2"/>
        <v>123.1</v>
      </c>
      <c r="N13" s="49">
        <f t="shared" si="3"/>
        <v>204.4211</v>
      </c>
    </row>
    <row r="14" spans="1:16" ht="43.5" x14ac:dyDescent="0.35">
      <c r="A14" s="50">
        <v>979151950</v>
      </c>
      <c r="B14" s="51" t="s">
        <v>307</v>
      </c>
      <c r="C14" s="50">
        <v>2022</v>
      </c>
      <c r="D14" s="50">
        <v>132</v>
      </c>
      <c r="E14" s="51" t="s">
        <v>275</v>
      </c>
      <c r="F14" s="51" t="s">
        <v>419</v>
      </c>
      <c r="G14" s="51" t="s">
        <v>276</v>
      </c>
      <c r="H14" s="50">
        <v>2100</v>
      </c>
      <c r="I14" s="50" t="b">
        <v>0</v>
      </c>
      <c r="J14" s="50">
        <v>1</v>
      </c>
      <c r="K14">
        <f t="shared" si="0"/>
        <v>21.2</v>
      </c>
      <c r="L14" s="48">
        <f t="shared" si="1"/>
        <v>94.29</v>
      </c>
      <c r="M14">
        <f t="shared" si="2"/>
        <v>0</v>
      </c>
      <c r="N14" s="49">
        <f t="shared" si="3"/>
        <v>115.49000000000001</v>
      </c>
    </row>
    <row r="15" spans="1:16" ht="29" x14ac:dyDescent="0.35">
      <c r="A15" s="50">
        <v>979151950</v>
      </c>
      <c r="B15" s="51" t="s">
        <v>307</v>
      </c>
      <c r="C15" s="50">
        <v>2022</v>
      </c>
      <c r="D15" s="50">
        <v>132</v>
      </c>
      <c r="E15" s="51" t="s">
        <v>277</v>
      </c>
      <c r="F15" s="51" t="s">
        <v>420</v>
      </c>
      <c r="G15" s="51" t="s">
        <v>156</v>
      </c>
      <c r="H15" s="50">
        <v>2346</v>
      </c>
      <c r="I15" s="50" t="b">
        <v>0</v>
      </c>
      <c r="J15" s="50">
        <v>1</v>
      </c>
      <c r="K15">
        <f t="shared" si="0"/>
        <v>21.2</v>
      </c>
      <c r="L15" s="48">
        <f t="shared" si="1"/>
        <v>105.33540000000001</v>
      </c>
      <c r="M15">
        <f t="shared" si="2"/>
        <v>0</v>
      </c>
      <c r="N15" s="49">
        <f t="shared" si="3"/>
        <v>126.53540000000001</v>
      </c>
    </row>
    <row r="16" spans="1:16" ht="29" x14ac:dyDescent="0.35">
      <c r="A16" s="50">
        <v>979151950</v>
      </c>
      <c r="B16" s="51" t="s">
        <v>307</v>
      </c>
      <c r="C16" s="50">
        <v>2022</v>
      </c>
      <c r="D16" s="50">
        <v>132</v>
      </c>
      <c r="E16" s="51" t="s">
        <v>278</v>
      </c>
      <c r="F16" s="51" t="s">
        <v>421</v>
      </c>
      <c r="G16" s="51" t="s">
        <v>279</v>
      </c>
      <c r="H16" s="50">
        <v>2468</v>
      </c>
      <c r="I16" s="50" t="b">
        <v>0</v>
      </c>
      <c r="J16" s="50">
        <v>1</v>
      </c>
      <c r="K16">
        <f t="shared" si="0"/>
        <v>21.2</v>
      </c>
      <c r="L16" s="48">
        <f t="shared" si="1"/>
        <v>110.81319999999999</v>
      </c>
      <c r="M16">
        <f t="shared" si="2"/>
        <v>0</v>
      </c>
      <c r="N16" s="49">
        <f t="shared" si="3"/>
        <v>132.01319999999998</v>
      </c>
    </row>
    <row r="17" spans="1:14" x14ac:dyDescent="0.35">
      <c r="A17" s="50">
        <v>979151950</v>
      </c>
      <c r="B17" s="51" t="s">
        <v>307</v>
      </c>
      <c r="C17" s="50">
        <v>2022</v>
      </c>
      <c r="D17" s="50">
        <v>132</v>
      </c>
      <c r="E17" s="51" t="s">
        <v>178</v>
      </c>
      <c r="F17" s="51" t="s">
        <v>422</v>
      </c>
      <c r="G17" s="51" t="s">
        <v>179</v>
      </c>
      <c r="H17" s="50">
        <v>2007</v>
      </c>
      <c r="I17" s="50" t="b">
        <v>1</v>
      </c>
      <c r="J17" s="50">
        <v>1</v>
      </c>
      <c r="K17">
        <f t="shared" si="0"/>
        <v>21.2</v>
      </c>
      <c r="L17" s="48">
        <f t="shared" si="1"/>
        <v>90.1143</v>
      </c>
      <c r="M17">
        <f t="shared" si="2"/>
        <v>123.1</v>
      </c>
      <c r="N17" s="49">
        <f t="shared" si="3"/>
        <v>234.4143</v>
      </c>
    </row>
    <row r="18" spans="1:14" ht="29" x14ac:dyDescent="0.35">
      <c r="A18" s="50">
        <v>979151950</v>
      </c>
      <c r="B18" s="51" t="s">
        <v>307</v>
      </c>
      <c r="C18" s="50">
        <v>2022</v>
      </c>
      <c r="D18" s="50">
        <v>132</v>
      </c>
      <c r="E18" s="51" t="s">
        <v>180</v>
      </c>
      <c r="F18" s="51" t="s">
        <v>165</v>
      </c>
      <c r="G18" s="51" t="s">
        <v>181</v>
      </c>
      <c r="H18" s="50">
        <v>1070</v>
      </c>
      <c r="I18" s="50" t="b">
        <v>1</v>
      </c>
      <c r="J18" s="50">
        <v>1</v>
      </c>
      <c r="K18">
        <f t="shared" si="0"/>
        <v>21.2</v>
      </c>
      <c r="L18" s="48">
        <f t="shared" si="1"/>
        <v>48.042999999999999</v>
      </c>
      <c r="M18">
        <f t="shared" si="2"/>
        <v>123.1</v>
      </c>
      <c r="N18" s="49">
        <f t="shared" si="3"/>
        <v>192.34299999999999</v>
      </c>
    </row>
    <row r="19" spans="1:14" ht="29" x14ac:dyDescent="0.35">
      <c r="A19" s="50">
        <v>979151950</v>
      </c>
      <c r="B19" s="51" t="s">
        <v>307</v>
      </c>
      <c r="C19" s="50">
        <v>2022</v>
      </c>
      <c r="D19" s="50">
        <v>132</v>
      </c>
      <c r="E19" s="51" t="s">
        <v>182</v>
      </c>
      <c r="F19" s="51" t="s">
        <v>423</v>
      </c>
      <c r="G19" s="51" t="s">
        <v>183</v>
      </c>
      <c r="H19" s="50">
        <v>699</v>
      </c>
      <c r="I19" s="50" t="b">
        <v>1</v>
      </c>
      <c r="J19" s="50">
        <v>1</v>
      </c>
      <c r="K19">
        <f t="shared" si="0"/>
        <v>21.2</v>
      </c>
      <c r="L19" s="48">
        <f t="shared" si="1"/>
        <v>31.385099999999998</v>
      </c>
      <c r="M19">
        <f t="shared" si="2"/>
        <v>123.1</v>
      </c>
      <c r="N19" s="49">
        <f t="shared" si="3"/>
        <v>175.68509999999998</v>
      </c>
    </row>
    <row r="20" spans="1:14" ht="29" x14ac:dyDescent="0.35">
      <c r="A20" s="50">
        <v>979151950</v>
      </c>
      <c r="B20" s="51" t="s">
        <v>307</v>
      </c>
      <c r="C20" s="50">
        <v>2022</v>
      </c>
      <c r="D20" s="50">
        <v>66</v>
      </c>
      <c r="E20" s="51" t="s">
        <v>174</v>
      </c>
      <c r="F20" s="51" t="s">
        <v>418</v>
      </c>
      <c r="G20" s="51" t="s">
        <v>184</v>
      </c>
      <c r="H20" s="50">
        <v>1274</v>
      </c>
      <c r="I20" s="50" t="b">
        <v>1</v>
      </c>
      <c r="J20" s="50">
        <v>1</v>
      </c>
      <c r="K20">
        <f t="shared" si="0"/>
        <v>21.2</v>
      </c>
      <c r="L20" s="48">
        <f t="shared" si="1"/>
        <v>57.202599999999997</v>
      </c>
      <c r="M20">
        <f t="shared" si="2"/>
        <v>123.1</v>
      </c>
      <c r="N20" s="49">
        <f t="shared" si="3"/>
        <v>201.50259999999997</v>
      </c>
    </row>
    <row r="21" spans="1:14" ht="29" x14ac:dyDescent="0.35">
      <c r="A21" s="50">
        <v>979151950</v>
      </c>
      <c r="B21" s="51" t="s">
        <v>307</v>
      </c>
      <c r="C21" s="50">
        <v>2022</v>
      </c>
      <c r="D21" s="50">
        <v>66</v>
      </c>
      <c r="E21" s="51" t="s">
        <v>185</v>
      </c>
      <c r="F21" s="51" t="s">
        <v>165</v>
      </c>
      <c r="G21" s="51" t="s">
        <v>186</v>
      </c>
      <c r="H21" s="50">
        <v>1109</v>
      </c>
      <c r="I21" s="50" t="b">
        <v>1</v>
      </c>
      <c r="J21" s="50">
        <v>1</v>
      </c>
      <c r="K21">
        <f t="shared" si="0"/>
        <v>21.2</v>
      </c>
      <c r="L21" s="48">
        <f t="shared" si="1"/>
        <v>49.7941</v>
      </c>
      <c r="M21">
        <f t="shared" si="2"/>
        <v>123.1</v>
      </c>
      <c r="N21" s="49">
        <f t="shared" si="3"/>
        <v>194.0941</v>
      </c>
    </row>
    <row r="22" spans="1:14" ht="29" x14ac:dyDescent="0.35">
      <c r="A22" s="50">
        <v>979151950</v>
      </c>
      <c r="B22" s="51" t="s">
        <v>307</v>
      </c>
      <c r="C22" s="50">
        <v>2022</v>
      </c>
      <c r="D22" s="50">
        <v>132</v>
      </c>
      <c r="E22" s="51" t="s">
        <v>187</v>
      </c>
      <c r="F22" s="51" t="s">
        <v>417</v>
      </c>
      <c r="G22" s="51" t="s">
        <v>188</v>
      </c>
      <c r="H22" s="50">
        <v>1074</v>
      </c>
      <c r="I22" s="50" t="b">
        <v>0</v>
      </c>
      <c r="J22" s="50">
        <v>1</v>
      </c>
      <c r="K22">
        <f t="shared" si="0"/>
        <v>21.2</v>
      </c>
      <c r="L22" s="48">
        <f t="shared" si="1"/>
        <v>48.2226</v>
      </c>
      <c r="M22">
        <f t="shared" si="2"/>
        <v>0</v>
      </c>
      <c r="N22" s="49">
        <f t="shared" si="3"/>
        <v>69.422600000000003</v>
      </c>
    </row>
    <row r="23" spans="1:14" x14ac:dyDescent="0.35">
      <c r="A23" s="50">
        <v>979151950</v>
      </c>
      <c r="B23" s="51" t="s">
        <v>307</v>
      </c>
      <c r="C23" s="50">
        <v>2022</v>
      </c>
      <c r="D23" s="50">
        <v>66</v>
      </c>
      <c r="E23" s="51" t="s">
        <v>189</v>
      </c>
      <c r="F23" s="51" t="s">
        <v>424</v>
      </c>
      <c r="G23" s="51" t="s">
        <v>190</v>
      </c>
      <c r="H23" s="50">
        <v>671</v>
      </c>
      <c r="I23" s="50" t="b">
        <v>0</v>
      </c>
      <c r="J23" s="50">
        <v>1</v>
      </c>
      <c r="K23">
        <f t="shared" si="0"/>
        <v>21.2</v>
      </c>
      <c r="L23" s="48">
        <f t="shared" si="1"/>
        <v>30.1279</v>
      </c>
      <c r="M23">
        <f t="shared" si="2"/>
        <v>0</v>
      </c>
      <c r="N23" s="49">
        <f t="shared" si="3"/>
        <v>51.3279</v>
      </c>
    </row>
    <row r="24" spans="1:14" x14ac:dyDescent="0.35">
      <c r="A24" s="50">
        <v>979151950</v>
      </c>
      <c r="B24" s="51" t="s">
        <v>307</v>
      </c>
      <c r="C24" s="50">
        <v>2022</v>
      </c>
      <c r="D24" s="50">
        <v>132</v>
      </c>
      <c r="E24" s="51" t="s">
        <v>176</v>
      </c>
      <c r="F24" s="51" t="s">
        <v>422</v>
      </c>
      <c r="G24" s="51" t="s">
        <v>177</v>
      </c>
      <c r="H24" s="50">
        <v>545</v>
      </c>
      <c r="I24" s="50" t="b">
        <v>0</v>
      </c>
      <c r="J24" s="50">
        <v>1</v>
      </c>
      <c r="K24">
        <f t="shared" si="0"/>
        <v>21.2</v>
      </c>
      <c r="L24" s="48">
        <f t="shared" si="1"/>
        <v>24.470500000000001</v>
      </c>
      <c r="M24">
        <f t="shared" si="2"/>
        <v>0</v>
      </c>
      <c r="N24" s="49">
        <f t="shared" si="3"/>
        <v>45.670500000000004</v>
      </c>
    </row>
    <row r="25" spans="1:14" x14ac:dyDescent="0.35">
      <c r="A25" s="50">
        <v>976944801</v>
      </c>
      <c r="B25" s="51" t="s">
        <v>400</v>
      </c>
      <c r="C25" s="50">
        <v>2022</v>
      </c>
      <c r="D25" s="50">
        <v>66</v>
      </c>
      <c r="E25" s="51" t="s">
        <v>370</v>
      </c>
      <c r="F25" s="51" t="s">
        <v>425</v>
      </c>
      <c r="G25" s="51" t="s">
        <v>271</v>
      </c>
      <c r="H25" s="50">
        <v>1242</v>
      </c>
      <c r="I25" s="50" t="b">
        <v>0</v>
      </c>
      <c r="J25" s="50">
        <v>1</v>
      </c>
      <c r="K25">
        <f t="shared" si="0"/>
        <v>21.2</v>
      </c>
      <c r="L25" s="48">
        <f t="shared" si="1"/>
        <v>55.765799999999999</v>
      </c>
      <c r="M25">
        <f t="shared" si="2"/>
        <v>0</v>
      </c>
      <c r="N25" s="49">
        <f t="shared" si="3"/>
        <v>76.965800000000002</v>
      </c>
    </row>
    <row r="26" spans="1:14" x14ac:dyDescent="0.35">
      <c r="A26" s="50">
        <v>976944801</v>
      </c>
      <c r="B26" s="51" t="s">
        <v>400</v>
      </c>
      <c r="C26" s="50">
        <v>2022</v>
      </c>
      <c r="D26" s="50">
        <v>132</v>
      </c>
      <c r="E26" s="51" t="s">
        <v>272</v>
      </c>
      <c r="F26" s="51" t="s">
        <v>426</v>
      </c>
      <c r="G26" s="51" t="s">
        <v>273</v>
      </c>
      <c r="H26" s="50">
        <v>473</v>
      </c>
      <c r="I26" s="50" t="b">
        <v>0</v>
      </c>
      <c r="J26" s="50">
        <v>1</v>
      </c>
      <c r="K26">
        <f t="shared" si="0"/>
        <v>21.2</v>
      </c>
      <c r="L26" s="48">
        <f t="shared" si="1"/>
        <v>21.237699999999997</v>
      </c>
      <c r="M26">
        <f t="shared" si="2"/>
        <v>0</v>
      </c>
      <c r="N26" s="49">
        <f t="shared" si="3"/>
        <v>42.437699999999992</v>
      </c>
    </row>
    <row r="27" spans="1:14" x14ac:dyDescent="0.35">
      <c r="A27" s="50">
        <v>976944801</v>
      </c>
      <c r="B27" s="51" t="s">
        <v>400</v>
      </c>
      <c r="C27" s="50">
        <v>2022</v>
      </c>
      <c r="D27" s="50">
        <v>132</v>
      </c>
      <c r="E27" s="51" t="s">
        <v>371</v>
      </c>
      <c r="F27" s="51" t="s">
        <v>272</v>
      </c>
      <c r="G27" s="51" t="s">
        <v>274</v>
      </c>
      <c r="H27" s="50">
        <v>687</v>
      </c>
      <c r="I27" s="50" t="b">
        <v>0</v>
      </c>
      <c r="J27" s="50">
        <v>1</v>
      </c>
      <c r="K27">
        <f t="shared" si="0"/>
        <v>21.2</v>
      </c>
      <c r="L27" s="48">
        <f t="shared" si="1"/>
        <v>30.846300000000003</v>
      </c>
      <c r="M27">
        <f t="shared" si="2"/>
        <v>0</v>
      </c>
      <c r="N27" s="49">
        <f t="shared" si="3"/>
        <v>52.046300000000002</v>
      </c>
    </row>
    <row r="28" spans="1:14" x14ac:dyDescent="0.35">
      <c r="A28" s="50">
        <v>976944801</v>
      </c>
      <c r="B28" s="51" t="s">
        <v>400</v>
      </c>
      <c r="C28" s="50">
        <v>2022</v>
      </c>
      <c r="D28" s="50">
        <v>300</v>
      </c>
      <c r="E28" s="51" t="s">
        <v>86</v>
      </c>
      <c r="F28" s="51" t="s">
        <v>87</v>
      </c>
      <c r="G28" s="51" t="s">
        <v>88</v>
      </c>
      <c r="H28" s="50">
        <v>1472</v>
      </c>
      <c r="I28" s="50" t="b">
        <v>1</v>
      </c>
      <c r="J28" s="50">
        <v>1</v>
      </c>
      <c r="K28">
        <f t="shared" si="0"/>
        <v>21.2</v>
      </c>
      <c r="L28" s="48">
        <f t="shared" si="1"/>
        <v>66.092799999999997</v>
      </c>
      <c r="M28">
        <f t="shared" si="2"/>
        <v>123.1</v>
      </c>
      <c r="N28" s="49">
        <f t="shared" si="3"/>
        <v>210.39279999999999</v>
      </c>
    </row>
    <row r="29" spans="1:14" x14ac:dyDescent="0.35">
      <c r="A29" s="50">
        <v>976944801</v>
      </c>
      <c r="B29" s="51" t="s">
        <v>400</v>
      </c>
      <c r="C29" s="50">
        <v>2022</v>
      </c>
      <c r="D29" s="50">
        <v>300</v>
      </c>
      <c r="E29" s="51" t="s">
        <v>89</v>
      </c>
      <c r="F29" s="51" t="s">
        <v>87</v>
      </c>
      <c r="G29" s="51" t="s">
        <v>90</v>
      </c>
      <c r="H29" s="50">
        <v>4484</v>
      </c>
      <c r="I29" s="50" t="b">
        <v>1</v>
      </c>
      <c r="J29" s="50">
        <v>3</v>
      </c>
      <c r="K29">
        <f t="shared" si="0"/>
        <v>63.599999999999994</v>
      </c>
      <c r="L29" s="48">
        <f t="shared" si="1"/>
        <v>201.33159999999998</v>
      </c>
      <c r="M29">
        <f t="shared" si="2"/>
        <v>369.29999999999995</v>
      </c>
      <c r="N29" s="49">
        <f t="shared" si="3"/>
        <v>634.23159999999996</v>
      </c>
    </row>
    <row r="30" spans="1:14" x14ac:dyDescent="0.35">
      <c r="A30" s="50">
        <v>976944801</v>
      </c>
      <c r="B30" s="51" t="s">
        <v>400</v>
      </c>
      <c r="C30" s="50">
        <v>2022</v>
      </c>
      <c r="D30" s="50">
        <v>132</v>
      </c>
      <c r="E30" s="51" t="s">
        <v>91</v>
      </c>
      <c r="F30" s="51" t="s">
        <v>427</v>
      </c>
      <c r="G30" s="51" t="s">
        <v>92</v>
      </c>
      <c r="H30" s="50">
        <v>689</v>
      </c>
      <c r="I30" s="50" t="b">
        <v>0</v>
      </c>
      <c r="J30" s="50">
        <v>1</v>
      </c>
      <c r="K30">
        <f t="shared" si="0"/>
        <v>21.2</v>
      </c>
      <c r="L30" s="48">
        <f t="shared" si="1"/>
        <v>30.936099999999996</v>
      </c>
      <c r="M30">
        <f t="shared" si="2"/>
        <v>0</v>
      </c>
      <c r="N30" s="49">
        <f t="shared" si="3"/>
        <v>52.136099999999999</v>
      </c>
    </row>
    <row r="31" spans="1:14" x14ac:dyDescent="0.35">
      <c r="A31" s="50">
        <v>976944801</v>
      </c>
      <c r="B31" s="51" t="s">
        <v>400</v>
      </c>
      <c r="C31" s="50">
        <v>2022</v>
      </c>
      <c r="D31" s="50">
        <v>300</v>
      </c>
      <c r="E31" s="51" t="s">
        <v>87</v>
      </c>
      <c r="F31" s="51" t="s">
        <v>93</v>
      </c>
      <c r="G31" s="51" t="s">
        <v>94</v>
      </c>
      <c r="H31" s="50">
        <v>5020</v>
      </c>
      <c r="I31" s="50" t="b">
        <v>1</v>
      </c>
      <c r="J31" s="50">
        <v>5</v>
      </c>
      <c r="K31">
        <f t="shared" si="0"/>
        <v>106</v>
      </c>
      <c r="L31" s="48">
        <f t="shared" si="1"/>
        <v>225.39799999999997</v>
      </c>
      <c r="M31">
        <f t="shared" si="2"/>
        <v>615.5</v>
      </c>
      <c r="N31" s="49">
        <f t="shared" si="3"/>
        <v>946.89799999999991</v>
      </c>
    </row>
    <row r="32" spans="1:14" x14ac:dyDescent="0.35">
      <c r="A32" s="50">
        <v>976944801</v>
      </c>
      <c r="B32" s="51" t="s">
        <v>400</v>
      </c>
      <c r="C32" s="50">
        <v>2022</v>
      </c>
      <c r="D32" s="50">
        <v>132</v>
      </c>
      <c r="E32" s="51" t="s">
        <v>95</v>
      </c>
      <c r="F32" s="51" t="s">
        <v>428</v>
      </c>
      <c r="G32" s="51" t="s">
        <v>96</v>
      </c>
      <c r="H32" s="50">
        <v>2886</v>
      </c>
      <c r="I32" s="50" t="b">
        <v>1</v>
      </c>
      <c r="J32" s="50">
        <v>3</v>
      </c>
      <c r="K32">
        <f t="shared" si="0"/>
        <v>63.599999999999994</v>
      </c>
      <c r="L32" s="48">
        <f t="shared" si="1"/>
        <v>129.5814</v>
      </c>
      <c r="M32">
        <f t="shared" si="2"/>
        <v>369.29999999999995</v>
      </c>
      <c r="N32" s="49">
        <f t="shared" si="3"/>
        <v>562.48139999999989</v>
      </c>
    </row>
    <row r="33" spans="1:14" x14ac:dyDescent="0.35">
      <c r="A33" s="50">
        <v>976944801</v>
      </c>
      <c r="B33" s="51" t="s">
        <v>400</v>
      </c>
      <c r="C33" s="50">
        <v>2022</v>
      </c>
      <c r="D33" s="50">
        <v>132</v>
      </c>
      <c r="E33" s="51" t="s">
        <v>95</v>
      </c>
      <c r="F33" s="51" t="s">
        <v>429</v>
      </c>
      <c r="G33" s="51" t="s">
        <v>97</v>
      </c>
      <c r="H33" s="50">
        <v>2689</v>
      </c>
      <c r="I33" s="50" t="b">
        <v>1</v>
      </c>
      <c r="J33" s="50">
        <v>2</v>
      </c>
      <c r="K33">
        <f t="shared" si="0"/>
        <v>42.4</v>
      </c>
      <c r="L33" s="48">
        <f t="shared" si="1"/>
        <v>120.73609999999999</v>
      </c>
      <c r="M33">
        <f t="shared" si="2"/>
        <v>246.2</v>
      </c>
      <c r="N33" s="49">
        <f t="shared" si="3"/>
        <v>409.33609999999999</v>
      </c>
    </row>
    <row r="34" spans="1:14" x14ac:dyDescent="0.35">
      <c r="A34" s="50">
        <v>976944801</v>
      </c>
      <c r="B34" s="51" t="s">
        <v>400</v>
      </c>
      <c r="C34" s="50">
        <v>2022</v>
      </c>
      <c r="D34" s="50">
        <v>300</v>
      </c>
      <c r="E34" s="51" t="s">
        <v>93</v>
      </c>
      <c r="F34" s="51" t="s">
        <v>430</v>
      </c>
      <c r="G34" s="51" t="s">
        <v>98</v>
      </c>
      <c r="H34" s="50">
        <v>1963</v>
      </c>
      <c r="I34" s="50" t="b">
        <v>0</v>
      </c>
      <c r="J34" s="50">
        <v>2</v>
      </c>
      <c r="K34">
        <f t="shared" si="0"/>
        <v>42.4</v>
      </c>
      <c r="L34" s="48">
        <f t="shared" si="1"/>
        <v>88.1387</v>
      </c>
      <c r="M34">
        <f t="shared" si="2"/>
        <v>0</v>
      </c>
      <c r="N34" s="49">
        <f t="shared" si="3"/>
        <v>130.53870000000001</v>
      </c>
    </row>
    <row r="35" spans="1:14" x14ac:dyDescent="0.35">
      <c r="A35" s="50">
        <v>976944801</v>
      </c>
      <c r="B35" s="51" t="s">
        <v>400</v>
      </c>
      <c r="C35" s="50">
        <v>2022</v>
      </c>
      <c r="D35" s="50">
        <v>300</v>
      </c>
      <c r="E35" s="51" t="s">
        <v>93</v>
      </c>
      <c r="F35" s="51" t="s">
        <v>431</v>
      </c>
      <c r="G35" s="51" t="s">
        <v>99</v>
      </c>
      <c r="H35" s="50">
        <v>3291</v>
      </c>
      <c r="I35" s="50" t="b">
        <v>0</v>
      </c>
      <c r="J35" s="50">
        <v>6</v>
      </c>
      <c r="K35">
        <f t="shared" si="0"/>
        <v>127.19999999999999</v>
      </c>
      <c r="L35" s="48">
        <f t="shared" si="1"/>
        <v>147.76589999999999</v>
      </c>
      <c r="M35">
        <f t="shared" si="2"/>
        <v>0</v>
      </c>
      <c r="N35" s="49">
        <f t="shared" si="3"/>
        <v>274.96589999999998</v>
      </c>
    </row>
    <row r="36" spans="1:14" x14ac:dyDescent="0.35">
      <c r="A36" s="50">
        <v>976944801</v>
      </c>
      <c r="B36" s="51" t="s">
        <v>400</v>
      </c>
      <c r="C36" s="50">
        <v>2022</v>
      </c>
      <c r="D36" s="50">
        <v>300</v>
      </c>
      <c r="E36" s="51" t="s">
        <v>100</v>
      </c>
      <c r="F36" s="51" t="s">
        <v>432</v>
      </c>
      <c r="G36" s="51" t="s">
        <v>101</v>
      </c>
      <c r="H36" s="50">
        <v>1860</v>
      </c>
      <c r="I36" s="50" t="b">
        <v>1</v>
      </c>
      <c r="J36" s="50">
        <v>2</v>
      </c>
      <c r="K36">
        <f t="shared" si="0"/>
        <v>42.4</v>
      </c>
      <c r="L36" s="48">
        <f t="shared" si="1"/>
        <v>83.513999999999996</v>
      </c>
      <c r="M36">
        <f t="shared" si="2"/>
        <v>246.2</v>
      </c>
      <c r="N36" s="49">
        <f t="shared" si="3"/>
        <v>372.11399999999998</v>
      </c>
    </row>
    <row r="37" spans="1:14" x14ac:dyDescent="0.35">
      <c r="A37" s="50">
        <v>976944801</v>
      </c>
      <c r="B37" s="51" t="s">
        <v>400</v>
      </c>
      <c r="C37" s="50">
        <v>2022</v>
      </c>
      <c r="D37" s="50">
        <v>300</v>
      </c>
      <c r="E37" s="51" t="s">
        <v>102</v>
      </c>
      <c r="F37" s="51" t="s">
        <v>433</v>
      </c>
      <c r="G37" s="51" t="s">
        <v>103</v>
      </c>
      <c r="H37" s="50">
        <v>5720</v>
      </c>
      <c r="I37" s="50" t="b">
        <v>1</v>
      </c>
      <c r="J37" s="50">
        <v>1</v>
      </c>
      <c r="K37">
        <f t="shared" si="0"/>
        <v>21.2</v>
      </c>
      <c r="L37" s="48">
        <f t="shared" si="1"/>
        <v>256.82799999999997</v>
      </c>
      <c r="M37">
        <f t="shared" si="2"/>
        <v>123.1</v>
      </c>
      <c r="N37" s="49">
        <f t="shared" si="3"/>
        <v>401.12799999999993</v>
      </c>
    </row>
    <row r="38" spans="1:14" ht="29" x14ac:dyDescent="0.35">
      <c r="A38" s="50">
        <v>976944801</v>
      </c>
      <c r="B38" s="51" t="s">
        <v>400</v>
      </c>
      <c r="C38" s="50">
        <v>2022</v>
      </c>
      <c r="D38" s="50">
        <v>132</v>
      </c>
      <c r="E38" s="51" t="s">
        <v>104</v>
      </c>
      <c r="F38" s="51" t="s">
        <v>434</v>
      </c>
      <c r="G38" s="51" t="s">
        <v>105</v>
      </c>
      <c r="H38" s="50">
        <v>1298</v>
      </c>
      <c r="I38" s="50" t="b">
        <v>0</v>
      </c>
      <c r="J38" s="50">
        <v>2</v>
      </c>
      <c r="K38">
        <f t="shared" si="0"/>
        <v>42.4</v>
      </c>
      <c r="L38" s="48">
        <f t="shared" si="1"/>
        <v>58.280200000000001</v>
      </c>
      <c r="M38">
        <f t="shared" si="2"/>
        <v>0</v>
      </c>
      <c r="N38" s="49">
        <f t="shared" si="3"/>
        <v>100.6802</v>
      </c>
    </row>
    <row r="39" spans="1:14" x14ac:dyDescent="0.35">
      <c r="A39" s="50">
        <v>976944801</v>
      </c>
      <c r="B39" s="51" t="s">
        <v>400</v>
      </c>
      <c r="C39" s="50">
        <v>2022</v>
      </c>
      <c r="D39" s="50">
        <v>66</v>
      </c>
      <c r="E39" s="51" t="s">
        <v>106</v>
      </c>
      <c r="F39" s="51" t="s">
        <v>435</v>
      </c>
      <c r="G39" s="51" t="s">
        <v>107</v>
      </c>
      <c r="H39" s="50">
        <v>1939</v>
      </c>
      <c r="I39" s="50" t="b">
        <v>1</v>
      </c>
      <c r="J39" s="50">
        <v>1</v>
      </c>
      <c r="K39">
        <f t="shared" si="0"/>
        <v>21.2</v>
      </c>
      <c r="L39" s="48">
        <f t="shared" si="1"/>
        <v>87.061099999999996</v>
      </c>
      <c r="M39">
        <f t="shared" si="2"/>
        <v>123.1</v>
      </c>
      <c r="N39" s="49">
        <f t="shared" si="3"/>
        <v>231.36109999999999</v>
      </c>
    </row>
    <row r="40" spans="1:14" x14ac:dyDescent="0.35">
      <c r="A40" s="50">
        <v>976944801</v>
      </c>
      <c r="B40" s="51" t="s">
        <v>400</v>
      </c>
      <c r="C40" s="50">
        <v>2022</v>
      </c>
      <c r="D40" s="50">
        <v>132</v>
      </c>
      <c r="E40" s="51" t="s">
        <v>108</v>
      </c>
      <c r="F40" s="51" t="s">
        <v>109</v>
      </c>
      <c r="G40" s="51" t="s">
        <v>110</v>
      </c>
      <c r="H40" s="50">
        <v>550</v>
      </c>
      <c r="I40" s="50" t="b">
        <v>0</v>
      </c>
      <c r="J40" s="50">
        <v>1</v>
      </c>
      <c r="K40">
        <f t="shared" si="0"/>
        <v>21.2</v>
      </c>
      <c r="L40" s="48">
        <f t="shared" si="1"/>
        <v>24.695</v>
      </c>
      <c r="M40">
        <f t="shared" si="2"/>
        <v>0</v>
      </c>
      <c r="N40" s="49">
        <f t="shared" si="3"/>
        <v>45.894999999999996</v>
      </c>
    </row>
    <row r="41" spans="1:14" x14ac:dyDescent="0.35">
      <c r="A41" s="50">
        <v>976944801</v>
      </c>
      <c r="B41" s="51" t="s">
        <v>400</v>
      </c>
      <c r="C41" s="50">
        <v>2022</v>
      </c>
      <c r="D41" s="50">
        <v>132</v>
      </c>
      <c r="E41" s="51" t="s">
        <v>108</v>
      </c>
      <c r="F41" s="51" t="s">
        <v>436</v>
      </c>
      <c r="G41" s="51" t="s">
        <v>111</v>
      </c>
      <c r="H41" s="50">
        <v>497</v>
      </c>
      <c r="I41" s="50" t="b">
        <v>0</v>
      </c>
      <c r="J41" s="50">
        <v>1</v>
      </c>
      <c r="K41">
        <f t="shared" si="0"/>
        <v>21.2</v>
      </c>
      <c r="L41" s="48">
        <f t="shared" si="1"/>
        <v>22.315300000000001</v>
      </c>
      <c r="M41">
        <f t="shared" si="2"/>
        <v>0</v>
      </c>
      <c r="N41" s="49">
        <f t="shared" si="3"/>
        <v>43.515299999999996</v>
      </c>
    </row>
    <row r="42" spans="1:14" x14ac:dyDescent="0.35">
      <c r="A42" s="50">
        <v>976944801</v>
      </c>
      <c r="B42" s="51" t="s">
        <v>400</v>
      </c>
      <c r="C42" s="50">
        <v>2022</v>
      </c>
      <c r="D42" s="50">
        <v>300</v>
      </c>
      <c r="E42" s="51" t="s">
        <v>112</v>
      </c>
      <c r="F42" s="51" t="s">
        <v>437</v>
      </c>
      <c r="G42" s="51" t="s">
        <v>113</v>
      </c>
      <c r="H42" s="50">
        <v>995</v>
      </c>
      <c r="I42" s="50" t="b">
        <v>0</v>
      </c>
      <c r="J42" s="50">
        <v>1</v>
      </c>
      <c r="K42">
        <f t="shared" si="0"/>
        <v>21.2</v>
      </c>
      <c r="L42" s="48">
        <f t="shared" si="1"/>
        <v>44.6755</v>
      </c>
      <c r="M42">
        <f t="shared" si="2"/>
        <v>0</v>
      </c>
      <c r="N42" s="49">
        <f t="shared" si="3"/>
        <v>65.875500000000002</v>
      </c>
    </row>
    <row r="43" spans="1:14" x14ac:dyDescent="0.35">
      <c r="A43" s="50">
        <v>976944801</v>
      </c>
      <c r="B43" s="51" t="s">
        <v>400</v>
      </c>
      <c r="C43" s="50">
        <v>2022</v>
      </c>
      <c r="D43" s="50">
        <v>132</v>
      </c>
      <c r="E43" s="51" t="s">
        <v>114</v>
      </c>
      <c r="F43" s="51" t="s">
        <v>428</v>
      </c>
      <c r="G43" s="51" t="s">
        <v>115</v>
      </c>
      <c r="H43" s="50">
        <v>1405</v>
      </c>
      <c r="I43" s="50" t="b">
        <v>0</v>
      </c>
      <c r="J43" s="50">
        <v>1</v>
      </c>
      <c r="K43">
        <f t="shared" si="0"/>
        <v>21.2</v>
      </c>
      <c r="L43" s="48">
        <f t="shared" si="1"/>
        <v>63.084499999999998</v>
      </c>
      <c r="M43">
        <f t="shared" si="2"/>
        <v>0</v>
      </c>
      <c r="N43" s="49">
        <f t="shared" si="3"/>
        <v>84.284499999999994</v>
      </c>
    </row>
    <row r="44" spans="1:14" x14ac:dyDescent="0.35">
      <c r="A44" s="50">
        <v>976944801</v>
      </c>
      <c r="B44" s="51" t="s">
        <v>400</v>
      </c>
      <c r="C44" s="50">
        <v>2022</v>
      </c>
      <c r="D44" s="50">
        <v>132</v>
      </c>
      <c r="E44" s="51" t="s">
        <v>116</v>
      </c>
      <c r="F44" s="51" t="s">
        <v>117</v>
      </c>
      <c r="G44" s="51" t="s">
        <v>118</v>
      </c>
      <c r="H44" s="50">
        <v>4481</v>
      </c>
      <c r="I44" s="50" t="b">
        <v>1</v>
      </c>
      <c r="J44" s="50">
        <v>6</v>
      </c>
      <c r="K44">
        <f t="shared" si="0"/>
        <v>127.19999999999999</v>
      </c>
      <c r="L44" s="48">
        <f t="shared" si="1"/>
        <v>201.1969</v>
      </c>
      <c r="M44">
        <f t="shared" si="2"/>
        <v>738.59999999999991</v>
      </c>
      <c r="N44" s="49">
        <f t="shared" si="3"/>
        <v>1066.9968999999999</v>
      </c>
    </row>
    <row r="45" spans="1:14" x14ac:dyDescent="0.35">
      <c r="A45" s="50">
        <v>976944801</v>
      </c>
      <c r="B45" s="51" t="s">
        <v>400</v>
      </c>
      <c r="C45" s="50">
        <v>2022</v>
      </c>
      <c r="D45" s="50">
        <v>132</v>
      </c>
      <c r="E45" s="51" t="s">
        <v>109</v>
      </c>
      <c r="F45" s="51" t="s">
        <v>438</v>
      </c>
      <c r="G45" s="51" t="s">
        <v>119</v>
      </c>
      <c r="H45" s="50">
        <v>784</v>
      </c>
      <c r="I45" s="50" t="b">
        <v>0</v>
      </c>
      <c r="J45" s="50">
        <v>1</v>
      </c>
      <c r="K45">
        <f t="shared" si="0"/>
        <v>21.2</v>
      </c>
      <c r="L45" s="48">
        <f t="shared" si="1"/>
        <v>35.201599999999999</v>
      </c>
      <c r="M45">
        <f t="shared" si="2"/>
        <v>0</v>
      </c>
      <c r="N45" s="49">
        <f t="shared" si="3"/>
        <v>56.401600000000002</v>
      </c>
    </row>
    <row r="46" spans="1:14" x14ac:dyDescent="0.35">
      <c r="A46" s="50">
        <v>976944801</v>
      </c>
      <c r="B46" s="51" t="s">
        <v>400</v>
      </c>
      <c r="C46" s="50">
        <v>2022</v>
      </c>
      <c r="D46" s="50">
        <v>132</v>
      </c>
      <c r="E46" s="51" t="s">
        <v>117</v>
      </c>
      <c r="F46" s="51" t="s">
        <v>439</v>
      </c>
      <c r="G46" s="51" t="s">
        <v>120</v>
      </c>
      <c r="H46" s="50">
        <v>2160</v>
      </c>
      <c r="I46" s="50" t="b">
        <v>1</v>
      </c>
      <c r="J46" s="50">
        <v>1</v>
      </c>
      <c r="K46">
        <f t="shared" si="0"/>
        <v>21.2</v>
      </c>
      <c r="L46" s="48">
        <f t="shared" si="1"/>
        <v>96.984000000000009</v>
      </c>
      <c r="M46">
        <f t="shared" si="2"/>
        <v>123.1</v>
      </c>
      <c r="N46" s="49">
        <f t="shared" si="3"/>
        <v>241.28399999999999</v>
      </c>
    </row>
    <row r="47" spans="1:14" x14ac:dyDescent="0.35">
      <c r="A47" s="50">
        <v>976944801</v>
      </c>
      <c r="B47" s="51" t="s">
        <v>400</v>
      </c>
      <c r="C47" s="50">
        <v>2022</v>
      </c>
      <c r="D47" s="50">
        <v>132</v>
      </c>
      <c r="E47" s="51" t="s">
        <v>121</v>
      </c>
      <c r="F47" s="51" t="s">
        <v>440</v>
      </c>
      <c r="G47" s="51" t="s">
        <v>122</v>
      </c>
      <c r="H47" s="50">
        <v>656</v>
      </c>
      <c r="I47" s="50" t="b">
        <v>1</v>
      </c>
      <c r="J47" s="50">
        <v>1</v>
      </c>
      <c r="K47">
        <f t="shared" si="0"/>
        <v>21.2</v>
      </c>
      <c r="L47" s="48">
        <f t="shared" si="1"/>
        <v>29.4544</v>
      </c>
      <c r="M47">
        <f t="shared" si="2"/>
        <v>123.1</v>
      </c>
      <c r="N47" s="49">
        <f t="shared" si="3"/>
        <v>173.75439999999998</v>
      </c>
    </row>
    <row r="48" spans="1:14" x14ac:dyDescent="0.35">
      <c r="A48" s="50">
        <v>980489698</v>
      </c>
      <c r="B48" s="51" t="s">
        <v>308</v>
      </c>
      <c r="C48" s="50">
        <v>2022</v>
      </c>
      <c r="D48" s="50">
        <v>132</v>
      </c>
      <c r="E48" s="51" t="s">
        <v>123</v>
      </c>
      <c r="F48" s="51" t="s">
        <v>441</v>
      </c>
      <c r="G48" s="51" t="s">
        <v>124</v>
      </c>
      <c r="H48" s="50">
        <v>518</v>
      </c>
      <c r="I48" s="50" t="b">
        <v>0</v>
      </c>
      <c r="J48" s="50">
        <v>1</v>
      </c>
      <c r="K48">
        <f t="shared" si="0"/>
        <v>21.2</v>
      </c>
      <c r="L48" s="48">
        <f t="shared" si="1"/>
        <v>23.258199999999999</v>
      </c>
      <c r="M48">
        <f t="shared" si="2"/>
        <v>0</v>
      </c>
      <c r="N48" s="49">
        <f t="shared" si="3"/>
        <v>44.458199999999998</v>
      </c>
    </row>
    <row r="49" spans="1:14" x14ac:dyDescent="0.35">
      <c r="A49" s="50">
        <v>980489698</v>
      </c>
      <c r="B49" s="51" t="s">
        <v>308</v>
      </c>
      <c r="C49" s="50">
        <v>2022</v>
      </c>
      <c r="D49" s="50">
        <v>66</v>
      </c>
      <c r="E49" s="51" t="s">
        <v>125</v>
      </c>
      <c r="F49" s="51" t="s">
        <v>125</v>
      </c>
      <c r="G49" s="51" t="s">
        <v>126</v>
      </c>
      <c r="H49" s="50">
        <v>558</v>
      </c>
      <c r="I49" s="50" t="b">
        <v>1</v>
      </c>
      <c r="J49" s="50">
        <v>1</v>
      </c>
      <c r="K49">
        <f t="shared" si="0"/>
        <v>21.2</v>
      </c>
      <c r="L49" s="48">
        <f t="shared" si="1"/>
        <v>25.054200000000002</v>
      </c>
      <c r="M49">
        <f t="shared" si="2"/>
        <v>123.1</v>
      </c>
      <c r="N49" s="49">
        <f t="shared" si="3"/>
        <v>169.35419999999999</v>
      </c>
    </row>
    <row r="50" spans="1:14" x14ac:dyDescent="0.35">
      <c r="A50" s="50">
        <v>980489698</v>
      </c>
      <c r="B50" s="51" t="s">
        <v>308</v>
      </c>
      <c r="C50" s="50">
        <v>2022</v>
      </c>
      <c r="D50" s="50">
        <v>66</v>
      </c>
      <c r="E50" s="51" t="s">
        <v>127</v>
      </c>
      <c r="F50" s="51" t="s">
        <v>127</v>
      </c>
      <c r="G50" s="51" t="s">
        <v>128</v>
      </c>
      <c r="H50" s="50">
        <v>436</v>
      </c>
      <c r="I50" s="50" t="b">
        <v>1</v>
      </c>
      <c r="J50" s="50">
        <v>1</v>
      </c>
      <c r="K50">
        <f t="shared" si="0"/>
        <v>21.2</v>
      </c>
      <c r="L50" s="48">
        <f t="shared" si="1"/>
        <v>19.5764</v>
      </c>
      <c r="M50">
        <f t="shared" si="2"/>
        <v>123.1</v>
      </c>
      <c r="N50" s="49">
        <f t="shared" si="3"/>
        <v>163.87639999999999</v>
      </c>
    </row>
    <row r="51" spans="1:14" ht="29" x14ac:dyDescent="0.35">
      <c r="A51" s="50">
        <v>915635857</v>
      </c>
      <c r="B51" s="51" t="s">
        <v>351</v>
      </c>
      <c r="C51" s="50">
        <v>2022</v>
      </c>
      <c r="D51" s="50">
        <v>66</v>
      </c>
      <c r="E51" s="51" t="s">
        <v>269</v>
      </c>
      <c r="F51" s="51" t="s">
        <v>443</v>
      </c>
      <c r="G51" s="51" t="s">
        <v>270</v>
      </c>
      <c r="H51" s="50">
        <v>523</v>
      </c>
      <c r="I51" s="50" t="b">
        <v>0</v>
      </c>
      <c r="J51" s="50">
        <v>1</v>
      </c>
      <c r="K51">
        <f t="shared" si="0"/>
        <v>21.2</v>
      </c>
      <c r="L51" s="48">
        <f t="shared" si="1"/>
        <v>23.482700000000001</v>
      </c>
      <c r="M51">
        <f t="shared" si="2"/>
        <v>0</v>
      </c>
      <c r="N51" s="49">
        <f t="shared" si="3"/>
        <v>44.682699999999997</v>
      </c>
    </row>
    <row r="52" spans="1:14" x14ac:dyDescent="0.35">
      <c r="A52" s="50">
        <v>915635857</v>
      </c>
      <c r="B52" s="51" t="s">
        <v>351</v>
      </c>
      <c r="C52" s="50">
        <v>2022</v>
      </c>
      <c r="D52" s="50">
        <v>66</v>
      </c>
      <c r="E52" s="51" t="s">
        <v>134</v>
      </c>
      <c r="F52" s="51" t="s">
        <v>442</v>
      </c>
      <c r="G52" s="51" t="s">
        <v>135</v>
      </c>
      <c r="H52" s="50">
        <v>700</v>
      </c>
      <c r="I52" s="50" t="b">
        <v>0</v>
      </c>
      <c r="J52" s="50">
        <v>1</v>
      </c>
      <c r="K52">
        <f t="shared" si="0"/>
        <v>21.2</v>
      </c>
      <c r="L52" s="48">
        <f t="shared" si="1"/>
        <v>31.429999999999996</v>
      </c>
      <c r="M52">
        <f t="shared" si="2"/>
        <v>0</v>
      </c>
      <c r="N52" s="49">
        <f t="shared" si="3"/>
        <v>52.629999999999995</v>
      </c>
    </row>
    <row r="53" spans="1:14" x14ac:dyDescent="0.35">
      <c r="A53" s="50">
        <v>915635857</v>
      </c>
      <c r="B53" s="51" t="s">
        <v>351</v>
      </c>
      <c r="C53" s="50">
        <v>2022</v>
      </c>
      <c r="D53" s="50">
        <v>66</v>
      </c>
      <c r="E53" s="51" t="s">
        <v>332</v>
      </c>
      <c r="F53" s="51" t="s">
        <v>218</v>
      </c>
      <c r="G53" s="51" t="s">
        <v>333</v>
      </c>
      <c r="H53" s="50">
        <v>600</v>
      </c>
      <c r="I53" s="50" t="b">
        <v>0</v>
      </c>
      <c r="J53" s="50">
        <v>2</v>
      </c>
      <c r="K53">
        <f t="shared" si="0"/>
        <v>42.4</v>
      </c>
      <c r="L53" s="48">
        <f t="shared" si="1"/>
        <v>26.939999999999998</v>
      </c>
      <c r="M53">
        <f t="shared" si="2"/>
        <v>0</v>
      </c>
      <c r="N53" s="49">
        <f t="shared" si="3"/>
        <v>69.34</v>
      </c>
    </row>
    <row r="54" spans="1:14" x14ac:dyDescent="0.35">
      <c r="A54" s="50">
        <v>915635857</v>
      </c>
      <c r="B54" s="51" t="s">
        <v>351</v>
      </c>
      <c r="C54" s="50">
        <v>2022</v>
      </c>
      <c r="D54" s="50">
        <v>66</v>
      </c>
      <c r="E54" s="51" t="s">
        <v>330</v>
      </c>
      <c r="F54" s="51" t="s">
        <v>444</v>
      </c>
      <c r="G54" s="51" t="s">
        <v>334</v>
      </c>
      <c r="H54" s="50">
        <v>720</v>
      </c>
      <c r="I54" s="50" t="b">
        <v>0</v>
      </c>
      <c r="J54" s="50">
        <v>1</v>
      </c>
      <c r="K54">
        <f t="shared" si="0"/>
        <v>21.2</v>
      </c>
      <c r="L54" s="48">
        <f t="shared" si="1"/>
        <v>32.327999999999996</v>
      </c>
      <c r="M54">
        <f t="shared" si="2"/>
        <v>0</v>
      </c>
      <c r="N54" s="49">
        <f t="shared" si="3"/>
        <v>53.527999999999992</v>
      </c>
    </row>
    <row r="55" spans="1:14" x14ac:dyDescent="0.35">
      <c r="A55" s="50">
        <v>915635857</v>
      </c>
      <c r="B55" s="51" t="s">
        <v>351</v>
      </c>
      <c r="C55" s="50">
        <v>2022</v>
      </c>
      <c r="D55" s="50">
        <v>66</v>
      </c>
      <c r="E55" s="51" t="s">
        <v>330</v>
      </c>
      <c r="F55" s="51" t="s">
        <v>445</v>
      </c>
      <c r="G55" s="51" t="s">
        <v>331</v>
      </c>
      <c r="H55" s="50">
        <v>380</v>
      </c>
      <c r="I55" s="50" t="b">
        <v>0</v>
      </c>
      <c r="J55" s="50">
        <v>1</v>
      </c>
      <c r="K55">
        <f t="shared" si="0"/>
        <v>21.2</v>
      </c>
      <c r="L55" s="48">
        <f t="shared" si="1"/>
        <v>17.062000000000001</v>
      </c>
      <c r="M55">
        <f t="shared" si="2"/>
        <v>0</v>
      </c>
      <c r="N55" s="49">
        <f t="shared" si="3"/>
        <v>38.262</v>
      </c>
    </row>
    <row r="56" spans="1:14" x14ac:dyDescent="0.35">
      <c r="A56" s="50">
        <v>915635857</v>
      </c>
      <c r="B56" s="51" t="s">
        <v>351</v>
      </c>
      <c r="C56" s="50">
        <v>2022</v>
      </c>
      <c r="D56" s="50">
        <v>300</v>
      </c>
      <c r="E56" s="51" t="s">
        <v>142</v>
      </c>
      <c r="F56" s="51" t="s">
        <v>446</v>
      </c>
      <c r="G56" s="51" t="s">
        <v>143</v>
      </c>
      <c r="H56" s="50">
        <v>1000</v>
      </c>
      <c r="I56" s="50" t="b">
        <v>0</v>
      </c>
      <c r="J56" s="50">
        <v>1</v>
      </c>
      <c r="K56">
        <f t="shared" si="0"/>
        <v>21.2</v>
      </c>
      <c r="L56" s="48">
        <f t="shared" si="1"/>
        <v>44.9</v>
      </c>
      <c r="M56">
        <f t="shared" si="2"/>
        <v>0</v>
      </c>
      <c r="N56" s="49">
        <f t="shared" si="3"/>
        <v>66.099999999999994</v>
      </c>
    </row>
    <row r="57" spans="1:14" x14ac:dyDescent="0.35">
      <c r="A57" s="50">
        <v>915635857</v>
      </c>
      <c r="B57" s="51" t="s">
        <v>351</v>
      </c>
      <c r="C57" s="50">
        <v>2022</v>
      </c>
      <c r="D57" s="50">
        <v>66</v>
      </c>
      <c r="E57" s="51" t="s">
        <v>144</v>
      </c>
      <c r="F57" s="51" t="s">
        <v>447</v>
      </c>
      <c r="G57" s="51" t="s">
        <v>145</v>
      </c>
      <c r="H57" s="50">
        <v>3090</v>
      </c>
      <c r="I57" s="50" t="b">
        <v>0</v>
      </c>
      <c r="J57" s="50">
        <v>1</v>
      </c>
      <c r="K57">
        <f t="shared" si="0"/>
        <v>21.2</v>
      </c>
      <c r="L57" s="48">
        <f t="shared" si="1"/>
        <v>138.74099999999999</v>
      </c>
      <c r="M57">
        <f t="shared" si="2"/>
        <v>0</v>
      </c>
      <c r="N57" s="49">
        <f t="shared" si="3"/>
        <v>159.94099999999997</v>
      </c>
    </row>
    <row r="58" spans="1:14" ht="29" x14ac:dyDescent="0.35">
      <c r="A58" s="50">
        <v>915635857</v>
      </c>
      <c r="B58" s="51" t="s">
        <v>351</v>
      </c>
      <c r="C58" s="50">
        <v>2022</v>
      </c>
      <c r="D58" s="50">
        <v>66</v>
      </c>
      <c r="E58" s="51" t="s">
        <v>216</v>
      </c>
      <c r="F58" s="51" t="s">
        <v>330</v>
      </c>
      <c r="G58" s="51" t="s">
        <v>217</v>
      </c>
      <c r="H58" s="50">
        <v>5800</v>
      </c>
      <c r="I58" s="50" t="b">
        <v>0</v>
      </c>
      <c r="J58" s="50">
        <v>1</v>
      </c>
      <c r="K58">
        <f t="shared" si="0"/>
        <v>21.2</v>
      </c>
      <c r="L58" s="48">
        <f t="shared" si="1"/>
        <v>260.41999999999996</v>
      </c>
      <c r="M58">
        <f t="shared" si="2"/>
        <v>0</v>
      </c>
      <c r="N58" s="49">
        <f t="shared" si="3"/>
        <v>281.61999999999995</v>
      </c>
    </row>
    <row r="59" spans="1:14" ht="43.5" x14ac:dyDescent="0.35">
      <c r="A59" s="50">
        <v>915635857</v>
      </c>
      <c r="B59" s="51" t="s">
        <v>351</v>
      </c>
      <c r="C59" s="50">
        <v>2022</v>
      </c>
      <c r="D59" s="50">
        <v>66</v>
      </c>
      <c r="E59" s="51" t="s">
        <v>218</v>
      </c>
      <c r="F59" s="51" t="s">
        <v>448</v>
      </c>
      <c r="G59" s="51" t="s">
        <v>329</v>
      </c>
      <c r="H59" s="50">
        <v>2100</v>
      </c>
      <c r="I59" s="50" t="b">
        <v>0</v>
      </c>
      <c r="J59" s="50">
        <v>5</v>
      </c>
      <c r="K59">
        <f t="shared" si="0"/>
        <v>106</v>
      </c>
      <c r="L59" s="48">
        <f t="shared" si="1"/>
        <v>94.29</v>
      </c>
      <c r="M59">
        <f t="shared" si="2"/>
        <v>0</v>
      </c>
      <c r="N59" s="49">
        <f t="shared" si="3"/>
        <v>200.29000000000002</v>
      </c>
    </row>
    <row r="60" spans="1:14" x14ac:dyDescent="0.35">
      <c r="A60" s="50">
        <v>915635857</v>
      </c>
      <c r="B60" s="51" t="s">
        <v>351</v>
      </c>
      <c r="C60" s="50">
        <v>2022</v>
      </c>
      <c r="D60" s="50">
        <v>66</v>
      </c>
      <c r="E60" s="51" t="s">
        <v>219</v>
      </c>
      <c r="F60" s="51" t="s">
        <v>449</v>
      </c>
      <c r="G60" s="51" t="s">
        <v>220</v>
      </c>
      <c r="H60" s="50">
        <v>560</v>
      </c>
      <c r="I60" s="50" t="b">
        <v>0</v>
      </c>
      <c r="J60" s="50">
        <v>1</v>
      </c>
      <c r="K60">
        <f t="shared" si="0"/>
        <v>21.2</v>
      </c>
      <c r="L60" s="48">
        <f t="shared" si="1"/>
        <v>25.144000000000002</v>
      </c>
      <c r="M60">
        <f t="shared" si="2"/>
        <v>0</v>
      </c>
      <c r="N60" s="49">
        <f t="shared" si="3"/>
        <v>46.344000000000001</v>
      </c>
    </row>
    <row r="61" spans="1:14" x14ac:dyDescent="0.35">
      <c r="A61" s="50">
        <v>915635857</v>
      </c>
      <c r="B61" s="51" t="s">
        <v>351</v>
      </c>
      <c r="C61" s="50">
        <v>2022</v>
      </c>
      <c r="D61" s="50">
        <v>66</v>
      </c>
      <c r="E61" s="51" t="s">
        <v>221</v>
      </c>
      <c r="F61" s="51" t="s">
        <v>216</v>
      </c>
      <c r="G61" s="51" t="s">
        <v>222</v>
      </c>
      <c r="H61" s="50">
        <v>300</v>
      </c>
      <c r="I61" s="50" t="b">
        <v>0</v>
      </c>
      <c r="J61" s="50">
        <v>2</v>
      </c>
      <c r="K61">
        <f t="shared" si="0"/>
        <v>42.4</v>
      </c>
      <c r="L61" s="49">
        <f t="shared" si="1"/>
        <v>13.469999999999999</v>
      </c>
      <c r="M61">
        <f t="shared" si="2"/>
        <v>0</v>
      </c>
      <c r="N61" s="49">
        <f t="shared" si="3"/>
        <v>55.87</v>
      </c>
    </row>
    <row r="62" spans="1:14" x14ac:dyDescent="0.35">
      <c r="A62" s="50">
        <v>915635857</v>
      </c>
      <c r="B62" s="51" t="s">
        <v>351</v>
      </c>
      <c r="C62" s="50">
        <v>2022</v>
      </c>
      <c r="D62" s="50">
        <v>66</v>
      </c>
      <c r="E62" s="51" t="s">
        <v>136</v>
      </c>
      <c r="F62" s="51" t="s">
        <v>450</v>
      </c>
      <c r="G62" s="51" t="s">
        <v>137</v>
      </c>
      <c r="H62" s="50">
        <v>2322</v>
      </c>
      <c r="I62" s="50" t="b">
        <v>0</v>
      </c>
      <c r="J62" s="50">
        <v>1</v>
      </c>
      <c r="K62">
        <f t="shared" si="0"/>
        <v>21.2</v>
      </c>
      <c r="L62" s="49">
        <f t="shared" si="1"/>
        <v>104.2578</v>
      </c>
      <c r="M62">
        <f t="shared" si="2"/>
        <v>0</v>
      </c>
      <c r="N62" s="49">
        <f t="shared" si="3"/>
        <v>125.45780000000001</v>
      </c>
    </row>
    <row r="63" spans="1:14" x14ac:dyDescent="0.35">
      <c r="A63" s="50">
        <v>915635857</v>
      </c>
      <c r="B63" s="51" t="s">
        <v>351</v>
      </c>
      <c r="C63" s="50">
        <v>2022</v>
      </c>
      <c r="D63" s="50">
        <v>300</v>
      </c>
      <c r="E63" s="51" t="s">
        <v>138</v>
      </c>
      <c r="F63" s="51" t="s">
        <v>451</v>
      </c>
      <c r="G63" s="51" t="s">
        <v>139</v>
      </c>
      <c r="H63" s="50">
        <v>2637</v>
      </c>
      <c r="I63" s="50" t="b">
        <v>0</v>
      </c>
      <c r="J63" s="50">
        <v>1</v>
      </c>
      <c r="K63">
        <f t="shared" si="0"/>
        <v>21.2</v>
      </c>
      <c r="L63" s="49">
        <f t="shared" si="1"/>
        <v>118.40129999999999</v>
      </c>
      <c r="M63">
        <f t="shared" si="2"/>
        <v>0</v>
      </c>
      <c r="N63" s="49">
        <f t="shared" si="3"/>
        <v>139.60129999999998</v>
      </c>
    </row>
    <row r="64" spans="1:14" x14ac:dyDescent="0.35">
      <c r="A64" s="50">
        <v>915635857</v>
      </c>
      <c r="B64" s="51" t="s">
        <v>351</v>
      </c>
      <c r="C64" s="50">
        <v>2022</v>
      </c>
      <c r="D64" s="50">
        <v>300</v>
      </c>
      <c r="E64" s="51" t="s">
        <v>140</v>
      </c>
      <c r="F64" s="51" t="s">
        <v>452</v>
      </c>
      <c r="G64" s="51" t="s">
        <v>141</v>
      </c>
      <c r="H64" s="50">
        <v>1407</v>
      </c>
      <c r="I64" s="50" t="b">
        <v>1</v>
      </c>
      <c r="J64" s="50">
        <v>1</v>
      </c>
      <c r="K64">
        <f t="shared" si="0"/>
        <v>21.2</v>
      </c>
      <c r="L64" s="49">
        <f t="shared" si="1"/>
        <v>63.174300000000002</v>
      </c>
      <c r="M64">
        <f t="shared" si="2"/>
        <v>123.1</v>
      </c>
      <c r="N64" s="49">
        <f t="shared" si="3"/>
        <v>207.4743</v>
      </c>
    </row>
    <row r="65" spans="1:14" x14ac:dyDescent="0.35">
      <c r="A65" s="50">
        <v>923354204</v>
      </c>
      <c r="B65" s="51" t="s">
        <v>352</v>
      </c>
      <c r="C65" s="50">
        <v>2022</v>
      </c>
      <c r="D65" s="50">
        <v>66</v>
      </c>
      <c r="E65" s="51" t="s">
        <v>84</v>
      </c>
      <c r="F65" s="51" t="s">
        <v>453</v>
      </c>
      <c r="G65" s="51" t="s">
        <v>85</v>
      </c>
      <c r="H65" s="50">
        <v>523</v>
      </c>
      <c r="I65" s="50" t="b">
        <v>0</v>
      </c>
      <c r="J65" s="50">
        <v>1</v>
      </c>
      <c r="K65">
        <f t="shared" si="0"/>
        <v>21.2</v>
      </c>
      <c r="L65" s="49">
        <f t="shared" si="1"/>
        <v>23.482700000000001</v>
      </c>
      <c r="M65">
        <f t="shared" si="2"/>
        <v>0</v>
      </c>
      <c r="N65" s="49">
        <f t="shared" si="3"/>
        <v>44.682699999999997</v>
      </c>
    </row>
    <row r="66" spans="1:14" x14ac:dyDescent="0.35">
      <c r="A66" s="50">
        <v>982974011</v>
      </c>
      <c r="B66" s="51" t="s">
        <v>523</v>
      </c>
      <c r="C66" s="50">
        <v>2022</v>
      </c>
      <c r="D66" s="50">
        <v>132</v>
      </c>
      <c r="E66" s="51" t="s">
        <v>66</v>
      </c>
      <c r="F66" s="51" t="s">
        <v>404</v>
      </c>
      <c r="G66" s="51" t="s">
        <v>67</v>
      </c>
      <c r="H66" s="50">
        <v>1305</v>
      </c>
      <c r="I66" s="50" t="b">
        <v>0</v>
      </c>
      <c r="J66" s="50">
        <v>2</v>
      </c>
      <c r="K66">
        <f t="shared" si="0"/>
        <v>42.4</v>
      </c>
      <c r="L66" s="49">
        <f t="shared" si="1"/>
        <v>58.594499999999996</v>
      </c>
      <c r="M66">
        <f t="shared" si="2"/>
        <v>0</v>
      </c>
      <c r="N66" s="49">
        <f t="shared" si="3"/>
        <v>100.99449999999999</v>
      </c>
    </row>
    <row r="67" spans="1:14" x14ac:dyDescent="0.35">
      <c r="A67" s="50">
        <v>982974011</v>
      </c>
      <c r="B67" s="51" t="s">
        <v>523</v>
      </c>
      <c r="C67" s="50">
        <v>2022</v>
      </c>
      <c r="D67" s="50">
        <v>132</v>
      </c>
      <c r="E67" s="51" t="s">
        <v>68</v>
      </c>
      <c r="F67" s="51" t="s">
        <v>405</v>
      </c>
      <c r="G67" s="51" t="s">
        <v>69</v>
      </c>
      <c r="H67" s="50">
        <v>459</v>
      </c>
      <c r="I67" s="50" t="b">
        <v>0</v>
      </c>
      <c r="J67" s="50">
        <v>1</v>
      </c>
      <c r="K67">
        <f t="shared" si="0"/>
        <v>21.2</v>
      </c>
      <c r="L67" s="49">
        <f t="shared" si="1"/>
        <v>20.609100000000002</v>
      </c>
      <c r="M67">
        <f t="shared" si="2"/>
        <v>0</v>
      </c>
      <c r="N67" s="49">
        <f t="shared" si="3"/>
        <v>41.809100000000001</v>
      </c>
    </row>
    <row r="68" spans="1:14" x14ac:dyDescent="0.35">
      <c r="A68" s="50">
        <v>982974011</v>
      </c>
      <c r="B68" s="51" t="s">
        <v>523</v>
      </c>
      <c r="C68" s="50">
        <v>2022</v>
      </c>
      <c r="D68" s="50">
        <v>132</v>
      </c>
      <c r="E68" s="51" t="s">
        <v>70</v>
      </c>
      <c r="F68" s="51" t="s">
        <v>406</v>
      </c>
      <c r="G68" s="51" t="s">
        <v>71</v>
      </c>
      <c r="H68" s="50">
        <v>388</v>
      </c>
      <c r="I68" s="50" t="b">
        <v>0</v>
      </c>
      <c r="J68" s="50">
        <v>1</v>
      </c>
      <c r="K68">
        <f t="shared" si="0"/>
        <v>21.2</v>
      </c>
      <c r="L68" s="48">
        <f t="shared" si="1"/>
        <v>17.421199999999999</v>
      </c>
      <c r="M68">
        <f t="shared" si="2"/>
        <v>0</v>
      </c>
      <c r="N68" s="49">
        <f t="shared" si="3"/>
        <v>38.621200000000002</v>
      </c>
    </row>
    <row r="69" spans="1:14" x14ac:dyDescent="0.35">
      <c r="A69" s="50">
        <v>982974011</v>
      </c>
      <c r="B69" s="51" t="s">
        <v>523</v>
      </c>
      <c r="C69" s="50">
        <v>2022</v>
      </c>
      <c r="D69" s="50">
        <v>66</v>
      </c>
      <c r="E69" s="51" t="s">
        <v>72</v>
      </c>
      <c r="F69" s="51" t="s">
        <v>407</v>
      </c>
      <c r="G69" s="51" t="s">
        <v>73</v>
      </c>
      <c r="H69" s="50">
        <v>725</v>
      </c>
      <c r="I69" s="50" t="b">
        <v>0</v>
      </c>
      <c r="J69" s="50">
        <v>1</v>
      </c>
      <c r="K69">
        <f t="shared" si="0"/>
        <v>21.2</v>
      </c>
      <c r="L69" s="48">
        <f t="shared" si="1"/>
        <v>32.552499999999995</v>
      </c>
      <c r="M69">
        <f t="shared" si="2"/>
        <v>0</v>
      </c>
      <c r="N69" s="49">
        <f t="shared" si="3"/>
        <v>53.752499999999998</v>
      </c>
    </row>
    <row r="70" spans="1:14" x14ac:dyDescent="0.35">
      <c r="A70" s="50">
        <v>982974011</v>
      </c>
      <c r="B70" s="51" t="s">
        <v>523</v>
      </c>
      <c r="C70" s="50">
        <v>2022</v>
      </c>
      <c r="D70" s="50">
        <v>132</v>
      </c>
      <c r="E70" s="51" t="s">
        <v>74</v>
      </c>
      <c r="F70" s="51" t="s">
        <v>408</v>
      </c>
      <c r="G70" s="51" t="s">
        <v>75</v>
      </c>
      <c r="H70" s="50">
        <v>1836</v>
      </c>
      <c r="I70" s="50" t="b">
        <v>0</v>
      </c>
      <c r="J70" s="50">
        <v>2</v>
      </c>
      <c r="K70">
        <f t="shared" si="0"/>
        <v>42.4</v>
      </c>
      <c r="L70" s="48">
        <f t="shared" si="1"/>
        <v>82.436400000000006</v>
      </c>
      <c r="M70">
        <f t="shared" si="2"/>
        <v>0</v>
      </c>
      <c r="N70" s="49">
        <f t="shared" si="3"/>
        <v>124.8364</v>
      </c>
    </row>
    <row r="71" spans="1:14" x14ac:dyDescent="0.35">
      <c r="A71" s="50">
        <v>982974011</v>
      </c>
      <c r="B71" s="51" t="s">
        <v>523</v>
      </c>
      <c r="C71" s="50">
        <v>2022</v>
      </c>
      <c r="D71" s="50">
        <v>132</v>
      </c>
      <c r="E71" s="51" t="s">
        <v>76</v>
      </c>
      <c r="F71" s="51" t="s">
        <v>77</v>
      </c>
      <c r="G71" s="51" t="s">
        <v>29</v>
      </c>
      <c r="H71" s="50">
        <v>300</v>
      </c>
      <c r="I71" s="50" t="b">
        <v>0</v>
      </c>
      <c r="J71" s="50">
        <v>1</v>
      </c>
      <c r="K71">
        <f t="shared" ref="K71:K134" si="4">J71*$K$4</f>
        <v>21.2</v>
      </c>
      <c r="L71" s="48">
        <f t="shared" ref="L71:L134" si="5">(H71/1000)*$L$4</f>
        <v>13.469999999999999</v>
      </c>
      <c r="M71">
        <f t="shared" ref="M71:M134" si="6">IF(I71=FALSE,0,(IF(H71&lt;132,J71*O$1,J71*O$2)))</f>
        <v>0</v>
      </c>
      <c r="N71" s="49">
        <f t="shared" ref="N71:N134" si="7">K71+L71+M71</f>
        <v>34.67</v>
      </c>
    </row>
    <row r="72" spans="1:14" x14ac:dyDescent="0.35">
      <c r="A72" s="50">
        <v>982974011</v>
      </c>
      <c r="B72" s="51" t="s">
        <v>523</v>
      </c>
      <c r="C72" s="50">
        <v>2022</v>
      </c>
      <c r="D72" s="50">
        <v>132</v>
      </c>
      <c r="E72" s="51" t="s">
        <v>78</v>
      </c>
      <c r="F72" s="51" t="s">
        <v>409</v>
      </c>
      <c r="G72" s="51" t="s">
        <v>79</v>
      </c>
      <c r="H72" s="50">
        <v>510</v>
      </c>
      <c r="I72" s="50" t="b">
        <v>0</v>
      </c>
      <c r="J72" s="50">
        <v>1</v>
      </c>
      <c r="K72">
        <f t="shared" si="4"/>
        <v>21.2</v>
      </c>
      <c r="L72" s="48">
        <f t="shared" si="5"/>
        <v>22.899000000000001</v>
      </c>
      <c r="M72">
        <f t="shared" si="6"/>
        <v>0</v>
      </c>
      <c r="N72" s="49">
        <f t="shared" si="7"/>
        <v>44.099000000000004</v>
      </c>
    </row>
    <row r="73" spans="1:14" x14ac:dyDescent="0.35">
      <c r="A73" s="50">
        <v>982974011</v>
      </c>
      <c r="B73" s="51" t="s">
        <v>523</v>
      </c>
      <c r="C73" s="50">
        <v>2022</v>
      </c>
      <c r="D73" s="50">
        <v>132</v>
      </c>
      <c r="E73" s="51" t="s">
        <v>77</v>
      </c>
      <c r="F73" s="51" t="s">
        <v>410</v>
      </c>
      <c r="G73" s="51" t="s">
        <v>80</v>
      </c>
      <c r="H73" s="50">
        <v>717</v>
      </c>
      <c r="I73" s="50" t="b">
        <v>0</v>
      </c>
      <c r="J73" s="50">
        <v>1</v>
      </c>
      <c r="K73">
        <f t="shared" si="4"/>
        <v>21.2</v>
      </c>
      <c r="L73" s="48">
        <f t="shared" si="5"/>
        <v>32.193300000000001</v>
      </c>
      <c r="M73">
        <f t="shared" si="6"/>
        <v>0</v>
      </c>
      <c r="N73" s="49">
        <f t="shared" si="7"/>
        <v>53.393299999999996</v>
      </c>
    </row>
    <row r="74" spans="1:14" x14ac:dyDescent="0.35">
      <c r="A74" s="50">
        <v>982974011</v>
      </c>
      <c r="B74" s="51" t="s">
        <v>523</v>
      </c>
      <c r="C74" s="50">
        <v>2022</v>
      </c>
      <c r="D74" s="50">
        <v>132</v>
      </c>
      <c r="E74" s="51" t="s">
        <v>81</v>
      </c>
      <c r="F74" s="51" t="s">
        <v>411</v>
      </c>
      <c r="G74" s="51" t="s">
        <v>82</v>
      </c>
      <c r="H74" s="50">
        <v>812</v>
      </c>
      <c r="I74" s="50" t="b">
        <v>0</v>
      </c>
      <c r="J74" s="50">
        <v>2</v>
      </c>
      <c r="K74">
        <f t="shared" si="4"/>
        <v>42.4</v>
      </c>
      <c r="L74" s="48">
        <f t="shared" si="5"/>
        <v>36.458800000000004</v>
      </c>
      <c r="M74">
        <f t="shared" si="6"/>
        <v>0</v>
      </c>
      <c r="N74" s="49">
        <f t="shared" si="7"/>
        <v>78.858800000000002</v>
      </c>
    </row>
    <row r="75" spans="1:14" x14ac:dyDescent="0.35">
      <c r="A75" s="50">
        <v>982974011</v>
      </c>
      <c r="B75" s="51" t="s">
        <v>523</v>
      </c>
      <c r="C75" s="50">
        <v>2022</v>
      </c>
      <c r="D75" s="50">
        <v>132</v>
      </c>
      <c r="E75" s="51" t="s">
        <v>81</v>
      </c>
      <c r="F75" s="51" t="s">
        <v>76</v>
      </c>
      <c r="G75" s="51" t="s">
        <v>83</v>
      </c>
      <c r="H75" s="50">
        <v>1000</v>
      </c>
      <c r="I75" s="50" t="b">
        <v>0</v>
      </c>
      <c r="J75" s="50">
        <v>2</v>
      </c>
      <c r="K75">
        <f t="shared" si="4"/>
        <v>42.4</v>
      </c>
      <c r="L75" s="48">
        <f t="shared" si="5"/>
        <v>44.9</v>
      </c>
      <c r="M75">
        <f t="shared" si="6"/>
        <v>0</v>
      </c>
      <c r="N75" s="49">
        <f t="shared" si="7"/>
        <v>87.3</v>
      </c>
    </row>
    <row r="76" spans="1:14" ht="29" x14ac:dyDescent="0.35">
      <c r="A76" s="50">
        <v>998509289</v>
      </c>
      <c r="B76" s="51" t="s">
        <v>26</v>
      </c>
      <c r="C76" s="50">
        <v>2022</v>
      </c>
      <c r="D76" s="50">
        <v>132</v>
      </c>
      <c r="E76" s="51" t="s">
        <v>152</v>
      </c>
      <c r="F76" s="51" t="s">
        <v>454</v>
      </c>
      <c r="G76" s="51" t="s">
        <v>154</v>
      </c>
      <c r="H76" s="50">
        <v>1000</v>
      </c>
      <c r="I76" s="50" t="b">
        <v>1</v>
      </c>
      <c r="J76" s="50">
        <v>1</v>
      </c>
      <c r="K76">
        <f t="shared" si="4"/>
        <v>21.2</v>
      </c>
      <c r="L76" s="48">
        <f t="shared" si="5"/>
        <v>44.9</v>
      </c>
      <c r="M76">
        <f t="shared" si="6"/>
        <v>123.1</v>
      </c>
      <c r="N76" s="49">
        <f t="shared" si="7"/>
        <v>189.2</v>
      </c>
    </row>
    <row r="77" spans="1:14" ht="29" x14ac:dyDescent="0.35">
      <c r="A77" s="50">
        <v>998509289</v>
      </c>
      <c r="B77" s="51" t="s">
        <v>26</v>
      </c>
      <c r="C77" s="50">
        <v>2022</v>
      </c>
      <c r="D77" s="50">
        <v>132</v>
      </c>
      <c r="E77" s="51" t="s">
        <v>152</v>
      </c>
      <c r="F77" s="51" t="s">
        <v>454</v>
      </c>
      <c r="G77" s="51" t="s">
        <v>153</v>
      </c>
      <c r="H77" s="50">
        <v>1200</v>
      </c>
      <c r="I77" s="50" t="b">
        <v>1</v>
      </c>
      <c r="J77" s="50">
        <v>1</v>
      </c>
      <c r="K77">
        <f t="shared" si="4"/>
        <v>21.2</v>
      </c>
      <c r="L77" s="48">
        <f t="shared" si="5"/>
        <v>53.879999999999995</v>
      </c>
      <c r="M77">
        <f t="shared" si="6"/>
        <v>123.1</v>
      </c>
      <c r="N77" s="49">
        <f t="shared" si="7"/>
        <v>198.18</v>
      </c>
    </row>
    <row r="78" spans="1:14" x14ac:dyDescent="0.35">
      <c r="A78" s="50">
        <v>923152601</v>
      </c>
      <c r="B78" s="51" t="s">
        <v>310</v>
      </c>
      <c r="C78" s="50">
        <v>2022</v>
      </c>
      <c r="D78" s="50">
        <v>66</v>
      </c>
      <c r="E78" s="51" t="s">
        <v>200</v>
      </c>
      <c r="F78" s="51" t="s">
        <v>456</v>
      </c>
      <c r="G78" s="51" t="s">
        <v>201</v>
      </c>
      <c r="H78" s="50">
        <v>1703</v>
      </c>
      <c r="I78" s="50" t="b">
        <v>1</v>
      </c>
      <c r="J78" s="50">
        <v>1</v>
      </c>
      <c r="K78">
        <f t="shared" si="4"/>
        <v>21.2</v>
      </c>
      <c r="L78" s="48">
        <f t="shared" si="5"/>
        <v>76.464700000000008</v>
      </c>
      <c r="M78">
        <f t="shared" si="6"/>
        <v>123.1</v>
      </c>
      <c r="N78" s="49">
        <f t="shared" si="7"/>
        <v>220.7647</v>
      </c>
    </row>
    <row r="79" spans="1:14" x14ac:dyDescent="0.35">
      <c r="A79" s="50">
        <v>923152601</v>
      </c>
      <c r="B79" s="51" t="s">
        <v>310</v>
      </c>
      <c r="C79" s="50">
        <v>2022</v>
      </c>
      <c r="D79" s="50">
        <v>66</v>
      </c>
      <c r="E79" s="51" t="s">
        <v>200</v>
      </c>
      <c r="F79" s="51" t="s">
        <v>456</v>
      </c>
      <c r="G79" s="51" t="s">
        <v>202</v>
      </c>
      <c r="H79" s="50">
        <v>2575</v>
      </c>
      <c r="I79" s="50" t="b">
        <v>0</v>
      </c>
      <c r="J79" s="50">
        <v>1</v>
      </c>
      <c r="K79">
        <f t="shared" si="4"/>
        <v>21.2</v>
      </c>
      <c r="L79" s="48">
        <f t="shared" si="5"/>
        <v>115.61750000000001</v>
      </c>
      <c r="M79">
        <f t="shared" si="6"/>
        <v>0</v>
      </c>
      <c r="N79" s="49">
        <f t="shared" si="7"/>
        <v>136.8175</v>
      </c>
    </row>
    <row r="80" spans="1:14" x14ac:dyDescent="0.35">
      <c r="A80" s="50">
        <v>923152601</v>
      </c>
      <c r="B80" s="51" t="s">
        <v>310</v>
      </c>
      <c r="C80" s="50">
        <v>2022</v>
      </c>
      <c r="D80" s="50">
        <v>66</v>
      </c>
      <c r="E80" s="51" t="s">
        <v>200</v>
      </c>
      <c r="F80" s="51" t="s">
        <v>456</v>
      </c>
      <c r="G80" s="51" t="s">
        <v>203</v>
      </c>
      <c r="H80" s="50">
        <v>2657</v>
      </c>
      <c r="I80" s="50" t="b">
        <v>1</v>
      </c>
      <c r="J80" s="50">
        <v>1</v>
      </c>
      <c r="K80">
        <f t="shared" si="4"/>
        <v>21.2</v>
      </c>
      <c r="L80" s="48">
        <f t="shared" si="5"/>
        <v>119.2993</v>
      </c>
      <c r="M80">
        <f t="shared" si="6"/>
        <v>123.1</v>
      </c>
      <c r="N80" s="49">
        <f t="shared" si="7"/>
        <v>263.59929999999997</v>
      </c>
    </row>
    <row r="81" spans="1:14" x14ac:dyDescent="0.35">
      <c r="A81" s="50">
        <v>979422679</v>
      </c>
      <c r="B81" s="51" t="s">
        <v>355</v>
      </c>
      <c r="C81" s="50">
        <v>2022</v>
      </c>
      <c r="D81" s="50">
        <v>132</v>
      </c>
      <c r="E81" s="51" t="s">
        <v>66</v>
      </c>
      <c r="F81" s="51" t="s">
        <v>457</v>
      </c>
      <c r="G81" s="51" t="s">
        <v>240</v>
      </c>
      <c r="H81" s="50">
        <v>319</v>
      </c>
      <c r="I81" s="50" t="b">
        <v>0</v>
      </c>
      <c r="J81" s="50">
        <v>1</v>
      </c>
      <c r="K81">
        <f t="shared" si="4"/>
        <v>21.2</v>
      </c>
      <c r="L81" s="48">
        <f t="shared" si="5"/>
        <v>14.3231</v>
      </c>
      <c r="M81">
        <f t="shared" si="6"/>
        <v>0</v>
      </c>
      <c r="N81" s="49">
        <f t="shared" si="7"/>
        <v>35.523099999999999</v>
      </c>
    </row>
    <row r="82" spans="1:14" x14ac:dyDescent="0.35">
      <c r="A82" s="50">
        <v>979422679</v>
      </c>
      <c r="B82" s="51" t="s">
        <v>355</v>
      </c>
      <c r="C82" s="50">
        <v>2022</v>
      </c>
      <c r="D82" s="50">
        <v>132</v>
      </c>
      <c r="E82" s="51" t="s">
        <v>241</v>
      </c>
      <c r="F82" s="51" t="s">
        <v>458</v>
      </c>
      <c r="G82" s="51" t="s">
        <v>242</v>
      </c>
      <c r="H82" s="50">
        <v>973</v>
      </c>
      <c r="I82" s="50" t="b">
        <v>0</v>
      </c>
      <c r="J82" s="50">
        <v>1</v>
      </c>
      <c r="K82">
        <f t="shared" si="4"/>
        <v>21.2</v>
      </c>
      <c r="L82" s="48">
        <f t="shared" si="5"/>
        <v>43.6877</v>
      </c>
      <c r="M82">
        <f t="shared" si="6"/>
        <v>0</v>
      </c>
      <c r="N82" s="49">
        <f t="shared" si="7"/>
        <v>64.887699999999995</v>
      </c>
    </row>
    <row r="83" spans="1:14" x14ac:dyDescent="0.35">
      <c r="A83" s="50">
        <v>979422679</v>
      </c>
      <c r="B83" s="51" t="s">
        <v>355</v>
      </c>
      <c r="C83" s="50">
        <v>2022</v>
      </c>
      <c r="D83" s="50">
        <v>132</v>
      </c>
      <c r="E83" s="51" t="s">
        <v>241</v>
      </c>
      <c r="F83" s="51" t="s">
        <v>459</v>
      </c>
      <c r="G83" s="51" t="s">
        <v>243</v>
      </c>
      <c r="H83" s="50">
        <v>346</v>
      </c>
      <c r="I83" s="50" t="b">
        <v>0</v>
      </c>
      <c r="J83" s="50">
        <v>1</v>
      </c>
      <c r="K83">
        <f t="shared" si="4"/>
        <v>21.2</v>
      </c>
      <c r="L83" s="48">
        <f t="shared" si="5"/>
        <v>15.535399999999999</v>
      </c>
      <c r="M83">
        <f t="shared" si="6"/>
        <v>0</v>
      </c>
      <c r="N83" s="49">
        <f t="shared" si="7"/>
        <v>36.735399999999998</v>
      </c>
    </row>
    <row r="84" spans="1:14" x14ac:dyDescent="0.35">
      <c r="A84" s="50">
        <v>979422679</v>
      </c>
      <c r="B84" s="51" t="s">
        <v>355</v>
      </c>
      <c r="C84" s="50">
        <v>2022</v>
      </c>
      <c r="D84" s="50">
        <v>132</v>
      </c>
      <c r="E84" s="51" t="s">
        <v>244</v>
      </c>
      <c r="F84" s="51" t="s">
        <v>460</v>
      </c>
      <c r="G84" s="51" t="s">
        <v>245</v>
      </c>
      <c r="H84" s="50">
        <v>341</v>
      </c>
      <c r="I84" s="50" t="b">
        <v>0</v>
      </c>
      <c r="J84" s="50">
        <v>1</v>
      </c>
      <c r="K84">
        <f t="shared" si="4"/>
        <v>21.2</v>
      </c>
      <c r="L84" s="48">
        <f t="shared" si="5"/>
        <v>15.3109</v>
      </c>
      <c r="M84">
        <f t="shared" si="6"/>
        <v>0</v>
      </c>
      <c r="N84" s="49">
        <f t="shared" si="7"/>
        <v>36.510899999999999</v>
      </c>
    </row>
    <row r="85" spans="1:14" x14ac:dyDescent="0.35">
      <c r="A85" s="50">
        <v>979422679</v>
      </c>
      <c r="B85" s="51" t="s">
        <v>355</v>
      </c>
      <c r="C85" s="50">
        <v>2022</v>
      </c>
      <c r="D85" s="50">
        <v>132</v>
      </c>
      <c r="E85" s="51" t="s">
        <v>246</v>
      </c>
      <c r="F85" s="51" t="s">
        <v>461</v>
      </c>
      <c r="G85" s="51" t="s">
        <v>247</v>
      </c>
      <c r="H85" s="50">
        <v>258</v>
      </c>
      <c r="I85" s="50" t="b">
        <v>0</v>
      </c>
      <c r="J85" s="50">
        <v>1</v>
      </c>
      <c r="K85">
        <f t="shared" si="4"/>
        <v>21.2</v>
      </c>
      <c r="L85" s="48">
        <f t="shared" si="5"/>
        <v>11.584199999999999</v>
      </c>
      <c r="M85">
        <f t="shared" si="6"/>
        <v>0</v>
      </c>
      <c r="N85" s="49">
        <f t="shared" si="7"/>
        <v>32.784199999999998</v>
      </c>
    </row>
    <row r="86" spans="1:14" x14ac:dyDescent="0.35">
      <c r="A86" s="50">
        <v>979422679</v>
      </c>
      <c r="B86" s="51" t="s">
        <v>355</v>
      </c>
      <c r="C86" s="50">
        <v>2022</v>
      </c>
      <c r="D86" s="50">
        <v>132</v>
      </c>
      <c r="E86" s="51" t="s">
        <v>244</v>
      </c>
      <c r="F86" s="51" t="s">
        <v>462</v>
      </c>
      <c r="G86" s="51" t="s">
        <v>248</v>
      </c>
      <c r="H86" s="50">
        <v>313</v>
      </c>
      <c r="I86" s="50" t="b">
        <v>0</v>
      </c>
      <c r="J86" s="50">
        <v>1</v>
      </c>
      <c r="K86">
        <f t="shared" si="4"/>
        <v>21.2</v>
      </c>
      <c r="L86" s="48">
        <f t="shared" si="5"/>
        <v>14.053699999999999</v>
      </c>
      <c r="M86">
        <f t="shared" si="6"/>
        <v>0</v>
      </c>
      <c r="N86" s="49">
        <f t="shared" si="7"/>
        <v>35.253699999999995</v>
      </c>
    </row>
    <row r="87" spans="1:14" x14ac:dyDescent="0.35">
      <c r="A87" s="50">
        <v>979422679</v>
      </c>
      <c r="B87" s="51" t="s">
        <v>355</v>
      </c>
      <c r="C87" s="50">
        <v>2022</v>
      </c>
      <c r="D87" s="50">
        <v>132</v>
      </c>
      <c r="E87" s="51" t="s">
        <v>249</v>
      </c>
      <c r="F87" s="51" t="s">
        <v>463</v>
      </c>
      <c r="G87" s="51" t="s">
        <v>250</v>
      </c>
      <c r="H87" s="50">
        <v>471</v>
      </c>
      <c r="I87" s="50" t="b">
        <v>0</v>
      </c>
      <c r="J87" s="50">
        <v>1</v>
      </c>
      <c r="K87">
        <f t="shared" si="4"/>
        <v>21.2</v>
      </c>
      <c r="L87" s="48">
        <f t="shared" si="5"/>
        <v>21.1479</v>
      </c>
      <c r="M87">
        <f t="shared" si="6"/>
        <v>0</v>
      </c>
      <c r="N87" s="49">
        <f t="shared" si="7"/>
        <v>42.347899999999996</v>
      </c>
    </row>
    <row r="88" spans="1:14" x14ac:dyDescent="0.35">
      <c r="A88" s="50">
        <v>979422679</v>
      </c>
      <c r="B88" s="51" t="s">
        <v>355</v>
      </c>
      <c r="C88" s="50">
        <v>2022</v>
      </c>
      <c r="D88" s="50">
        <v>132</v>
      </c>
      <c r="E88" s="51" t="s">
        <v>335</v>
      </c>
      <c r="F88" s="51" t="s">
        <v>336</v>
      </c>
      <c r="G88" s="51" t="s">
        <v>337</v>
      </c>
      <c r="H88" s="50">
        <v>1340</v>
      </c>
      <c r="I88" s="50" t="b">
        <v>0</v>
      </c>
      <c r="J88" s="50">
        <v>1</v>
      </c>
      <c r="K88">
        <f t="shared" si="4"/>
        <v>21.2</v>
      </c>
      <c r="L88" s="48">
        <f t="shared" si="5"/>
        <v>60.166000000000004</v>
      </c>
      <c r="M88">
        <f t="shared" si="6"/>
        <v>0</v>
      </c>
      <c r="N88" s="49">
        <f t="shared" si="7"/>
        <v>81.366</v>
      </c>
    </row>
    <row r="89" spans="1:14" x14ac:dyDescent="0.35">
      <c r="A89" s="50">
        <v>979422679</v>
      </c>
      <c r="B89" s="51" t="s">
        <v>355</v>
      </c>
      <c r="C89" s="50">
        <v>2022</v>
      </c>
      <c r="D89" s="50">
        <v>132</v>
      </c>
      <c r="E89" s="51" t="s">
        <v>336</v>
      </c>
      <c r="F89" s="51" t="s">
        <v>464</v>
      </c>
      <c r="G89" s="51" t="s">
        <v>338</v>
      </c>
      <c r="H89" s="50">
        <v>498</v>
      </c>
      <c r="I89" s="50" t="b">
        <v>0</v>
      </c>
      <c r="J89" s="50">
        <v>1</v>
      </c>
      <c r="K89">
        <f t="shared" si="4"/>
        <v>21.2</v>
      </c>
      <c r="L89" s="48">
        <f t="shared" si="5"/>
        <v>22.360199999999999</v>
      </c>
      <c r="M89">
        <f t="shared" si="6"/>
        <v>0</v>
      </c>
      <c r="N89" s="49">
        <f t="shared" si="7"/>
        <v>43.560199999999995</v>
      </c>
    </row>
    <row r="90" spans="1:14" x14ac:dyDescent="0.35">
      <c r="A90" s="50">
        <v>917424799</v>
      </c>
      <c r="B90" s="51" t="s">
        <v>311</v>
      </c>
      <c r="C90" s="50">
        <v>2022</v>
      </c>
      <c r="D90" s="50">
        <v>132</v>
      </c>
      <c r="E90" s="51" t="s">
        <v>146</v>
      </c>
      <c r="F90" s="51" t="s">
        <v>465</v>
      </c>
      <c r="G90" s="51" t="s">
        <v>147</v>
      </c>
      <c r="H90" s="50">
        <v>590</v>
      </c>
      <c r="I90" s="50" t="b">
        <v>1</v>
      </c>
      <c r="J90" s="50">
        <v>1</v>
      </c>
      <c r="K90">
        <f t="shared" si="4"/>
        <v>21.2</v>
      </c>
      <c r="L90" s="48">
        <f t="shared" si="5"/>
        <v>26.490999999999996</v>
      </c>
      <c r="M90">
        <f t="shared" si="6"/>
        <v>123.1</v>
      </c>
      <c r="N90" s="49">
        <f t="shared" si="7"/>
        <v>170.791</v>
      </c>
    </row>
    <row r="91" spans="1:14" x14ac:dyDescent="0.35">
      <c r="A91" s="50">
        <v>917424799</v>
      </c>
      <c r="B91" s="51" t="s">
        <v>311</v>
      </c>
      <c r="C91" s="50">
        <v>2022</v>
      </c>
      <c r="D91" s="50">
        <v>132</v>
      </c>
      <c r="E91" s="51" t="s">
        <v>148</v>
      </c>
      <c r="F91" s="51" t="s">
        <v>466</v>
      </c>
      <c r="G91" s="51" t="s">
        <v>149</v>
      </c>
      <c r="H91" s="50">
        <v>700</v>
      </c>
      <c r="I91" s="50" t="b">
        <v>0</v>
      </c>
      <c r="J91" s="50">
        <v>1</v>
      </c>
      <c r="K91">
        <f t="shared" si="4"/>
        <v>21.2</v>
      </c>
      <c r="L91" s="48">
        <f t="shared" si="5"/>
        <v>31.429999999999996</v>
      </c>
      <c r="M91">
        <f t="shared" si="6"/>
        <v>0</v>
      </c>
      <c r="N91" s="49">
        <f t="shared" si="7"/>
        <v>52.629999999999995</v>
      </c>
    </row>
    <row r="92" spans="1:14" x14ac:dyDescent="0.35">
      <c r="A92" s="50">
        <v>917424799</v>
      </c>
      <c r="B92" s="51" t="s">
        <v>311</v>
      </c>
      <c r="C92" s="50">
        <v>2022</v>
      </c>
      <c r="D92" s="50">
        <v>132</v>
      </c>
      <c r="E92" s="51" t="s">
        <v>150</v>
      </c>
      <c r="F92" s="51" t="s">
        <v>467</v>
      </c>
      <c r="G92" s="51" t="s">
        <v>151</v>
      </c>
      <c r="H92" s="50">
        <v>2900</v>
      </c>
      <c r="I92" s="50" t="b">
        <v>0</v>
      </c>
      <c r="J92" s="50">
        <v>1</v>
      </c>
      <c r="K92">
        <f t="shared" si="4"/>
        <v>21.2</v>
      </c>
      <c r="L92" s="48">
        <f t="shared" si="5"/>
        <v>130.20999999999998</v>
      </c>
      <c r="M92">
        <f t="shared" si="6"/>
        <v>0</v>
      </c>
      <c r="N92" s="49">
        <f t="shared" si="7"/>
        <v>151.40999999999997</v>
      </c>
    </row>
    <row r="93" spans="1:14" x14ac:dyDescent="0.35">
      <c r="A93" s="50">
        <v>912631532</v>
      </c>
      <c r="B93" s="51" t="s">
        <v>312</v>
      </c>
      <c r="C93" s="50">
        <v>2022</v>
      </c>
      <c r="D93" s="50">
        <v>66</v>
      </c>
      <c r="E93" s="51" t="s">
        <v>157</v>
      </c>
      <c r="F93" s="51" t="s">
        <v>491</v>
      </c>
      <c r="G93" s="51" t="s">
        <v>158</v>
      </c>
      <c r="H93" s="50">
        <v>358</v>
      </c>
      <c r="I93" s="50" t="b">
        <v>0</v>
      </c>
      <c r="J93" s="50">
        <v>1</v>
      </c>
      <c r="K93">
        <f t="shared" si="4"/>
        <v>21.2</v>
      </c>
      <c r="L93" s="48">
        <f t="shared" si="5"/>
        <v>16.074199999999998</v>
      </c>
      <c r="M93">
        <f t="shared" si="6"/>
        <v>0</v>
      </c>
      <c r="N93" s="49">
        <f t="shared" si="7"/>
        <v>37.274199999999993</v>
      </c>
    </row>
    <row r="94" spans="1:14" x14ac:dyDescent="0.35">
      <c r="A94" s="50">
        <v>984882114</v>
      </c>
      <c r="B94" s="51" t="s">
        <v>312</v>
      </c>
      <c r="C94" s="50">
        <v>2022</v>
      </c>
      <c r="D94" s="50">
        <v>132</v>
      </c>
      <c r="E94" s="51" t="s">
        <v>223</v>
      </c>
      <c r="F94" s="51" t="s">
        <v>468</v>
      </c>
      <c r="G94" s="51" t="s">
        <v>224</v>
      </c>
      <c r="H94" s="50">
        <v>2878</v>
      </c>
      <c r="I94" s="50" t="b">
        <v>0</v>
      </c>
      <c r="J94" s="50">
        <v>2</v>
      </c>
      <c r="K94">
        <f t="shared" si="4"/>
        <v>42.4</v>
      </c>
      <c r="L94" s="48">
        <f t="shared" si="5"/>
        <v>129.22220000000002</v>
      </c>
      <c r="M94">
        <f t="shared" si="6"/>
        <v>0</v>
      </c>
      <c r="N94" s="49">
        <f t="shared" si="7"/>
        <v>171.62220000000002</v>
      </c>
    </row>
    <row r="95" spans="1:14" x14ac:dyDescent="0.35">
      <c r="A95" s="50">
        <v>984882114</v>
      </c>
      <c r="B95" s="51" t="s">
        <v>312</v>
      </c>
      <c r="C95" s="50">
        <v>2022</v>
      </c>
      <c r="D95" s="50">
        <v>132</v>
      </c>
      <c r="E95" s="51" t="s">
        <v>225</v>
      </c>
      <c r="F95" s="51" t="s">
        <v>469</v>
      </c>
      <c r="G95" s="51" t="s">
        <v>226</v>
      </c>
      <c r="H95" s="50">
        <v>3570</v>
      </c>
      <c r="I95" s="50" t="b">
        <v>0</v>
      </c>
      <c r="J95" s="50">
        <v>1</v>
      </c>
      <c r="K95">
        <f t="shared" si="4"/>
        <v>21.2</v>
      </c>
      <c r="L95" s="48">
        <f t="shared" si="5"/>
        <v>160.29299999999998</v>
      </c>
      <c r="M95">
        <f t="shared" si="6"/>
        <v>0</v>
      </c>
      <c r="N95" s="49">
        <f t="shared" si="7"/>
        <v>181.49299999999997</v>
      </c>
    </row>
    <row r="96" spans="1:14" x14ac:dyDescent="0.35">
      <c r="A96" s="50">
        <v>984882114</v>
      </c>
      <c r="B96" s="51" t="s">
        <v>312</v>
      </c>
      <c r="C96" s="50">
        <v>2022</v>
      </c>
      <c r="D96" s="50">
        <v>132</v>
      </c>
      <c r="E96" s="51" t="s">
        <v>227</v>
      </c>
      <c r="F96" s="51" t="s">
        <v>470</v>
      </c>
      <c r="G96" s="51" t="s">
        <v>228</v>
      </c>
      <c r="H96" s="50">
        <v>1822</v>
      </c>
      <c r="I96" s="50" t="b">
        <v>0</v>
      </c>
      <c r="J96" s="50">
        <v>1</v>
      </c>
      <c r="K96">
        <f t="shared" si="4"/>
        <v>21.2</v>
      </c>
      <c r="L96" s="48">
        <f t="shared" si="5"/>
        <v>81.8078</v>
      </c>
      <c r="M96">
        <f t="shared" si="6"/>
        <v>0</v>
      </c>
      <c r="N96" s="49">
        <f t="shared" si="7"/>
        <v>103.0078</v>
      </c>
    </row>
    <row r="97" spans="1:14" x14ac:dyDescent="0.35">
      <c r="A97" s="50">
        <v>984882114</v>
      </c>
      <c r="B97" s="51" t="s">
        <v>312</v>
      </c>
      <c r="C97" s="50">
        <v>2022</v>
      </c>
      <c r="D97" s="50">
        <v>132</v>
      </c>
      <c r="E97" s="51" t="s">
        <v>372</v>
      </c>
      <c r="F97" s="51" t="s">
        <v>229</v>
      </c>
      <c r="G97" s="51" t="s">
        <v>230</v>
      </c>
      <c r="H97" s="50">
        <v>1822</v>
      </c>
      <c r="I97" s="50" t="b">
        <v>0</v>
      </c>
      <c r="J97" s="50">
        <v>1</v>
      </c>
      <c r="K97">
        <f t="shared" si="4"/>
        <v>21.2</v>
      </c>
      <c r="L97" s="48">
        <f t="shared" si="5"/>
        <v>81.8078</v>
      </c>
      <c r="M97">
        <f t="shared" si="6"/>
        <v>0</v>
      </c>
      <c r="N97" s="49">
        <f t="shared" si="7"/>
        <v>103.0078</v>
      </c>
    </row>
    <row r="98" spans="1:14" x14ac:dyDescent="0.35">
      <c r="A98" s="50">
        <v>984882114</v>
      </c>
      <c r="B98" s="51" t="s">
        <v>312</v>
      </c>
      <c r="C98" s="50">
        <v>2022</v>
      </c>
      <c r="D98" s="50">
        <v>132</v>
      </c>
      <c r="E98" s="51" t="s">
        <v>231</v>
      </c>
      <c r="F98" s="51" t="s">
        <v>381</v>
      </c>
      <c r="G98" s="51" t="s">
        <v>232</v>
      </c>
      <c r="H98" s="50">
        <v>490</v>
      </c>
      <c r="I98" s="50" t="b">
        <v>0</v>
      </c>
      <c r="J98" s="50">
        <v>1</v>
      </c>
      <c r="K98">
        <f t="shared" si="4"/>
        <v>21.2</v>
      </c>
      <c r="L98" s="48">
        <f t="shared" si="5"/>
        <v>22.000999999999998</v>
      </c>
      <c r="M98">
        <f t="shared" si="6"/>
        <v>0</v>
      </c>
      <c r="N98" s="49">
        <f t="shared" si="7"/>
        <v>43.200999999999993</v>
      </c>
    </row>
    <row r="99" spans="1:14" x14ac:dyDescent="0.35">
      <c r="A99" s="50">
        <v>984882114</v>
      </c>
      <c r="B99" s="51" t="s">
        <v>312</v>
      </c>
      <c r="C99" s="50">
        <v>2022</v>
      </c>
      <c r="D99" s="50">
        <v>66</v>
      </c>
      <c r="E99" s="51" t="s">
        <v>233</v>
      </c>
      <c r="F99" s="51" t="s">
        <v>471</v>
      </c>
      <c r="G99" s="51" t="s">
        <v>234</v>
      </c>
      <c r="H99" s="50">
        <v>1234</v>
      </c>
      <c r="I99" s="50" t="b">
        <v>1</v>
      </c>
      <c r="J99" s="50">
        <v>1</v>
      </c>
      <c r="K99">
        <f t="shared" si="4"/>
        <v>21.2</v>
      </c>
      <c r="L99" s="48">
        <f t="shared" si="5"/>
        <v>55.406599999999997</v>
      </c>
      <c r="M99">
        <f t="shared" si="6"/>
        <v>123.1</v>
      </c>
      <c r="N99" s="49">
        <f t="shared" si="7"/>
        <v>199.70659999999998</v>
      </c>
    </row>
    <row r="100" spans="1:14" x14ac:dyDescent="0.35">
      <c r="A100" s="50">
        <v>984882114</v>
      </c>
      <c r="B100" s="51" t="s">
        <v>312</v>
      </c>
      <c r="C100" s="50">
        <v>2022</v>
      </c>
      <c r="D100" s="50">
        <v>132</v>
      </c>
      <c r="E100" s="51" t="s">
        <v>235</v>
      </c>
      <c r="F100" s="51" t="s">
        <v>472</v>
      </c>
      <c r="G100" s="51" t="s">
        <v>236</v>
      </c>
      <c r="H100" s="50">
        <v>1037</v>
      </c>
      <c r="I100" s="50" t="b">
        <v>0</v>
      </c>
      <c r="J100" s="50">
        <v>1</v>
      </c>
      <c r="K100">
        <f t="shared" si="4"/>
        <v>21.2</v>
      </c>
      <c r="L100" s="48">
        <f t="shared" si="5"/>
        <v>46.561299999999996</v>
      </c>
      <c r="M100">
        <f t="shared" si="6"/>
        <v>0</v>
      </c>
      <c r="N100" s="49">
        <f t="shared" si="7"/>
        <v>67.761299999999991</v>
      </c>
    </row>
    <row r="101" spans="1:14" x14ac:dyDescent="0.35">
      <c r="A101" s="50">
        <v>984882114</v>
      </c>
      <c r="B101" s="51" t="s">
        <v>312</v>
      </c>
      <c r="C101" s="50">
        <v>2022</v>
      </c>
      <c r="D101" s="50">
        <v>132</v>
      </c>
      <c r="E101" s="51" t="s">
        <v>237</v>
      </c>
      <c r="F101" s="51" t="s">
        <v>225</v>
      </c>
      <c r="G101" s="51" t="s">
        <v>238</v>
      </c>
      <c r="H101" s="50">
        <v>3257</v>
      </c>
      <c r="I101" s="50" t="b">
        <v>0</v>
      </c>
      <c r="J101" s="50">
        <v>1</v>
      </c>
      <c r="K101">
        <f t="shared" si="4"/>
        <v>21.2</v>
      </c>
      <c r="L101" s="48">
        <f t="shared" si="5"/>
        <v>146.23930000000001</v>
      </c>
      <c r="M101">
        <f t="shared" si="6"/>
        <v>0</v>
      </c>
      <c r="N101" s="49">
        <f t="shared" si="7"/>
        <v>167.4393</v>
      </c>
    </row>
    <row r="102" spans="1:14" x14ac:dyDescent="0.35">
      <c r="A102" s="50">
        <v>984882114</v>
      </c>
      <c r="B102" s="51" t="s">
        <v>312</v>
      </c>
      <c r="C102" s="50">
        <v>2022</v>
      </c>
      <c r="D102" s="50">
        <v>132</v>
      </c>
      <c r="E102" s="51" t="s">
        <v>229</v>
      </c>
      <c r="F102" s="51" t="s">
        <v>473</v>
      </c>
      <c r="G102" s="51" t="s">
        <v>239</v>
      </c>
      <c r="H102" s="50">
        <v>2560</v>
      </c>
      <c r="I102" s="50" t="b">
        <v>0</v>
      </c>
      <c r="J102" s="50">
        <v>1</v>
      </c>
      <c r="K102">
        <f t="shared" si="4"/>
        <v>21.2</v>
      </c>
      <c r="L102" s="48">
        <f t="shared" si="5"/>
        <v>114.944</v>
      </c>
      <c r="M102">
        <f t="shared" si="6"/>
        <v>0</v>
      </c>
      <c r="N102" s="49">
        <f t="shared" si="7"/>
        <v>136.14400000000001</v>
      </c>
    </row>
    <row r="103" spans="1:14" x14ac:dyDescent="0.35">
      <c r="A103" s="50">
        <v>984882114</v>
      </c>
      <c r="B103" s="51" t="s">
        <v>312</v>
      </c>
      <c r="C103" s="50">
        <v>2022</v>
      </c>
      <c r="D103" s="50">
        <v>132</v>
      </c>
      <c r="E103" s="51" t="s">
        <v>373</v>
      </c>
      <c r="F103" s="51" t="s">
        <v>474</v>
      </c>
      <c r="G103" s="51" t="s">
        <v>374</v>
      </c>
      <c r="H103" s="50">
        <v>368</v>
      </c>
      <c r="I103" s="50" t="b">
        <v>0</v>
      </c>
      <c r="J103" s="50">
        <v>1</v>
      </c>
      <c r="K103">
        <f t="shared" si="4"/>
        <v>21.2</v>
      </c>
      <c r="L103" s="48">
        <f t="shared" si="5"/>
        <v>16.523199999999999</v>
      </c>
      <c r="M103">
        <f t="shared" si="6"/>
        <v>0</v>
      </c>
      <c r="N103" s="49">
        <f t="shared" si="7"/>
        <v>37.723199999999999</v>
      </c>
    </row>
    <row r="104" spans="1:14" x14ac:dyDescent="0.35">
      <c r="A104" s="50">
        <v>984882114</v>
      </c>
      <c r="B104" s="51" t="s">
        <v>312</v>
      </c>
      <c r="C104" s="50">
        <v>2022</v>
      </c>
      <c r="D104" s="50">
        <v>132</v>
      </c>
      <c r="E104" s="51" t="s">
        <v>373</v>
      </c>
      <c r="F104" s="51" t="s">
        <v>475</v>
      </c>
      <c r="G104" s="51" t="s">
        <v>380</v>
      </c>
      <c r="H104" s="50">
        <v>962</v>
      </c>
      <c r="I104" s="50" t="b">
        <v>0</v>
      </c>
      <c r="J104" s="50">
        <v>2</v>
      </c>
      <c r="K104">
        <f t="shared" si="4"/>
        <v>42.4</v>
      </c>
      <c r="L104" s="48">
        <f t="shared" si="5"/>
        <v>43.193799999999996</v>
      </c>
      <c r="M104">
        <f t="shared" si="6"/>
        <v>0</v>
      </c>
      <c r="N104" s="49">
        <f t="shared" si="7"/>
        <v>85.593799999999987</v>
      </c>
    </row>
    <row r="105" spans="1:14" x14ac:dyDescent="0.35">
      <c r="A105" s="50">
        <v>984882114</v>
      </c>
      <c r="B105" s="51" t="s">
        <v>312</v>
      </c>
      <c r="C105" s="50">
        <v>2022</v>
      </c>
      <c r="D105" s="50">
        <v>132</v>
      </c>
      <c r="E105" s="51" t="s">
        <v>223</v>
      </c>
      <c r="F105" s="51" t="s">
        <v>375</v>
      </c>
      <c r="G105" s="51" t="s">
        <v>376</v>
      </c>
      <c r="H105" s="50">
        <v>553</v>
      </c>
      <c r="I105" s="50" t="b">
        <v>0</v>
      </c>
      <c r="J105" s="50">
        <v>1</v>
      </c>
      <c r="K105">
        <f t="shared" si="4"/>
        <v>21.2</v>
      </c>
      <c r="L105" s="48">
        <f t="shared" si="5"/>
        <v>24.829700000000003</v>
      </c>
      <c r="M105">
        <f t="shared" si="6"/>
        <v>0</v>
      </c>
      <c r="N105" s="49">
        <f t="shared" si="7"/>
        <v>46.029700000000005</v>
      </c>
    </row>
    <row r="106" spans="1:14" x14ac:dyDescent="0.35">
      <c r="A106" s="50">
        <v>984882114</v>
      </c>
      <c r="B106" s="51" t="s">
        <v>312</v>
      </c>
      <c r="C106" s="50">
        <v>2022</v>
      </c>
      <c r="D106" s="50">
        <v>132</v>
      </c>
      <c r="E106" s="51" t="s">
        <v>377</v>
      </c>
      <c r="F106" s="51" t="s">
        <v>225</v>
      </c>
      <c r="G106" s="51" t="s">
        <v>378</v>
      </c>
      <c r="H106" s="50">
        <v>3050</v>
      </c>
      <c r="I106" s="50" t="b">
        <v>0</v>
      </c>
      <c r="J106" s="50">
        <v>1</v>
      </c>
      <c r="K106">
        <f t="shared" si="4"/>
        <v>21.2</v>
      </c>
      <c r="L106" s="48">
        <f t="shared" si="5"/>
        <v>136.94499999999999</v>
      </c>
      <c r="M106">
        <f t="shared" si="6"/>
        <v>0</v>
      </c>
      <c r="N106" s="49">
        <f t="shared" si="7"/>
        <v>158.14499999999998</v>
      </c>
    </row>
    <row r="107" spans="1:14" x14ac:dyDescent="0.35">
      <c r="A107" s="50">
        <v>984882114</v>
      </c>
      <c r="B107" s="51" t="s">
        <v>312</v>
      </c>
      <c r="C107" s="50">
        <v>2022</v>
      </c>
      <c r="D107" s="50">
        <v>132</v>
      </c>
      <c r="E107" s="51" t="s">
        <v>375</v>
      </c>
      <c r="F107" s="51" t="s">
        <v>318</v>
      </c>
      <c r="G107" s="51" t="s">
        <v>379</v>
      </c>
      <c r="H107" s="50">
        <v>1170</v>
      </c>
      <c r="I107" s="50" t="b">
        <v>0</v>
      </c>
      <c r="J107" s="50">
        <v>1</v>
      </c>
      <c r="K107">
        <f t="shared" si="4"/>
        <v>21.2</v>
      </c>
      <c r="L107" s="48">
        <f t="shared" si="5"/>
        <v>52.532999999999994</v>
      </c>
      <c r="M107">
        <f t="shared" si="6"/>
        <v>0</v>
      </c>
      <c r="N107" s="49">
        <f t="shared" si="7"/>
        <v>73.73299999999999</v>
      </c>
    </row>
    <row r="108" spans="1:14" x14ac:dyDescent="0.35">
      <c r="A108" s="50">
        <v>984882114</v>
      </c>
      <c r="B108" s="51" t="s">
        <v>312</v>
      </c>
      <c r="C108" s="50">
        <v>2022</v>
      </c>
      <c r="D108" s="50">
        <v>132</v>
      </c>
      <c r="E108" s="51" t="s">
        <v>381</v>
      </c>
      <c r="F108" s="51" t="s">
        <v>476</v>
      </c>
      <c r="G108" s="51" t="s">
        <v>382</v>
      </c>
      <c r="H108" s="50">
        <v>3410</v>
      </c>
      <c r="I108" s="50" t="b">
        <v>0</v>
      </c>
      <c r="J108" s="50">
        <v>1</v>
      </c>
      <c r="K108">
        <f t="shared" si="4"/>
        <v>21.2</v>
      </c>
      <c r="L108" s="48">
        <f t="shared" si="5"/>
        <v>153.10900000000001</v>
      </c>
      <c r="M108">
        <f t="shared" si="6"/>
        <v>0</v>
      </c>
      <c r="N108" s="49">
        <f t="shared" si="7"/>
        <v>174.309</v>
      </c>
    </row>
    <row r="109" spans="1:14" x14ac:dyDescent="0.35">
      <c r="A109" s="50">
        <v>984882114</v>
      </c>
      <c r="B109" s="51" t="s">
        <v>312</v>
      </c>
      <c r="C109" s="50">
        <v>2022</v>
      </c>
      <c r="D109" s="50">
        <v>132</v>
      </c>
      <c r="E109" s="51" t="s">
        <v>383</v>
      </c>
      <c r="F109" s="51" t="s">
        <v>381</v>
      </c>
      <c r="G109" s="51" t="s">
        <v>384</v>
      </c>
      <c r="H109" s="50">
        <v>1565</v>
      </c>
      <c r="I109" s="50" t="b">
        <v>0</v>
      </c>
      <c r="J109" s="50">
        <v>2</v>
      </c>
      <c r="K109">
        <f t="shared" si="4"/>
        <v>42.4</v>
      </c>
      <c r="L109" s="48">
        <f t="shared" si="5"/>
        <v>70.268499999999989</v>
      </c>
      <c r="M109">
        <f t="shared" si="6"/>
        <v>0</v>
      </c>
      <c r="N109" s="49">
        <f t="shared" si="7"/>
        <v>112.66849999999999</v>
      </c>
    </row>
    <row r="110" spans="1:14" x14ac:dyDescent="0.35">
      <c r="A110" s="50">
        <v>984882114</v>
      </c>
      <c r="B110" s="51" t="s">
        <v>312</v>
      </c>
      <c r="C110" s="50">
        <v>2022</v>
      </c>
      <c r="D110" s="50">
        <v>132</v>
      </c>
      <c r="E110" s="51" t="s">
        <v>267</v>
      </c>
      <c r="F110" s="51" t="s">
        <v>477</v>
      </c>
      <c r="G110" s="51" t="s">
        <v>268</v>
      </c>
      <c r="H110" s="50">
        <v>3314</v>
      </c>
      <c r="I110" s="50" t="b">
        <v>0</v>
      </c>
      <c r="J110" s="50">
        <v>3</v>
      </c>
      <c r="K110">
        <f t="shared" si="4"/>
        <v>63.599999999999994</v>
      </c>
      <c r="L110" s="48">
        <f t="shared" si="5"/>
        <v>148.79859999999999</v>
      </c>
      <c r="M110">
        <f t="shared" si="6"/>
        <v>0</v>
      </c>
      <c r="N110" s="49">
        <f t="shared" si="7"/>
        <v>212.39859999999999</v>
      </c>
    </row>
    <row r="111" spans="1:14" x14ac:dyDescent="0.35">
      <c r="A111" s="50">
        <v>984882114</v>
      </c>
      <c r="B111" s="51" t="s">
        <v>312</v>
      </c>
      <c r="C111" s="50">
        <v>2022</v>
      </c>
      <c r="D111" s="50">
        <v>132</v>
      </c>
      <c r="E111" s="51" t="s">
        <v>235</v>
      </c>
      <c r="F111" s="51" t="s">
        <v>478</v>
      </c>
      <c r="G111" s="51" t="s">
        <v>236</v>
      </c>
      <c r="H111" s="50">
        <v>2220</v>
      </c>
      <c r="I111" s="50" t="b">
        <v>0</v>
      </c>
      <c r="J111" s="50">
        <v>1</v>
      </c>
      <c r="K111">
        <f t="shared" si="4"/>
        <v>21.2</v>
      </c>
      <c r="L111" s="48">
        <f t="shared" si="5"/>
        <v>99.678000000000011</v>
      </c>
      <c r="M111">
        <f t="shared" si="6"/>
        <v>0</v>
      </c>
      <c r="N111" s="49">
        <f t="shared" si="7"/>
        <v>120.87800000000001</v>
      </c>
    </row>
    <row r="112" spans="1:14" x14ac:dyDescent="0.35">
      <c r="A112" s="50">
        <v>984882114</v>
      </c>
      <c r="B112" s="51" t="s">
        <v>312</v>
      </c>
      <c r="C112" s="50">
        <v>2022</v>
      </c>
      <c r="D112" s="50">
        <v>132</v>
      </c>
      <c r="E112" s="51" t="s">
        <v>318</v>
      </c>
      <c r="F112" s="51" t="s">
        <v>479</v>
      </c>
      <c r="G112" s="51" t="s">
        <v>319</v>
      </c>
      <c r="H112" s="50">
        <v>817</v>
      </c>
      <c r="I112" s="50" t="b">
        <v>0</v>
      </c>
      <c r="J112" s="50">
        <v>1</v>
      </c>
      <c r="K112">
        <f t="shared" si="4"/>
        <v>21.2</v>
      </c>
      <c r="L112" s="48">
        <f t="shared" si="5"/>
        <v>36.683299999999996</v>
      </c>
      <c r="M112">
        <f t="shared" si="6"/>
        <v>0</v>
      </c>
      <c r="N112" s="49">
        <f t="shared" si="7"/>
        <v>57.883299999999991</v>
      </c>
    </row>
    <row r="113" spans="1:14" x14ac:dyDescent="0.35">
      <c r="A113" s="50">
        <v>980038408</v>
      </c>
      <c r="B113" s="51" t="s">
        <v>357</v>
      </c>
      <c r="C113" s="50">
        <v>2022</v>
      </c>
      <c r="D113" s="50">
        <v>132</v>
      </c>
      <c r="E113" s="51" t="s">
        <v>322</v>
      </c>
      <c r="F113" s="51" t="s">
        <v>480</v>
      </c>
      <c r="G113" s="51" t="s">
        <v>323</v>
      </c>
      <c r="H113" s="50">
        <v>850</v>
      </c>
      <c r="I113" s="50" t="b">
        <v>0</v>
      </c>
      <c r="J113" s="50">
        <v>2</v>
      </c>
      <c r="K113">
        <f t="shared" si="4"/>
        <v>42.4</v>
      </c>
      <c r="L113" s="48">
        <f t="shared" si="5"/>
        <v>38.164999999999999</v>
      </c>
      <c r="M113">
        <f t="shared" si="6"/>
        <v>0</v>
      </c>
      <c r="N113" s="49">
        <f t="shared" si="7"/>
        <v>80.564999999999998</v>
      </c>
    </row>
    <row r="114" spans="1:14" x14ac:dyDescent="0.35">
      <c r="A114" s="50">
        <v>980038408</v>
      </c>
      <c r="B114" s="51" t="s">
        <v>357</v>
      </c>
      <c r="C114" s="50">
        <v>2022</v>
      </c>
      <c r="D114" s="50">
        <v>132</v>
      </c>
      <c r="E114" s="51" t="s">
        <v>155</v>
      </c>
      <c r="F114" s="51" t="s">
        <v>481</v>
      </c>
      <c r="G114" s="51" t="s">
        <v>325</v>
      </c>
      <c r="H114" s="50">
        <v>1070</v>
      </c>
      <c r="I114" s="50" t="b">
        <v>0</v>
      </c>
      <c r="J114" s="50">
        <v>1</v>
      </c>
      <c r="K114">
        <f t="shared" si="4"/>
        <v>21.2</v>
      </c>
      <c r="L114" s="48">
        <f t="shared" si="5"/>
        <v>48.042999999999999</v>
      </c>
      <c r="M114">
        <f t="shared" si="6"/>
        <v>0</v>
      </c>
      <c r="N114" s="49">
        <f t="shared" si="7"/>
        <v>69.242999999999995</v>
      </c>
    </row>
    <row r="115" spans="1:14" x14ac:dyDescent="0.35">
      <c r="A115" s="50">
        <v>980038408</v>
      </c>
      <c r="B115" s="51" t="s">
        <v>357</v>
      </c>
      <c r="C115" s="50">
        <v>2022</v>
      </c>
      <c r="D115" s="50">
        <v>132</v>
      </c>
      <c r="E115" s="51" t="s">
        <v>155</v>
      </c>
      <c r="F115" s="51" t="s">
        <v>482</v>
      </c>
      <c r="G115" s="51" t="s">
        <v>324</v>
      </c>
      <c r="H115" s="50">
        <v>2160</v>
      </c>
      <c r="I115" s="50" t="b">
        <v>0</v>
      </c>
      <c r="J115" s="50">
        <v>1</v>
      </c>
      <c r="K115">
        <f t="shared" si="4"/>
        <v>21.2</v>
      </c>
      <c r="L115" s="48">
        <f t="shared" si="5"/>
        <v>96.984000000000009</v>
      </c>
      <c r="M115">
        <f t="shared" si="6"/>
        <v>0</v>
      </c>
      <c r="N115" s="49">
        <f t="shared" si="7"/>
        <v>118.18400000000001</v>
      </c>
    </row>
    <row r="116" spans="1:14" x14ac:dyDescent="0.35">
      <c r="A116" s="50">
        <v>980038408</v>
      </c>
      <c r="B116" s="51" t="s">
        <v>357</v>
      </c>
      <c r="C116" s="50">
        <v>2022</v>
      </c>
      <c r="D116" s="50">
        <v>132</v>
      </c>
      <c r="E116" s="51" t="s">
        <v>326</v>
      </c>
      <c r="F116" s="51" t="s">
        <v>482</v>
      </c>
      <c r="G116" s="51" t="s">
        <v>327</v>
      </c>
      <c r="H116" s="50">
        <v>4540</v>
      </c>
      <c r="I116" s="50" t="b">
        <v>0</v>
      </c>
      <c r="J116" s="50">
        <v>2</v>
      </c>
      <c r="K116">
        <f t="shared" si="4"/>
        <v>42.4</v>
      </c>
      <c r="L116" s="48">
        <f t="shared" si="5"/>
        <v>203.846</v>
      </c>
      <c r="M116">
        <f t="shared" si="6"/>
        <v>0</v>
      </c>
      <c r="N116" s="49">
        <f t="shared" si="7"/>
        <v>246.24600000000001</v>
      </c>
    </row>
    <row r="117" spans="1:14" x14ac:dyDescent="0.35">
      <c r="A117" s="50">
        <v>980038408</v>
      </c>
      <c r="B117" s="51" t="s">
        <v>357</v>
      </c>
      <c r="C117" s="50">
        <v>2022</v>
      </c>
      <c r="D117" s="50">
        <v>132</v>
      </c>
      <c r="E117" s="51" t="s">
        <v>326</v>
      </c>
      <c r="F117" s="51" t="s">
        <v>482</v>
      </c>
      <c r="G117" s="51" t="s">
        <v>328</v>
      </c>
      <c r="H117" s="50">
        <v>4600</v>
      </c>
      <c r="I117" s="50" t="b">
        <v>0</v>
      </c>
      <c r="J117" s="50">
        <v>2</v>
      </c>
      <c r="K117">
        <f t="shared" si="4"/>
        <v>42.4</v>
      </c>
      <c r="L117" s="48">
        <f t="shared" si="5"/>
        <v>206.53999999999996</v>
      </c>
      <c r="M117">
        <f t="shared" si="6"/>
        <v>0</v>
      </c>
      <c r="N117" s="49">
        <f t="shared" si="7"/>
        <v>248.93999999999997</v>
      </c>
    </row>
    <row r="118" spans="1:14" x14ac:dyDescent="0.35">
      <c r="A118" s="50">
        <v>980038408</v>
      </c>
      <c r="B118" s="51" t="s">
        <v>357</v>
      </c>
      <c r="C118" s="50">
        <v>2022</v>
      </c>
      <c r="D118" s="50">
        <v>66</v>
      </c>
      <c r="E118" s="51" t="s">
        <v>320</v>
      </c>
      <c r="F118" s="51" t="s">
        <v>483</v>
      </c>
      <c r="G118" s="51" t="s">
        <v>321</v>
      </c>
      <c r="H118" s="50">
        <v>1510</v>
      </c>
      <c r="I118" s="50" t="b">
        <v>0</v>
      </c>
      <c r="J118" s="50">
        <v>1</v>
      </c>
      <c r="K118">
        <f t="shared" si="4"/>
        <v>21.2</v>
      </c>
      <c r="L118" s="48">
        <f t="shared" si="5"/>
        <v>67.798999999999992</v>
      </c>
      <c r="M118">
        <f t="shared" si="6"/>
        <v>0</v>
      </c>
      <c r="N118" s="49">
        <f t="shared" si="7"/>
        <v>88.998999999999995</v>
      </c>
    </row>
    <row r="119" spans="1:14" ht="29" x14ac:dyDescent="0.35">
      <c r="A119" s="50">
        <v>982897327</v>
      </c>
      <c r="B119" s="51" t="s">
        <v>358</v>
      </c>
      <c r="C119" s="50">
        <v>2022</v>
      </c>
      <c r="D119" s="50">
        <v>132</v>
      </c>
      <c r="E119" s="51" t="s">
        <v>385</v>
      </c>
      <c r="F119" s="51" t="s">
        <v>484</v>
      </c>
      <c r="G119" s="51" t="s">
        <v>129</v>
      </c>
      <c r="H119" s="50">
        <v>1247</v>
      </c>
      <c r="I119" s="50" t="b">
        <v>0</v>
      </c>
      <c r="J119" s="50">
        <v>1</v>
      </c>
      <c r="K119">
        <f t="shared" si="4"/>
        <v>21.2</v>
      </c>
      <c r="L119" s="48">
        <f t="shared" si="5"/>
        <v>55.990300000000005</v>
      </c>
      <c r="M119">
        <f t="shared" si="6"/>
        <v>0</v>
      </c>
      <c r="N119" s="49">
        <f t="shared" si="7"/>
        <v>77.190300000000008</v>
      </c>
    </row>
    <row r="120" spans="1:14" x14ac:dyDescent="0.35">
      <c r="A120" s="50">
        <v>982897327</v>
      </c>
      <c r="B120" s="51" t="s">
        <v>358</v>
      </c>
      <c r="C120" s="50">
        <v>2022</v>
      </c>
      <c r="D120" s="50">
        <v>66</v>
      </c>
      <c r="E120" s="51" t="s">
        <v>130</v>
      </c>
      <c r="F120" s="51" t="s">
        <v>485</v>
      </c>
      <c r="G120" s="51" t="s">
        <v>131</v>
      </c>
      <c r="H120" s="50">
        <v>1260</v>
      </c>
      <c r="I120" s="50" t="b">
        <v>0</v>
      </c>
      <c r="J120" s="50">
        <v>1</v>
      </c>
      <c r="K120">
        <f t="shared" si="4"/>
        <v>21.2</v>
      </c>
      <c r="L120" s="48">
        <f t="shared" si="5"/>
        <v>56.573999999999998</v>
      </c>
      <c r="M120">
        <f t="shared" si="6"/>
        <v>0</v>
      </c>
      <c r="N120" s="49">
        <f t="shared" si="7"/>
        <v>77.774000000000001</v>
      </c>
    </row>
    <row r="121" spans="1:14" x14ac:dyDescent="0.35">
      <c r="A121" s="50">
        <v>982897327</v>
      </c>
      <c r="B121" s="51" t="s">
        <v>358</v>
      </c>
      <c r="C121" s="50">
        <v>2022</v>
      </c>
      <c r="D121" s="50">
        <v>132</v>
      </c>
      <c r="E121" s="51" t="s">
        <v>132</v>
      </c>
      <c r="F121" s="51" t="s">
        <v>486</v>
      </c>
      <c r="G121" s="51" t="s">
        <v>133</v>
      </c>
      <c r="H121" s="50">
        <v>1250</v>
      </c>
      <c r="I121" s="50" t="b">
        <v>0</v>
      </c>
      <c r="J121" s="50">
        <v>1</v>
      </c>
      <c r="K121">
        <f t="shared" si="4"/>
        <v>21.2</v>
      </c>
      <c r="L121" s="48">
        <f t="shared" si="5"/>
        <v>56.125</v>
      </c>
      <c r="M121">
        <f t="shared" si="6"/>
        <v>0</v>
      </c>
      <c r="N121" s="49">
        <f t="shared" si="7"/>
        <v>77.325000000000003</v>
      </c>
    </row>
    <row r="122" spans="1:14" x14ac:dyDescent="0.35">
      <c r="A122" s="50">
        <v>925668389</v>
      </c>
      <c r="B122" s="51" t="s">
        <v>359</v>
      </c>
      <c r="C122" s="50">
        <v>2022</v>
      </c>
      <c r="D122" s="50">
        <v>66</v>
      </c>
      <c r="E122" s="51" t="s">
        <v>191</v>
      </c>
      <c r="F122" s="51" t="s">
        <v>487</v>
      </c>
      <c r="G122" s="51" t="s">
        <v>192</v>
      </c>
      <c r="H122" s="50">
        <v>3060</v>
      </c>
      <c r="I122" s="50" t="b">
        <v>0</v>
      </c>
      <c r="J122" s="50">
        <v>1</v>
      </c>
      <c r="K122">
        <f t="shared" si="4"/>
        <v>21.2</v>
      </c>
      <c r="L122" s="48">
        <f t="shared" si="5"/>
        <v>137.39400000000001</v>
      </c>
      <c r="M122">
        <f t="shared" si="6"/>
        <v>0</v>
      </c>
      <c r="N122" s="49">
        <f t="shared" si="7"/>
        <v>158.59399999999999</v>
      </c>
    </row>
    <row r="123" spans="1:14" x14ac:dyDescent="0.35">
      <c r="A123" s="50">
        <v>925668389</v>
      </c>
      <c r="B123" s="51" t="s">
        <v>359</v>
      </c>
      <c r="C123" s="50">
        <v>2022</v>
      </c>
      <c r="D123" s="50">
        <v>132</v>
      </c>
      <c r="E123" s="51" t="s">
        <v>193</v>
      </c>
      <c r="F123" s="51" t="s">
        <v>194</v>
      </c>
      <c r="G123" s="51" t="s">
        <v>195</v>
      </c>
      <c r="H123" s="50">
        <v>1080</v>
      </c>
      <c r="I123" s="50" t="b">
        <v>0</v>
      </c>
      <c r="J123" s="50">
        <v>2</v>
      </c>
      <c r="K123">
        <f t="shared" si="4"/>
        <v>42.4</v>
      </c>
      <c r="L123" s="48">
        <f t="shared" si="5"/>
        <v>48.492000000000004</v>
      </c>
      <c r="M123">
        <f t="shared" si="6"/>
        <v>0</v>
      </c>
      <c r="N123" s="49">
        <f t="shared" si="7"/>
        <v>90.891999999999996</v>
      </c>
    </row>
    <row r="124" spans="1:14" x14ac:dyDescent="0.35">
      <c r="A124" s="50">
        <v>925668389</v>
      </c>
      <c r="B124" s="51" t="s">
        <v>359</v>
      </c>
      <c r="C124" s="50">
        <v>2022</v>
      </c>
      <c r="D124" s="50">
        <v>132</v>
      </c>
      <c r="E124" s="51" t="s">
        <v>194</v>
      </c>
      <c r="F124" s="51" t="s">
        <v>488</v>
      </c>
      <c r="G124" s="51" t="s">
        <v>196</v>
      </c>
      <c r="H124" s="50">
        <v>1910</v>
      </c>
      <c r="I124" s="50" t="b">
        <v>0</v>
      </c>
      <c r="J124" s="50">
        <v>3</v>
      </c>
      <c r="K124">
        <f t="shared" si="4"/>
        <v>63.599999999999994</v>
      </c>
      <c r="L124" s="48">
        <f t="shared" si="5"/>
        <v>85.759</v>
      </c>
      <c r="M124">
        <f t="shared" si="6"/>
        <v>0</v>
      </c>
      <c r="N124" s="49">
        <f t="shared" si="7"/>
        <v>149.35899999999998</v>
      </c>
    </row>
    <row r="125" spans="1:14" x14ac:dyDescent="0.35">
      <c r="A125" s="50">
        <v>925668389</v>
      </c>
      <c r="B125" s="51" t="s">
        <v>359</v>
      </c>
      <c r="C125" s="50">
        <v>2022</v>
      </c>
      <c r="D125" s="50">
        <v>66</v>
      </c>
      <c r="E125" s="51" t="s">
        <v>194</v>
      </c>
      <c r="F125" s="51" t="s">
        <v>489</v>
      </c>
      <c r="G125" s="51" t="s">
        <v>197</v>
      </c>
      <c r="H125" s="50">
        <v>2730</v>
      </c>
      <c r="I125" s="50" t="b">
        <v>0</v>
      </c>
      <c r="J125" s="50">
        <v>2</v>
      </c>
      <c r="K125">
        <f t="shared" si="4"/>
        <v>42.4</v>
      </c>
      <c r="L125" s="48">
        <f t="shared" si="5"/>
        <v>122.577</v>
      </c>
      <c r="M125">
        <f t="shared" si="6"/>
        <v>0</v>
      </c>
      <c r="N125" s="49">
        <f t="shared" si="7"/>
        <v>164.977</v>
      </c>
    </row>
    <row r="126" spans="1:14" ht="29" x14ac:dyDescent="0.35">
      <c r="A126" s="50">
        <v>925668389</v>
      </c>
      <c r="B126" s="51" t="s">
        <v>359</v>
      </c>
      <c r="C126" s="50">
        <v>2022</v>
      </c>
      <c r="D126" s="50">
        <v>66</v>
      </c>
      <c r="E126" s="51" t="s">
        <v>198</v>
      </c>
      <c r="F126" s="51" t="s">
        <v>490</v>
      </c>
      <c r="G126" s="51" t="s">
        <v>199</v>
      </c>
      <c r="H126" s="50">
        <v>1600</v>
      </c>
      <c r="I126" s="50" t="b">
        <v>0</v>
      </c>
      <c r="J126" s="50">
        <v>1</v>
      </c>
      <c r="K126">
        <f t="shared" si="4"/>
        <v>21.2</v>
      </c>
      <c r="L126" s="48">
        <f t="shared" si="5"/>
        <v>71.84</v>
      </c>
      <c r="M126">
        <f t="shared" si="6"/>
        <v>0</v>
      </c>
      <c r="N126" s="49">
        <f t="shared" si="7"/>
        <v>93.04</v>
      </c>
    </row>
    <row r="127" spans="1:14" x14ac:dyDescent="0.35">
      <c r="A127" s="50">
        <v>985411131</v>
      </c>
      <c r="B127" s="51" t="s">
        <v>526</v>
      </c>
      <c r="C127" s="50">
        <v>2022</v>
      </c>
      <c r="D127" s="50">
        <v>132</v>
      </c>
      <c r="E127" s="51" t="s">
        <v>159</v>
      </c>
      <c r="F127" s="51" t="s">
        <v>455</v>
      </c>
      <c r="G127" s="51" t="s">
        <v>160</v>
      </c>
      <c r="H127" s="50">
        <v>3000</v>
      </c>
      <c r="I127" s="50" t="b">
        <v>0</v>
      </c>
      <c r="J127" s="50">
        <v>2</v>
      </c>
      <c r="K127">
        <f t="shared" si="4"/>
        <v>42.4</v>
      </c>
      <c r="L127" s="48">
        <f t="shared" si="5"/>
        <v>134.69999999999999</v>
      </c>
      <c r="M127">
        <f t="shared" si="6"/>
        <v>0</v>
      </c>
      <c r="N127" s="49">
        <f t="shared" si="7"/>
        <v>177.1</v>
      </c>
    </row>
    <row r="128" spans="1:14" x14ac:dyDescent="0.35">
      <c r="A128" s="50">
        <v>962986633</v>
      </c>
      <c r="B128" s="51" t="s">
        <v>27</v>
      </c>
      <c r="C128" s="50">
        <v>2022</v>
      </c>
      <c r="D128" s="50">
        <v>300</v>
      </c>
      <c r="E128" s="51" t="s">
        <v>252</v>
      </c>
      <c r="F128" s="51" t="s">
        <v>497</v>
      </c>
      <c r="G128" s="51" t="s">
        <v>253</v>
      </c>
      <c r="H128" s="50">
        <v>1274</v>
      </c>
      <c r="I128" s="50" t="b">
        <v>0</v>
      </c>
      <c r="J128" s="50">
        <v>2</v>
      </c>
      <c r="K128">
        <f t="shared" si="4"/>
        <v>42.4</v>
      </c>
      <c r="L128" s="48">
        <f t="shared" si="5"/>
        <v>57.202599999999997</v>
      </c>
      <c r="M128">
        <f t="shared" si="6"/>
        <v>0</v>
      </c>
      <c r="N128" s="49">
        <f t="shared" si="7"/>
        <v>99.602599999999995</v>
      </c>
    </row>
    <row r="129" spans="1:15" x14ac:dyDescent="0.35">
      <c r="A129" s="50">
        <v>962986633</v>
      </c>
      <c r="B129" s="51" t="s">
        <v>27</v>
      </c>
      <c r="C129" s="50">
        <v>2022</v>
      </c>
      <c r="D129" s="50">
        <v>300</v>
      </c>
      <c r="E129" s="51" t="s">
        <v>254</v>
      </c>
      <c r="F129" s="51" t="s">
        <v>497</v>
      </c>
      <c r="G129" s="51" t="s">
        <v>253</v>
      </c>
      <c r="H129" s="50">
        <v>5113</v>
      </c>
      <c r="I129" s="50" t="b">
        <v>0</v>
      </c>
      <c r="J129" s="50">
        <v>7</v>
      </c>
      <c r="K129">
        <f t="shared" si="4"/>
        <v>148.4</v>
      </c>
      <c r="L129" s="48">
        <f t="shared" si="5"/>
        <v>229.5737</v>
      </c>
      <c r="M129">
        <f t="shared" si="6"/>
        <v>0</v>
      </c>
      <c r="N129" s="49">
        <f t="shared" si="7"/>
        <v>377.97370000000001</v>
      </c>
    </row>
    <row r="130" spans="1:15" x14ac:dyDescent="0.35">
      <c r="A130" s="50">
        <v>962986633</v>
      </c>
      <c r="B130" s="51" t="s">
        <v>27</v>
      </c>
      <c r="C130" s="50">
        <v>2022</v>
      </c>
      <c r="D130" s="50">
        <v>300</v>
      </c>
      <c r="E130" s="51" t="s">
        <v>255</v>
      </c>
      <c r="F130" s="51" t="s">
        <v>252</v>
      </c>
      <c r="G130" s="51" t="s">
        <v>256</v>
      </c>
      <c r="H130" s="50">
        <v>8744</v>
      </c>
      <c r="I130" s="50" t="b">
        <v>0</v>
      </c>
      <c r="J130" s="50">
        <v>15</v>
      </c>
      <c r="K130">
        <f t="shared" si="4"/>
        <v>318</v>
      </c>
      <c r="L130" s="48">
        <f t="shared" si="5"/>
        <v>392.60559999999998</v>
      </c>
      <c r="M130">
        <f t="shared" si="6"/>
        <v>0</v>
      </c>
      <c r="N130" s="49">
        <f t="shared" si="7"/>
        <v>710.60559999999998</v>
      </c>
    </row>
    <row r="131" spans="1:15" x14ac:dyDescent="0.35">
      <c r="A131" s="50">
        <v>962986633</v>
      </c>
      <c r="B131" s="51" t="s">
        <v>27</v>
      </c>
      <c r="C131" s="50">
        <v>2022</v>
      </c>
      <c r="D131" s="50">
        <v>300</v>
      </c>
      <c r="E131" s="51" t="s">
        <v>263</v>
      </c>
      <c r="F131" s="51" t="s">
        <v>495</v>
      </c>
      <c r="G131" s="51" t="s">
        <v>264</v>
      </c>
      <c r="H131" s="50">
        <v>2690</v>
      </c>
      <c r="I131" s="50" t="b">
        <v>0</v>
      </c>
      <c r="J131" s="50">
        <v>4</v>
      </c>
      <c r="K131">
        <f t="shared" si="4"/>
        <v>84.8</v>
      </c>
      <c r="L131" s="48">
        <f t="shared" si="5"/>
        <v>120.78099999999999</v>
      </c>
      <c r="M131">
        <f t="shared" si="6"/>
        <v>0</v>
      </c>
      <c r="N131" s="49">
        <f t="shared" si="7"/>
        <v>205.58099999999999</v>
      </c>
    </row>
    <row r="132" spans="1:15" x14ac:dyDescent="0.35">
      <c r="A132" s="50">
        <v>962986633</v>
      </c>
      <c r="B132" s="51" t="s">
        <v>27</v>
      </c>
      <c r="C132" s="50">
        <v>2022</v>
      </c>
      <c r="D132" s="50">
        <v>300</v>
      </c>
      <c r="E132" s="51" t="s">
        <v>265</v>
      </c>
      <c r="F132" s="51" t="s">
        <v>496</v>
      </c>
      <c r="G132" s="51" t="s">
        <v>266</v>
      </c>
      <c r="H132" s="50">
        <v>430</v>
      </c>
      <c r="I132" s="50" t="b">
        <v>0</v>
      </c>
      <c r="J132" s="50">
        <v>1</v>
      </c>
      <c r="K132">
        <f t="shared" si="4"/>
        <v>21.2</v>
      </c>
      <c r="L132" s="48">
        <f t="shared" si="5"/>
        <v>19.306999999999999</v>
      </c>
      <c r="M132">
        <f t="shared" si="6"/>
        <v>0</v>
      </c>
      <c r="N132" s="49">
        <f t="shared" si="7"/>
        <v>40.506999999999998</v>
      </c>
    </row>
    <row r="133" spans="1:15" x14ac:dyDescent="0.35">
      <c r="A133" s="50">
        <v>962986633</v>
      </c>
      <c r="B133" s="51" t="s">
        <v>27</v>
      </c>
      <c r="C133" s="50">
        <v>2022</v>
      </c>
      <c r="D133" s="50">
        <v>132</v>
      </c>
      <c r="E133" s="51" t="s">
        <v>267</v>
      </c>
      <c r="F133" s="51" t="s">
        <v>477</v>
      </c>
      <c r="G133" s="51" t="s">
        <v>268</v>
      </c>
      <c r="H133" s="50">
        <v>3739</v>
      </c>
      <c r="I133" s="50" t="b">
        <v>0</v>
      </c>
      <c r="J133" s="50">
        <v>4</v>
      </c>
      <c r="K133">
        <f t="shared" si="4"/>
        <v>84.8</v>
      </c>
      <c r="L133" s="48">
        <f t="shared" si="5"/>
        <v>167.88109999999998</v>
      </c>
      <c r="M133">
        <f t="shared" si="6"/>
        <v>0</v>
      </c>
      <c r="N133" s="49">
        <f t="shared" si="7"/>
        <v>252.68109999999996</v>
      </c>
    </row>
    <row r="134" spans="1:15" x14ac:dyDescent="0.35">
      <c r="A134" s="50">
        <v>962986633</v>
      </c>
      <c r="B134" s="51" t="s">
        <v>27</v>
      </c>
      <c r="C134" s="50">
        <v>2022</v>
      </c>
      <c r="D134" s="50">
        <v>300</v>
      </c>
      <c r="E134" s="51" t="s">
        <v>255</v>
      </c>
      <c r="F134" s="51" t="s">
        <v>252</v>
      </c>
      <c r="G134" s="51" t="s">
        <v>256</v>
      </c>
      <c r="H134" s="50">
        <v>4000</v>
      </c>
      <c r="I134" s="50" t="b">
        <v>0</v>
      </c>
      <c r="J134" s="50">
        <v>5</v>
      </c>
      <c r="K134">
        <f t="shared" si="4"/>
        <v>106</v>
      </c>
      <c r="L134" s="48">
        <f t="shared" si="5"/>
        <v>179.6</v>
      </c>
      <c r="M134">
        <f t="shared" si="6"/>
        <v>0</v>
      </c>
      <c r="N134" s="49">
        <f t="shared" si="7"/>
        <v>285.60000000000002</v>
      </c>
    </row>
    <row r="135" spans="1:15" ht="29" x14ac:dyDescent="0.35">
      <c r="A135" s="50">
        <v>962986633</v>
      </c>
      <c r="B135" s="51" t="s">
        <v>27</v>
      </c>
      <c r="C135" s="50">
        <v>2022</v>
      </c>
      <c r="D135" s="50">
        <v>300</v>
      </c>
      <c r="E135" s="51" t="s">
        <v>257</v>
      </c>
      <c r="F135" s="51" t="s">
        <v>492</v>
      </c>
      <c r="G135" s="51" t="s">
        <v>258</v>
      </c>
      <c r="H135" s="50">
        <v>451</v>
      </c>
      <c r="I135" s="50" t="b">
        <v>0</v>
      </c>
      <c r="J135" s="50">
        <v>1</v>
      </c>
      <c r="K135">
        <f t="shared" ref="K135:K150" si="8">J135*$K$4</f>
        <v>21.2</v>
      </c>
      <c r="L135" s="48">
        <f t="shared" ref="L135:L150" si="9">(H135/1000)*$L$4</f>
        <v>20.2499</v>
      </c>
      <c r="M135">
        <f t="shared" ref="M135:M150" si="10">IF(I135=FALSE,0,(IF(H135&lt;132,J135*O$1,J135*O$2)))</f>
        <v>0</v>
      </c>
      <c r="N135" s="49">
        <f t="shared" ref="N135:N150" si="11">K135+L135+M135</f>
        <v>41.4499</v>
      </c>
    </row>
    <row r="136" spans="1:15" x14ac:dyDescent="0.35">
      <c r="A136" s="50">
        <v>962986633</v>
      </c>
      <c r="B136" s="51" t="s">
        <v>27</v>
      </c>
      <c r="C136" s="50">
        <v>2022</v>
      </c>
      <c r="D136" s="50">
        <v>300</v>
      </c>
      <c r="E136" s="51" t="s">
        <v>259</v>
      </c>
      <c r="F136" s="51" t="s">
        <v>493</v>
      </c>
      <c r="G136" s="51" t="s">
        <v>260</v>
      </c>
      <c r="H136" s="50">
        <v>1800</v>
      </c>
      <c r="I136" s="50" t="b">
        <v>0</v>
      </c>
      <c r="J136" s="50">
        <v>2</v>
      </c>
      <c r="K136">
        <f t="shared" si="8"/>
        <v>42.4</v>
      </c>
      <c r="L136" s="48">
        <f t="shared" si="9"/>
        <v>80.819999999999993</v>
      </c>
      <c r="M136">
        <f t="shared" si="10"/>
        <v>0</v>
      </c>
      <c r="N136" s="49">
        <f t="shared" si="11"/>
        <v>123.22</v>
      </c>
    </row>
    <row r="137" spans="1:15" x14ac:dyDescent="0.35">
      <c r="A137" s="50">
        <v>962986633</v>
      </c>
      <c r="B137" s="51" t="s">
        <v>27</v>
      </c>
      <c r="C137" s="50">
        <v>2022</v>
      </c>
      <c r="D137" s="50">
        <v>300</v>
      </c>
      <c r="E137" s="51" t="s">
        <v>261</v>
      </c>
      <c r="F137" s="51" t="s">
        <v>494</v>
      </c>
      <c r="G137" s="51" t="s">
        <v>262</v>
      </c>
      <c r="H137" s="50">
        <v>4287</v>
      </c>
      <c r="I137" s="50" t="b">
        <v>0</v>
      </c>
      <c r="J137" s="50">
        <v>5</v>
      </c>
      <c r="K137">
        <f t="shared" si="8"/>
        <v>106</v>
      </c>
      <c r="L137" s="48">
        <f t="shared" si="9"/>
        <v>192.4863</v>
      </c>
      <c r="M137">
        <f t="shared" si="10"/>
        <v>0</v>
      </c>
      <c r="N137" s="49">
        <f t="shared" si="11"/>
        <v>298.48630000000003</v>
      </c>
    </row>
    <row r="138" spans="1:15" ht="29" x14ac:dyDescent="0.35">
      <c r="A138" s="50">
        <v>924619260</v>
      </c>
      <c r="B138" s="51" t="s">
        <v>363</v>
      </c>
      <c r="C138" s="50">
        <v>2022</v>
      </c>
      <c r="D138" s="50">
        <v>66</v>
      </c>
      <c r="E138" s="51" t="s">
        <v>251</v>
      </c>
      <c r="F138" s="51" t="s">
        <v>498</v>
      </c>
      <c r="G138" s="51" t="s">
        <v>499</v>
      </c>
      <c r="H138" s="50">
        <v>282</v>
      </c>
      <c r="I138" s="50" t="b">
        <v>0</v>
      </c>
      <c r="J138" s="50">
        <v>1</v>
      </c>
      <c r="K138">
        <f t="shared" si="8"/>
        <v>21.2</v>
      </c>
      <c r="L138" s="48">
        <f t="shared" si="9"/>
        <v>12.661799999999998</v>
      </c>
      <c r="M138">
        <f t="shared" si="10"/>
        <v>0</v>
      </c>
      <c r="N138" s="49">
        <f t="shared" si="11"/>
        <v>33.861799999999995</v>
      </c>
    </row>
    <row r="139" spans="1:15" ht="29" x14ac:dyDescent="0.35">
      <c r="A139" s="50">
        <v>924619260</v>
      </c>
      <c r="B139" s="51" t="s">
        <v>363</v>
      </c>
      <c r="C139" s="50">
        <v>2022</v>
      </c>
      <c r="D139" s="50">
        <v>66</v>
      </c>
      <c r="E139" s="51" t="s">
        <v>251</v>
      </c>
      <c r="F139" s="51" t="s">
        <v>500</v>
      </c>
      <c r="G139" s="51" t="s">
        <v>501</v>
      </c>
      <c r="H139" s="50">
        <v>4567</v>
      </c>
      <c r="I139" s="50" t="b">
        <v>0</v>
      </c>
      <c r="J139" s="50">
        <v>3</v>
      </c>
      <c r="K139">
        <f t="shared" si="8"/>
        <v>63.599999999999994</v>
      </c>
      <c r="L139" s="48">
        <f t="shared" si="9"/>
        <v>205.0583</v>
      </c>
      <c r="M139">
        <f t="shared" si="10"/>
        <v>0</v>
      </c>
      <c r="N139" s="49">
        <f t="shared" si="11"/>
        <v>268.6583</v>
      </c>
    </row>
    <row r="140" spans="1:15" x14ac:dyDescent="0.35">
      <c r="A140" s="50">
        <v>924619260</v>
      </c>
      <c r="B140" s="51" t="s">
        <v>363</v>
      </c>
      <c r="C140" s="50">
        <v>2022</v>
      </c>
      <c r="D140" s="50">
        <v>66</v>
      </c>
      <c r="E140" s="51" t="s">
        <v>502</v>
      </c>
      <c r="F140" s="51" t="s">
        <v>251</v>
      </c>
      <c r="G140" s="51" t="s">
        <v>503</v>
      </c>
      <c r="H140" s="50">
        <v>5403</v>
      </c>
      <c r="I140" s="50" t="b">
        <v>1</v>
      </c>
      <c r="J140" s="50">
        <v>2</v>
      </c>
      <c r="K140">
        <f t="shared" si="8"/>
        <v>42.4</v>
      </c>
      <c r="L140" s="48">
        <f t="shared" si="9"/>
        <v>242.59469999999996</v>
      </c>
      <c r="M140">
        <f t="shared" si="10"/>
        <v>246.2</v>
      </c>
      <c r="N140" s="49">
        <f>K140+L140+M140</f>
        <v>531.19470000000001</v>
      </c>
      <c r="O140" s="39"/>
    </row>
    <row r="141" spans="1:15" ht="29" x14ac:dyDescent="0.35">
      <c r="A141" s="50">
        <v>925803375</v>
      </c>
      <c r="B141" s="51" t="s">
        <v>403</v>
      </c>
      <c r="C141" s="50">
        <v>2022</v>
      </c>
      <c r="D141" s="50">
        <v>66</v>
      </c>
      <c r="E141" s="51" t="s">
        <v>504</v>
      </c>
      <c r="F141" s="51" t="s">
        <v>505</v>
      </c>
      <c r="G141" s="51" t="s">
        <v>282</v>
      </c>
      <c r="H141" s="50">
        <v>2330</v>
      </c>
      <c r="I141" s="50" t="b">
        <v>0</v>
      </c>
      <c r="J141" s="50">
        <v>1</v>
      </c>
      <c r="K141">
        <f t="shared" si="8"/>
        <v>21.2</v>
      </c>
      <c r="L141" s="48">
        <f t="shared" si="9"/>
        <v>104.617</v>
      </c>
      <c r="M141">
        <f t="shared" si="10"/>
        <v>0</v>
      </c>
      <c r="N141" s="49">
        <f t="shared" si="11"/>
        <v>125.81700000000001</v>
      </c>
      <c r="O141" s="39"/>
    </row>
    <row r="142" spans="1:15" ht="29" x14ac:dyDescent="0.35">
      <c r="A142" s="50">
        <v>925803375</v>
      </c>
      <c r="B142" s="51" t="s">
        <v>403</v>
      </c>
      <c r="C142" s="50">
        <v>2022</v>
      </c>
      <c r="D142" s="50">
        <v>66</v>
      </c>
      <c r="E142" s="51" t="s">
        <v>283</v>
      </c>
      <c r="F142" s="51" t="s">
        <v>506</v>
      </c>
      <c r="G142" s="51" t="s">
        <v>284</v>
      </c>
      <c r="H142" s="50">
        <v>920</v>
      </c>
      <c r="I142" s="50" t="b">
        <v>0</v>
      </c>
      <c r="J142" s="50">
        <v>1</v>
      </c>
      <c r="K142">
        <f t="shared" si="8"/>
        <v>21.2</v>
      </c>
      <c r="L142" s="48">
        <f t="shared" si="9"/>
        <v>41.308</v>
      </c>
      <c r="M142">
        <f t="shared" si="10"/>
        <v>0</v>
      </c>
      <c r="N142" s="49">
        <f t="shared" si="11"/>
        <v>62.507999999999996</v>
      </c>
      <c r="O142" s="39"/>
    </row>
    <row r="143" spans="1:15" x14ac:dyDescent="0.35">
      <c r="A143" s="50">
        <v>988807648</v>
      </c>
      <c r="B143" s="51" t="s">
        <v>364</v>
      </c>
      <c r="C143" s="50">
        <v>2022</v>
      </c>
      <c r="D143" s="50">
        <v>66</v>
      </c>
      <c r="E143" s="51" t="s">
        <v>212</v>
      </c>
      <c r="F143" s="51" t="s">
        <v>507</v>
      </c>
      <c r="G143" s="51" t="s">
        <v>213</v>
      </c>
      <c r="H143" s="50">
        <v>643</v>
      </c>
      <c r="I143" s="50" t="b">
        <v>0</v>
      </c>
      <c r="J143" s="50">
        <v>1</v>
      </c>
      <c r="K143">
        <f t="shared" si="8"/>
        <v>21.2</v>
      </c>
      <c r="L143" s="48">
        <f t="shared" si="9"/>
        <v>28.870699999999999</v>
      </c>
      <c r="M143">
        <f t="shared" si="10"/>
        <v>0</v>
      </c>
      <c r="N143" s="49">
        <f t="shared" si="11"/>
        <v>50.070700000000002</v>
      </c>
      <c r="O143" s="39"/>
    </row>
    <row r="144" spans="1:15" x14ac:dyDescent="0.35">
      <c r="A144" s="50">
        <v>988807648</v>
      </c>
      <c r="B144" s="51" t="s">
        <v>364</v>
      </c>
      <c r="C144" s="50">
        <v>2022</v>
      </c>
      <c r="D144" s="50">
        <v>66</v>
      </c>
      <c r="E144" s="51" t="s">
        <v>508</v>
      </c>
      <c r="F144" s="51" t="s">
        <v>212</v>
      </c>
      <c r="G144" s="51" t="s">
        <v>214</v>
      </c>
      <c r="H144" s="50">
        <v>77</v>
      </c>
      <c r="I144" s="50" t="b">
        <v>0</v>
      </c>
      <c r="J144" s="50">
        <v>1</v>
      </c>
      <c r="K144">
        <f t="shared" si="8"/>
        <v>21.2</v>
      </c>
      <c r="L144" s="48">
        <f t="shared" si="9"/>
        <v>3.4573</v>
      </c>
      <c r="M144">
        <f t="shared" si="10"/>
        <v>0</v>
      </c>
      <c r="N144" s="49">
        <f t="shared" si="11"/>
        <v>24.657299999999999</v>
      </c>
      <c r="O144" s="39"/>
    </row>
    <row r="145" spans="1:15" x14ac:dyDescent="0.35">
      <c r="A145" s="50">
        <v>988807648</v>
      </c>
      <c r="B145" s="51" t="s">
        <v>364</v>
      </c>
      <c r="C145" s="50">
        <v>2022</v>
      </c>
      <c r="D145" s="50">
        <v>66</v>
      </c>
      <c r="E145" s="51" t="s">
        <v>204</v>
      </c>
      <c r="F145" s="51" t="s">
        <v>509</v>
      </c>
      <c r="G145" s="51" t="s">
        <v>215</v>
      </c>
      <c r="H145" s="50">
        <v>411</v>
      </c>
      <c r="I145" s="50" t="b">
        <v>1</v>
      </c>
      <c r="J145" s="50">
        <v>1</v>
      </c>
      <c r="K145">
        <f t="shared" si="8"/>
        <v>21.2</v>
      </c>
      <c r="L145" s="48">
        <f t="shared" si="9"/>
        <v>18.453899999999997</v>
      </c>
      <c r="M145">
        <f t="shared" si="10"/>
        <v>123.1</v>
      </c>
      <c r="N145" s="49">
        <f t="shared" si="11"/>
        <v>162.75389999999999</v>
      </c>
      <c r="O145" s="39"/>
    </row>
    <row r="146" spans="1:15" x14ac:dyDescent="0.35">
      <c r="A146" s="50">
        <v>988807648</v>
      </c>
      <c r="B146" s="51" t="s">
        <v>364</v>
      </c>
      <c r="C146" s="50">
        <v>2022</v>
      </c>
      <c r="D146" s="50">
        <v>66</v>
      </c>
      <c r="E146" s="51" t="s">
        <v>204</v>
      </c>
      <c r="F146" s="51" t="s">
        <v>510</v>
      </c>
      <c r="G146" s="51" t="s">
        <v>205</v>
      </c>
      <c r="H146" s="50">
        <v>906</v>
      </c>
      <c r="I146" s="50" t="b">
        <v>0</v>
      </c>
      <c r="J146" s="50">
        <v>1</v>
      </c>
      <c r="K146">
        <f t="shared" si="8"/>
        <v>21.2</v>
      </c>
      <c r="L146" s="48">
        <f t="shared" si="9"/>
        <v>40.679400000000001</v>
      </c>
      <c r="M146">
        <f t="shared" si="10"/>
        <v>0</v>
      </c>
      <c r="N146" s="49">
        <f t="shared" si="11"/>
        <v>61.879400000000004</v>
      </c>
      <c r="O146" s="39"/>
    </row>
    <row r="147" spans="1:15" x14ac:dyDescent="0.35">
      <c r="A147" s="50">
        <v>988807648</v>
      </c>
      <c r="B147" s="51" t="s">
        <v>364</v>
      </c>
      <c r="C147" s="50">
        <v>2022</v>
      </c>
      <c r="D147" s="50">
        <v>66</v>
      </c>
      <c r="E147" s="51" t="s">
        <v>206</v>
      </c>
      <c r="F147" s="51" t="s">
        <v>511</v>
      </c>
      <c r="G147" s="51" t="s">
        <v>207</v>
      </c>
      <c r="H147" s="50">
        <v>2096</v>
      </c>
      <c r="I147" s="50" t="b">
        <v>0</v>
      </c>
      <c r="J147" s="50">
        <v>2</v>
      </c>
      <c r="K147">
        <f t="shared" si="8"/>
        <v>42.4</v>
      </c>
      <c r="L147" s="48">
        <f t="shared" si="9"/>
        <v>94.110399999999998</v>
      </c>
      <c r="M147">
        <f t="shared" si="10"/>
        <v>0</v>
      </c>
      <c r="N147" s="49">
        <f t="shared" si="11"/>
        <v>136.5104</v>
      </c>
      <c r="O147" s="39"/>
    </row>
    <row r="148" spans="1:15" x14ac:dyDescent="0.35">
      <c r="A148" s="50">
        <v>988807648</v>
      </c>
      <c r="B148" s="51" t="s">
        <v>364</v>
      </c>
      <c r="C148" s="50">
        <v>2022</v>
      </c>
      <c r="D148" s="50">
        <v>66</v>
      </c>
      <c r="E148" s="51" t="s">
        <v>208</v>
      </c>
      <c r="F148" s="51" t="s">
        <v>512</v>
      </c>
      <c r="G148" s="51" t="s">
        <v>209</v>
      </c>
      <c r="H148" s="50">
        <v>636</v>
      </c>
      <c r="I148" s="50" t="b">
        <v>0</v>
      </c>
      <c r="J148" s="50">
        <v>1</v>
      </c>
      <c r="K148">
        <f t="shared" si="8"/>
        <v>21.2</v>
      </c>
      <c r="L148" s="48">
        <f t="shared" si="9"/>
        <v>28.5564</v>
      </c>
      <c r="M148">
        <f t="shared" si="10"/>
        <v>0</v>
      </c>
      <c r="N148" s="49">
        <f t="shared" si="11"/>
        <v>49.756399999999999</v>
      </c>
    </row>
    <row r="149" spans="1:15" x14ac:dyDescent="0.35">
      <c r="A149" s="50">
        <v>988807648</v>
      </c>
      <c r="B149" s="51" t="s">
        <v>364</v>
      </c>
      <c r="C149" s="50">
        <v>2022</v>
      </c>
      <c r="D149" s="50">
        <v>132</v>
      </c>
      <c r="E149" s="51" t="s">
        <v>210</v>
      </c>
      <c r="F149" s="51" t="s">
        <v>513</v>
      </c>
      <c r="G149" s="51" t="s">
        <v>211</v>
      </c>
      <c r="H149" s="50">
        <v>1811</v>
      </c>
      <c r="I149" s="50" t="b">
        <v>0</v>
      </c>
      <c r="J149" s="50">
        <v>2</v>
      </c>
      <c r="K149">
        <f t="shared" si="8"/>
        <v>42.4</v>
      </c>
      <c r="L149" s="48">
        <f t="shared" si="9"/>
        <v>81.31389999999999</v>
      </c>
      <c r="M149">
        <f t="shared" si="10"/>
        <v>0</v>
      </c>
      <c r="N149" s="49">
        <f t="shared" si="11"/>
        <v>123.7139</v>
      </c>
    </row>
    <row r="150" spans="1:15" x14ac:dyDescent="0.35">
      <c r="A150" s="50">
        <v>978631029</v>
      </c>
      <c r="B150" s="51" t="s">
        <v>316</v>
      </c>
      <c r="C150" s="50">
        <v>2022</v>
      </c>
      <c r="D150" s="50">
        <v>66</v>
      </c>
      <c r="E150" s="51" t="s">
        <v>280</v>
      </c>
      <c r="F150" s="51" t="s">
        <v>514</v>
      </c>
      <c r="G150" s="51" t="s">
        <v>281</v>
      </c>
      <c r="H150" s="50">
        <v>1100</v>
      </c>
      <c r="I150" s="50" t="b">
        <v>0</v>
      </c>
      <c r="J150" s="50">
        <v>1</v>
      </c>
      <c r="K150">
        <f t="shared" si="8"/>
        <v>21.2</v>
      </c>
      <c r="L150" s="48">
        <f t="shared" si="9"/>
        <v>49.39</v>
      </c>
      <c r="M150">
        <f t="shared" si="10"/>
        <v>0</v>
      </c>
      <c r="N150" s="49">
        <f t="shared" si="11"/>
        <v>70.59</v>
      </c>
    </row>
  </sheetData>
  <autoFilter ref="A5:N150" xr:uid="{00000000-0001-0000-0200-000000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0A19A-2B87-4F2B-9F78-DFD869003367}">
  <dimension ref="A1:B23"/>
  <sheetViews>
    <sheetView workbookViewId="0"/>
  </sheetViews>
  <sheetFormatPr baseColWidth="10" defaultColWidth="11.54296875" defaultRowHeight="14.5" x14ac:dyDescent="0.35"/>
  <cols>
    <col min="1" max="1" width="13.54296875" bestFit="1" customWidth="1"/>
    <col min="2" max="2" width="22.90625" bestFit="1" customWidth="1"/>
  </cols>
  <sheetData>
    <row r="1" spans="1:2" x14ac:dyDescent="0.35">
      <c r="A1" s="24" t="s">
        <v>306</v>
      </c>
      <c r="B1" t="s">
        <v>517</v>
      </c>
    </row>
    <row r="2" spans="1:2" x14ac:dyDescent="0.35">
      <c r="A2" s="25">
        <v>912631532</v>
      </c>
      <c r="B2" s="20">
        <v>37.274199999999993</v>
      </c>
    </row>
    <row r="3" spans="1:2" x14ac:dyDescent="0.35">
      <c r="A3" s="25">
        <v>915635857</v>
      </c>
      <c r="B3" s="20">
        <v>1541.1410999999998</v>
      </c>
    </row>
    <row r="4" spans="1:2" x14ac:dyDescent="0.35">
      <c r="A4" s="25">
        <v>917424799</v>
      </c>
      <c r="B4" s="20">
        <v>374.83099999999996</v>
      </c>
    </row>
    <row r="5" spans="1:2" x14ac:dyDescent="0.35">
      <c r="A5" s="25">
        <v>923152601</v>
      </c>
      <c r="B5" s="20">
        <v>621.18149999999991</v>
      </c>
    </row>
    <row r="6" spans="1:2" x14ac:dyDescent="0.35">
      <c r="A6" s="25">
        <v>923354204</v>
      </c>
      <c r="B6" s="20">
        <v>44.682699999999997</v>
      </c>
    </row>
    <row r="7" spans="1:2" x14ac:dyDescent="0.35">
      <c r="A7" s="25">
        <v>924619260</v>
      </c>
      <c r="B7" s="20">
        <v>833.71479999999997</v>
      </c>
    </row>
    <row r="8" spans="1:2" x14ac:dyDescent="0.35">
      <c r="A8" s="25">
        <v>925668389</v>
      </c>
      <c r="B8" s="20">
        <v>656.86199999999997</v>
      </c>
    </row>
    <row r="9" spans="1:2" x14ac:dyDescent="0.35">
      <c r="A9" s="25">
        <v>925803375</v>
      </c>
      <c r="B9" s="20">
        <v>188.32499999999999</v>
      </c>
    </row>
    <row r="10" spans="1:2" x14ac:dyDescent="0.35">
      <c r="A10" s="25">
        <v>962986633</v>
      </c>
      <c r="B10" s="20">
        <v>2435.7071999999998</v>
      </c>
    </row>
    <row r="11" spans="1:2" x14ac:dyDescent="0.35">
      <c r="A11" s="25">
        <v>976944801</v>
      </c>
      <c r="B11" s="20">
        <v>6275.7208999999993</v>
      </c>
    </row>
    <row r="12" spans="1:2" x14ac:dyDescent="0.35">
      <c r="A12" s="25">
        <v>978631029</v>
      </c>
      <c r="B12" s="20">
        <v>70.59</v>
      </c>
    </row>
    <row r="13" spans="1:2" x14ac:dyDescent="0.35">
      <c r="A13" s="25">
        <v>979151950</v>
      </c>
      <c r="B13" s="20">
        <v>2384.9795000000004</v>
      </c>
    </row>
    <row r="14" spans="1:2" x14ac:dyDescent="0.35">
      <c r="A14" s="25">
        <v>979422679</v>
      </c>
      <c r="B14" s="20">
        <v>408.96909999999997</v>
      </c>
    </row>
    <row r="15" spans="1:2" x14ac:dyDescent="0.35">
      <c r="A15" s="25">
        <v>980038408</v>
      </c>
      <c r="B15" s="20">
        <v>852.17700000000002</v>
      </c>
    </row>
    <row r="16" spans="1:2" x14ac:dyDescent="0.35">
      <c r="A16" s="25">
        <v>980489698</v>
      </c>
      <c r="B16" s="20">
        <v>377.68880000000001</v>
      </c>
    </row>
    <row r="17" spans="1:2" x14ac:dyDescent="0.35">
      <c r="A17" s="25">
        <v>982897327</v>
      </c>
      <c r="B17" s="20">
        <v>232.28930000000003</v>
      </c>
    </row>
    <row r="18" spans="1:2" x14ac:dyDescent="0.35">
      <c r="A18" s="25">
        <v>982974011</v>
      </c>
      <c r="B18" s="20">
        <v>658.33479999999997</v>
      </c>
    </row>
    <row r="19" spans="1:2" x14ac:dyDescent="0.35">
      <c r="A19" s="25">
        <v>984882114</v>
      </c>
      <c r="B19" s="20">
        <v>2252.7451000000001</v>
      </c>
    </row>
    <row r="20" spans="1:2" x14ac:dyDescent="0.35">
      <c r="A20" s="25">
        <v>985411131</v>
      </c>
      <c r="B20" s="20">
        <v>177.1</v>
      </c>
    </row>
    <row r="21" spans="1:2" x14ac:dyDescent="0.35">
      <c r="A21" s="25">
        <v>988807648</v>
      </c>
      <c r="B21" s="20">
        <v>609.34199999999998</v>
      </c>
    </row>
    <row r="22" spans="1:2" x14ac:dyDescent="0.35">
      <c r="A22" s="25">
        <v>998509289</v>
      </c>
      <c r="B22" s="20">
        <v>387.38</v>
      </c>
    </row>
    <row r="23" spans="1:2" x14ac:dyDescent="0.35">
      <c r="A23" s="25" t="s">
        <v>369</v>
      </c>
      <c r="B23" s="20">
        <v>21421.036000000004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"/>
  <sheetViews>
    <sheetView workbookViewId="0">
      <selection activeCell="B1" sqref="B1"/>
    </sheetView>
  </sheetViews>
  <sheetFormatPr baseColWidth="10" defaultColWidth="11.54296875" defaultRowHeight="14.5" x14ac:dyDescent="0.35"/>
  <cols>
    <col min="2" max="2" width="33.54296875" bestFit="1" customWidth="1"/>
    <col min="3" max="3" width="19.36328125" style="27" bestFit="1" customWidth="1"/>
    <col min="4" max="4" width="15.08984375" style="27" bestFit="1" customWidth="1"/>
    <col min="5" max="5" width="22.08984375" style="27" customWidth="1"/>
  </cols>
  <sheetData>
    <row r="1" spans="1:5" x14ac:dyDescent="0.35">
      <c r="A1" s="54" t="s">
        <v>0</v>
      </c>
      <c r="B1" s="54" t="s">
        <v>1</v>
      </c>
      <c r="C1" s="55" t="s">
        <v>399</v>
      </c>
      <c r="D1" s="55" t="s">
        <v>290</v>
      </c>
      <c r="E1" s="56" t="s">
        <v>291</v>
      </c>
    </row>
    <row r="2" spans="1:5" x14ac:dyDescent="0.35">
      <c r="A2" s="25">
        <v>915729290</v>
      </c>
      <c r="B2" t="str">
        <f>VLOOKUP(A2,Luftlinje!$A$3:$B$513,2,FALSE)</f>
        <v>Aktieselskabet Saudefaldene</v>
      </c>
      <c r="C2" s="27">
        <f>VLOOKUP(A2,'Luftlinje Pivot'!$A$2:$B$52,2,FALSE)</f>
        <v>4946.8003805540511</v>
      </c>
      <c r="D2" s="27">
        <f>IFERROR(VLOOKUP(A2,HinderPivot!$A$2:$B$22,2,FALSE),0)</f>
        <v>0</v>
      </c>
      <c r="E2" s="27">
        <f t="shared" ref="E2:E33" si="0">D2+C2</f>
        <v>4946.8003805540511</v>
      </c>
    </row>
    <row r="3" spans="1:5" x14ac:dyDescent="0.35">
      <c r="A3" s="25">
        <v>925336637</v>
      </c>
      <c r="B3" t="str">
        <f>VLOOKUP(A3,Luftlinje!$A$3:$B$513,2,FALSE)</f>
        <v>ALUT AS</v>
      </c>
      <c r="C3" s="27">
        <f>VLOOKUP(A3,'Luftlinje Pivot'!$A$2:$B$52,2,FALSE)</f>
        <v>8489.5540586637981</v>
      </c>
      <c r="D3" s="27">
        <f>IFERROR(VLOOKUP(A3,HinderPivot!$A$2:$B$22,2,FALSE),0)</f>
        <v>0</v>
      </c>
      <c r="E3" s="27">
        <f t="shared" si="0"/>
        <v>8489.5540586637981</v>
      </c>
    </row>
    <row r="4" spans="1:5" x14ac:dyDescent="0.35">
      <c r="A4" s="25">
        <v>979151950</v>
      </c>
      <c r="B4" t="str">
        <f>VLOOKUP(A4,Luftlinje!$A$3:$B$513,2,FALSE)</f>
        <v>ARVA AS</v>
      </c>
      <c r="C4" s="27">
        <f>VLOOKUP(A4,'Luftlinje Pivot'!$A$2:$B$52,2,FALSE)</f>
        <v>154722.97934593481</v>
      </c>
      <c r="D4" s="27">
        <f>IFERROR(VLOOKUP(A4,HinderPivot!$A$2:$B$22,2,FALSE),0)</f>
        <v>2384.9795000000004</v>
      </c>
      <c r="E4" s="27">
        <f t="shared" si="0"/>
        <v>157107.9588459348</v>
      </c>
    </row>
    <row r="5" spans="1:5" x14ac:dyDescent="0.35">
      <c r="A5" s="25">
        <v>971058854</v>
      </c>
      <c r="B5" t="str">
        <f>VLOOKUP(A5,Luftlinje!$A$3:$B$513,2,FALSE)</f>
        <v>BARENTS NETT AS</v>
      </c>
      <c r="C5" s="27">
        <f>VLOOKUP(A5,'Luftlinje Pivot'!$A$2:$B$52,2,FALSE)</f>
        <v>42796.886703290635</v>
      </c>
      <c r="D5" s="27">
        <f>IFERROR(VLOOKUP(A5,HinderPivot!$A$2:$B$22,2,FALSE),0)</f>
        <v>0</v>
      </c>
      <c r="E5" s="27">
        <f t="shared" si="0"/>
        <v>42796.886703290635</v>
      </c>
    </row>
    <row r="6" spans="1:5" x14ac:dyDescent="0.35">
      <c r="A6" s="25">
        <v>976944801</v>
      </c>
      <c r="B6" t="str">
        <f>VLOOKUP(A6,Luftlinje!$A$3:$B$513,2,FALSE)</f>
        <v>BKK AS</v>
      </c>
      <c r="C6" s="27">
        <f>VLOOKUP(A6,'Luftlinje Pivot'!$A$2:$B$52,2,FALSE)</f>
        <v>119618.47820889995</v>
      </c>
      <c r="D6" s="27">
        <f>IFERROR(VLOOKUP(A6,HinderPivot!$A$2:$B$22,2,FALSE),0)</f>
        <v>6275.7208999999993</v>
      </c>
      <c r="E6" s="27">
        <f t="shared" si="0"/>
        <v>125894.19910889995</v>
      </c>
    </row>
    <row r="7" spans="1:5" x14ac:dyDescent="0.35">
      <c r="A7" s="25">
        <v>924527994</v>
      </c>
      <c r="B7" t="str">
        <f>VLOOKUP(A7,Luftlinje!$A$3:$B$513,2,FALSE)</f>
        <v>BREHEIM NETT AS</v>
      </c>
      <c r="C7" s="27">
        <f>VLOOKUP(A7,'Luftlinje Pivot'!$A$2:$B$52,2,FALSE)</f>
        <v>2477.0537196690002</v>
      </c>
      <c r="D7" s="27">
        <f>IFERROR(VLOOKUP(A7,HinderPivot!$A$2:$B$22,2,FALSE),0)</f>
        <v>0</v>
      </c>
      <c r="E7" s="27">
        <f t="shared" si="0"/>
        <v>2477.0537196690002</v>
      </c>
    </row>
    <row r="8" spans="1:5" x14ac:dyDescent="0.35">
      <c r="A8" s="25">
        <v>979379455</v>
      </c>
      <c r="B8" t="str">
        <f>VLOOKUP(A8,Luftlinje!$A$3:$B$513,2,FALSE)</f>
        <v>ELINETT AS</v>
      </c>
      <c r="C8" s="27">
        <f>VLOOKUP(A8,'Luftlinje Pivot'!$A$2:$B$52,2,FALSE)</f>
        <v>15855.421564365601</v>
      </c>
      <c r="D8" s="27">
        <f>IFERROR(VLOOKUP(A8,HinderPivot!$A$2:$B$22,2,FALSE),0)</f>
        <v>0</v>
      </c>
      <c r="E8" s="27">
        <f t="shared" si="0"/>
        <v>15855.421564365601</v>
      </c>
    </row>
    <row r="9" spans="1:5" x14ac:dyDescent="0.35">
      <c r="A9" s="25">
        <v>986347801</v>
      </c>
      <c r="B9" t="str">
        <f>VLOOKUP(A9,Luftlinje!$A$3:$B$513,2,FALSE)</f>
        <v>ELMEA AS</v>
      </c>
      <c r="C9" s="27">
        <f>VLOOKUP(A9,'Luftlinje Pivot'!$A$2:$B$52,2,FALSE)</f>
        <v>15833.612892905454</v>
      </c>
      <c r="D9" s="27">
        <f>IFERROR(VLOOKUP(A9,HinderPivot!$A$2:$B$22,2,FALSE),0)</f>
        <v>0</v>
      </c>
      <c r="E9" s="27">
        <f t="shared" si="0"/>
        <v>15833.612892905454</v>
      </c>
    </row>
    <row r="10" spans="1:5" x14ac:dyDescent="0.35">
      <c r="A10" s="25">
        <v>980489698</v>
      </c>
      <c r="B10" t="str">
        <f>VLOOKUP(A10,Luftlinje!$A$3:$B$513,2,FALSE)</f>
        <v>ELVIA AS</v>
      </c>
      <c r="C10" s="27">
        <f>VLOOKUP(A10,'Luftlinje Pivot'!$A$2:$B$52,2,FALSE)</f>
        <v>373037.52687279251</v>
      </c>
      <c r="D10" s="27">
        <f>IFERROR(VLOOKUP(A10,HinderPivot!$A$2:$B$22,2,FALSE),0)</f>
        <v>377.68880000000001</v>
      </c>
      <c r="E10" s="27">
        <f t="shared" si="0"/>
        <v>373415.21567279252</v>
      </c>
    </row>
    <row r="11" spans="1:5" x14ac:dyDescent="0.35">
      <c r="A11" s="25">
        <v>918312730</v>
      </c>
      <c r="B11" t="str">
        <f>VLOOKUP(A11,Luftlinje!$A$3:$B$513,2,FALSE)</f>
        <v>Enida AS</v>
      </c>
      <c r="C11" s="27">
        <f>VLOOKUP(A11,'Luftlinje Pivot'!$A$2:$B$52,2,FALSE)</f>
        <v>7309.0343632926997</v>
      </c>
      <c r="D11" s="27">
        <f>IFERROR(VLOOKUP(A11,HinderPivot!$A$2:$B$22,2,FALSE),0)</f>
        <v>0</v>
      </c>
      <c r="E11" s="27">
        <f t="shared" si="0"/>
        <v>7309.0343632926997</v>
      </c>
    </row>
    <row r="12" spans="1:5" x14ac:dyDescent="0.35">
      <c r="A12" s="25">
        <v>915635857</v>
      </c>
      <c r="B12" t="str">
        <f>VLOOKUP(A12,Luftlinje!$A$3:$B$513,2,FALSE)</f>
        <v>FAGNE AS</v>
      </c>
      <c r="C12" s="27">
        <f>VLOOKUP(A12,'Luftlinje Pivot'!$A$2:$B$52,2,FALSE)</f>
        <v>79947.46024337587</v>
      </c>
      <c r="D12" s="27">
        <f>IFERROR(VLOOKUP(A12,HinderPivot!$A$2:$B$22,2,FALSE),0)</f>
        <v>1541.1410999999998</v>
      </c>
      <c r="E12" s="27">
        <f t="shared" si="0"/>
        <v>81488.601343375864</v>
      </c>
    </row>
    <row r="13" spans="1:5" x14ac:dyDescent="0.35">
      <c r="A13" s="25">
        <v>923354204</v>
      </c>
      <c r="B13" t="str">
        <f>VLOOKUP(A13,Luftlinje!$A$3:$B$513,2,FALSE)</f>
        <v>FJELLNETT AS</v>
      </c>
      <c r="C13" s="27">
        <f>VLOOKUP(A13,'Luftlinje Pivot'!$A$2:$B$52,2,FALSE)</f>
        <v>31114.435192591769</v>
      </c>
      <c r="D13" s="27">
        <f>IFERROR(VLOOKUP(A13,HinderPivot!$A$2:$B$22,2,FALSE),0)</f>
        <v>44.682699999999997</v>
      </c>
      <c r="E13" s="27">
        <f t="shared" si="0"/>
        <v>31159.11789259177</v>
      </c>
    </row>
    <row r="14" spans="1:5" x14ac:dyDescent="0.35">
      <c r="A14" s="25">
        <v>982974011</v>
      </c>
      <c r="B14" t="str">
        <f>VLOOKUP(A14,Luftlinje!$A$3:$B$513,2,FALSE)</f>
        <v>GLITRE NETT AS</v>
      </c>
      <c r="C14" s="27">
        <f>VLOOKUP(A14,'Luftlinje Pivot'!$A$2:$B$52,2,FALSE)</f>
        <v>290405.52839892899</v>
      </c>
      <c r="D14" s="27">
        <f>IFERROR(VLOOKUP(A14,HinderPivot!$A$2:$B$22,2,FALSE),0)</f>
        <v>658.33479999999997</v>
      </c>
      <c r="E14" s="27">
        <f t="shared" si="0"/>
        <v>291063.863198929</v>
      </c>
    </row>
    <row r="15" spans="1:5" x14ac:dyDescent="0.35">
      <c r="A15" s="25">
        <v>971589752</v>
      </c>
      <c r="B15" t="str">
        <f>VLOOKUP(A15,Luftlinje!$A$3:$B$513,2,FALSE)</f>
        <v>HALLINGDAL KRAFTNETT AS</v>
      </c>
      <c r="C15" s="27">
        <f>VLOOKUP(A15,'Luftlinje Pivot'!$A$2:$B$52,2,FALSE)</f>
        <v>7612.095750752268</v>
      </c>
      <c r="D15" s="27">
        <f>IFERROR(VLOOKUP(A15,HinderPivot!$A$2:$B$22,2,FALSE),0)</f>
        <v>0</v>
      </c>
      <c r="E15" s="27">
        <f t="shared" si="0"/>
        <v>7612.095750752268</v>
      </c>
    </row>
    <row r="16" spans="1:5" x14ac:dyDescent="0.35">
      <c r="A16" s="25">
        <v>923050612</v>
      </c>
      <c r="B16" t="str">
        <f>VLOOKUP(A16,Luftlinje!$A$3:$B$513,2,FALSE)</f>
        <v>HEMSIL NETT AS</v>
      </c>
      <c r="C16" s="27">
        <f>VLOOKUP(A16,'Luftlinje Pivot'!$A$2:$B$52,2,FALSE)</f>
        <v>1810.1790284444999</v>
      </c>
      <c r="D16" s="27">
        <f>IFERROR(VLOOKUP(A16,HinderPivot!$A$2:$B$22,2,FALSE),0)</f>
        <v>0</v>
      </c>
      <c r="E16" s="27">
        <f t="shared" si="0"/>
        <v>1810.1790284444999</v>
      </c>
    </row>
    <row r="17" spans="1:5" x14ac:dyDescent="0.35">
      <c r="A17" s="25">
        <v>998509289</v>
      </c>
      <c r="B17" t="str">
        <f>VLOOKUP(A17,Luftlinje!$A$3:$B$513,2,FALSE)</f>
        <v>HERØYA NETT AS</v>
      </c>
      <c r="C17" s="27">
        <f>VLOOKUP(A17,'Luftlinje Pivot'!$A$2:$B$52,2,FALSE)</f>
        <v>526.13818620222423</v>
      </c>
      <c r="D17" s="27">
        <f>IFERROR(VLOOKUP(A17,HinderPivot!$A$2:$B$22,2,FALSE),0)</f>
        <v>387.38</v>
      </c>
      <c r="E17" s="27">
        <f t="shared" si="0"/>
        <v>913.51818620222423</v>
      </c>
    </row>
    <row r="18" spans="1:5" x14ac:dyDescent="0.35">
      <c r="A18" s="25">
        <v>919415096</v>
      </c>
      <c r="B18" t="str">
        <f>VLOOKUP(A18,Luftlinje!$A$3:$B$513,2,FALSE)</f>
        <v>INDRE HORDALAND KRAFTNETT AS</v>
      </c>
      <c r="C18" s="27">
        <f>VLOOKUP(A18,'Luftlinje Pivot'!$A$2:$B$52,2,FALSE)</f>
        <v>2739.65401088</v>
      </c>
      <c r="D18" s="27">
        <f>IFERROR(VLOOKUP(A18,HinderPivot!$A$2:$B$22,2,FALSE),0)</f>
        <v>0</v>
      </c>
      <c r="E18" s="27">
        <f t="shared" si="0"/>
        <v>2739.65401088</v>
      </c>
    </row>
    <row r="19" spans="1:5" x14ac:dyDescent="0.35">
      <c r="A19" s="25">
        <v>923152601</v>
      </c>
      <c r="B19" t="str">
        <f>VLOOKUP(A19,Luftlinje!$A$3:$B$513,2,FALSE)</f>
        <v>KYSTNETT AS</v>
      </c>
      <c r="C19" s="27">
        <f>VLOOKUP(A19,'Luftlinje Pivot'!$A$2:$B$52,2,FALSE)</f>
        <v>22976.734946286153</v>
      </c>
      <c r="D19" s="27">
        <f>IFERROR(VLOOKUP(A19,HinderPivot!$A$2:$B$22,2,FALSE),0)</f>
        <v>621.18149999999991</v>
      </c>
      <c r="E19" s="27">
        <f t="shared" si="0"/>
        <v>23597.916446286152</v>
      </c>
    </row>
    <row r="20" spans="1:5" x14ac:dyDescent="0.35">
      <c r="A20" s="25">
        <v>979422679</v>
      </c>
      <c r="B20" t="str">
        <f>VLOOKUP(A20,Luftlinje!$A$3:$B$513,2,FALSE)</f>
        <v>LEDE AS</v>
      </c>
      <c r="C20" s="27">
        <f>VLOOKUP(A20,'Luftlinje Pivot'!$A$2:$B$52,2,FALSE)</f>
        <v>216316.36832716048</v>
      </c>
      <c r="D20" s="27">
        <f>IFERROR(VLOOKUP(A20,HinderPivot!$A$2:$B$22,2,FALSE),0)</f>
        <v>408.96909999999997</v>
      </c>
      <c r="E20" s="27">
        <f t="shared" si="0"/>
        <v>216725.33742716047</v>
      </c>
    </row>
    <row r="21" spans="1:5" x14ac:dyDescent="0.35">
      <c r="A21" s="25">
        <v>924868759</v>
      </c>
      <c r="B21" t="str">
        <f>VLOOKUP(A21,Luftlinje!$A$3:$B$513,2,FALSE)</f>
        <v>LEGA NETT AS</v>
      </c>
      <c r="C21" s="27">
        <f>VLOOKUP(A21,'Luftlinje Pivot'!$A$2:$B$52,2,FALSE)</f>
        <v>14693.2420848936</v>
      </c>
      <c r="D21" s="27">
        <f>IFERROR(VLOOKUP(A21,HinderPivot!$A$2:$B$22,2,FALSE),0)</f>
        <v>0</v>
      </c>
      <c r="E21" s="27">
        <f t="shared" si="0"/>
        <v>14693.2420848936</v>
      </c>
    </row>
    <row r="22" spans="1:5" x14ac:dyDescent="0.35">
      <c r="A22" s="25">
        <v>917424799</v>
      </c>
      <c r="B22" t="str">
        <f>VLOOKUP(A22,Luftlinje!$A$3:$B$513,2,FALSE)</f>
        <v>LINEA AS</v>
      </c>
      <c r="C22" s="27">
        <f>VLOOKUP(A22,'Luftlinje Pivot'!$A$2:$B$52,2,FALSE)</f>
        <v>73067.830520737421</v>
      </c>
      <c r="D22" s="27">
        <f>IFERROR(VLOOKUP(A22,HinderPivot!$A$2:$B$22,2,FALSE),0)</f>
        <v>374.83099999999996</v>
      </c>
      <c r="E22" s="27">
        <f t="shared" si="0"/>
        <v>73442.661520737427</v>
      </c>
    </row>
    <row r="23" spans="1:5" x14ac:dyDescent="0.35">
      <c r="A23" s="25">
        <v>912631532</v>
      </c>
      <c r="B23" t="str">
        <f>VLOOKUP(A23,Luftlinje!$A$3:$B$513,2,FALSE)</f>
        <v>LINJA AS</v>
      </c>
      <c r="C23" s="27">
        <f>VLOOKUP(A23,'Luftlinje Pivot'!$A$2:$B$52,2,FALSE)</f>
        <v>62872.866673725039</v>
      </c>
      <c r="D23" s="27">
        <f>IFERROR(VLOOKUP(A23,HinderPivot!$A$2:$B$22,2,FALSE),0)</f>
        <v>37.274199999999993</v>
      </c>
      <c r="E23" s="27">
        <f t="shared" si="0"/>
        <v>62910.140873725039</v>
      </c>
    </row>
    <row r="24" spans="1:5" x14ac:dyDescent="0.35">
      <c r="A24" s="25">
        <v>984882114</v>
      </c>
      <c r="B24" t="str">
        <f>VLOOKUP(A24,Luftlinje!$A$3:$B$513,2,FALSE)</f>
        <v>LINJA AS</v>
      </c>
      <c r="C24" s="27">
        <f>VLOOKUP(A24,'Luftlinje Pivot'!$A$2:$B$52,2,FALSE)</f>
        <v>97869.484544740728</v>
      </c>
      <c r="D24" s="27">
        <f>IFERROR(VLOOKUP(A24,HinderPivot!$A$2:$B$22,2,FALSE),0)</f>
        <v>2252.7451000000001</v>
      </c>
      <c r="E24" s="27">
        <f t="shared" si="0"/>
        <v>100122.22964474073</v>
      </c>
    </row>
    <row r="25" spans="1:5" x14ac:dyDescent="0.35">
      <c r="A25" s="25">
        <v>980038408</v>
      </c>
      <c r="B25" t="str">
        <f>VLOOKUP(A25,Luftlinje!$A$3:$B$513,2,FALSE)</f>
        <v>LNETT AS</v>
      </c>
      <c r="C25" s="27">
        <f>VLOOKUP(A25,'Luftlinje Pivot'!$A$2:$B$52,2,FALSE)</f>
        <v>73406.035537388991</v>
      </c>
      <c r="D25" s="27">
        <f>IFERROR(VLOOKUP(A25,HinderPivot!$A$2:$B$22,2,FALSE),0)</f>
        <v>852.17700000000002</v>
      </c>
      <c r="E25" s="27">
        <f t="shared" si="0"/>
        <v>74258.212537388987</v>
      </c>
    </row>
    <row r="26" spans="1:5" x14ac:dyDescent="0.35">
      <c r="A26" s="25">
        <v>982897327</v>
      </c>
      <c r="B26" t="str">
        <f>VLOOKUP(A26,Luftlinje!$A$3:$B$513,2,FALSE)</f>
        <v>LUCERNA AS</v>
      </c>
      <c r="C26" s="27">
        <f>VLOOKUP(A26,'Luftlinje Pivot'!$A$2:$B$52,2,FALSE)</f>
        <v>22204.279400022289</v>
      </c>
      <c r="D26" s="27">
        <f>IFERROR(VLOOKUP(A26,HinderPivot!$A$2:$B$22,2,FALSE),0)</f>
        <v>232.28930000000003</v>
      </c>
      <c r="E26" s="27">
        <f t="shared" si="0"/>
        <v>22436.56870002229</v>
      </c>
    </row>
    <row r="27" spans="1:5" x14ac:dyDescent="0.35">
      <c r="A27" s="25">
        <v>924934867</v>
      </c>
      <c r="B27" t="str">
        <f>VLOOKUP(A27,Luftlinje!$A$3:$B$513,2,FALSE)</f>
        <v>LUOSTEJOK NETT AS</v>
      </c>
      <c r="C27" s="27">
        <f>VLOOKUP(A27,'Luftlinje Pivot'!$A$2:$B$52,2,FALSE)</f>
        <v>14250.460443036</v>
      </c>
      <c r="D27" s="27">
        <f>IFERROR(VLOOKUP(A27,HinderPivot!$A$2:$B$22,2,FALSE),0)</f>
        <v>0</v>
      </c>
      <c r="E27" s="27">
        <f t="shared" si="0"/>
        <v>14250.460443036</v>
      </c>
    </row>
    <row r="28" spans="1:5" x14ac:dyDescent="0.35">
      <c r="A28" s="25">
        <v>925668389</v>
      </c>
      <c r="B28" t="str">
        <f>VLOOKUP(A28,Luftlinje!$A$3:$B$513,2,FALSE)</f>
        <v>MELLOM AS</v>
      </c>
      <c r="C28" s="27">
        <f>VLOOKUP(A28,'Luftlinje Pivot'!$A$2:$B$52,2,FALSE)</f>
        <v>34011.408300351577</v>
      </c>
      <c r="D28" s="27">
        <f>IFERROR(VLOOKUP(A28,HinderPivot!$A$2:$B$22,2,FALSE),0)</f>
        <v>656.86199999999997</v>
      </c>
      <c r="E28" s="27">
        <f t="shared" si="0"/>
        <v>34668.270300351578</v>
      </c>
    </row>
    <row r="29" spans="1:5" x14ac:dyDescent="0.35">
      <c r="A29" s="25">
        <v>917856222</v>
      </c>
      <c r="B29" t="str">
        <f>VLOOKUP(A29,Luftlinje!$A$3:$B$513,2,FALSE)</f>
        <v>MIDTNETT AS</v>
      </c>
      <c r="C29" s="27">
        <f>VLOOKUP(A29,'Luftlinje Pivot'!$A$2:$B$52,2,FALSE)</f>
        <v>5424.9925335759181</v>
      </c>
      <c r="D29" s="27">
        <f>IFERROR(VLOOKUP(A29,HinderPivot!$A$2:$B$22,2,FALSE),0)</f>
        <v>0</v>
      </c>
      <c r="E29" s="27">
        <f t="shared" si="0"/>
        <v>5424.9925335759181</v>
      </c>
    </row>
    <row r="30" spans="1:5" x14ac:dyDescent="0.35">
      <c r="A30" s="25">
        <v>923993355</v>
      </c>
      <c r="B30" t="str">
        <f>VLOOKUP(A30,Luftlinje!$A$3:$B$513,2,FALSE)</f>
        <v>NETT I NORD AS</v>
      </c>
      <c r="C30" s="27">
        <f>VLOOKUP(A30,'Luftlinje Pivot'!$A$2:$B$52,2,FALSE)</f>
        <v>28626.276957537506</v>
      </c>
      <c r="D30" s="27">
        <f>IFERROR(VLOOKUP(A30,HinderPivot!$A$2:$B$22,2,FALSE),0)</f>
        <v>0</v>
      </c>
      <c r="E30" s="27">
        <f t="shared" si="0"/>
        <v>28626.276957537506</v>
      </c>
    </row>
    <row r="31" spans="1:5" x14ac:dyDescent="0.35">
      <c r="A31" s="25">
        <v>921680554</v>
      </c>
      <c r="B31" t="str">
        <f>VLOOKUP(A31,Luftlinje!$A$3:$B$513,2,FALSE)</f>
        <v>NORANETT ANDØY AS</v>
      </c>
      <c r="C31" s="27">
        <f>VLOOKUP(A31,'Luftlinje Pivot'!$A$2:$B$52,2,FALSE)</f>
        <v>15294.275992519559</v>
      </c>
      <c r="D31" s="27">
        <f>IFERROR(VLOOKUP(A31,HinderPivot!$A$2:$B$22,2,FALSE),0)</f>
        <v>0</v>
      </c>
      <c r="E31" s="27">
        <f t="shared" si="0"/>
        <v>15294.275992519559</v>
      </c>
    </row>
    <row r="32" spans="1:5" x14ac:dyDescent="0.35">
      <c r="A32" s="25">
        <v>985411131</v>
      </c>
      <c r="B32" t="str">
        <f>VLOOKUP(A32,Luftlinje!$A$3:$B$513,2,FALSE)</f>
        <v>NORANETT AS</v>
      </c>
      <c r="C32" s="27">
        <f>VLOOKUP(A32,'Luftlinje Pivot'!$A$2:$B$52,2,FALSE)</f>
        <v>22120.758880559821</v>
      </c>
      <c r="D32" s="27">
        <f>IFERROR(VLOOKUP(A32,HinderPivot!$A$2:$B$22,2,FALSE),0)</f>
        <v>177.1</v>
      </c>
      <c r="E32" s="27">
        <f t="shared" si="0"/>
        <v>22297.858880559819</v>
      </c>
    </row>
    <row r="33" spans="1:5" x14ac:dyDescent="0.35">
      <c r="A33" s="25">
        <v>917983550</v>
      </c>
      <c r="B33" t="str">
        <f>VLOOKUP(A33,Luftlinje!$A$3:$B$513,2,FALSE)</f>
        <v>NORANETT HADSEL AS</v>
      </c>
      <c r="C33" s="27">
        <f>VLOOKUP(A33,'Luftlinje Pivot'!$A$2:$B$52,2,FALSE)</f>
        <v>0</v>
      </c>
      <c r="D33" s="27">
        <f>IFERROR(VLOOKUP(A33,HinderPivot!$A$2:$B$22,2,FALSE),0)</f>
        <v>0</v>
      </c>
      <c r="E33" s="27">
        <f t="shared" si="0"/>
        <v>0</v>
      </c>
    </row>
    <row r="34" spans="1:5" x14ac:dyDescent="0.35">
      <c r="A34" s="25">
        <v>980234088</v>
      </c>
      <c r="B34" t="str">
        <f>VLOOKUP(A34,Luftlinje!$A$3:$B$513,2,FALSE)</f>
        <v>NORGESNETT AS</v>
      </c>
      <c r="C34" s="27">
        <f>VLOOKUP(A34,'Luftlinje Pivot'!$A$2:$B$52,2,FALSE)</f>
        <v>0</v>
      </c>
      <c r="D34" s="27">
        <f>IFERROR(VLOOKUP(A34,HinderPivot!$A$2:$B$22,2,FALSE),0)</f>
        <v>0</v>
      </c>
      <c r="E34" s="27">
        <f t="shared" ref="E34:E65" si="1">D34+C34</f>
        <v>0</v>
      </c>
    </row>
    <row r="35" spans="1:5" x14ac:dyDescent="0.35">
      <c r="A35" s="25">
        <v>996732673</v>
      </c>
      <c r="B35" t="str">
        <f>VLOOKUP(A35,Luftlinje!$A$3:$B$513,2,FALSE)</f>
        <v>NORSKE SKOG SKOGN AS</v>
      </c>
      <c r="C35" s="27">
        <f>VLOOKUP(A35,'Luftlinje Pivot'!$A$2:$B$52,2,FALSE)</f>
        <v>8382.496490182235</v>
      </c>
      <c r="D35" s="27">
        <f>IFERROR(VLOOKUP(A35,HinderPivot!$A$2:$B$22,2,FALSE),0)</f>
        <v>0</v>
      </c>
      <c r="E35" s="27">
        <f t="shared" si="1"/>
        <v>8382.496490182235</v>
      </c>
    </row>
    <row r="36" spans="1:5" x14ac:dyDescent="0.35">
      <c r="A36" s="25">
        <v>925017809</v>
      </c>
      <c r="B36" t="str">
        <f>VLOOKUP(A36,Luftlinje!$A$3:$B$513,2,FALSE)</f>
        <v>RK NETT AS</v>
      </c>
      <c r="C36" s="27">
        <f>VLOOKUP(A36,'Luftlinje Pivot'!$A$2:$B$52,2,FALSE)</f>
        <v>2235.5446078799996</v>
      </c>
      <c r="D36" s="27">
        <f>IFERROR(VLOOKUP(A36,HinderPivot!$A$2:$B$22,2,FALSE),0)</f>
        <v>0</v>
      </c>
      <c r="E36" s="27">
        <f t="shared" si="1"/>
        <v>2235.5446078799996</v>
      </c>
    </row>
    <row r="37" spans="1:5" x14ac:dyDescent="0.35">
      <c r="A37" s="25">
        <v>919884452</v>
      </c>
      <c r="B37" t="str">
        <f>VLOOKUP(A37,Luftlinje!$A$3:$B$513,2,FALSE)</f>
        <v>RØROS E-VERK NETT AS</v>
      </c>
      <c r="C37" s="27">
        <f>VLOOKUP(A37,'Luftlinje Pivot'!$A$2:$B$52,2,FALSE)</f>
        <v>6296.3529101231697</v>
      </c>
      <c r="D37" s="27">
        <f>IFERROR(VLOOKUP(A37,HinderPivot!$A$2:$B$22,2,FALSE),0)</f>
        <v>0</v>
      </c>
      <c r="E37" s="27">
        <f t="shared" si="1"/>
        <v>6296.3529101231697</v>
      </c>
    </row>
    <row r="38" spans="1:5" x14ac:dyDescent="0.35">
      <c r="A38" s="25">
        <v>923819177</v>
      </c>
      <c r="B38" t="str">
        <f>VLOOKUP(A38,Luftlinje!$A$3:$B$513,2,FALSE)</f>
        <v>S-NETT AS</v>
      </c>
      <c r="C38" s="27">
        <f>VLOOKUP(A38,'Luftlinje Pivot'!$A$2:$B$52,2,FALSE)</f>
        <v>966.7177721999999</v>
      </c>
      <c r="D38" s="27">
        <f>IFERROR(VLOOKUP(A38,HinderPivot!$A$2:$B$22,2,FALSE),0)</f>
        <v>0</v>
      </c>
      <c r="E38" s="27">
        <f t="shared" si="1"/>
        <v>966.7177721999999</v>
      </c>
    </row>
    <row r="39" spans="1:5" x14ac:dyDescent="0.35">
      <c r="A39" s="25">
        <v>962986633</v>
      </c>
      <c r="B39" t="str">
        <f>VLOOKUP(A39,Luftlinje!$A$3:$B$513,2,FALSE)</f>
        <v>STATNETT SF</v>
      </c>
      <c r="C39" s="27">
        <f>VLOOKUP(A39,'Luftlinje Pivot'!$A$2:$B$52,2,FALSE)</f>
        <v>121323.76491756902</v>
      </c>
      <c r="D39" s="27">
        <f>IFERROR(VLOOKUP(A39,HinderPivot!$A$2:$B$22,2,FALSE),0)</f>
        <v>2435.7071999999998</v>
      </c>
      <c r="E39" s="27">
        <f t="shared" si="1"/>
        <v>123759.47211756902</v>
      </c>
    </row>
    <row r="40" spans="1:5" x14ac:dyDescent="0.35">
      <c r="A40" s="25">
        <v>921025610</v>
      </c>
      <c r="B40" t="str">
        <f>VLOOKUP(A40,Luftlinje!$A$3:$B$513,2,FALSE)</f>
        <v>SVABO INDUSTRINETT AS</v>
      </c>
      <c r="C40" s="27">
        <f>VLOOKUP(A40,'Luftlinje Pivot'!$A$2:$B$52,2,FALSE)</f>
        <v>3354.7686584999997</v>
      </c>
      <c r="D40" s="27">
        <f>IFERROR(VLOOKUP(A40,HinderPivot!$A$2:$B$22,2,FALSE),0)</f>
        <v>0</v>
      </c>
      <c r="E40" s="27">
        <f t="shared" si="1"/>
        <v>3354.7686584999997</v>
      </c>
    </row>
    <row r="41" spans="1:5" x14ac:dyDescent="0.35">
      <c r="A41" s="25">
        <v>924619260</v>
      </c>
      <c r="B41" t="str">
        <f>VLOOKUP(A41,Luftlinje!$A$3:$B$513,2,FALSE)</f>
        <v>SYGNIR AS</v>
      </c>
      <c r="C41" s="27">
        <f>VLOOKUP(A41,'Luftlinje Pivot'!$A$2:$B$52,2,FALSE)</f>
        <v>16888.840718146614</v>
      </c>
      <c r="D41" s="27">
        <f>IFERROR(VLOOKUP(A41,HinderPivot!$A$2:$B$22,2,FALSE),0)</f>
        <v>833.71479999999997</v>
      </c>
      <c r="E41" s="27">
        <f t="shared" si="1"/>
        <v>17722.555518146615</v>
      </c>
    </row>
    <row r="42" spans="1:5" x14ac:dyDescent="0.35">
      <c r="A42" s="25">
        <v>925803375</v>
      </c>
      <c r="B42" t="str">
        <f>VLOOKUP(A42,Luftlinje!$A$3:$B$513,2,FALSE)</f>
        <v>TELEMARK NETT AS</v>
      </c>
      <c r="C42" s="27">
        <f>VLOOKUP(A42,'Luftlinje Pivot'!$A$2:$B$52,2,FALSE)</f>
        <v>9398.0634774124119</v>
      </c>
      <c r="D42" s="27">
        <f>IFERROR(VLOOKUP(A42,HinderPivot!$A$2:$B$22,2,FALSE),0)</f>
        <v>188.32499999999999</v>
      </c>
      <c r="E42" s="27">
        <f t="shared" si="1"/>
        <v>9586.3884774124126</v>
      </c>
    </row>
    <row r="43" spans="1:5" x14ac:dyDescent="0.35">
      <c r="A43" s="25">
        <v>918999361</v>
      </c>
      <c r="B43" t="str">
        <f>VLOOKUP(A43,Luftlinje!$A$3:$B$513,2,FALSE)</f>
        <v>TENDRANETT AS</v>
      </c>
      <c r="C43" s="27">
        <f>VLOOKUP(A43,'Luftlinje Pivot'!$A$2:$B$52,2,FALSE)</f>
        <v>8142.2416490403002</v>
      </c>
      <c r="D43" s="27">
        <f>IFERROR(VLOOKUP(A43,HinderPivot!$A$2:$B$22,2,FALSE),0)</f>
        <v>0</v>
      </c>
      <c r="E43" s="27">
        <f t="shared" si="1"/>
        <v>8142.2416490403002</v>
      </c>
    </row>
    <row r="44" spans="1:5" x14ac:dyDescent="0.35">
      <c r="A44" s="25">
        <v>988807648</v>
      </c>
      <c r="B44" t="str">
        <f>VLOOKUP(A44,Luftlinje!$A$3:$B$513,2,FALSE)</f>
        <v>TENSIO TN AS</v>
      </c>
      <c r="C44" s="27">
        <f>VLOOKUP(A44,'Luftlinje Pivot'!$A$2:$B$52,2,FALSE)</f>
        <v>103969.53833260479</v>
      </c>
      <c r="D44" s="27">
        <f>IFERROR(VLOOKUP(A44,HinderPivot!$A$2:$B$22,2,FALSE),0)</f>
        <v>609.34199999999998</v>
      </c>
      <c r="E44" s="27">
        <f t="shared" si="1"/>
        <v>104578.88033260479</v>
      </c>
    </row>
    <row r="45" spans="1:5" x14ac:dyDescent="0.35">
      <c r="A45" s="25">
        <v>978631029</v>
      </c>
      <c r="B45" t="str">
        <f>VLOOKUP(A45,Luftlinje!$A$3:$B$513,2,FALSE)</f>
        <v>TENSIO TS AS</v>
      </c>
      <c r="C45" s="27">
        <f>VLOOKUP(A45,'Luftlinje Pivot'!$A$2:$B$52,2,FALSE)</f>
        <v>138492.47489273528</v>
      </c>
      <c r="D45" s="27">
        <f>IFERROR(VLOOKUP(A45,HinderPivot!$A$2:$B$22,2,FALSE),0)</f>
        <v>70.59</v>
      </c>
      <c r="E45" s="27">
        <f t="shared" si="1"/>
        <v>138563.06489273527</v>
      </c>
    </row>
    <row r="46" spans="1:5" x14ac:dyDescent="0.35">
      <c r="A46" s="25">
        <v>916763476</v>
      </c>
      <c r="B46" t="str">
        <f>VLOOKUP(A46,Luftlinje!$A$3:$B$513,2,FALSE)</f>
        <v>TINFOS AS</v>
      </c>
      <c r="C46" s="27">
        <f>VLOOKUP(A46,'Luftlinje Pivot'!$A$2:$B$52,2,FALSE)</f>
        <v>34.637281237252402</v>
      </c>
      <c r="D46" s="27">
        <f>IFERROR(VLOOKUP(A46,HinderPivot!$A$2:$B$22,2,FALSE),0)</f>
        <v>0</v>
      </c>
      <c r="E46" s="27">
        <f t="shared" si="1"/>
        <v>34.637281237252402</v>
      </c>
    </row>
    <row r="47" spans="1:5" x14ac:dyDescent="0.35">
      <c r="A47" s="25">
        <v>968168134</v>
      </c>
      <c r="B47" t="str">
        <f>VLOOKUP(A47,Luftlinje!$A$3:$B$513,2,FALSE)</f>
        <v>VESTÁLL AS</v>
      </c>
      <c r="C47" s="27">
        <f>VLOOKUP(A47,'Luftlinje Pivot'!$A$2:$B$52,2,FALSE)</f>
        <v>9886.7084694227833</v>
      </c>
      <c r="D47" s="27">
        <f>IFERROR(VLOOKUP(A47,HinderPivot!$A$2:$B$22,2,FALSE),0)</f>
        <v>0</v>
      </c>
      <c r="E47" s="27">
        <f t="shared" si="1"/>
        <v>9886.7084694227833</v>
      </c>
    </row>
    <row r="48" spans="1:5" x14ac:dyDescent="0.35">
      <c r="A48" s="25">
        <v>979399901</v>
      </c>
      <c r="B48" t="str">
        <f>VLOOKUP(A48,Luftlinje!$A$3:$B$513,2,FALSE)</f>
        <v>VESTMAR NETT AS</v>
      </c>
      <c r="C48" s="27">
        <f>VLOOKUP(A48,'Luftlinje Pivot'!$A$2:$B$52,2,FALSE)</f>
        <v>3187.7832671702063</v>
      </c>
      <c r="D48" s="27">
        <f>IFERROR(VLOOKUP(A48,HinderPivot!$A$2:$B$22,2,FALSE),0)</f>
        <v>0</v>
      </c>
      <c r="E48" s="27">
        <f t="shared" si="1"/>
        <v>3187.7832671702063</v>
      </c>
    </row>
    <row r="49" spans="1:5" x14ac:dyDescent="0.35">
      <c r="A49" s="25">
        <v>916319908</v>
      </c>
      <c r="B49" t="str">
        <f>VLOOKUP(A49,Luftlinje!$A$3:$B$513,2,FALSE)</f>
        <v>VEVIG AS</v>
      </c>
      <c r="C49" s="27">
        <f>VLOOKUP(A49,'Luftlinje Pivot'!$A$2:$B$52,2,FALSE)</f>
        <v>7681.3452010164974</v>
      </c>
      <c r="D49" s="27">
        <f>IFERROR(VLOOKUP(A49,HinderPivot!$A$2:$B$22,2,FALSE),0)</f>
        <v>0</v>
      </c>
      <c r="E49" s="27">
        <f t="shared" si="1"/>
        <v>7681.3452010164974</v>
      </c>
    </row>
    <row r="50" spans="1:5" x14ac:dyDescent="0.35">
      <c r="A50" s="25">
        <v>921683057</v>
      </c>
      <c r="B50" t="str">
        <f>VLOOKUP(A50,Luftlinje!$A$3:$B$513,2,FALSE)</f>
        <v>VISSI AS</v>
      </c>
      <c r="C50" s="27">
        <f>VLOOKUP(A50,'Luftlinje Pivot'!$A$2:$B$52,2,FALSE)</f>
        <v>28912.674359451528</v>
      </c>
      <c r="D50" s="27">
        <f>IFERROR(VLOOKUP(A50,HinderPivot!$A$2:$B$22,2,FALSE),0)</f>
        <v>0</v>
      </c>
      <c r="E50" s="27">
        <f t="shared" si="1"/>
        <v>28912.674359451528</v>
      </c>
    </row>
  </sheetData>
  <autoFilter ref="A1:E47" xr:uid="{00000000-0001-0000-0400-000000000000}">
    <sortState xmlns:xlrd2="http://schemas.microsoft.com/office/spreadsheetml/2017/richdata2" ref="A2:E50">
      <sortCondition ref="B1:B47"/>
    </sortState>
  </autoFilter>
  <sortState xmlns:xlrd2="http://schemas.microsoft.com/office/spreadsheetml/2017/richdata2" ref="A2:E50">
    <sortCondition ref="B2:B50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1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baseColWidth="10" defaultColWidth="11.54296875" defaultRowHeight="14.5" x14ac:dyDescent="0.35"/>
  <cols>
    <col min="1" max="1" width="10.54296875" bestFit="1" customWidth="1"/>
    <col min="2" max="2" width="33.54296875" bestFit="1" customWidth="1"/>
    <col min="3" max="3" width="7.54296875" bestFit="1" customWidth="1"/>
    <col min="4" max="4" width="7.90625" bestFit="1" customWidth="1"/>
    <col min="5" max="5" width="14.08984375" bestFit="1" customWidth="1"/>
    <col min="7" max="7" width="13.453125" bestFit="1" customWidth="1"/>
    <col min="8" max="8" width="14" bestFit="1" customWidth="1"/>
    <col min="9" max="9" width="15.453125" bestFit="1" customWidth="1"/>
    <col min="10" max="10" width="15.36328125" style="6" bestFit="1" customWidth="1"/>
    <col min="11" max="11" width="11.54296875" bestFit="1" customWidth="1"/>
    <col min="12" max="12" width="10.08984375" style="6" bestFit="1" customWidth="1"/>
  </cols>
  <sheetData>
    <row r="1" spans="1:13" s="9" customFormat="1" ht="60.75" customHeight="1" x14ac:dyDescent="0.35">
      <c r="B1" s="5" t="s">
        <v>30</v>
      </c>
      <c r="J1" s="43"/>
      <c r="L1" s="43"/>
      <c r="M1" s="7">
        <f>SUBTOTAL(9,M3:M213)</f>
        <v>396038.5465947655</v>
      </c>
    </row>
    <row r="2" spans="1:13" s="9" customFormat="1" ht="43.5" x14ac:dyDescent="0.35">
      <c r="A2" s="10" t="s">
        <v>0</v>
      </c>
      <c r="B2" s="10" t="s">
        <v>1</v>
      </c>
      <c r="C2" s="11" t="s">
        <v>2</v>
      </c>
      <c r="D2" s="11" t="s">
        <v>3</v>
      </c>
      <c r="E2" s="11" t="s">
        <v>5</v>
      </c>
      <c r="F2" s="11" t="s">
        <v>7</v>
      </c>
      <c r="G2" s="11" t="s">
        <v>31</v>
      </c>
      <c r="H2" s="11" t="s">
        <v>8</v>
      </c>
      <c r="I2" s="11" t="s">
        <v>9</v>
      </c>
      <c r="J2" s="44" t="s">
        <v>10</v>
      </c>
      <c r="K2" s="11" t="s">
        <v>14</v>
      </c>
      <c r="L2" s="44" t="s">
        <v>32</v>
      </c>
      <c r="M2" s="11" t="s">
        <v>33</v>
      </c>
    </row>
    <row r="3" spans="1:13" x14ac:dyDescent="0.35">
      <c r="A3" s="50">
        <v>915729290</v>
      </c>
      <c r="B3" s="51" t="s">
        <v>24</v>
      </c>
      <c r="C3" s="50">
        <v>2022</v>
      </c>
      <c r="D3" s="50">
        <v>24</v>
      </c>
      <c r="E3" s="50">
        <v>95</v>
      </c>
      <c r="F3" s="51" t="s">
        <v>36</v>
      </c>
      <c r="G3" s="51" t="s">
        <v>35</v>
      </c>
      <c r="H3" s="50">
        <v>100</v>
      </c>
      <c r="I3" s="50">
        <v>100</v>
      </c>
      <c r="J3" s="50">
        <v>2.4</v>
      </c>
      <c r="K3" s="50">
        <v>200600</v>
      </c>
      <c r="L3" s="50">
        <v>41.3036238081649</v>
      </c>
      <c r="M3" s="8">
        <f>(J3*0.5*(H3/100+I3/100))*L3</f>
        <v>99.128697139595758</v>
      </c>
    </row>
    <row r="4" spans="1:13" x14ac:dyDescent="0.35">
      <c r="A4" s="50">
        <v>915729290</v>
      </c>
      <c r="B4" s="51" t="s">
        <v>24</v>
      </c>
      <c r="C4" s="50">
        <v>2022</v>
      </c>
      <c r="D4" s="50">
        <v>24</v>
      </c>
      <c r="E4" s="50">
        <v>240</v>
      </c>
      <c r="F4" s="51" t="s">
        <v>36</v>
      </c>
      <c r="G4" s="51" t="s">
        <v>35</v>
      </c>
      <c r="H4" s="50">
        <v>100</v>
      </c>
      <c r="I4" s="50">
        <v>100</v>
      </c>
      <c r="J4" s="50">
        <v>1.1000000000000001</v>
      </c>
      <c r="K4" s="50">
        <v>200800</v>
      </c>
      <c r="L4" s="50">
        <v>58.1431027999948</v>
      </c>
      <c r="M4" s="8">
        <f>(J4*0.5*(H4/100+I4/100))*L4</f>
        <v>63.957413079994282</v>
      </c>
    </row>
    <row r="5" spans="1:13" x14ac:dyDescent="0.35">
      <c r="A5" s="50">
        <v>915729290</v>
      </c>
      <c r="B5" s="51" t="s">
        <v>24</v>
      </c>
      <c r="C5" s="50">
        <v>2022</v>
      </c>
      <c r="D5" s="50">
        <v>24</v>
      </c>
      <c r="E5" s="50">
        <v>400</v>
      </c>
      <c r="F5" s="51" t="s">
        <v>36</v>
      </c>
      <c r="G5" s="51" t="s">
        <v>35</v>
      </c>
      <c r="H5" s="50">
        <v>100</v>
      </c>
      <c r="I5" s="50">
        <v>100</v>
      </c>
      <c r="J5" s="50">
        <v>1</v>
      </c>
      <c r="K5" s="50">
        <v>200900</v>
      </c>
      <c r="L5" s="50">
        <v>73.8053844905657</v>
      </c>
      <c r="M5" s="8">
        <f>(J5*0.5*(H5/100+I5/100))*L5</f>
        <v>73.8053844905657</v>
      </c>
    </row>
    <row r="6" spans="1:13" x14ac:dyDescent="0.35">
      <c r="A6" s="50">
        <v>915729290</v>
      </c>
      <c r="B6" s="51" t="s">
        <v>24</v>
      </c>
      <c r="C6" s="50">
        <v>2022</v>
      </c>
      <c r="D6" s="50">
        <v>66</v>
      </c>
      <c r="E6" s="50">
        <v>1200</v>
      </c>
      <c r="F6" s="51" t="s">
        <v>36</v>
      </c>
      <c r="G6" s="51" t="s">
        <v>35</v>
      </c>
      <c r="H6" s="50">
        <v>100</v>
      </c>
      <c r="I6" s="50">
        <v>100</v>
      </c>
      <c r="J6" s="50">
        <v>2</v>
      </c>
      <c r="K6" s="50">
        <v>201700</v>
      </c>
      <c r="L6" s="50">
        <v>309.244844742373</v>
      </c>
      <c r="M6" s="8">
        <f>(J6*0.5*(H6/100+I6/100))*L6</f>
        <v>618.48968948474601</v>
      </c>
    </row>
    <row r="7" spans="1:13" x14ac:dyDescent="0.35">
      <c r="A7" s="50">
        <v>925336637</v>
      </c>
      <c r="B7" s="51" t="s">
        <v>346</v>
      </c>
      <c r="C7" s="50">
        <v>2022</v>
      </c>
      <c r="D7" s="50">
        <v>66</v>
      </c>
      <c r="E7" s="50">
        <v>400</v>
      </c>
      <c r="F7" s="51" t="s">
        <v>36</v>
      </c>
      <c r="G7" s="51" t="s">
        <v>35</v>
      </c>
      <c r="H7" s="50">
        <v>100</v>
      </c>
      <c r="I7" s="50">
        <v>100</v>
      </c>
      <c r="J7" s="50">
        <v>0.28999999999999998</v>
      </c>
      <c r="K7" s="50">
        <v>201400</v>
      </c>
      <c r="L7" s="50">
        <v>214.093957297689</v>
      </c>
      <c r="M7" s="8">
        <f>(J7*0.5*(H7/100+I7/100))*L7</f>
        <v>62.087247616329805</v>
      </c>
    </row>
    <row r="8" spans="1:13" x14ac:dyDescent="0.35">
      <c r="A8" s="50">
        <v>979151950</v>
      </c>
      <c r="B8" s="51" t="s">
        <v>307</v>
      </c>
      <c r="C8" s="50">
        <v>2022</v>
      </c>
      <c r="D8" s="50">
        <v>24</v>
      </c>
      <c r="E8" s="50">
        <v>50</v>
      </c>
      <c r="F8" s="51" t="s">
        <v>34</v>
      </c>
      <c r="G8" s="51" t="s">
        <v>35</v>
      </c>
      <c r="H8" s="50">
        <v>100</v>
      </c>
      <c r="I8" s="50">
        <v>100</v>
      </c>
      <c r="J8" s="50">
        <v>0.14299999999999999</v>
      </c>
      <c r="K8" s="50">
        <v>200000</v>
      </c>
      <c r="L8" s="50">
        <v>32.158872240444502</v>
      </c>
      <c r="M8" s="8">
        <f>(J8*0.5*(H8/100+I8/100))*L8</f>
        <v>4.5987187303835633</v>
      </c>
    </row>
    <row r="9" spans="1:13" x14ac:dyDescent="0.35">
      <c r="A9" s="50">
        <v>979151950</v>
      </c>
      <c r="B9" s="51" t="s">
        <v>307</v>
      </c>
      <c r="C9" s="50">
        <v>2022</v>
      </c>
      <c r="D9" s="50">
        <v>24</v>
      </c>
      <c r="E9" s="50">
        <v>240</v>
      </c>
      <c r="F9" s="51" t="s">
        <v>34</v>
      </c>
      <c r="G9" s="51" t="s">
        <v>35</v>
      </c>
      <c r="H9" s="50">
        <v>100</v>
      </c>
      <c r="I9" s="50">
        <v>100</v>
      </c>
      <c r="J9" s="50">
        <v>2.1999999999999999E-2</v>
      </c>
      <c r="K9" s="50">
        <v>200300</v>
      </c>
      <c r="L9" s="50">
        <v>53.681878692648297</v>
      </c>
      <c r="M9" s="8">
        <f>(J9*0.5*(H9/100+I9/100))*L9</f>
        <v>1.1810013312382626</v>
      </c>
    </row>
    <row r="10" spans="1:13" x14ac:dyDescent="0.35">
      <c r="A10" s="50">
        <v>979151950</v>
      </c>
      <c r="B10" s="51" t="s">
        <v>307</v>
      </c>
      <c r="C10" s="50">
        <v>2022</v>
      </c>
      <c r="D10" s="50">
        <v>24</v>
      </c>
      <c r="E10" s="50">
        <v>50</v>
      </c>
      <c r="F10" s="51" t="s">
        <v>36</v>
      </c>
      <c r="G10" s="51" t="s">
        <v>35</v>
      </c>
      <c r="H10" s="50">
        <v>100</v>
      </c>
      <c r="I10" s="50">
        <v>100</v>
      </c>
      <c r="J10" s="50">
        <v>0.125</v>
      </c>
      <c r="K10" s="50">
        <v>200500</v>
      </c>
      <c r="L10" s="50">
        <v>34.397062817516399</v>
      </c>
      <c r="M10" s="8">
        <f>(J10*0.5*(H10/100+I10/100))*L10</f>
        <v>4.2996328521895499</v>
      </c>
    </row>
    <row r="11" spans="1:13" x14ac:dyDescent="0.35">
      <c r="A11" s="50">
        <v>979151950</v>
      </c>
      <c r="B11" s="51" t="s">
        <v>307</v>
      </c>
      <c r="C11" s="50">
        <v>2022</v>
      </c>
      <c r="D11" s="50">
        <v>24</v>
      </c>
      <c r="E11" s="50">
        <v>95</v>
      </c>
      <c r="F11" s="51" t="s">
        <v>36</v>
      </c>
      <c r="G11" s="51" t="s">
        <v>35</v>
      </c>
      <c r="H11" s="50">
        <v>100</v>
      </c>
      <c r="I11" s="50">
        <v>100</v>
      </c>
      <c r="J11" s="50">
        <v>5.5E-2</v>
      </c>
      <c r="K11" s="50">
        <v>200600</v>
      </c>
      <c r="L11" s="50">
        <v>41.3036238081649</v>
      </c>
      <c r="M11" s="8">
        <f>(J11*0.5*(H11/100+I11/100))*L11</f>
        <v>2.2716993094490694</v>
      </c>
    </row>
    <row r="12" spans="1:13" x14ac:dyDescent="0.35">
      <c r="A12" s="50">
        <v>979151950</v>
      </c>
      <c r="B12" s="51" t="s">
        <v>307</v>
      </c>
      <c r="C12" s="50">
        <v>2022</v>
      </c>
      <c r="D12" s="50">
        <v>24</v>
      </c>
      <c r="E12" s="50">
        <v>240</v>
      </c>
      <c r="F12" s="51" t="s">
        <v>36</v>
      </c>
      <c r="G12" s="51" t="s">
        <v>35</v>
      </c>
      <c r="H12" s="50">
        <v>100</v>
      </c>
      <c r="I12" s="50">
        <v>100</v>
      </c>
      <c r="J12" s="50">
        <v>0.13500000000000001</v>
      </c>
      <c r="K12" s="50">
        <v>200800</v>
      </c>
      <c r="L12" s="50">
        <v>58.1431027999948</v>
      </c>
      <c r="M12" s="8">
        <f>(J12*0.5*(H12/100+I12/100))*L12</f>
        <v>7.8493188779992984</v>
      </c>
    </row>
    <row r="13" spans="1:13" x14ac:dyDescent="0.35">
      <c r="A13" s="50">
        <v>979151950</v>
      </c>
      <c r="B13" s="51" t="s">
        <v>307</v>
      </c>
      <c r="C13" s="50">
        <v>2022</v>
      </c>
      <c r="D13" s="50">
        <v>24</v>
      </c>
      <c r="E13" s="50">
        <v>400</v>
      </c>
      <c r="F13" s="51" t="s">
        <v>36</v>
      </c>
      <c r="G13" s="51" t="s">
        <v>35</v>
      </c>
      <c r="H13" s="50">
        <v>100</v>
      </c>
      <c r="I13" s="50">
        <v>100</v>
      </c>
      <c r="J13" s="50">
        <v>2.3559999999999999</v>
      </c>
      <c r="K13" s="50">
        <v>200900</v>
      </c>
      <c r="L13" s="50">
        <v>73.8053844905657</v>
      </c>
      <c r="M13" s="8">
        <f>(J13*0.5*(H13/100+I13/100))*L13</f>
        <v>173.88548585977279</v>
      </c>
    </row>
    <row r="14" spans="1:13" x14ac:dyDescent="0.35">
      <c r="A14" s="50">
        <v>979151950</v>
      </c>
      <c r="B14" s="51" t="s">
        <v>307</v>
      </c>
      <c r="C14" s="50">
        <v>2022</v>
      </c>
      <c r="D14" s="50">
        <v>66</v>
      </c>
      <c r="E14" s="50">
        <v>400</v>
      </c>
      <c r="F14" s="51" t="s">
        <v>36</v>
      </c>
      <c r="G14" s="51" t="s">
        <v>35</v>
      </c>
      <c r="H14" s="50">
        <v>100</v>
      </c>
      <c r="I14" s="50">
        <v>100</v>
      </c>
      <c r="J14" s="50">
        <v>20.298999999999999</v>
      </c>
      <c r="K14" s="50">
        <v>201400</v>
      </c>
      <c r="L14" s="50">
        <v>214.093957297689</v>
      </c>
      <c r="M14" s="8">
        <f>(J14*0.5*(H14/100+I14/100))*L14</f>
        <v>4345.8932391857888</v>
      </c>
    </row>
    <row r="15" spans="1:13" x14ac:dyDescent="0.35">
      <c r="A15" s="50">
        <v>979151950</v>
      </c>
      <c r="B15" s="51" t="s">
        <v>307</v>
      </c>
      <c r="C15" s="50">
        <v>2022</v>
      </c>
      <c r="D15" s="50">
        <v>66</v>
      </c>
      <c r="E15" s="50">
        <v>630</v>
      </c>
      <c r="F15" s="51" t="s">
        <v>36</v>
      </c>
      <c r="G15" s="51" t="s">
        <v>35</v>
      </c>
      <c r="H15" s="50">
        <v>100</v>
      </c>
      <c r="I15" s="50">
        <v>100</v>
      </c>
      <c r="J15" s="50">
        <v>10.018000000000001</v>
      </c>
      <c r="K15" s="50">
        <v>201500</v>
      </c>
      <c r="L15" s="50">
        <v>244.408050892342</v>
      </c>
      <c r="M15" s="8">
        <f>(J15*0.5*(H15/100+I15/100))*L15</f>
        <v>2448.4798538394825</v>
      </c>
    </row>
    <row r="16" spans="1:13" x14ac:dyDescent="0.35">
      <c r="A16" s="50">
        <v>979151950</v>
      </c>
      <c r="B16" s="51" t="s">
        <v>307</v>
      </c>
      <c r="C16" s="50">
        <v>2022</v>
      </c>
      <c r="D16" s="50">
        <v>66</v>
      </c>
      <c r="E16" s="50">
        <v>800</v>
      </c>
      <c r="F16" s="51" t="s">
        <v>36</v>
      </c>
      <c r="G16" s="51" t="s">
        <v>35</v>
      </c>
      <c r="H16" s="50">
        <v>100</v>
      </c>
      <c r="I16" s="50">
        <v>100</v>
      </c>
      <c r="J16" s="50">
        <v>1.204</v>
      </c>
      <c r="K16" s="50">
        <v>201600</v>
      </c>
      <c r="L16" s="50">
        <v>267.64885598157599</v>
      </c>
      <c r="M16" s="8">
        <f>(J16*0.5*(H16/100+I16/100))*L16</f>
        <v>322.24922260181751</v>
      </c>
    </row>
    <row r="17" spans="1:13" x14ac:dyDescent="0.35">
      <c r="A17" s="50">
        <v>979151950</v>
      </c>
      <c r="B17" s="51" t="s">
        <v>307</v>
      </c>
      <c r="C17" s="50">
        <v>2022</v>
      </c>
      <c r="D17" s="50">
        <v>66</v>
      </c>
      <c r="E17" s="50">
        <v>1600</v>
      </c>
      <c r="F17" s="51" t="s">
        <v>36</v>
      </c>
      <c r="G17" s="51" t="s">
        <v>35</v>
      </c>
      <c r="H17" s="50">
        <v>100</v>
      </c>
      <c r="I17" s="50">
        <v>100</v>
      </c>
      <c r="J17" s="50">
        <v>5.6630000000000003</v>
      </c>
      <c r="K17" s="50">
        <v>201800</v>
      </c>
      <c r="L17" s="50">
        <v>359.75317701999802</v>
      </c>
      <c r="M17" s="8">
        <f>(J17*0.5*(H17/100+I17/100))*L17</f>
        <v>2037.282241464249</v>
      </c>
    </row>
    <row r="18" spans="1:13" x14ac:dyDescent="0.35">
      <c r="A18" s="50">
        <v>979151950</v>
      </c>
      <c r="B18" s="51" t="s">
        <v>307</v>
      </c>
      <c r="C18" s="50">
        <v>2022</v>
      </c>
      <c r="D18" s="50">
        <v>132</v>
      </c>
      <c r="E18" s="50">
        <v>400</v>
      </c>
      <c r="F18" s="51" t="s">
        <v>36</v>
      </c>
      <c r="G18" s="51" t="s">
        <v>35</v>
      </c>
      <c r="H18" s="50">
        <v>100</v>
      </c>
      <c r="I18" s="50">
        <v>100</v>
      </c>
      <c r="J18" s="50">
        <v>5.0270000000000001</v>
      </c>
      <c r="K18" s="50">
        <v>202000</v>
      </c>
      <c r="L18" s="50">
        <v>355.55972740607098</v>
      </c>
      <c r="M18" s="8">
        <f>(J18*0.5*(H18/100+I18/100))*L18</f>
        <v>1787.3987496703189</v>
      </c>
    </row>
    <row r="19" spans="1:13" x14ac:dyDescent="0.35">
      <c r="A19" s="50">
        <v>979151950</v>
      </c>
      <c r="B19" s="51" t="s">
        <v>307</v>
      </c>
      <c r="C19" s="50">
        <v>2022</v>
      </c>
      <c r="D19" s="50">
        <v>132</v>
      </c>
      <c r="E19" s="50">
        <v>630</v>
      </c>
      <c r="F19" s="51" t="s">
        <v>36</v>
      </c>
      <c r="G19" s="51" t="s">
        <v>35</v>
      </c>
      <c r="H19" s="50">
        <v>100</v>
      </c>
      <c r="I19" s="50">
        <v>100</v>
      </c>
      <c r="J19" s="50">
        <v>0.94799999999999995</v>
      </c>
      <c r="K19" s="50">
        <v>202100</v>
      </c>
      <c r="L19" s="50">
        <v>369.95892186353097</v>
      </c>
      <c r="M19" s="8">
        <f>(J19*0.5*(H19/100+I19/100))*L19</f>
        <v>350.72105792662734</v>
      </c>
    </row>
    <row r="20" spans="1:13" x14ac:dyDescent="0.35">
      <c r="A20" s="50">
        <v>979151950</v>
      </c>
      <c r="B20" s="51" t="s">
        <v>307</v>
      </c>
      <c r="C20" s="50">
        <v>2022</v>
      </c>
      <c r="D20" s="50">
        <v>132</v>
      </c>
      <c r="E20" s="50">
        <v>800</v>
      </c>
      <c r="F20" s="51" t="s">
        <v>36</v>
      </c>
      <c r="G20" s="51" t="s">
        <v>35</v>
      </c>
      <c r="H20" s="50">
        <v>100</v>
      </c>
      <c r="I20" s="50">
        <v>100</v>
      </c>
      <c r="J20" s="50">
        <v>9.1080000000000005</v>
      </c>
      <c r="K20" s="50">
        <v>202200</v>
      </c>
      <c r="L20" s="50">
        <v>405.57798183724901</v>
      </c>
      <c r="M20" s="8">
        <f>(J20*0.5*(H20/100+I20/100))*L20</f>
        <v>3694.0042585736642</v>
      </c>
    </row>
    <row r="21" spans="1:13" x14ac:dyDescent="0.35">
      <c r="A21" s="50">
        <v>979151950</v>
      </c>
      <c r="B21" s="51" t="s">
        <v>307</v>
      </c>
      <c r="C21" s="50">
        <v>2022</v>
      </c>
      <c r="D21" s="50">
        <v>132</v>
      </c>
      <c r="E21" s="50">
        <v>1600</v>
      </c>
      <c r="F21" s="51" t="s">
        <v>36</v>
      </c>
      <c r="G21" s="51" t="s">
        <v>35</v>
      </c>
      <c r="H21" s="50">
        <v>100</v>
      </c>
      <c r="I21" s="50">
        <v>100</v>
      </c>
      <c r="J21" s="50">
        <v>24.134</v>
      </c>
      <c r="K21" s="50">
        <v>202400</v>
      </c>
      <c r="L21" s="50">
        <v>496.87392704647999</v>
      </c>
      <c r="M21" s="8">
        <f>(J21*0.5*(H21/100+I21/100))*L21</f>
        <v>11991.555355339748</v>
      </c>
    </row>
    <row r="22" spans="1:13" x14ac:dyDescent="0.35">
      <c r="A22" s="50">
        <v>979151950</v>
      </c>
      <c r="B22" s="51" t="s">
        <v>307</v>
      </c>
      <c r="C22" s="50">
        <v>2022</v>
      </c>
      <c r="D22" s="50">
        <v>132</v>
      </c>
      <c r="E22" s="50">
        <v>2000</v>
      </c>
      <c r="F22" s="51" t="s">
        <v>36</v>
      </c>
      <c r="G22" s="51" t="s">
        <v>35</v>
      </c>
      <c r="H22" s="50">
        <v>100</v>
      </c>
      <c r="I22" s="50">
        <v>100</v>
      </c>
      <c r="J22" s="50">
        <v>0.94399999999999995</v>
      </c>
      <c r="K22" s="50">
        <v>202500</v>
      </c>
      <c r="L22" s="50">
        <v>522.58533076367803</v>
      </c>
      <c r="M22" s="8">
        <f>(J22*0.5*(H22/100+I22/100))*L22</f>
        <v>493.32055224091204</v>
      </c>
    </row>
    <row r="23" spans="1:13" x14ac:dyDescent="0.35">
      <c r="A23" s="50">
        <v>971058854</v>
      </c>
      <c r="B23" s="51" t="s">
        <v>347</v>
      </c>
      <c r="C23" s="50">
        <v>2022</v>
      </c>
      <c r="D23" s="50">
        <v>132</v>
      </c>
      <c r="E23" s="50">
        <v>630</v>
      </c>
      <c r="F23" s="51" t="s">
        <v>36</v>
      </c>
      <c r="G23" s="51" t="s">
        <v>35</v>
      </c>
      <c r="H23" s="50">
        <v>100</v>
      </c>
      <c r="I23" s="50">
        <v>100</v>
      </c>
      <c r="J23" s="50">
        <v>0.93</v>
      </c>
      <c r="K23" s="50">
        <v>202100</v>
      </c>
      <c r="L23" s="50">
        <v>369.95892186353097</v>
      </c>
      <c r="M23" s="8">
        <f>(J23*0.5*(H23/100+I23/100))*L23</f>
        <v>344.0617973330838</v>
      </c>
    </row>
    <row r="24" spans="1:13" x14ac:dyDescent="0.35">
      <c r="A24" s="50">
        <v>971058854</v>
      </c>
      <c r="B24" s="51" t="s">
        <v>347</v>
      </c>
      <c r="C24" s="50">
        <v>2022</v>
      </c>
      <c r="D24" s="50">
        <v>132</v>
      </c>
      <c r="E24" s="50">
        <v>1600</v>
      </c>
      <c r="F24" s="51" t="s">
        <v>36</v>
      </c>
      <c r="G24" s="51" t="s">
        <v>35</v>
      </c>
      <c r="H24" s="50">
        <v>100</v>
      </c>
      <c r="I24" s="50">
        <v>100</v>
      </c>
      <c r="J24" s="50">
        <v>0.39200000000000002</v>
      </c>
      <c r="K24" s="50">
        <v>202400</v>
      </c>
      <c r="L24" s="50">
        <v>496.87392704647999</v>
      </c>
      <c r="M24" s="8">
        <f>(J24*0.5*(H24/100+I24/100))*L24</f>
        <v>194.77457940222016</v>
      </c>
    </row>
    <row r="25" spans="1:13" x14ac:dyDescent="0.35">
      <c r="A25" s="50">
        <v>971058854</v>
      </c>
      <c r="B25" s="51" t="s">
        <v>347</v>
      </c>
      <c r="C25" s="50">
        <v>2022</v>
      </c>
      <c r="D25" s="50">
        <v>132</v>
      </c>
      <c r="E25" s="50">
        <v>2000</v>
      </c>
      <c r="F25" s="51" t="s">
        <v>36</v>
      </c>
      <c r="G25" s="51" t="s">
        <v>35</v>
      </c>
      <c r="H25" s="50">
        <v>100</v>
      </c>
      <c r="I25" s="50">
        <v>100</v>
      </c>
      <c r="J25" s="50">
        <v>0.434</v>
      </c>
      <c r="K25" s="50">
        <v>202500</v>
      </c>
      <c r="L25" s="50">
        <v>522.58533076367803</v>
      </c>
      <c r="M25" s="8">
        <f>(J25*0.5*(H25/100+I25/100))*L25</f>
        <v>226.80203355143627</v>
      </c>
    </row>
    <row r="26" spans="1:13" x14ac:dyDescent="0.35">
      <c r="A26" s="50">
        <v>976944801</v>
      </c>
      <c r="B26" s="51" t="s">
        <v>400</v>
      </c>
      <c r="C26" s="50">
        <v>2022</v>
      </c>
      <c r="D26" s="50">
        <v>300</v>
      </c>
      <c r="E26" s="50">
        <v>1000</v>
      </c>
      <c r="F26" s="51" t="s">
        <v>36</v>
      </c>
      <c r="G26" s="51" t="s">
        <v>37</v>
      </c>
      <c r="H26" s="50">
        <v>0</v>
      </c>
      <c r="I26" s="50">
        <v>0</v>
      </c>
      <c r="J26" s="50">
        <v>15.6</v>
      </c>
      <c r="K26" s="50">
        <v>205000</v>
      </c>
      <c r="L26" s="50">
        <v>1159.40177416131</v>
      </c>
      <c r="M26" s="8">
        <f>(J26*0.5*(H26/100+I26/100))*L26</f>
        <v>0</v>
      </c>
    </row>
    <row r="27" spans="1:13" x14ac:dyDescent="0.35">
      <c r="A27" s="50">
        <v>976944801</v>
      </c>
      <c r="B27" s="51" t="s">
        <v>400</v>
      </c>
      <c r="C27" s="50">
        <v>2022</v>
      </c>
      <c r="D27" s="50">
        <v>66</v>
      </c>
      <c r="E27" s="50">
        <v>400</v>
      </c>
      <c r="F27" s="51" t="s">
        <v>36</v>
      </c>
      <c r="G27" s="51" t="s">
        <v>35</v>
      </c>
      <c r="H27" s="50">
        <v>100</v>
      </c>
      <c r="I27" s="50">
        <v>100</v>
      </c>
      <c r="J27" s="50">
        <v>6.3979999999999997</v>
      </c>
      <c r="K27" s="50">
        <v>201400</v>
      </c>
      <c r="L27" s="50">
        <v>214.093957297689</v>
      </c>
      <c r="M27" s="8">
        <f>(J27*0.5*(H27/100+I27/100))*L27</f>
        <v>1369.7731387906142</v>
      </c>
    </row>
    <row r="28" spans="1:13" x14ac:dyDescent="0.35">
      <c r="A28" s="50">
        <v>976944801</v>
      </c>
      <c r="B28" s="51" t="s">
        <v>400</v>
      </c>
      <c r="C28" s="50">
        <v>2022</v>
      </c>
      <c r="D28" s="50">
        <v>66</v>
      </c>
      <c r="E28" s="50">
        <v>630</v>
      </c>
      <c r="F28" s="51" t="s">
        <v>36</v>
      </c>
      <c r="G28" s="51" t="s">
        <v>35</v>
      </c>
      <c r="H28" s="50">
        <v>100</v>
      </c>
      <c r="I28" s="50">
        <v>100</v>
      </c>
      <c r="J28" s="50">
        <v>3.3</v>
      </c>
      <c r="K28" s="50">
        <v>201500</v>
      </c>
      <c r="L28" s="50">
        <v>244.408050892342</v>
      </c>
      <c r="M28" s="8">
        <f>(J28*0.5*(H28/100+I28/100))*L28</f>
        <v>806.54656794472862</v>
      </c>
    </row>
    <row r="29" spans="1:13" x14ac:dyDescent="0.35">
      <c r="A29" s="50">
        <v>976944801</v>
      </c>
      <c r="B29" s="51" t="s">
        <v>400</v>
      </c>
      <c r="C29" s="50">
        <v>2022</v>
      </c>
      <c r="D29" s="50">
        <v>66</v>
      </c>
      <c r="E29" s="50">
        <v>1200</v>
      </c>
      <c r="F29" s="51" t="s">
        <v>36</v>
      </c>
      <c r="G29" s="51" t="s">
        <v>35</v>
      </c>
      <c r="H29" s="50">
        <v>100</v>
      </c>
      <c r="I29" s="50">
        <v>100</v>
      </c>
      <c r="J29" s="50">
        <v>0.2</v>
      </c>
      <c r="K29" s="50">
        <v>201700</v>
      </c>
      <c r="L29" s="50">
        <v>309.244844742373</v>
      </c>
      <c r="M29" s="8">
        <f>(J29*0.5*(H29/100+I29/100))*L29</f>
        <v>61.848968948474607</v>
      </c>
    </row>
    <row r="30" spans="1:13" x14ac:dyDescent="0.35">
      <c r="A30" s="50">
        <v>976944801</v>
      </c>
      <c r="B30" s="51" t="s">
        <v>400</v>
      </c>
      <c r="C30" s="50">
        <v>2022</v>
      </c>
      <c r="D30" s="50">
        <v>132</v>
      </c>
      <c r="E30" s="50">
        <v>400</v>
      </c>
      <c r="F30" s="51" t="s">
        <v>36</v>
      </c>
      <c r="G30" s="51" t="s">
        <v>35</v>
      </c>
      <c r="H30" s="50">
        <v>100</v>
      </c>
      <c r="I30" s="50">
        <v>100</v>
      </c>
      <c r="J30" s="50">
        <v>3.3</v>
      </c>
      <c r="K30" s="50">
        <v>202000</v>
      </c>
      <c r="L30" s="50">
        <v>355.55972740607098</v>
      </c>
      <c r="M30" s="8">
        <f>(J30*0.5*(H30/100+I30/100))*L30</f>
        <v>1173.3471004400342</v>
      </c>
    </row>
    <row r="31" spans="1:13" x14ac:dyDescent="0.35">
      <c r="A31" s="50">
        <v>976944801</v>
      </c>
      <c r="B31" s="51" t="s">
        <v>400</v>
      </c>
      <c r="C31" s="50">
        <v>2022</v>
      </c>
      <c r="D31" s="50">
        <v>132</v>
      </c>
      <c r="E31" s="50">
        <v>630</v>
      </c>
      <c r="F31" s="51" t="s">
        <v>36</v>
      </c>
      <c r="G31" s="51" t="s">
        <v>35</v>
      </c>
      <c r="H31" s="50">
        <v>100</v>
      </c>
      <c r="I31" s="50">
        <v>100</v>
      </c>
      <c r="J31" s="50">
        <v>8</v>
      </c>
      <c r="K31" s="50">
        <v>202100</v>
      </c>
      <c r="L31" s="50">
        <v>369.95892186353097</v>
      </c>
      <c r="M31" s="8">
        <f>(J31*0.5*(H31/100+I31/100))*L31</f>
        <v>2959.6713749082478</v>
      </c>
    </row>
    <row r="32" spans="1:13" x14ac:dyDescent="0.35">
      <c r="A32" s="50">
        <v>976944801</v>
      </c>
      <c r="B32" s="51" t="s">
        <v>400</v>
      </c>
      <c r="C32" s="50">
        <v>2022</v>
      </c>
      <c r="D32" s="50">
        <v>132</v>
      </c>
      <c r="E32" s="50">
        <v>800</v>
      </c>
      <c r="F32" s="51" t="s">
        <v>36</v>
      </c>
      <c r="G32" s="51" t="s">
        <v>35</v>
      </c>
      <c r="H32" s="50">
        <v>100</v>
      </c>
      <c r="I32" s="50">
        <v>100</v>
      </c>
      <c r="J32" s="50">
        <v>2.4</v>
      </c>
      <c r="K32" s="50">
        <v>202200</v>
      </c>
      <c r="L32" s="50">
        <v>405.57798183724901</v>
      </c>
      <c r="M32" s="8">
        <f>(J32*0.5*(H32/100+I32/100))*L32</f>
        <v>973.38715640939756</v>
      </c>
    </row>
    <row r="33" spans="1:13" x14ac:dyDescent="0.35">
      <c r="A33" s="50">
        <v>976944801</v>
      </c>
      <c r="B33" s="51" t="s">
        <v>400</v>
      </c>
      <c r="C33" s="50">
        <v>2022</v>
      </c>
      <c r="D33" s="50">
        <v>132</v>
      </c>
      <c r="E33" s="50">
        <v>1200</v>
      </c>
      <c r="F33" s="51" t="s">
        <v>36</v>
      </c>
      <c r="G33" s="51" t="s">
        <v>35</v>
      </c>
      <c r="H33" s="50">
        <v>100</v>
      </c>
      <c r="I33" s="50">
        <v>100</v>
      </c>
      <c r="J33" s="50">
        <v>55.36</v>
      </c>
      <c r="K33" s="50">
        <v>202300</v>
      </c>
      <c r="L33" s="50">
        <v>444.93578002097399</v>
      </c>
      <c r="M33" s="8">
        <f>(J33*0.5*(H33/100+I33/100))*L33</f>
        <v>24631.64478196112</v>
      </c>
    </row>
    <row r="34" spans="1:13" x14ac:dyDescent="0.35">
      <c r="A34" s="50">
        <v>976944801</v>
      </c>
      <c r="B34" s="51" t="s">
        <v>400</v>
      </c>
      <c r="C34" s="50">
        <v>2022</v>
      </c>
      <c r="D34" s="50">
        <v>132</v>
      </c>
      <c r="E34" s="50">
        <v>2000</v>
      </c>
      <c r="F34" s="51" t="s">
        <v>36</v>
      </c>
      <c r="G34" s="51" t="s">
        <v>35</v>
      </c>
      <c r="H34" s="50">
        <v>100</v>
      </c>
      <c r="I34" s="50">
        <v>100</v>
      </c>
      <c r="J34" s="50">
        <v>4.6500000000000004</v>
      </c>
      <c r="K34" s="50">
        <v>202500</v>
      </c>
      <c r="L34" s="50">
        <v>522.58533076367803</v>
      </c>
      <c r="M34" s="8">
        <f>(J34*0.5*(H34/100+I34/100))*L34</f>
        <v>2430.0217880511032</v>
      </c>
    </row>
    <row r="35" spans="1:13" x14ac:dyDescent="0.35">
      <c r="A35" s="50">
        <v>924527994</v>
      </c>
      <c r="B35" s="51" t="s">
        <v>348</v>
      </c>
      <c r="C35" s="50">
        <v>2022</v>
      </c>
      <c r="D35" s="50">
        <v>66</v>
      </c>
      <c r="E35" s="50">
        <v>400</v>
      </c>
      <c r="F35" s="51" t="s">
        <v>36</v>
      </c>
      <c r="G35" s="51" t="s">
        <v>35</v>
      </c>
      <c r="H35" s="50">
        <v>100</v>
      </c>
      <c r="I35" s="50">
        <v>100</v>
      </c>
      <c r="J35" s="50">
        <v>0.72</v>
      </c>
      <c r="K35" s="50">
        <v>201400</v>
      </c>
      <c r="L35" s="50">
        <v>214.093957297689</v>
      </c>
      <c r="M35" s="8">
        <f>(J35*0.5*(H35/100+I35/100))*L35</f>
        <v>154.14764925433607</v>
      </c>
    </row>
    <row r="36" spans="1:13" x14ac:dyDescent="0.35">
      <c r="A36" s="50">
        <v>979379455</v>
      </c>
      <c r="B36" s="51" t="s">
        <v>349</v>
      </c>
      <c r="C36" s="50">
        <v>2022</v>
      </c>
      <c r="D36" s="50">
        <v>132</v>
      </c>
      <c r="E36" s="50">
        <v>630</v>
      </c>
      <c r="F36" s="51" t="s">
        <v>36</v>
      </c>
      <c r="G36" s="51" t="s">
        <v>35</v>
      </c>
      <c r="H36" s="50">
        <v>100</v>
      </c>
      <c r="I36" s="50">
        <v>100</v>
      </c>
      <c r="J36" s="50">
        <v>3.46</v>
      </c>
      <c r="K36" s="50">
        <v>202100</v>
      </c>
      <c r="L36" s="50">
        <v>369.95892186353097</v>
      </c>
      <c r="M36" s="8">
        <f>(J36*0.5*(H36/100+I36/100))*L36</f>
        <v>1280.0578696478171</v>
      </c>
    </row>
    <row r="37" spans="1:13" x14ac:dyDescent="0.35">
      <c r="A37" s="50">
        <v>986347801</v>
      </c>
      <c r="B37" s="51" t="s">
        <v>350</v>
      </c>
      <c r="C37" s="50">
        <v>2022</v>
      </c>
      <c r="D37" s="50">
        <v>33</v>
      </c>
      <c r="E37" s="50">
        <v>400</v>
      </c>
      <c r="F37" s="51" t="s">
        <v>36</v>
      </c>
      <c r="G37" s="51" t="s">
        <v>35</v>
      </c>
      <c r="H37" s="50">
        <v>100</v>
      </c>
      <c r="I37" s="50">
        <v>100</v>
      </c>
      <c r="J37" s="50">
        <v>0.871</v>
      </c>
      <c r="K37" s="50">
        <v>201000</v>
      </c>
      <c r="L37" s="50">
        <v>102.94228078396</v>
      </c>
      <c r="M37" s="8">
        <f>(J37*0.5*(H37/100+I37/100))*L37</f>
        <v>89.662726562829164</v>
      </c>
    </row>
    <row r="38" spans="1:13" x14ac:dyDescent="0.35">
      <c r="A38" s="50">
        <v>986347801</v>
      </c>
      <c r="B38" s="51" t="s">
        <v>350</v>
      </c>
      <c r="C38" s="50">
        <v>2022</v>
      </c>
      <c r="D38" s="50">
        <v>132</v>
      </c>
      <c r="E38" s="50">
        <v>400</v>
      </c>
      <c r="F38" s="51" t="s">
        <v>36</v>
      </c>
      <c r="G38" s="51" t="s">
        <v>35</v>
      </c>
      <c r="H38" s="50">
        <v>100</v>
      </c>
      <c r="I38" s="50">
        <v>100</v>
      </c>
      <c r="J38" s="50">
        <v>5.1210000000000004</v>
      </c>
      <c r="K38" s="50">
        <v>202000</v>
      </c>
      <c r="L38" s="50">
        <v>355.55972740607098</v>
      </c>
      <c r="M38" s="8">
        <f>(J38*0.5*(H38/100+I38/100))*L38</f>
        <v>1820.8213640464896</v>
      </c>
    </row>
    <row r="39" spans="1:13" x14ac:dyDescent="0.35">
      <c r="A39" s="50">
        <v>986347801</v>
      </c>
      <c r="B39" s="51" t="s">
        <v>350</v>
      </c>
      <c r="C39" s="50">
        <v>2022</v>
      </c>
      <c r="D39" s="50">
        <v>132</v>
      </c>
      <c r="E39" s="50">
        <v>630</v>
      </c>
      <c r="F39" s="51" t="s">
        <v>36</v>
      </c>
      <c r="G39" s="51" t="s">
        <v>35</v>
      </c>
      <c r="H39" s="50">
        <v>100</v>
      </c>
      <c r="I39" s="50">
        <v>100</v>
      </c>
      <c r="J39" s="50">
        <v>2.8780000000000001</v>
      </c>
      <c r="K39" s="50">
        <v>202100</v>
      </c>
      <c r="L39" s="50">
        <v>369.95892186353097</v>
      </c>
      <c r="M39" s="8">
        <f>(J39*0.5*(H39/100+I39/100))*L39</f>
        <v>1064.7417771232422</v>
      </c>
    </row>
    <row r="40" spans="1:13" x14ac:dyDescent="0.35">
      <c r="A40" s="50">
        <v>986347801</v>
      </c>
      <c r="B40" s="51" t="s">
        <v>350</v>
      </c>
      <c r="C40" s="50">
        <v>2022</v>
      </c>
      <c r="D40" s="50">
        <v>132</v>
      </c>
      <c r="E40" s="50">
        <v>1200</v>
      </c>
      <c r="F40" s="51" t="s">
        <v>36</v>
      </c>
      <c r="G40" s="51" t="s">
        <v>35</v>
      </c>
      <c r="H40" s="50">
        <v>100</v>
      </c>
      <c r="I40" s="50">
        <v>100</v>
      </c>
      <c r="J40" s="50">
        <v>0.80400000000000005</v>
      </c>
      <c r="K40" s="50">
        <v>202300</v>
      </c>
      <c r="L40" s="50">
        <v>444.93578002097399</v>
      </c>
      <c r="M40" s="8">
        <f>(J40*0.5*(H40/100+I40/100))*L40</f>
        <v>357.72836713686308</v>
      </c>
    </row>
    <row r="41" spans="1:13" x14ac:dyDescent="0.35">
      <c r="A41" s="50">
        <v>980489698</v>
      </c>
      <c r="B41" s="51" t="s">
        <v>308</v>
      </c>
      <c r="C41" s="50">
        <v>2022</v>
      </c>
      <c r="D41" s="50">
        <v>50</v>
      </c>
      <c r="E41" s="50">
        <v>400</v>
      </c>
      <c r="F41" s="51" t="s">
        <v>36</v>
      </c>
      <c r="G41" s="51" t="s">
        <v>37</v>
      </c>
      <c r="H41" s="50">
        <v>100</v>
      </c>
      <c r="I41" s="50">
        <v>100</v>
      </c>
      <c r="J41" s="50">
        <v>20.09</v>
      </c>
      <c r="K41" s="50">
        <v>203400</v>
      </c>
      <c r="L41" s="50">
        <v>252.89417165572701</v>
      </c>
      <c r="M41" s="8">
        <f>(J41*0.5*(H41/100+I41/100))*L41</f>
        <v>5080.6439085635557</v>
      </c>
    </row>
    <row r="42" spans="1:13" x14ac:dyDescent="0.35">
      <c r="A42" s="50">
        <v>980489698</v>
      </c>
      <c r="B42" s="51" t="s">
        <v>308</v>
      </c>
      <c r="C42" s="50">
        <v>2022</v>
      </c>
      <c r="D42" s="50">
        <v>50</v>
      </c>
      <c r="E42" s="50">
        <v>630</v>
      </c>
      <c r="F42" s="51" t="s">
        <v>36</v>
      </c>
      <c r="G42" s="51" t="s">
        <v>37</v>
      </c>
      <c r="H42" s="50">
        <v>100</v>
      </c>
      <c r="I42" s="50">
        <v>100</v>
      </c>
      <c r="J42" s="50">
        <v>2.93</v>
      </c>
      <c r="K42" s="50">
        <v>203500</v>
      </c>
      <c r="L42" s="50">
        <v>275.872254600475</v>
      </c>
      <c r="M42" s="8">
        <f>(J42*0.5*(H42/100+I42/100))*L42</f>
        <v>808.30570597939175</v>
      </c>
    </row>
    <row r="43" spans="1:13" x14ac:dyDescent="0.35">
      <c r="A43" s="50">
        <v>980489698</v>
      </c>
      <c r="B43" s="51" t="s">
        <v>308</v>
      </c>
      <c r="C43" s="50">
        <v>2022</v>
      </c>
      <c r="D43" s="50">
        <v>66</v>
      </c>
      <c r="E43" s="50">
        <v>400</v>
      </c>
      <c r="F43" s="51" t="s">
        <v>36</v>
      </c>
      <c r="G43" s="51" t="s">
        <v>37</v>
      </c>
      <c r="H43" s="50">
        <v>100</v>
      </c>
      <c r="I43" s="50">
        <v>100</v>
      </c>
      <c r="J43" s="50">
        <v>22.55</v>
      </c>
      <c r="K43" s="50">
        <v>203600</v>
      </c>
      <c r="L43" s="50">
        <v>233.13948732987799</v>
      </c>
      <c r="M43" s="8">
        <f>(J43*0.5*(H43/100+I43/100))*L43</f>
        <v>5257.2954392887486</v>
      </c>
    </row>
    <row r="44" spans="1:13" x14ac:dyDescent="0.35">
      <c r="A44" s="50">
        <v>980489698</v>
      </c>
      <c r="B44" s="51" t="s">
        <v>308</v>
      </c>
      <c r="C44" s="50">
        <v>2022</v>
      </c>
      <c r="D44" s="50">
        <v>66</v>
      </c>
      <c r="E44" s="50">
        <v>630</v>
      </c>
      <c r="F44" s="51" t="s">
        <v>36</v>
      </c>
      <c r="G44" s="51" t="s">
        <v>37</v>
      </c>
      <c r="H44" s="50">
        <v>100</v>
      </c>
      <c r="I44" s="50">
        <v>100</v>
      </c>
      <c r="J44" s="50">
        <v>2.21</v>
      </c>
      <c r="K44" s="50">
        <v>203700</v>
      </c>
      <c r="L44" s="50">
        <v>269.35472447762402</v>
      </c>
      <c r="M44" s="8">
        <f>(J44*0.5*(H44/100+I44/100))*L44</f>
        <v>595.27394109554905</v>
      </c>
    </row>
    <row r="45" spans="1:13" x14ac:dyDescent="0.35">
      <c r="A45" s="50">
        <v>980489698</v>
      </c>
      <c r="B45" s="51" t="s">
        <v>308</v>
      </c>
      <c r="C45" s="50">
        <v>2022</v>
      </c>
      <c r="D45" s="50">
        <v>50</v>
      </c>
      <c r="E45" s="50">
        <v>400</v>
      </c>
      <c r="F45" s="51" t="s">
        <v>36</v>
      </c>
      <c r="G45" s="51" t="s">
        <v>35</v>
      </c>
      <c r="H45" s="50">
        <v>100</v>
      </c>
      <c r="I45" s="50">
        <v>100</v>
      </c>
      <c r="J45" s="50">
        <v>8.1</v>
      </c>
      <c r="K45" s="50">
        <v>201200</v>
      </c>
      <c r="L45" s="50">
        <v>168.87543435233101</v>
      </c>
      <c r="M45" s="8">
        <f>(J45*0.5*(H45/100+I45/100))*L45</f>
        <v>1367.8910182538812</v>
      </c>
    </row>
    <row r="46" spans="1:13" x14ac:dyDescent="0.35">
      <c r="A46" s="50">
        <v>980489698</v>
      </c>
      <c r="B46" s="51" t="s">
        <v>308</v>
      </c>
      <c r="C46" s="50">
        <v>2022</v>
      </c>
      <c r="D46" s="50">
        <v>50</v>
      </c>
      <c r="E46" s="50">
        <v>630</v>
      </c>
      <c r="F46" s="51" t="s">
        <v>36</v>
      </c>
      <c r="G46" s="51" t="s">
        <v>35</v>
      </c>
      <c r="H46" s="50">
        <v>100</v>
      </c>
      <c r="I46" s="50">
        <v>100</v>
      </c>
      <c r="J46" s="50">
        <v>54.19</v>
      </c>
      <c r="K46" s="50">
        <v>201300</v>
      </c>
      <c r="L46" s="50">
        <v>192.368856888187</v>
      </c>
      <c r="M46" s="8">
        <f>(J46*0.5*(H46/100+I46/100))*L46</f>
        <v>10424.468354770854</v>
      </c>
    </row>
    <row r="47" spans="1:13" x14ac:dyDescent="0.35">
      <c r="A47" s="50">
        <v>980489698</v>
      </c>
      <c r="B47" s="51" t="s">
        <v>308</v>
      </c>
      <c r="C47" s="50">
        <v>2022</v>
      </c>
      <c r="D47" s="50">
        <v>66</v>
      </c>
      <c r="E47" s="50">
        <v>400</v>
      </c>
      <c r="F47" s="51" t="s">
        <v>36</v>
      </c>
      <c r="G47" s="51" t="s">
        <v>35</v>
      </c>
      <c r="H47" s="50">
        <v>100</v>
      </c>
      <c r="I47" s="50">
        <v>100</v>
      </c>
      <c r="J47" s="50">
        <v>18.202999999999999</v>
      </c>
      <c r="K47" s="50">
        <v>201400</v>
      </c>
      <c r="L47" s="50">
        <v>214.093957297689</v>
      </c>
      <c r="M47" s="8">
        <f>(J47*0.5*(H47/100+I47/100))*L47</f>
        <v>3897.1523046898328</v>
      </c>
    </row>
    <row r="48" spans="1:13" x14ac:dyDescent="0.35">
      <c r="A48" s="50">
        <v>980489698</v>
      </c>
      <c r="B48" s="51" t="s">
        <v>308</v>
      </c>
      <c r="C48" s="50">
        <v>2022</v>
      </c>
      <c r="D48" s="50">
        <v>66</v>
      </c>
      <c r="E48" s="50">
        <v>630</v>
      </c>
      <c r="F48" s="51" t="s">
        <v>36</v>
      </c>
      <c r="G48" s="51" t="s">
        <v>35</v>
      </c>
      <c r="H48" s="50">
        <v>100</v>
      </c>
      <c r="I48" s="50">
        <v>100</v>
      </c>
      <c r="J48" s="50">
        <v>13.71</v>
      </c>
      <c r="K48" s="50">
        <v>201500</v>
      </c>
      <c r="L48" s="50">
        <v>244.408050892342</v>
      </c>
      <c r="M48" s="8">
        <f>(J48*0.5*(H48/100+I48/100))*L48</f>
        <v>3350.8343777340092</v>
      </c>
    </row>
    <row r="49" spans="1:13" x14ac:dyDescent="0.35">
      <c r="A49" s="50">
        <v>980489698</v>
      </c>
      <c r="B49" s="51" t="s">
        <v>308</v>
      </c>
      <c r="C49" s="50">
        <v>2022</v>
      </c>
      <c r="D49" s="50">
        <v>66</v>
      </c>
      <c r="E49" s="50">
        <v>800</v>
      </c>
      <c r="F49" s="51" t="s">
        <v>36</v>
      </c>
      <c r="G49" s="51" t="s">
        <v>35</v>
      </c>
      <c r="H49" s="50">
        <v>100</v>
      </c>
      <c r="I49" s="50">
        <v>100</v>
      </c>
      <c r="J49" s="50">
        <v>6.73</v>
      </c>
      <c r="K49" s="50">
        <v>201600</v>
      </c>
      <c r="L49" s="50">
        <v>267.64885598157599</v>
      </c>
      <c r="M49" s="8">
        <f>(J49*0.5*(H49/100+I49/100))*L49</f>
        <v>1801.2768007560064</v>
      </c>
    </row>
    <row r="50" spans="1:13" x14ac:dyDescent="0.35">
      <c r="A50" s="50">
        <v>980489698</v>
      </c>
      <c r="B50" s="51" t="s">
        <v>308</v>
      </c>
      <c r="C50" s="50">
        <v>2022</v>
      </c>
      <c r="D50" s="50">
        <v>66</v>
      </c>
      <c r="E50" s="50">
        <v>1200</v>
      </c>
      <c r="F50" s="51" t="s">
        <v>36</v>
      </c>
      <c r="G50" s="51" t="s">
        <v>35</v>
      </c>
      <c r="H50" s="50">
        <v>100</v>
      </c>
      <c r="I50" s="50">
        <v>100</v>
      </c>
      <c r="J50" s="50">
        <v>60.863999999999997</v>
      </c>
      <c r="K50" s="50">
        <v>201700</v>
      </c>
      <c r="L50" s="50">
        <v>309.244844742373</v>
      </c>
      <c r="M50" s="8">
        <f>(J50*0.5*(H50/100+I50/100))*L50</f>
        <v>18821.87823039979</v>
      </c>
    </row>
    <row r="51" spans="1:13" x14ac:dyDescent="0.35">
      <c r="A51" s="50">
        <v>980489698</v>
      </c>
      <c r="B51" s="51" t="s">
        <v>308</v>
      </c>
      <c r="C51" s="50">
        <v>2022</v>
      </c>
      <c r="D51" s="50">
        <v>66</v>
      </c>
      <c r="E51" s="50">
        <v>1600</v>
      </c>
      <c r="F51" s="51" t="s">
        <v>36</v>
      </c>
      <c r="G51" s="51" t="s">
        <v>35</v>
      </c>
      <c r="H51" s="50">
        <v>100</v>
      </c>
      <c r="I51" s="50">
        <v>100</v>
      </c>
      <c r="J51" s="50">
        <v>26.38</v>
      </c>
      <c r="K51" s="50">
        <v>201800</v>
      </c>
      <c r="L51" s="50">
        <v>359.75317701999802</v>
      </c>
      <c r="M51" s="8">
        <f>(J51*0.5*(H51/100+I51/100))*L51</f>
        <v>9490.2888097875475</v>
      </c>
    </row>
    <row r="52" spans="1:13" x14ac:dyDescent="0.35">
      <c r="A52" s="50">
        <v>980489698</v>
      </c>
      <c r="B52" s="51" t="s">
        <v>308</v>
      </c>
      <c r="C52" s="50">
        <v>2022</v>
      </c>
      <c r="D52" s="50">
        <v>66</v>
      </c>
      <c r="E52" s="50">
        <v>2000</v>
      </c>
      <c r="F52" s="51" t="s">
        <v>36</v>
      </c>
      <c r="G52" s="51" t="s">
        <v>35</v>
      </c>
      <c r="H52" s="50">
        <v>100</v>
      </c>
      <c r="I52" s="50">
        <v>100</v>
      </c>
      <c r="J52" s="50">
        <v>1.619</v>
      </c>
      <c r="K52" s="50">
        <v>201900</v>
      </c>
      <c r="L52" s="50">
        <v>375.76912313584</v>
      </c>
      <c r="M52" s="8">
        <f>(J52*0.5*(H52/100+I52/100))*L52</f>
        <v>608.37021035692499</v>
      </c>
    </row>
    <row r="53" spans="1:13" x14ac:dyDescent="0.35">
      <c r="A53" s="50">
        <v>980489698</v>
      </c>
      <c r="B53" s="51" t="s">
        <v>308</v>
      </c>
      <c r="C53" s="50">
        <v>2022</v>
      </c>
      <c r="D53" s="50">
        <v>132</v>
      </c>
      <c r="E53" s="50">
        <v>400</v>
      </c>
      <c r="F53" s="51" t="s">
        <v>36</v>
      </c>
      <c r="G53" s="51" t="s">
        <v>35</v>
      </c>
      <c r="H53" s="50">
        <v>100</v>
      </c>
      <c r="I53" s="50">
        <v>100</v>
      </c>
      <c r="J53" s="50">
        <v>4.5599999999999996</v>
      </c>
      <c r="K53" s="50">
        <v>202000</v>
      </c>
      <c r="L53" s="50">
        <v>355.55972740607098</v>
      </c>
      <c r="M53" s="8">
        <f>(J53*0.5*(H53/100+I53/100))*L53</f>
        <v>1621.3523569716835</v>
      </c>
    </row>
    <row r="54" spans="1:13" x14ac:dyDescent="0.35">
      <c r="A54" s="50">
        <v>980489698</v>
      </c>
      <c r="B54" s="51" t="s">
        <v>308</v>
      </c>
      <c r="C54" s="50">
        <v>2022</v>
      </c>
      <c r="D54" s="50">
        <v>132</v>
      </c>
      <c r="E54" s="50">
        <v>630</v>
      </c>
      <c r="F54" s="51" t="s">
        <v>36</v>
      </c>
      <c r="G54" s="51" t="s">
        <v>35</v>
      </c>
      <c r="H54" s="50">
        <v>100</v>
      </c>
      <c r="I54" s="50">
        <v>100</v>
      </c>
      <c r="J54" s="50">
        <v>1.58</v>
      </c>
      <c r="K54" s="50">
        <v>202100</v>
      </c>
      <c r="L54" s="50">
        <v>369.95892186353097</v>
      </c>
      <c r="M54" s="8">
        <f>(J54*0.5*(H54/100+I54/100))*L54</f>
        <v>584.53509654437892</v>
      </c>
    </row>
    <row r="55" spans="1:13" x14ac:dyDescent="0.35">
      <c r="A55" s="50">
        <v>980489698</v>
      </c>
      <c r="B55" s="51" t="s">
        <v>308</v>
      </c>
      <c r="C55" s="50">
        <v>2022</v>
      </c>
      <c r="D55" s="50">
        <v>132</v>
      </c>
      <c r="E55" s="50">
        <v>800</v>
      </c>
      <c r="F55" s="51" t="s">
        <v>36</v>
      </c>
      <c r="G55" s="51" t="s">
        <v>35</v>
      </c>
      <c r="H55" s="50">
        <v>100</v>
      </c>
      <c r="I55" s="50">
        <v>100</v>
      </c>
      <c r="J55" s="50">
        <v>7.87</v>
      </c>
      <c r="K55" s="50">
        <v>202200</v>
      </c>
      <c r="L55" s="50">
        <v>405.57798183724901</v>
      </c>
      <c r="M55" s="8">
        <f>(J55*0.5*(H55/100+I55/100))*L55</f>
        <v>3191.8987170591499</v>
      </c>
    </row>
    <row r="56" spans="1:13" x14ac:dyDescent="0.35">
      <c r="A56" s="50">
        <v>980489698</v>
      </c>
      <c r="B56" s="51" t="s">
        <v>308</v>
      </c>
      <c r="C56" s="50">
        <v>2022</v>
      </c>
      <c r="D56" s="50">
        <v>132</v>
      </c>
      <c r="E56" s="50">
        <v>1200</v>
      </c>
      <c r="F56" s="51" t="s">
        <v>36</v>
      </c>
      <c r="G56" s="51" t="s">
        <v>35</v>
      </c>
      <c r="H56" s="50">
        <v>100</v>
      </c>
      <c r="I56" s="50">
        <v>100</v>
      </c>
      <c r="J56" s="50">
        <v>52.625</v>
      </c>
      <c r="K56" s="50">
        <v>202300</v>
      </c>
      <c r="L56" s="50">
        <v>444.93578002097399</v>
      </c>
      <c r="M56" s="8">
        <f>(J56*0.5*(H56/100+I56/100))*L56</f>
        <v>23414.745423603756</v>
      </c>
    </row>
    <row r="57" spans="1:13" x14ac:dyDescent="0.35">
      <c r="A57" s="50">
        <v>980489698</v>
      </c>
      <c r="B57" s="51" t="s">
        <v>308</v>
      </c>
      <c r="C57" s="50">
        <v>2022</v>
      </c>
      <c r="D57" s="50">
        <v>132</v>
      </c>
      <c r="E57" s="50">
        <v>1600</v>
      </c>
      <c r="F57" s="51" t="s">
        <v>36</v>
      </c>
      <c r="G57" s="51" t="s">
        <v>35</v>
      </c>
      <c r="H57" s="50">
        <v>100</v>
      </c>
      <c r="I57" s="50">
        <v>100</v>
      </c>
      <c r="J57" s="50">
        <v>86.41</v>
      </c>
      <c r="K57" s="50">
        <v>202400</v>
      </c>
      <c r="L57" s="50">
        <v>496.87392704647999</v>
      </c>
      <c r="M57" s="8">
        <f>(J57*0.5*(H57/100+I57/100))*L57</f>
        <v>42934.876036086338</v>
      </c>
    </row>
    <row r="58" spans="1:13" x14ac:dyDescent="0.35">
      <c r="A58" s="50">
        <v>980489698</v>
      </c>
      <c r="B58" s="51" t="s">
        <v>308</v>
      </c>
      <c r="C58" s="50">
        <v>2022</v>
      </c>
      <c r="D58" s="50">
        <v>132</v>
      </c>
      <c r="E58" s="50">
        <v>2000</v>
      </c>
      <c r="F58" s="51" t="s">
        <v>36</v>
      </c>
      <c r="G58" s="51" t="s">
        <v>35</v>
      </c>
      <c r="H58" s="50">
        <v>100</v>
      </c>
      <c r="I58" s="50">
        <v>100</v>
      </c>
      <c r="J58" s="50">
        <v>2.57</v>
      </c>
      <c r="K58" s="50">
        <v>202500</v>
      </c>
      <c r="L58" s="50">
        <v>522.58533076367803</v>
      </c>
      <c r="M58" s="8">
        <f>(J58*0.5*(H58/100+I58/100))*L58</f>
        <v>1343.0443000626524</v>
      </c>
    </row>
    <row r="59" spans="1:13" x14ac:dyDescent="0.35">
      <c r="A59" s="50">
        <v>918312730</v>
      </c>
      <c r="B59" s="51" t="s">
        <v>309</v>
      </c>
      <c r="C59" s="50">
        <v>2022</v>
      </c>
      <c r="D59" s="50">
        <v>50</v>
      </c>
      <c r="E59" s="50">
        <v>400</v>
      </c>
      <c r="F59" s="51" t="s">
        <v>36</v>
      </c>
      <c r="G59" s="51" t="s">
        <v>35</v>
      </c>
      <c r="H59" s="50">
        <v>100</v>
      </c>
      <c r="I59" s="50">
        <v>100</v>
      </c>
      <c r="J59" s="50">
        <v>0.85</v>
      </c>
      <c r="K59" s="50">
        <v>201200</v>
      </c>
      <c r="L59" s="50">
        <v>168.87543435233101</v>
      </c>
      <c r="M59" s="8">
        <f>(J59*0.5*(H59/100+I59/100))*L59</f>
        <v>143.54411919948134</v>
      </c>
    </row>
    <row r="60" spans="1:13" x14ac:dyDescent="0.35">
      <c r="A60" s="50">
        <v>918312730</v>
      </c>
      <c r="B60" s="51" t="s">
        <v>309</v>
      </c>
      <c r="C60" s="50">
        <v>2022</v>
      </c>
      <c r="D60" s="50">
        <v>50</v>
      </c>
      <c r="E60" s="50">
        <v>630</v>
      </c>
      <c r="F60" s="51" t="s">
        <v>36</v>
      </c>
      <c r="G60" s="51" t="s">
        <v>35</v>
      </c>
      <c r="H60" s="50">
        <v>100</v>
      </c>
      <c r="I60" s="50">
        <v>100</v>
      </c>
      <c r="J60" s="50">
        <v>1.0620000000000001</v>
      </c>
      <c r="K60" s="50">
        <v>201300</v>
      </c>
      <c r="L60" s="50">
        <v>192.368856888187</v>
      </c>
      <c r="M60" s="8">
        <f>(J60*0.5*(H60/100+I60/100))*L60</f>
        <v>204.29572601525462</v>
      </c>
    </row>
    <row r="61" spans="1:13" x14ac:dyDescent="0.35">
      <c r="A61" s="50">
        <v>966731508</v>
      </c>
      <c r="B61" s="51" t="s">
        <v>339</v>
      </c>
      <c r="C61" s="50">
        <v>2022</v>
      </c>
      <c r="D61" s="50">
        <v>132</v>
      </c>
      <c r="E61" s="50">
        <v>400</v>
      </c>
      <c r="F61" s="51" t="s">
        <v>36</v>
      </c>
      <c r="G61" s="51" t="s">
        <v>35</v>
      </c>
      <c r="H61" s="50">
        <v>100</v>
      </c>
      <c r="I61" s="50">
        <v>100</v>
      </c>
      <c r="J61" s="50">
        <v>2</v>
      </c>
      <c r="K61" s="50">
        <v>202000</v>
      </c>
      <c r="L61" s="50">
        <v>355.55972740607098</v>
      </c>
      <c r="M61" s="8">
        <f>(J61*0.5*(H61/100+I61/100))*L61</f>
        <v>711.11945481214195</v>
      </c>
    </row>
    <row r="62" spans="1:13" x14ac:dyDescent="0.35">
      <c r="A62" s="50">
        <v>915635857</v>
      </c>
      <c r="B62" s="51" t="s">
        <v>351</v>
      </c>
      <c r="C62" s="50">
        <v>2022</v>
      </c>
      <c r="D62" s="50">
        <v>66</v>
      </c>
      <c r="E62" s="50">
        <v>400</v>
      </c>
      <c r="F62" s="51" t="s">
        <v>36</v>
      </c>
      <c r="G62" s="51" t="s">
        <v>37</v>
      </c>
      <c r="H62" s="50">
        <v>100</v>
      </c>
      <c r="I62" s="50">
        <v>100</v>
      </c>
      <c r="J62" s="50">
        <v>14.21</v>
      </c>
      <c r="K62" s="50">
        <v>203600</v>
      </c>
      <c r="L62" s="50">
        <v>233.13948732987799</v>
      </c>
      <c r="M62" s="8">
        <f>(J62*0.5*(H62/100+I62/100))*L62</f>
        <v>3312.9121149575667</v>
      </c>
    </row>
    <row r="63" spans="1:13" x14ac:dyDescent="0.35">
      <c r="A63" s="50">
        <v>915635857</v>
      </c>
      <c r="B63" s="51" t="s">
        <v>351</v>
      </c>
      <c r="C63" s="50">
        <v>2022</v>
      </c>
      <c r="D63" s="50">
        <v>24</v>
      </c>
      <c r="E63" s="50">
        <v>400</v>
      </c>
      <c r="F63" s="51" t="s">
        <v>36</v>
      </c>
      <c r="G63" s="51" t="s">
        <v>35</v>
      </c>
      <c r="H63" s="50">
        <v>100</v>
      </c>
      <c r="I63" s="50">
        <v>100</v>
      </c>
      <c r="J63" s="50">
        <v>0.15</v>
      </c>
      <c r="K63" s="50">
        <v>200900</v>
      </c>
      <c r="L63" s="50">
        <v>73.8053844905657</v>
      </c>
      <c r="M63" s="8">
        <f>(J63*0.5*(H63/100+I63/100))*L63</f>
        <v>11.070807673584854</v>
      </c>
    </row>
    <row r="64" spans="1:13" x14ac:dyDescent="0.35">
      <c r="A64" s="50">
        <v>915635857</v>
      </c>
      <c r="B64" s="51" t="s">
        <v>351</v>
      </c>
      <c r="C64" s="50">
        <v>2022</v>
      </c>
      <c r="D64" s="50">
        <v>66</v>
      </c>
      <c r="E64" s="50">
        <v>400</v>
      </c>
      <c r="F64" s="51" t="s">
        <v>36</v>
      </c>
      <c r="G64" s="51" t="s">
        <v>35</v>
      </c>
      <c r="H64" s="50">
        <v>100</v>
      </c>
      <c r="I64" s="50">
        <v>100</v>
      </c>
      <c r="J64" s="50">
        <v>15.09</v>
      </c>
      <c r="K64" s="50">
        <v>201400</v>
      </c>
      <c r="L64" s="50">
        <v>214.093957297689</v>
      </c>
      <c r="M64" s="8">
        <f>(J64*0.5*(H64/100+I64/100))*L64</f>
        <v>3230.6778156221271</v>
      </c>
    </row>
    <row r="65" spans="1:13" x14ac:dyDescent="0.35">
      <c r="A65" s="50">
        <v>915635857</v>
      </c>
      <c r="B65" s="51" t="s">
        <v>351</v>
      </c>
      <c r="C65" s="50">
        <v>2022</v>
      </c>
      <c r="D65" s="50">
        <v>66</v>
      </c>
      <c r="E65" s="50">
        <v>630</v>
      </c>
      <c r="F65" s="51" t="s">
        <v>36</v>
      </c>
      <c r="G65" s="51" t="s">
        <v>35</v>
      </c>
      <c r="H65" s="50">
        <v>100</v>
      </c>
      <c r="I65" s="50">
        <v>100</v>
      </c>
      <c r="J65" s="50">
        <v>18.251000000000001</v>
      </c>
      <c r="K65" s="50">
        <v>201500</v>
      </c>
      <c r="L65" s="50">
        <v>244.408050892342</v>
      </c>
      <c r="M65" s="8">
        <f>(J65*0.5*(H65/100+I65/100))*L65</f>
        <v>4460.6913368361338</v>
      </c>
    </row>
    <row r="66" spans="1:13" x14ac:dyDescent="0.35">
      <c r="A66" s="50">
        <v>915635857</v>
      </c>
      <c r="B66" s="51" t="s">
        <v>351</v>
      </c>
      <c r="C66" s="50">
        <v>2022</v>
      </c>
      <c r="D66" s="50">
        <v>66</v>
      </c>
      <c r="E66" s="50">
        <v>800</v>
      </c>
      <c r="F66" s="51" t="s">
        <v>36</v>
      </c>
      <c r="G66" s="51" t="s">
        <v>35</v>
      </c>
      <c r="H66" s="50">
        <v>100</v>
      </c>
      <c r="I66" s="50">
        <v>100</v>
      </c>
      <c r="J66" s="50">
        <v>5.2530000000000001</v>
      </c>
      <c r="K66" s="50">
        <v>201600</v>
      </c>
      <c r="L66" s="50">
        <v>267.64885598157599</v>
      </c>
      <c r="M66" s="8">
        <f>(J66*0.5*(H66/100+I66/100))*L66</f>
        <v>1405.9594404712186</v>
      </c>
    </row>
    <row r="67" spans="1:13" x14ac:dyDescent="0.35">
      <c r="A67" s="50">
        <v>915635857</v>
      </c>
      <c r="B67" s="51" t="s">
        <v>351</v>
      </c>
      <c r="C67" s="50">
        <v>2022</v>
      </c>
      <c r="D67" s="50">
        <v>66</v>
      </c>
      <c r="E67" s="50">
        <v>1200</v>
      </c>
      <c r="F67" s="51" t="s">
        <v>36</v>
      </c>
      <c r="G67" s="51" t="s">
        <v>35</v>
      </c>
      <c r="H67" s="50">
        <v>100</v>
      </c>
      <c r="I67" s="50">
        <v>100</v>
      </c>
      <c r="J67" s="50">
        <v>3.0430000000000001</v>
      </c>
      <c r="K67" s="50">
        <v>201700</v>
      </c>
      <c r="L67" s="50">
        <v>309.244844742373</v>
      </c>
      <c r="M67" s="8">
        <f>(J67*0.5*(H67/100+I67/100))*L67</f>
        <v>941.03206255104112</v>
      </c>
    </row>
    <row r="68" spans="1:13" x14ac:dyDescent="0.35">
      <c r="A68" s="50">
        <v>915635857</v>
      </c>
      <c r="B68" s="51" t="s">
        <v>351</v>
      </c>
      <c r="C68" s="50">
        <v>2022</v>
      </c>
      <c r="D68" s="50">
        <v>66</v>
      </c>
      <c r="E68" s="50">
        <v>1600</v>
      </c>
      <c r="F68" s="51" t="s">
        <v>36</v>
      </c>
      <c r="G68" s="51" t="s">
        <v>35</v>
      </c>
      <c r="H68" s="50">
        <v>100</v>
      </c>
      <c r="I68" s="50">
        <v>100</v>
      </c>
      <c r="J68" s="50">
        <v>7.6989999999999998</v>
      </c>
      <c r="K68" s="50">
        <v>201800</v>
      </c>
      <c r="L68" s="50">
        <v>359.75317701999802</v>
      </c>
      <c r="M68" s="8">
        <f>(J68*0.5*(H68/100+I68/100))*L68</f>
        <v>2769.7397098769648</v>
      </c>
    </row>
    <row r="69" spans="1:13" x14ac:dyDescent="0.35">
      <c r="A69" s="50">
        <v>915635857</v>
      </c>
      <c r="B69" s="51" t="s">
        <v>351</v>
      </c>
      <c r="C69" s="50">
        <v>2022</v>
      </c>
      <c r="D69" s="50">
        <v>300</v>
      </c>
      <c r="E69" s="50">
        <v>630</v>
      </c>
      <c r="F69" s="51" t="s">
        <v>36</v>
      </c>
      <c r="G69" s="51" t="s">
        <v>35</v>
      </c>
      <c r="H69" s="50">
        <v>100</v>
      </c>
      <c r="I69" s="50">
        <v>100</v>
      </c>
      <c r="J69" s="50">
        <v>0.51</v>
      </c>
      <c r="K69" s="50">
        <v>202700</v>
      </c>
      <c r="L69" s="50">
        <v>529.24937900556995</v>
      </c>
      <c r="M69" s="8">
        <f>(J69*0.5*(H69/100+I69/100))*L69</f>
        <v>269.91718329284066</v>
      </c>
    </row>
    <row r="70" spans="1:13" x14ac:dyDescent="0.35">
      <c r="A70" s="50">
        <v>923354204</v>
      </c>
      <c r="B70" s="51" t="s">
        <v>352</v>
      </c>
      <c r="C70" s="50">
        <v>2022</v>
      </c>
      <c r="D70" s="50">
        <v>66</v>
      </c>
      <c r="E70" s="50">
        <v>400</v>
      </c>
      <c r="F70" s="51" t="s">
        <v>36</v>
      </c>
      <c r="G70" s="51" t="s">
        <v>35</v>
      </c>
      <c r="H70" s="50">
        <v>100</v>
      </c>
      <c r="I70" s="50">
        <v>100</v>
      </c>
      <c r="J70" s="50">
        <v>1.9259999999999999</v>
      </c>
      <c r="K70" s="50">
        <v>201400</v>
      </c>
      <c r="L70" s="50">
        <v>214.093957297689</v>
      </c>
      <c r="M70" s="8">
        <f>(J70*0.5*(H70/100+I70/100))*L70</f>
        <v>412.344961755349</v>
      </c>
    </row>
    <row r="71" spans="1:13" x14ac:dyDescent="0.35">
      <c r="A71" s="50">
        <v>923354204</v>
      </c>
      <c r="B71" s="51" t="s">
        <v>352</v>
      </c>
      <c r="C71" s="50">
        <v>2022</v>
      </c>
      <c r="D71" s="50">
        <v>66</v>
      </c>
      <c r="E71" s="50">
        <v>1200</v>
      </c>
      <c r="F71" s="51" t="s">
        <v>36</v>
      </c>
      <c r="G71" s="51" t="s">
        <v>35</v>
      </c>
      <c r="H71" s="50">
        <v>100</v>
      </c>
      <c r="I71" s="50">
        <v>100</v>
      </c>
      <c r="J71" s="50">
        <v>0.14499999999999999</v>
      </c>
      <c r="K71" s="50">
        <v>201700</v>
      </c>
      <c r="L71" s="50">
        <v>309.244844742373</v>
      </c>
      <c r="M71" s="8">
        <f>(J71*0.5*(H71/100+I71/100))*L71</f>
        <v>44.840502487644081</v>
      </c>
    </row>
    <row r="72" spans="1:13" x14ac:dyDescent="0.35">
      <c r="A72" s="50">
        <v>923354204</v>
      </c>
      <c r="B72" s="51" t="s">
        <v>352</v>
      </c>
      <c r="C72" s="50">
        <v>2022</v>
      </c>
      <c r="D72" s="50">
        <v>132</v>
      </c>
      <c r="E72" s="50">
        <v>630</v>
      </c>
      <c r="F72" s="51" t="s">
        <v>36</v>
      </c>
      <c r="G72" s="51" t="s">
        <v>35</v>
      </c>
      <c r="H72" s="50">
        <v>100</v>
      </c>
      <c r="I72" s="50">
        <v>100</v>
      </c>
      <c r="J72" s="50">
        <v>6.49</v>
      </c>
      <c r="K72" s="50">
        <v>202100</v>
      </c>
      <c r="L72" s="50">
        <v>369.95892186353097</v>
      </c>
      <c r="M72" s="8">
        <f>(J72*0.5*(H72/100+I72/100))*L72</f>
        <v>2401.0334028943162</v>
      </c>
    </row>
    <row r="73" spans="1:13" x14ac:dyDescent="0.35">
      <c r="A73" s="50">
        <v>923354204</v>
      </c>
      <c r="B73" s="51" t="s">
        <v>352</v>
      </c>
      <c r="C73" s="50">
        <v>2022</v>
      </c>
      <c r="D73" s="50">
        <v>132</v>
      </c>
      <c r="E73" s="50">
        <v>800</v>
      </c>
      <c r="F73" s="51" t="s">
        <v>36</v>
      </c>
      <c r="G73" s="51" t="s">
        <v>35</v>
      </c>
      <c r="H73" s="50">
        <v>100</v>
      </c>
      <c r="I73" s="50">
        <v>100</v>
      </c>
      <c r="J73" s="50">
        <v>1.3</v>
      </c>
      <c r="K73" s="50">
        <v>202200</v>
      </c>
      <c r="L73" s="50">
        <v>405.57798183724901</v>
      </c>
      <c r="M73" s="8">
        <f>(J73*0.5*(H73/100+I73/100))*L73</f>
        <v>527.25137638842375</v>
      </c>
    </row>
    <row r="74" spans="1:13" x14ac:dyDescent="0.35">
      <c r="A74" s="50">
        <v>923354204</v>
      </c>
      <c r="B74" s="51" t="s">
        <v>352</v>
      </c>
      <c r="C74" s="50">
        <v>2022</v>
      </c>
      <c r="D74" s="50">
        <v>132</v>
      </c>
      <c r="E74" s="50">
        <v>1200</v>
      </c>
      <c r="F74" s="51" t="s">
        <v>36</v>
      </c>
      <c r="G74" s="51" t="s">
        <v>35</v>
      </c>
      <c r="H74" s="50">
        <v>100</v>
      </c>
      <c r="I74" s="50">
        <v>100</v>
      </c>
      <c r="J74" s="50">
        <v>0.2</v>
      </c>
      <c r="K74" s="50">
        <v>202300</v>
      </c>
      <c r="L74" s="50">
        <v>444.93578002097399</v>
      </c>
      <c r="M74" s="8">
        <f>(J74*0.5*(H74/100+I74/100))*L74</f>
        <v>88.987156004194802</v>
      </c>
    </row>
    <row r="75" spans="1:13" x14ac:dyDescent="0.35">
      <c r="A75" s="50">
        <v>982974011</v>
      </c>
      <c r="B75" s="51" t="s">
        <v>523</v>
      </c>
      <c r="C75" s="50">
        <v>2022</v>
      </c>
      <c r="D75" s="50">
        <v>24</v>
      </c>
      <c r="E75" s="50">
        <v>50</v>
      </c>
      <c r="F75" s="51" t="s">
        <v>34</v>
      </c>
      <c r="G75" s="51" t="s">
        <v>35</v>
      </c>
      <c r="H75" s="50">
        <v>100</v>
      </c>
      <c r="I75" s="50">
        <v>100</v>
      </c>
      <c r="J75" s="50">
        <v>0.13</v>
      </c>
      <c r="K75" s="50">
        <v>200000</v>
      </c>
      <c r="L75" s="50">
        <v>32.158872240444502</v>
      </c>
      <c r="M75" s="8">
        <f>(J75*0.5*(H75/100+I75/100))*L75</f>
        <v>4.1806533912577857</v>
      </c>
    </row>
    <row r="76" spans="1:13" x14ac:dyDescent="0.35">
      <c r="A76" s="50">
        <v>982974011</v>
      </c>
      <c r="B76" s="51" t="s">
        <v>523</v>
      </c>
      <c r="C76" s="50">
        <v>2022</v>
      </c>
      <c r="D76" s="50">
        <v>24</v>
      </c>
      <c r="E76" s="50">
        <v>95</v>
      </c>
      <c r="F76" s="51" t="s">
        <v>34</v>
      </c>
      <c r="G76" s="51" t="s">
        <v>35</v>
      </c>
      <c r="H76" s="50">
        <v>100</v>
      </c>
      <c r="I76" s="50">
        <v>100</v>
      </c>
      <c r="J76" s="50">
        <v>1.4530000000000001</v>
      </c>
      <c r="K76" s="50">
        <v>200100</v>
      </c>
      <c r="L76" s="50">
        <v>39.1311137672147</v>
      </c>
      <c r="M76" s="8">
        <f>(J76*0.5*(H76/100+I76/100))*L76</f>
        <v>56.857508303762962</v>
      </c>
    </row>
    <row r="77" spans="1:13" x14ac:dyDescent="0.35">
      <c r="A77" s="50">
        <v>982974011</v>
      </c>
      <c r="B77" s="51" t="s">
        <v>523</v>
      </c>
      <c r="C77" s="50">
        <v>2022</v>
      </c>
      <c r="D77" s="50">
        <v>24</v>
      </c>
      <c r="E77" s="50">
        <v>150</v>
      </c>
      <c r="F77" s="51" t="s">
        <v>34</v>
      </c>
      <c r="G77" s="51" t="s">
        <v>35</v>
      </c>
      <c r="H77" s="50">
        <v>100</v>
      </c>
      <c r="I77" s="50">
        <v>100</v>
      </c>
      <c r="J77" s="50">
        <v>0.2</v>
      </c>
      <c r="K77" s="50">
        <v>200200</v>
      </c>
      <c r="L77" s="50">
        <v>43.6782278064127</v>
      </c>
      <c r="M77" s="8">
        <f>(J77*0.5*(H77/100+I77/100))*L77</f>
        <v>8.7356455612825403</v>
      </c>
    </row>
    <row r="78" spans="1:13" x14ac:dyDescent="0.35">
      <c r="A78" s="50">
        <v>982974011</v>
      </c>
      <c r="B78" s="51" t="s">
        <v>523</v>
      </c>
      <c r="C78" s="50">
        <v>2022</v>
      </c>
      <c r="D78" s="50">
        <v>24</v>
      </c>
      <c r="E78" s="50">
        <v>400</v>
      </c>
      <c r="F78" s="51" t="s">
        <v>34</v>
      </c>
      <c r="G78" s="51" t="s">
        <v>35</v>
      </c>
      <c r="H78" s="50">
        <v>100</v>
      </c>
      <c r="I78" s="50">
        <v>100</v>
      </c>
      <c r="J78" s="50">
        <v>2.5000000000000001E-2</v>
      </c>
      <c r="K78" s="50">
        <v>200400</v>
      </c>
      <c r="L78" s="50">
        <v>67.626361746188905</v>
      </c>
      <c r="M78" s="8">
        <f>(J78*0.5*(H78/100+I78/100))*L78</f>
        <v>1.6906590436547226</v>
      </c>
    </row>
    <row r="79" spans="1:13" x14ac:dyDescent="0.35">
      <c r="A79" s="50">
        <v>982974011</v>
      </c>
      <c r="B79" s="51" t="s">
        <v>523</v>
      </c>
      <c r="C79" s="50">
        <v>2022</v>
      </c>
      <c r="D79" s="50">
        <v>66</v>
      </c>
      <c r="E79" s="50">
        <v>400</v>
      </c>
      <c r="F79" s="51" t="s">
        <v>36</v>
      </c>
      <c r="G79" s="51" t="s">
        <v>37</v>
      </c>
      <c r="H79" s="50">
        <v>100</v>
      </c>
      <c r="I79" s="50">
        <v>100</v>
      </c>
      <c r="J79" s="50">
        <v>5.492</v>
      </c>
      <c r="K79" s="50">
        <v>203600</v>
      </c>
      <c r="L79" s="50">
        <v>233.13948732987799</v>
      </c>
      <c r="M79" s="8">
        <f>(J79*0.5*(H79/100+I79/100))*L79</f>
        <v>1280.4020644156899</v>
      </c>
    </row>
    <row r="80" spans="1:13" x14ac:dyDescent="0.35">
      <c r="A80" s="50">
        <v>982974011</v>
      </c>
      <c r="B80" s="51" t="s">
        <v>523</v>
      </c>
      <c r="C80" s="50">
        <v>2022</v>
      </c>
      <c r="D80" s="50">
        <v>24</v>
      </c>
      <c r="E80" s="50">
        <v>50</v>
      </c>
      <c r="F80" s="51" t="s">
        <v>36</v>
      </c>
      <c r="G80" s="51" t="s">
        <v>35</v>
      </c>
      <c r="H80" s="50">
        <v>100</v>
      </c>
      <c r="I80" s="50">
        <v>100</v>
      </c>
      <c r="J80" s="50">
        <v>3.5999999999999997E-2</v>
      </c>
      <c r="K80" s="50">
        <v>200500</v>
      </c>
      <c r="L80" s="50">
        <v>34.397062817516399</v>
      </c>
      <c r="M80" s="8">
        <f>(J80*0.5*(H80/100+I80/100))*L80</f>
        <v>1.2382942614305903</v>
      </c>
    </row>
    <row r="81" spans="1:13" x14ac:dyDescent="0.35">
      <c r="A81" s="50">
        <v>982974011</v>
      </c>
      <c r="B81" s="51" t="s">
        <v>523</v>
      </c>
      <c r="C81" s="50">
        <v>2022</v>
      </c>
      <c r="D81" s="50">
        <v>24</v>
      </c>
      <c r="E81" s="50">
        <v>95</v>
      </c>
      <c r="F81" s="51" t="s">
        <v>36</v>
      </c>
      <c r="G81" s="51" t="s">
        <v>35</v>
      </c>
      <c r="H81" s="50">
        <v>100</v>
      </c>
      <c r="I81" s="50">
        <v>100</v>
      </c>
      <c r="J81" s="50">
        <v>0.28999999999999998</v>
      </c>
      <c r="K81" s="50">
        <v>200600</v>
      </c>
      <c r="L81" s="50">
        <v>41.3036238081649</v>
      </c>
      <c r="M81" s="8">
        <f>(J81*0.5*(H81/100+I81/100))*L81</f>
        <v>11.978050904367819</v>
      </c>
    </row>
    <row r="82" spans="1:13" x14ac:dyDescent="0.35">
      <c r="A82" s="50">
        <v>982974011</v>
      </c>
      <c r="B82" s="51" t="s">
        <v>523</v>
      </c>
      <c r="C82" s="50">
        <v>2022</v>
      </c>
      <c r="D82" s="50">
        <v>24</v>
      </c>
      <c r="E82" s="50">
        <v>150</v>
      </c>
      <c r="F82" s="51" t="s">
        <v>36</v>
      </c>
      <c r="G82" s="51" t="s">
        <v>35</v>
      </c>
      <c r="H82" s="50">
        <v>100</v>
      </c>
      <c r="I82" s="50">
        <v>100</v>
      </c>
      <c r="J82" s="50">
        <v>0.22800000000000001</v>
      </c>
      <c r="K82" s="50">
        <v>200700</v>
      </c>
      <c r="L82" s="50">
        <v>47.0279351486219</v>
      </c>
      <c r="M82" s="8">
        <f>(J82*0.5*(H82/100+I82/100))*L82</f>
        <v>10.722369213885793</v>
      </c>
    </row>
    <row r="83" spans="1:13" x14ac:dyDescent="0.35">
      <c r="A83" s="50">
        <v>982974011</v>
      </c>
      <c r="B83" s="51" t="s">
        <v>523</v>
      </c>
      <c r="C83" s="50">
        <v>2022</v>
      </c>
      <c r="D83" s="50">
        <v>24</v>
      </c>
      <c r="E83" s="50">
        <v>240</v>
      </c>
      <c r="F83" s="51" t="s">
        <v>36</v>
      </c>
      <c r="G83" s="51" t="s">
        <v>35</v>
      </c>
      <c r="H83" s="50">
        <v>100</v>
      </c>
      <c r="I83" s="50">
        <v>100</v>
      </c>
      <c r="J83" s="50">
        <v>0.69</v>
      </c>
      <c r="K83" s="50">
        <v>200800</v>
      </c>
      <c r="L83" s="50">
        <v>58.1431027999948</v>
      </c>
      <c r="M83" s="8">
        <f>(J83*0.5*(H83/100+I83/100))*L83</f>
        <v>40.118740931996406</v>
      </c>
    </row>
    <row r="84" spans="1:13" x14ac:dyDescent="0.35">
      <c r="A84" s="50">
        <v>982974011</v>
      </c>
      <c r="B84" s="51" t="s">
        <v>523</v>
      </c>
      <c r="C84" s="50">
        <v>2022</v>
      </c>
      <c r="D84" s="50">
        <v>24</v>
      </c>
      <c r="E84" s="50">
        <v>400</v>
      </c>
      <c r="F84" s="51" t="s">
        <v>36</v>
      </c>
      <c r="G84" s="51" t="s">
        <v>35</v>
      </c>
      <c r="H84" s="50">
        <v>100</v>
      </c>
      <c r="I84" s="50">
        <v>100</v>
      </c>
      <c r="J84" s="50">
        <v>47.738799999999998</v>
      </c>
      <c r="K84" s="50">
        <v>200900</v>
      </c>
      <c r="L84" s="50">
        <v>73.8053844905657</v>
      </c>
      <c r="M84" s="8">
        <f>(J84*0.5*(H84/100+I84/100))*L84</f>
        <v>3523.3804891182176</v>
      </c>
    </row>
    <row r="85" spans="1:13" x14ac:dyDescent="0.35">
      <c r="A85" s="50">
        <v>982974011</v>
      </c>
      <c r="B85" s="51" t="s">
        <v>523</v>
      </c>
      <c r="C85" s="50">
        <v>2022</v>
      </c>
      <c r="D85" s="50">
        <v>50</v>
      </c>
      <c r="E85" s="50">
        <v>630</v>
      </c>
      <c r="F85" s="51" t="s">
        <v>36</v>
      </c>
      <c r="G85" s="51" t="s">
        <v>35</v>
      </c>
      <c r="H85" s="50">
        <v>100</v>
      </c>
      <c r="I85" s="50">
        <v>100</v>
      </c>
      <c r="J85" s="50">
        <v>2.85</v>
      </c>
      <c r="K85" s="50">
        <v>201300</v>
      </c>
      <c r="L85" s="50">
        <v>192.368856888187</v>
      </c>
      <c r="M85" s="8">
        <f>(J85*0.5*(H85/100+I85/100))*L85</f>
        <v>548.25124213133302</v>
      </c>
    </row>
    <row r="86" spans="1:13" x14ac:dyDescent="0.35">
      <c r="A86" s="50">
        <v>982974011</v>
      </c>
      <c r="B86" s="51" t="s">
        <v>523</v>
      </c>
      <c r="C86" s="50">
        <v>2022</v>
      </c>
      <c r="D86" s="50">
        <v>66</v>
      </c>
      <c r="E86" s="50">
        <v>400</v>
      </c>
      <c r="F86" s="51" t="s">
        <v>36</v>
      </c>
      <c r="G86" s="51" t="s">
        <v>35</v>
      </c>
      <c r="H86" s="50">
        <v>100</v>
      </c>
      <c r="I86" s="50">
        <v>100</v>
      </c>
      <c r="J86" s="50">
        <v>9.984</v>
      </c>
      <c r="K86" s="50">
        <v>201400</v>
      </c>
      <c r="L86" s="50">
        <v>214.093957297689</v>
      </c>
      <c r="M86" s="8">
        <f>(J86*0.5*(H86/100+I86/100))*L86</f>
        <v>2137.514069660127</v>
      </c>
    </row>
    <row r="87" spans="1:13" x14ac:dyDescent="0.35">
      <c r="A87" s="50">
        <v>982974011</v>
      </c>
      <c r="B87" s="51" t="s">
        <v>523</v>
      </c>
      <c r="C87" s="50">
        <v>2022</v>
      </c>
      <c r="D87" s="50">
        <v>66</v>
      </c>
      <c r="E87" s="50">
        <v>630</v>
      </c>
      <c r="F87" s="51" t="s">
        <v>36</v>
      </c>
      <c r="G87" s="51" t="s">
        <v>35</v>
      </c>
      <c r="H87" s="50">
        <v>100</v>
      </c>
      <c r="I87" s="50">
        <v>100</v>
      </c>
      <c r="J87" s="50">
        <v>10.88</v>
      </c>
      <c r="K87" s="50">
        <v>201500</v>
      </c>
      <c r="L87" s="50">
        <v>244.408050892342</v>
      </c>
      <c r="M87" s="8">
        <f>(J87*0.5*(H87/100+I87/100))*L87</f>
        <v>2659.1595937086813</v>
      </c>
    </row>
    <row r="88" spans="1:13" x14ac:dyDescent="0.35">
      <c r="A88" s="50">
        <v>982974011</v>
      </c>
      <c r="B88" s="51" t="s">
        <v>523</v>
      </c>
      <c r="C88" s="50">
        <v>2022</v>
      </c>
      <c r="D88" s="50">
        <v>66</v>
      </c>
      <c r="E88" s="50">
        <v>800</v>
      </c>
      <c r="F88" s="51" t="s">
        <v>36</v>
      </c>
      <c r="G88" s="51" t="s">
        <v>35</v>
      </c>
      <c r="H88" s="50">
        <v>100</v>
      </c>
      <c r="I88" s="50">
        <v>100</v>
      </c>
      <c r="J88" s="50">
        <v>0.19800000000000001</v>
      </c>
      <c r="K88" s="50">
        <v>201600</v>
      </c>
      <c r="L88" s="50">
        <v>267.64885598157599</v>
      </c>
      <c r="M88" s="8">
        <f>(J88*0.5*(H88/100+I88/100))*L88</f>
        <v>52.994473484352049</v>
      </c>
    </row>
    <row r="89" spans="1:13" x14ac:dyDescent="0.35">
      <c r="A89" s="50">
        <v>982974011</v>
      </c>
      <c r="B89" s="51" t="s">
        <v>523</v>
      </c>
      <c r="C89" s="50">
        <v>2022</v>
      </c>
      <c r="D89" s="50">
        <v>66</v>
      </c>
      <c r="E89" s="50">
        <v>1200</v>
      </c>
      <c r="F89" s="51" t="s">
        <v>36</v>
      </c>
      <c r="G89" s="51" t="s">
        <v>35</v>
      </c>
      <c r="H89" s="50">
        <v>100</v>
      </c>
      <c r="I89" s="50">
        <v>100</v>
      </c>
      <c r="J89" s="50">
        <v>19.298999999999999</v>
      </c>
      <c r="K89" s="50">
        <v>201700</v>
      </c>
      <c r="L89" s="50">
        <v>309.244844742373</v>
      </c>
      <c r="M89" s="8">
        <f>(J89*0.5*(H89/100+I89/100))*L89</f>
        <v>5968.116258683056</v>
      </c>
    </row>
    <row r="90" spans="1:13" x14ac:dyDescent="0.35">
      <c r="A90" s="50">
        <v>982974011</v>
      </c>
      <c r="B90" s="51" t="s">
        <v>523</v>
      </c>
      <c r="C90" s="50">
        <v>2022</v>
      </c>
      <c r="D90" s="50">
        <v>66</v>
      </c>
      <c r="E90" s="50">
        <v>1600</v>
      </c>
      <c r="F90" s="51" t="s">
        <v>36</v>
      </c>
      <c r="G90" s="51" t="s">
        <v>35</v>
      </c>
      <c r="H90" s="50">
        <v>100</v>
      </c>
      <c r="I90" s="50">
        <v>100</v>
      </c>
      <c r="J90" s="50">
        <v>0.94</v>
      </c>
      <c r="K90" s="50">
        <v>201800</v>
      </c>
      <c r="L90" s="50">
        <v>359.75317701999802</v>
      </c>
      <c r="M90" s="8">
        <f>(J90*0.5*(H90/100+I90/100))*L90</f>
        <v>338.16798639879812</v>
      </c>
    </row>
    <row r="91" spans="1:13" x14ac:dyDescent="0.35">
      <c r="A91" s="50">
        <v>982974011</v>
      </c>
      <c r="B91" s="51" t="s">
        <v>523</v>
      </c>
      <c r="C91" s="50">
        <v>2022</v>
      </c>
      <c r="D91" s="50">
        <v>66</v>
      </c>
      <c r="E91" s="50">
        <v>2000</v>
      </c>
      <c r="F91" s="51" t="s">
        <v>36</v>
      </c>
      <c r="G91" s="51" t="s">
        <v>35</v>
      </c>
      <c r="H91" s="50">
        <v>100</v>
      </c>
      <c r="I91" s="50">
        <v>100</v>
      </c>
      <c r="J91" s="50">
        <v>3.03</v>
      </c>
      <c r="K91" s="50">
        <v>201900</v>
      </c>
      <c r="L91" s="50">
        <v>375.76912313584</v>
      </c>
      <c r="M91" s="8">
        <f>(J91*0.5*(H91/100+I91/100))*L91</f>
        <v>1138.5804431015952</v>
      </c>
    </row>
    <row r="92" spans="1:13" x14ac:dyDescent="0.35">
      <c r="A92" s="50">
        <v>982974011</v>
      </c>
      <c r="B92" s="51" t="s">
        <v>523</v>
      </c>
      <c r="C92" s="50">
        <v>2022</v>
      </c>
      <c r="D92" s="50">
        <v>132</v>
      </c>
      <c r="E92" s="50">
        <v>400</v>
      </c>
      <c r="F92" s="51" t="s">
        <v>36</v>
      </c>
      <c r="G92" s="51" t="s">
        <v>35</v>
      </c>
      <c r="H92" s="50">
        <v>100</v>
      </c>
      <c r="I92" s="50">
        <v>100</v>
      </c>
      <c r="J92" s="50">
        <v>1.55</v>
      </c>
      <c r="K92" s="50">
        <v>202000</v>
      </c>
      <c r="L92" s="50">
        <v>355.55972740607098</v>
      </c>
      <c r="M92" s="8">
        <f>(J92*0.5*(H92/100+I92/100))*L92</f>
        <v>551.11757747940999</v>
      </c>
    </row>
    <row r="93" spans="1:13" x14ac:dyDescent="0.35">
      <c r="A93" s="50">
        <v>982974011</v>
      </c>
      <c r="B93" s="51" t="s">
        <v>523</v>
      </c>
      <c r="C93" s="50">
        <v>2022</v>
      </c>
      <c r="D93" s="50">
        <v>132</v>
      </c>
      <c r="E93" s="50">
        <v>630</v>
      </c>
      <c r="F93" s="51" t="s">
        <v>36</v>
      </c>
      <c r="G93" s="51" t="s">
        <v>35</v>
      </c>
      <c r="H93" s="50">
        <v>100</v>
      </c>
      <c r="I93" s="50">
        <v>100</v>
      </c>
      <c r="J93" s="50">
        <v>5.0380000000000003</v>
      </c>
      <c r="K93" s="50">
        <v>202100</v>
      </c>
      <c r="L93" s="50">
        <v>369.95892186353097</v>
      </c>
      <c r="M93" s="8">
        <f>(J93*0.5*(H93/100+I93/100))*L93</f>
        <v>1863.8530483484692</v>
      </c>
    </row>
    <row r="94" spans="1:13" x14ac:dyDescent="0.35">
      <c r="A94" s="50">
        <v>982974011</v>
      </c>
      <c r="B94" s="51" t="s">
        <v>523</v>
      </c>
      <c r="C94" s="50">
        <v>2022</v>
      </c>
      <c r="D94" s="50">
        <v>132</v>
      </c>
      <c r="E94" s="50">
        <v>800</v>
      </c>
      <c r="F94" s="51" t="s">
        <v>36</v>
      </c>
      <c r="G94" s="51" t="s">
        <v>35</v>
      </c>
      <c r="H94" s="50">
        <v>100</v>
      </c>
      <c r="I94" s="50">
        <v>100</v>
      </c>
      <c r="J94" s="50">
        <v>5.4459999999999997</v>
      </c>
      <c r="K94" s="50">
        <v>202200</v>
      </c>
      <c r="L94" s="50">
        <v>405.57798183724901</v>
      </c>
      <c r="M94" s="8">
        <f>(J94*0.5*(H94/100+I94/100))*L94</f>
        <v>2208.777689085658</v>
      </c>
    </row>
    <row r="95" spans="1:13" x14ac:dyDescent="0.35">
      <c r="A95" s="50">
        <v>982974011</v>
      </c>
      <c r="B95" s="51" t="s">
        <v>523</v>
      </c>
      <c r="C95" s="50">
        <v>2022</v>
      </c>
      <c r="D95" s="50">
        <v>132</v>
      </c>
      <c r="E95" s="50">
        <v>1200</v>
      </c>
      <c r="F95" s="51" t="s">
        <v>36</v>
      </c>
      <c r="G95" s="51" t="s">
        <v>35</v>
      </c>
      <c r="H95" s="50">
        <v>100</v>
      </c>
      <c r="I95" s="50">
        <v>100</v>
      </c>
      <c r="J95" s="50">
        <v>12.304</v>
      </c>
      <c r="K95" s="50">
        <v>202300</v>
      </c>
      <c r="L95" s="50">
        <v>444.93578002097399</v>
      </c>
      <c r="M95" s="8">
        <f>(J95*0.5*(H95/100+I95/100))*L95</f>
        <v>5474.4898373780643</v>
      </c>
    </row>
    <row r="96" spans="1:13" x14ac:dyDescent="0.35">
      <c r="A96" s="50">
        <v>982974011</v>
      </c>
      <c r="B96" s="51" t="s">
        <v>523</v>
      </c>
      <c r="C96" s="50">
        <v>2022</v>
      </c>
      <c r="D96" s="50">
        <v>132</v>
      </c>
      <c r="E96" s="50">
        <v>1600</v>
      </c>
      <c r="F96" s="51" t="s">
        <v>36</v>
      </c>
      <c r="G96" s="51" t="s">
        <v>35</v>
      </c>
      <c r="H96" s="50">
        <v>100</v>
      </c>
      <c r="I96" s="50">
        <v>100</v>
      </c>
      <c r="J96" s="50">
        <v>4.585</v>
      </c>
      <c r="K96" s="50">
        <v>202400</v>
      </c>
      <c r="L96" s="50">
        <v>496.87392704647999</v>
      </c>
      <c r="M96" s="8">
        <f>(J96*0.5*(H96/100+I96/100))*L96</f>
        <v>2278.1669555081107</v>
      </c>
    </row>
    <row r="97" spans="1:13" x14ac:dyDescent="0.35">
      <c r="A97" s="50">
        <v>976894677</v>
      </c>
      <c r="B97" s="51" t="s">
        <v>386</v>
      </c>
      <c r="C97" s="50">
        <v>2022</v>
      </c>
      <c r="D97" s="50">
        <v>66</v>
      </c>
      <c r="E97" s="50">
        <v>400</v>
      </c>
      <c r="F97" s="51" t="s">
        <v>36</v>
      </c>
      <c r="G97" s="51" t="s">
        <v>35</v>
      </c>
      <c r="H97" s="50">
        <v>100</v>
      </c>
      <c r="I97" s="50">
        <v>100</v>
      </c>
      <c r="J97" s="50">
        <v>2.4</v>
      </c>
      <c r="K97" s="50">
        <v>201400</v>
      </c>
      <c r="L97" s="50">
        <v>214.093957297689</v>
      </c>
      <c r="M97" s="8">
        <f>(J97*0.5*(H97/100+I97/100))*L97</f>
        <v>513.82549751445356</v>
      </c>
    </row>
    <row r="98" spans="1:13" x14ac:dyDescent="0.35">
      <c r="A98" s="50">
        <v>976894677</v>
      </c>
      <c r="B98" s="51" t="s">
        <v>386</v>
      </c>
      <c r="C98" s="50">
        <v>2022</v>
      </c>
      <c r="D98" s="50">
        <v>66</v>
      </c>
      <c r="E98" s="50">
        <v>1200</v>
      </c>
      <c r="F98" s="51" t="s">
        <v>36</v>
      </c>
      <c r="G98" s="51" t="s">
        <v>35</v>
      </c>
      <c r="H98" s="50">
        <v>100</v>
      </c>
      <c r="I98" s="50">
        <v>100</v>
      </c>
      <c r="J98" s="50">
        <v>0.63</v>
      </c>
      <c r="K98" s="50">
        <v>201700</v>
      </c>
      <c r="L98" s="50">
        <v>309.244844742373</v>
      </c>
      <c r="M98" s="8">
        <f>(J98*0.5*(H98/100+I98/100))*L98</f>
        <v>194.82425218769498</v>
      </c>
    </row>
    <row r="99" spans="1:13" x14ac:dyDescent="0.35">
      <c r="A99" s="50">
        <v>971589752</v>
      </c>
      <c r="B99" s="51" t="s">
        <v>25</v>
      </c>
      <c r="C99" s="50">
        <v>2022</v>
      </c>
      <c r="D99" s="50">
        <v>66</v>
      </c>
      <c r="E99" s="50">
        <v>400</v>
      </c>
      <c r="F99" s="51" t="s">
        <v>36</v>
      </c>
      <c r="G99" s="51" t="s">
        <v>35</v>
      </c>
      <c r="H99" s="50">
        <v>100</v>
      </c>
      <c r="I99" s="50">
        <v>100</v>
      </c>
      <c r="J99" s="50">
        <v>0.35</v>
      </c>
      <c r="K99" s="50">
        <v>201400</v>
      </c>
      <c r="L99" s="50">
        <v>214.093957297689</v>
      </c>
      <c r="M99" s="8">
        <f>(J99*0.5*(H99/100+I99/100))*L99</f>
        <v>74.932885054191146</v>
      </c>
    </row>
    <row r="100" spans="1:13" x14ac:dyDescent="0.35">
      <c r="A100" s="50">
        <v>971589752</v>
      </c>
      <c r="B100" s="51" t="s">
        <v>25</v>
      </c>
      <c r="C100" s="50">
        <v>2022</v>
      </c>
      <c r="D100" s="50">
        <v>66</v>
      </c>
      <c r="E100" s="50">
        <v>630</v>
      </c>
      <c r="F100" s="51" t="s">
        <v>36</v>
      </c>
      <c r="G100" s="51" t="s">
        <v>35</v>
      </c>
      <c r="H100" s="50">
        <v>100</v>
      </c>
      <c r="I100" s="50">
        <v>100</v>
      </c>
      <c r="J100" s="50">
        <v>1.1000000000000001</v>
      </c>
      <c r="K100" s="50">
        <v>201500</v>
      </c>
      <c r="L100" s="50">
        <v>244.408050892342</v>
      </c>
      <c r="M100" s="8">
        <f>(J100*0.5*(H100/100+I100/100))*L100</f>
        <v>268.84885598157621</v>
      </c>
    </row>
    <row r="101" spans="1:13" x14ac:dyDescent="0.35">
      <c r="A101" s="50">
        <v>923050612</v>
      </c>
      <c r="B101" s="51" t="s">
        <v>353</v>
      </c>
      <c r="C101" s="50">
        <v>2022</v>
      </c>
      <c r="D101" s="50">
        <v>66</v>
      </c>
      <c r="E101" s="50">
        <v>400</v>
      </c>
      <c r="F101" s="51" t="s">
        <v>36</v>
      </c>
      <c r="G101" s="51" t="s">
        <v>35</v>
      </c>
      <c r="H101" s="50">
        <v>100</v>
      </c>
      <c r="I101" s="50">
        <v>100</v>
      </c>
      <c r="J101" s="50">
        <v>1.2949999999999999</v>
      </c>
      <c r="K101" s="50">
        <v>201400</v>
      </c>
      <c r="L101" s="50">
        <v>214.093957297689</v>
      </c>
      <c r="M101" s="8">
        <f>(J101*0.5*(H101/100+I101/100))*L101</f>
        <v>277.25167470050724</v>
      </c>
    </row>
    <row r="102" spans="1:13" x14ac:dyDescent="0.35">
      <c r="A102" s="50">
        <v>998509289</v>
      </c>
      <c r="B102" s="51" t="s">
        <v>26</v>
      </c>
      <c r="C102" s="50">
        <v>2022</v>
      </c>
      <c r="D102" s="50">
        <v>132</v>
      </c>
      <c r="E102" s="50">
        <v>400</v>
      </c>
      <c r="F102" s="51" t="s">
        <v>36</v>
      </c>
      <c r="G102" s="51" t="s">
        <v>37</v>
      </c>
      <c r="H102" s="50">
        <v>100</v>
      </c>
      <c r="I102" s="50">
        <v>100</v>
      </c>
      <c r="J102" s="50">
        <v>1.3</v>
      </c>
      <c r="K102" s="50">
        <v>204200</v>
      </c>
      <c r="L102" s="50">
        <v>402.40833361349002</v>
      </c>
      <c r="M102" s="8">
        <f>(J102*0.5*(H102/100+I102/100))*L102</f>
        <v>523.13083369753701</v>
      </c>
    </row>
    <row r="103" spans="1:13" x14ac:dyDescent="0.35">
      <c r="A103" s="50">
        <v>998509289</v>
      </c>
      <c r="B103" s="51" t="s">
        <v>26</v>
      </c>
      <c r="C103" s="50">
        <v>2022</v>
      </c>
      <c r="D103" s="50">
        <v>132</v>
      </c>
      <c r="E103" s="50">
        <v>1200</v>
      </c>
      <c r="F103" s="51" t="s">
        <v>36</v>
      </c>
      <c r="G103" s="51" t="s">
        <v>37</v>
      </c>
      <c r="H103" s="50">
        <v>100</v>
      </c>
      <c r="I103" s="50">
        <v>100</v>
      </c>
      <c r="J103" s="50">
        <v>1.4</v>
      </c>
      <c r="K103" s="50">
        <v>204500</v>
      </c>
      <c r="L103" s="50">
        <v>575.74937313664998</v>
      </c>
      <c r="M103" s="8">
        <f>(J103*0.5*(H103/100+I103/100))*L103</f>
        <v>806.04912239130988</v>
      </c>
    </row>
    <row r="104" spans="1:13" x14ac:dyDescent="0.35">
      <c r="A104" s="50">
        <v>998509289</v>
      </c>
      <c r="B104" s="51" t="s">
        <v>26</v>
      </c>
      <c r="C104" s="50">
        <v>2022</v>
      </c>
      <c r="D104" s="50">
        <v>132</v>
      </c>
      <c r="E104" s="50">
        <v>400</v>
      </c>
      <c r="F104" s="51" t="s">
        <v>36</v>
      </c>
      <c r="G104" s="51" t="s">
        <v>35</v>
      </c>
      <c r="H104" s="50">
        <v>100</v>
      </c>
      <c r="I104" s="50">
        <v>100</v>
      </c>
      <c r="J104" s="50">
        <v>0.4</v>
      </c>
      <c r="K104" s="50">
        <v>202000</v>
      </c>
      <c r="L104" s="50">
        <v>355.55972740607098</v>
      </c>
      <c r="M104" s="8">
        <f>(J104*0.5*(H104/100+I104/100))*L104</f>
        <v>142.22389096242838</v>
      </c>
    </row>
    <row r="105" spans="1:13" x14ac:dyDescent="0.35">
      <c r="A105" s="50">
        <v>998509289</v>
      </c>
      <c r="B105" s="51" t="s">
        <v>26</v>
      </c>
      <c r="C105" s="50">
        <v>2022</v>
      </c>
      <c r="D105" s="50">
        <v>132</v>
      </c>
      <c r="E105" s="50">
        <v>1200</v>
      </c>
      <c r="F105" s="51" t="s">
        <v>36</v>
      </c>
      <c r="G105" s="51" t="s">
        <v>35</v>
      </c>
      <c r="H105" s="50">
        <v>100</v>
      </c>
      <c r="I105" s="50">
        <v>100</v>
      </c>
      <c r="J105" s="50">
        <v>1.9</v>
      </c>
      <c r="K105" s="50">
        <v>202300</v>
      </c>
      <c r="L105" s="50">
        <v>444.93578002097399</v>
      </c>
      <c r="M105" s="8">
        <f>(J105*0.5*(H105/100+I105/100))*L105</f>
        <v>845.37798203985051</v>
      </c>
    </row>
    <row r="106" spans="1:13" x14ac:dyDescent="0.35">
      <c r="A106" s="50">
        <v>919415096</v>
      </c>
      <c r="B106" s="51" t="s">
        <v>354</v>
      </c>
      <c r="C106" s="50">
        <v>2022</v>
      </c>
      <c r="D106" s="50">
        <v>132</v>
      </c>
      <c r="E106" s="50">
        <v>400</v>
      </c>
      <c r="F106" s="51" t="s">
        <v>36</v>
      </c>
      <c r="G106" s="51" t="s">
        <v>35</v>
      </c>
      <c r="H106" s="50">
        <v>100</v>
      </c>
      <c r="I106" s="50">
        <v>100</v>
      </c>
      <c r="J106" s="50">
        <v>3.9</v>
      </c>
      <c r="K106" s="50">
        <v>202000</v>
      </c>
      <c r="L106" s="50">
        <v>355.55972740607098</v>
      </c>
      <c r="M106" s="8">
        <f>(J106*0.5*(H106/100+I106/100))*L106</f>
        <v>1386.6829368836768</v>
      </c>
    </row>
    <row r="107" spans="1:13" x14ac:dyDescent="0.35">
      <c r="A107" s="50">
        <v>923152601</v>
      </c>
      <c r="B107" s="51" t="s">
        <v>310</v>
      </c>
      <c r="C107" s="50">
        <v>2022</v>
      </c>
      <c r="D107" s="50">
        <v>66</v>
      </c>
      <c r="E107" s="50">
        <v>400</v>
      </c>
      <c r="F107" s="51" t="s">
        <v>36</v>
      </c>
      <c r="G107" s="51" t="s">
        <v>35</v>
      </c>
      <c r="H107" s="50">
        <v>0</v>
      </c>
      <c r="I107" s="50">
        <v>100</v>
      </c>
      <c r="J107" s="50">
        <v>0.08</v>
      </c>
      <c r="K107" s="50">
        <v>201400</v>
      </c>
      <c r="L107" s="50">
        <v>214.093957297689</v>
      </c>
      <c r="M107" s="8">
        <f>(J107*0.5*(H107/100+I107/100))*L107</f>
        <v>8.5637582919075594</v>
      </c>
    </row>
    <row r="108" spans="1:13" x14ac:dyDescent="0.35">
      <c r="A108" s="50">
        <v>923152601</v>
      </c>
      <c r="B108" s="51" t="s">
        <v>310</v>
      </c>
      <c r="C108" s="50">
        <v>2022</v>
      </c>
      <c r="D108" s="50">
        <v>66</v>
      </c>
      <c r="E108" s="50">
        <v>400</v>
      </c>
      <c r="F108" s="51" t="s">
        <v>36</v>
      </c>
      <c r="G108" s="51" t="s">
        <v>35</v>
      </c>
      <c r="H108" s="50">
        <v>100</v>
      </c>
      <c r="I108" s="50">
        <v>100</v>
      </c>
      <c r="J108" s="50">
        <v>2.8119999999999998</v>
      </c>
      <c r="K108" s="50">
        <v>201400</v>
      </c>
      <c r="L108" s="50">
        <v>214.093957297689</v>
      </c>
      <c r="M108" s="8">
        <f>(J108*0.5*(H108/100+I108/100))*L108</f>
        <v>602.03220792110142</v>
      </c>
    </row>
    <row r="109" spans="1:13" x14ac:dyDescent="0.35">
      <c r="A109" s="50">
        <v>923152601</v>
      </c>
      <c r="B109" s="51" t="s">
        <v>310</v>
      </c>
      <c r="C109" s="50">
        <v>2022</v>
      </c>
      <c r="D109" s="50">
        <v>132</v>
      </c>
      <c r="E109" s="50">
        <v>400</v>
      </c>
      <c r="F109" s="51" t="s">
        <v>36</v>
      </c>
      <c r="G109" s="51" t="s">
        <v>35</v>
      </c>
      <c r="H109" s="50">
        <v>100</v>
      </c>
      <c r="I109" s="50">
        <v>100</v>
      </c>
      <c r="J109" s="50">
        <v>0.03</v>
      </c>
      <c r="K109" s="50">
        <v>202000</v>
      </c>
      <c r="L109" s="50">
        <v>355.55972740607098</v>
      </c>
      <c r="M109" s="8">
        <f>(J109*0.5*(H109/100+I109/100))*L109</f>
        <v>10.666791822182129</v>
      </c>
    </row>
    <row r="110" spans="1:13" x14ac:dyDescent="0.35">
      <c r="A110" s="50">
        <v>923152601</v>
      </c>
      <c r="B110" s="51" t="s">
        <v>310</v>
      </c>
      <c r="C110" s="50">
        <v>2022</v>
      </c>
      <c r="D110" s="50">
        <v>132</v>
      </c>
      <c r="E110" s="50">
        <v>1600</v>
      </c>
      <c r="F110" s="51" t="s">
        <v>36</v>
      </c>
      <c r="G110" s="51" t="s">
        <v>35</v>
      </c>
      <c r="H110" s="50">
        <v>100</v>
      </c>
      <c r="I110" s="50">
        <v>100</v>
      </c>
      <c r="J110" s="50">
        <v>0.06</v>
      </c>
      <c r="K110" s="50">
        <v>202400</v>
      </c>
      <c r="L110" s="50">
        <v>496.87392704647999</v>
      </c>
      <c r="M110" s="8">
        <f>(J110*0.5*(H110/100+I110/100))*L110</f>
        <v>29.812435622788797</v>
      </c>
    </row>
    <row r="111" spans="1:13" x14ac:dyDescent="0.35">
      <c r="A111" s="50">
        <v>979422679</v>
      </c>
      <c r="B111" s="51" t="s">
        <v>355</v>
      </c>
      <c r="C111" s="50">
        <v>2022</v>
      </c>
      <c r="D111" s="50">
        <v>132</v>
      </c>
      <c r="E111" s="50">
        <v>400</v>
      </c>
      <c r="F111" s="51" t="s">
        <v>36</v>
      </c>
      <c r="G111" s="51" t="s">
        <v>37</v>
      </c>
      <c r="H111" s="50">
        <v>100</v>
      </c>
      <c r="I111" s="50">
        <v>100</v>
      </c>
      <c r="J111" s="50">
        <v>0.81100000000000005</v>
      </c>
      <c r="K111" s="50">
        <v>204200</v>
      </c>
      <c r="L111" s="50">
        <v>402.40833361349002</v>
      </c>
      <c r="M111" s="8">
        <f>(J111*0.5*(H111/100+I111/100))*L111</f>
        <v>326.35315856054041</v>
      </c>
    </row>
    <row r="112" spans="1:13" x14ac:dyDescent="0.35">
      <c r="A112" s="50">
        <v>979422679</v>
      </c>
      <c r="B112" s="51" t="s">
        <v>355</v>
      </c>
      <c r="C112" s="50">
        <v>2022</v>
      </c>
      <c r="D112" s="50">
        <v>132</v>
      </c>
      <c r="E112" s="50">
        <v>400</v>
      </c>
      <c r="F112" s="51" t="s">
        <v>36</v>
      </c>
      <c r="G112" s="51" t="s">
        <v>35</v>
      </c>
      <c r="H112" s="50">
        <v>100</v>
      </c>
      <c r="I112" s="50">
        <v>100</v>
      </c>
      <c r="J112" s="50">
        <v>0.32200000000000001</v>
      </c>
      <c r="K112" s="50">
        <v>202000</v>
      </c>
      <c r="L112" s="50">
        <v>355.55972740607098</v>
      </c>
      <c r="M112" s="8">
        <f>(J112*0.5*(H112/100+I112/100))*L112</f>
        <v>114.49023222475486</v>
      </c>
    </row>
    <row r="113" spans="1:13" x14ac:dyDescent="0.35">
      <c r="A113" s="50">
        <v>979422679</v>
      </c>
      <c r="B113" s="51" t="s">
        <v>355</v>
      </c>
      <c r="C113" s="50">
        <v>2022</v>
      </c>
      <c r="D113" s="50">
        <v>132</v>
      </c>
      <c r="E113" s="50">
        <v>800</v>
      </c>
      <c r="F113" s="51" t="s">
        <v>36</v>
      </c>
      <c r="G113" s="51" t="s">
        <v>35</v>
      </c>
      <c r="H113" s="50">
        <v>100</v>
      </c>
      <c r="I113" s="50">
        <v>100</v>
      </c>
      <c r="J113" s="50">
        <v>1.22</v>
      </c>
      <c r="K113" s="50">
        <v>202200</v>
      </c>
      <c r="L113" s="50">
        <v>405.57798183724901</v>
      </c>
      <c r="M113" s="8">
        <f>(J113*0.5*(H113/100+I113/100))*L113</f>
        <v>494.80513784144381</v>
      </c>
    </row>
    <row r="114" spans="1:13" x14ac:dyDescent="0.35">
      <c r="A114" s="50">
        <v>979422679</v>
      </c>
      <c r="B114" s="51" t="s">
        <v>355</v>
      </c>
      <c r="C114" s="50">
        <v>2022</v>
      </c>
      <c r="D114" s="50">
        <v>132</v>
      </c>
      <c r="E114" s="50">
        <v>1200</v>
      </c>
      <c r="F114" s="51" t="s">
        <v>36</v>
      </c>
      <c r="G114" s="51" t="s">
        <v>35</v>
      </c>
      <c r="H114" s="50">
        <v>100</v>
      </c>
      <c r="I114" s="50">
        <v>100</v>
      </c>
      <c r="J114" s="50">
        <v>1.43</v>
      </c>
      <c r="K114" s="50">
        <v>202300</v>
      </c>
      <c r="L114" s="50">
        <v>444.93578002097399</v>
      </c>
      <c r="M114" s="8">
        <f>(J114*0.5*(H114/100+I114/100))*L114</f>
        <v>636.2581654299928</v>
      </c>
    </row>
    <row r="115" spans="1:13" x14ac:dyDescent="0.35">
      <c r="A115" s="50">
        <v>979422679</v>
      </c>
      <c r="B115" s="51" t="s">
        <v>355</v>
      </c>
      <c r="C115" s="50">
        <v>2022</v>
      </c>
      <c r="D115" s="50">
        <v>132</v>
      </c>
      <c r="E115" s="50">
        <v>2000</v>
      </c>
      <c r="F115" s="51" t="s">
        <v>36</v>
      </c>
      <c r="G115" s="51" t="s">
        <v>35</v>
      </c>
      <c r="H115" s="50">
        <v>100</v>
      </c>
      <c r="I115" s="50">
        <v>100</v>
      </c>
      <c r="J115" s="50">
        <v>4.1900000000000004</v>
      </c>
      <c r="K115" s="50">
        <v>202500</v>
      </c>
      <c r="L115" s="50">
        <v>522.58533076367803</v>
      </c>
      <c r="M115" s="8">
        <f>(J115*0.5*(H115/100+I115/100))*L115</f>
        <v>2189.632535899811</v>
      </c>
    </row>
    <row r="116" spans="1:13" x14ac:dyDescent="0.35">
      <c r="A116" s="50">
        <v>924868759</v>
      </c>
      <c r="B116" s="51" t="s">
        <v>356</v>
      </c>
      <c r="C116" s="50">
        <v>2022</v>
      </c>
      <c r="D116" s="50">
        <v>33</v>
      </c>
      <c r="E116" s="50">
        <v>400</v>
      </c>
      <c r="F116" s="51" t="s">
        <v>36</v>
      </c>
      <c r="G116" s="51" t="s">
        <v>35</v>
      </c>
      <c r="H116" s="50">
        <v>100</v>
      </c>
      <c r="I116" s="50">
        <v>100</v>
      </c>
      <c r="J116" s="50">
        <v>5.7</v>
      </c>
      <c r="K116" s="50">
        <v>201000</v>
      </c>
      <c r="L116" s="50">
        <v>102.94228078396</v>
      </c>
      <c r="M116" s="8">
        <f>(J116*0.5*(H116/100+I116/100))*L116</f>
        <v>586.77100046857197</v>
      </c>
    </row>
    <row r="117" spans="1:13" x14ac:dyDescent="0.35">
      <c r="A117" s="50">
        <v>917424799</v>
      </c>
      <c r="B117" s="51" t="s">
        <v>311</v>
      </c>
      <c r="C117" s="50">
        <v>2022</v>
      </c>
      <c r="D117" s="50">
        <v>66</v>
      </c>
      <c r="E117" s="50">
        <v>400</v>
      </c>
      <c r="F117" s="51" t="s">
        <v>36</v>
      </c>
      <c r="G117" s="51" t="s">
        <v>35</v>
      </c>
      <c r="H117" s="50">
        <v>100</v>
      </c>
      <c r="I117" s="50">
        <v>100</v>
      </c>
      <c r="J117" s="50">
        <v>0.52700000000000002</v>
      </c>
      <c r="K117" s="50">
        <v>201400</v>
      </c>
      <c r="L117" s="50">
        <v>214.093957297689</v>
      </c>
      <c r="M117" s="8">
        <f>(J117*0.5*(H117/100+I117/100))*L117</f>
        <v>112.82751549588211</v>
      </c>
    </row>
    <row r="118" spans="1:13" x14ac:dyDescent="0.35">
      <c r="A118" s="50">
        <v>917424799</v>
      </c>
      <c r="B118" s="51" t="s">
        <v>311</v>
      </c>
      <c r="C118" s="50">
        <v>2022</v>
      </c>
      <c r="D118" s="50">
        <v>132</v>
      </c>
      <c r="E118" s="50">
        <v>400</v>
      </c>
      <c r="F118" s="51" t="s">
        <v>36</v>
      </c>
      <c r="G118" s="51" t="s">
        <v>35</v>
      </c>
      <c r="H118" s="50">
        <v>100</v>
      </c>
      <c r="I118" s="50">
        <v>100</v>
      </c>
      <c r="J118" s="50">
        <v>0.22</v>
      </c>
      <c r="K118" s="50">
        <v>202000</v>
      </c>
      <c r="L118" s="50">
        <v>355.55972740607098</v>
      </c>
      <c r="M118" s="8">
        <f>(J118*0.5*(H118/100+I118/100))*L118</f>
        <v>78.22314002933561</v>
      </c>
    </row>
    <row r="119" spans="1:13" x14ac:dyDescent="0.35">
      <c r="A119" s="50">
        <v>917424799</v>
      </c>
      <c r="B119" s="51" t="s">
        <v>311</v>
      </c>
      <c r="C119" s="50">
        <v>2022</v>
      </c>
      <c r="D119" s="50">
        <v>132</v>
      </c>
      <c r="E119" s="50">
        <v>630</v>
      </c>
      <c r="F119" s="51" t="s">
        <v>36</v>
      </c>
      <c r="G119" s="51" t="s">
        <v>35</v>
      </c>
      <c r="H119" s="50">
        <v>100</v>
      </c>
      <c r="I119" s="50">
        <v>100</v>
      </c>
      <c r="J119" s="50">
        <v>3.8</v>
      </c>
      <c r="K119" s="50">
        <v>202100</v>
      </c>
      <c r="L119" s="50">
        <v>369.95892186353097</v>
      </c>
      <c r="M119" s="8">
        <f>(J119*0.5*(H119/100+I119/100))*L119</f>
        <v>1405.8439030814177</v>
      </c>
    </row>
    <row r="120" spans="1:13" x14ac:dyDescent="0.35">
      <c r="A120" s="50">
        <v>917424799</v>
      </c>
      <c r="B120" s="51" t="s">
        <v>311</v>
      </c>
      <c r="C120" s="50">
        <v>2022</v>
      </c>
      <c r="D120" s="50">
        <v>132</v>
      </c>
      <c r="E120" s="50">
        <v>1600</v>
      </c>
      <c r="F120" s="51" t="s">
        <v>36</v>
      </c>
      <c r="G120" s="51" t="s">
        <v>35</v>
      </c>
      <c r="H120" s="50">
        <v>100</v>
      </c>
      <c r="I120" s="50">
        <v>100</v>
      </c>
      <c r="J120" s="50">
        <v>7.3999999999999996E-2</v>
      </c>
      <c r="K120" s="50">
        <v>202400</v>
      </c>
      <c r="L120" s="50">
        <v>496.87392704647999</v>
      </c>
      <c r="M120" s="8">
        <f>(J120*0.5*(H120/100+I120/100))*L120</f>
        <v>36.768670601439517</v>
      </c>
    </row>
    <row r="121" spans="1:13" x14ac:dyDescent="0.35">
      <c r="A121" s="50">
        <v>912631532</v>
      </c>
      <c r="B121" s="51" t="s">
        <v>312</v>
      </c>
      <c r="C121" s="50">
        <v>2022</v>
      </c>
      <c r="D121" s="50">
        <v>24</v>
      </c>
      <c r="E121" s="50">
        <v>50</v>
      </c>
      <c r="F121" s="51" t="s">
        <v>34</v>
      </c>
      <c r="G121" s="51" t="s">
        <v>35</v>
      </c>
      <c r="H121" s="50">
        <v>100</v>
      </c>
      <c r="I121" s="50">
        <v>100</v>
      </c>
      <c r="J121" s="50">
        <v>0</v>
      </c>
      <c r="K121" s="50">
        <v>200000</v>
      </c>
      <c r="L121" s="50">
        <v>32.158872240444502</v>
      </c>
      <c r="M121" s="8">
        <f>(J121*0.5*(H121/100+I121/100))*L121</f>
        <v>0</v>
      </c>
    </row>
    <row r="122" spans="1:13" x14ac:dyDescent="0.35">
      <c r="A122" s="50">
        <v>912631532</v>
      </c>
      <c r="B122" s="51" t="s">
        <v>312</v>
      </c>
      <c r="C122" s="50">
        <v>2022</v>
      </c>
      <c r="D122" s="50">
        <v>24</v>
      </c>
      <c r="E122" s="50">
        <v>240</v>
      </c>
      <c r="F122" s="51" t="s">
        <v>34</v>
      </c>
      <c r="G122" s="51" t="s">
        <v>35</v>
      </c>
      <c r="H122" s="50">
        <v>100</v>
      </c>
      <c r="I122" s="50">
        <v>100</v>
      </c>
      <c r="J122" s="50">
        <v>0.28999999999999998</v>
      </c>
      <c r="K122" s="50">
        <v>200300</v>
      </c>
      <c r="L122" s="50">
        <v>53.681878692648297</v>
      </c>
      <c r="M122" s="8">
        <f>(J122*0.5*(H122/100+I122/100))*L122</f>
        <v>15.567744820868006</v>
      </c>
    </row>
    <row r="123" spans="1:13" x14ac:dyDescent="0.35">
      <c r="A123" s="50">
        <v>912631532</v>
      </c>
      <c r="B123" s="51" t="s">
        <v>312</v>
      </c>
      <c r="C123" s="50">
        <v>2022</v>
      </c>
      <c r="D123" s="50">
        <v>24</v>
      </c>
      <c r="E123" s="50">
        <v>400</v>
      </c>
      <c r="F123" s="51" t="s">
        <v>34</v>
      </c>
      <c r="G123" s="51" t="s">
        <v>35</v>
      </c>
      <c r="H123" s="50">
        <v>100</v>
      </c>
      <c r="I123" s="50">
        <v>100</v>
      </c>
      <c r="J123" s="50">
        <v>0</v>
      </c>
      <c r="K123" s="50">
        <v>200400</v>
      </c>
      <c r="L123" s="50">
        <v>67.626361746188905</v>
      </c>
      <c r="M123" s="8">
        <f>(J123*0.5*(H123/100+I123/100))*L123</f>
        <v>0</v>
      </c>
    </row>
    <row r="124" spans="1:13" x14ac:dyDescent="0.35">
      <c r="A124" s="50">
        <v>912631532</v>
      </c>
      <c r="B124" s="51" t="s">
        <v>312</v>
      </c>
      <c r="C124" s="50">
        <v>2022</v>
      </c>
      <c r="D124" s="50">
        <v>24</v>
      </c>
      <c r="E124" s="50">
        <v>240</v>
      </c>
      <c r="F124" s="51" t="s">
        <v>36</v>
      </c>
      <c r="G124" s="51" t="s">
        <v>35</v>
      </c>
      <c r="H124" s="50">
        <v>100</v>
      </c>
      <c r="I124" s="50">
        <v>100</v>
      </c>
      <c r="J124" s="50">
        <v>14.542999999999999</v>
      </c>
      <c r="K124" s="50">
        <v>200800</v>
      </c>
      <c r="L124" s="50">
        <v>58.1431027999948</v>
      </c>
      <c r="M124" s="8">
        <f>(J124*0.5*(H124/100+I124/100))*L124</f>
        <v>845.57514402032439</v>
      </c>
    </row>
    <row r="125" spans="1:13" x14ac:dyDescent="0.35">
      <c r="A125" s="50">
        <v>912631532</v>
      </c>
      <c r="B125" s="51" t="s">
        <v>312</v>
      </c>
      <c r="C125" s="50">
        <v>2022</v>
      </c>
      <c r="D125" s="50">
        <v>24</v>
      </c>
      <c r="E125" s="50">
        <v>400</v>
      </c>
      <c r="F125" s="51" t="s">
        <v>36</v>
      </c>
      <c r="G125" s="51" t="s">
        <v>35</v>
      </c>
      <c r="H125" s="50">
        <v>100</v>
      </c>
      <c r="I125" s="50">
        <v>100</v>
      </c>
      <c r="J125" s="50">
        <v>0.312</v>
      </c>
      <c r="K125" s="50">
        <v>200900</v>
      </c>
      <c r="L125" s="50">
        <v>73.8053844905657</v>
      </c>
      <c r="M125" s="8">
        <f>(J125*0.5*(H125/100+I125/100))*L125</f>
        <v>23.027279961056497</v>
      </c>
    </row>
    <row r="126" spans="1:13" x14ac:dyDescent="0.35">
      <c r="A126" s="50">
        <v>912631532</v>
      </c>
      <c r="B126" s="51" t="s">
        <v>312</v>
      </c>
      <c r="C126" s="50">
        <v>2022</v>
      </c>
      <c r="D126" s="50">
        <v>66</v>
      </c>
      <c r="E126" s="50">
        <v>400</v>
      </c>
      <c r="F126" s="51" t="s">
        <v>36</v>
      </c>
      <c r="G126" s="51" t="s">
        <v>35</v>
      </c>
      <c r="H126" s="50">
        <v>100</v>
      </c>
      <c r="I126" s="50">
        <v>100</v>
      </c>
      <c r="J126" s="50">
        <v>17.381</v>
      </c>
      <c r="K126" s="50">
        <v>201400</v>
      </c>
      <c r="L126" s="50">
        <v>214.093957297689</v>
      </c>
      <c r="M126" s="8">
        <f>(J126*0.5*(H126/100+I126/100))*L126</f>
        <v>3721.1670717911325</v>
      </c>
    </row>
    <row r="127" spans="1:13" x14ac:dyDescent="0.35">
      <c r="A127" s="50">
        <v>912631532</v>
      </c>
      <c r="B127" s="51" t="s">
        <v>312</v>
      </c>
      <c r="C127" s="50">
        <v>2022</v>
      </c>
      <c r="D127" s="50">
        <v>66</v>
      </c>
      <c r="E127" s="50">
        <v>630</v>
      </c>
      <c r="F127" s="51" t="s">
        <v>36</v>
      </c>
      <c r="G127" s="51" t="s">
        <v>35</v>
      </c>
      <c r="H127" s="50">
        <v>100</v>
      </c>
      <c r="I127" s="50">
        <v>100</v>
      </c>
      <c r="J127" s="50">
        <v>3.125</v>
      </c>
      <c r="K127" s="50">
        <v>201500</v>
      </c>
      <c r="L127" s="50">
        <v>244.408050892342</v>
      </c>
      <c r="M127" s="8">
        <f>(J127*0.5*(H127/100+I127/100))*L127</f>
        <v>763.77515903856875</v>
      </c>
    </row>
    <row r="128" spans="1:13" x14ac:dyDescent="0.35">
      <c r="A128" s="50">
        <v>912631532</v>
      </c>
      <c r="B128" s="51" t="s">
        <v>312</v>
      </c>
      <c r="C128" s="50">
        <v>2022</v>
      </c>
      <c r="D128" s="50">
        <v>132</v>
      </c>
      <c r="E128" s="50">
        <v>400</v>
      </c>
      <c r="F128" s="51" t="s">
        <v>36</v>
      </c>
      <c r="G128" s="51" t="s">
        <v>35</v>
      </c>
      <c r="H128" s="50">
        <v>100</v>
      </c>
      <c r="I128" s="50">
        <v>100</v>
      </c>
      <c r="J128" s="50">
        <v>0.7</v>
      </c>
      <c r="K128" s="50">
        <v>202000</v>
      </c>
      <c r="L128" s="50">
        <v>355.55972740607098</v>
      </c>
      <c r="M128" s="8">
        <f>(J128*0.5*(H128/100+I128/100))*L128</f>
        <v>248.89180918424967</v>
      </c>
    </row>
    <row r="129" spans="1:13" x14ac:dyDescent="0.35">
      <c r="A129" s="50">
        <v>912631532</v>
      </c>
      <c r="B129" s="51" t="s">
        <v>312</v>
      </c>
      <c r="C129" s="50">
        <v>2022</v>
      </c>
      <c r="D129" s="50">
        <v>132</v>
      </c>
      <c r="E129" s="50">
        <v>630</v>
      </c>
      <c r="F129" s="51" t="s">
        <v>36</v>
      </c>
      <c r="G129" s="51" t="s">
        <v>35</v>
      </c>
      <c r="H129" s="50">
        <v>100</v>
      </c>
      <c r="I129" s="50">
        <v>100</v>
      </c>
      <c r="J129" s="50">
        <v>1.0429999999999999</v>
      </c>
      <c r="K129" s="50">
        <v>202100</v>
      </c>
      <c r="L129" s="50">
        <v>369.95892186353097</v>
      </c>
      <c r="M129" s="8">
        <f>(J129*0.5*(H129/100+I129/100))*L129</f>
        <v>385.86715550366279</v>
      </c>
    </row>
    <row r="130" spans="1:13" x14ac:dyDescent="0.35">
      <c r="A130" s="50">
        <v>912631532</v>
      </c>
      <c r="B130" s="51" t="s">
        <v>312</v>
      </c>
      <c r="C130" s="50">
        <v>2022</v>
      </c>
      <c r="D130" s="50">
        <v>132</v>
      </c>
      <c r="E130" s="50">
        <v>1200</v>
      </c>
      <c r="F130" s="51" t="s">
        <v>36</v>
      </c>
      <c r="G130" s="51" t="s">
        <v>35</v>
      </c>
      <c r="H130" s="50">
        <v>100</v>
      </c>
      <c r="I130" s="50">
        <v>100</v>
      </c>
      <c r="J130" s="50">
        <v>23.698</v>
      </c>
      <c r="K130" s="50">
        <v>202300</v>
      </c>
      <c r="L130" s="50">
        <v>444.93578002097399</v>
      </c>
      <c r="M130" s="8">
        <f>(J130*0.5*(H130/100+I130/100))*L130</f>
        <v>10544.088114937042</v>
      </c>
    </row>
    <row r="131" spans="1:13" x14ac:dyDescent="0.35">
      <c r="A131" s="50">
        <v>912631532</v>
      </c>
      <c r="B131" s="51" t="s">
        <v>312</v>
      </c>
      <c r="C131" s="50">
        <v>2022</v>
      </c>
      <c r="D131" s="50">
        <v>132</v>
      </c>
      <c r="E131" s="50">
        <v>1600</v>
      </c>
      <c r="F131" s="51" t="s">
        <v>36</v>
      </c>
      <c r="G131" s="51" t="s">
        <v>35</v>
      </c>
      <c r="H131" s="50">
        <v>100</v>
      </c>
      <c r="I131" s="50">
        <v>100</v>
      </c>
      <c r="J131" s="50">
        <v>0.58199999999999996</v>
      </c>
      <c r="K131" s="50">
        <v>202400</v>
      </c>
      <c r="L131" s="50">
        <v>496.87392704647999</v>
      </c>
      <c r="M131" s="8">
        <f>(J131*0.5*(H131/100+I131/100))*L131</f>
        <v>289.18062554105131</v>
      </c>
    </row>
    <row r="132" spans="1:13" x14ac:dyDescent="0.35">
      <c r="A132" s="50">
        <v>984882114</v>
      </c>
      <c r="B132" s="51" t="s">
        <v>312</v>
      </c>
      <c r="C132" s="50">
        <v>2022</v>
      </c>
      <c r="D132" s="50">
        <v>66</v>
      </c>
      <c r="E132" s="50">
        <v>400</v>
      </c>
      <c r="F132" s="51" t="s">
        <v>36</v>
      </c>
      <c r="G132" s="51" t="s">
        <v>35</v>
      </c>
      <c r="H132" s="50">
        <v>100</v>
      </c>
      <c r="I132" s="50">
        <v>100</v>
      </c>
      <c r="J132" s="50">
        <v>2.2450000000000001</v>
      </c>
      <c r="K132" s="50">
        <v>201400</v>
      </c>
      <c r="L132" s="50">
        <v>214.093957297689</v>
      </c>
      <c r="M132" s="8">
        <f>(J132*0.5*(H132/100+I132/100))*L132</f>
        <v>480.64093413331182</v>
      </c>
    </row>
    <row r="133" spans="1:13" x14ac:dyDescent="0.35">
      <c r="A133" s="50">
        <v>984882114</v>
      </c>
      <c r="B133" s="51" t="s">
        <v>312</v>
      </c>
      <c r="C133" s="50">
        <v>2022</v>
      </c>
      <c r="D133" s="50">
        <v>66</v>
      </c>
      <c r="E133" s="50">
        <v>630</v>
      </c>
      <c r="F133" s="51" t="s">
        <v>36</v>
      </c>
      <c r="G133" s="51" t="s">
        <v>35</v>
      </c>
      <c r="H133" s="50">
        <v>100</v>
      </c>
      <c r="I133" s="50">
        <v>100</v>
      </c>
      <c r="J133" s="50">
        <v>0.873</v>
      </c>
      <c r="K133" s="50">
        <v>201500</v>
      </c>
      <c r="L133" s="50">
        <v>244.408050892342</v>
      </c>
      <c r="M133" s="8">
        <f>(J133*0.5*(H133/100+I133/100))*L133</f>
        <v>213.36822842901458</v>
      </c>
    </row>
    <row r="134" spans="1:13" x14ac:dyDescent="0.35">
      <c r="A134" s="50">
        <v>984882114</v>
      </c>
      <c r="B134" s="51" t="s">
        <v>312</v>
      </c>
      <c r="C134" s="50">
        <v>2022</v>
      </c>
      <c r="D134" s="50">
        <v>66</v>
      </c>
      <c r="E134" s="50">
        <v>800</v>
      </c>
      <c r="F134" s="51" t="s">
        <v>36</v>
      </c>
      <c r="G134" s="51" t="s">
        <v>35</v>
      </c>
      <c r="H134" s="50">
        <v>100</v>
      </c>
      <c r="I134" s="50">
        <v>100</v>
      </c>
      <c r="J134" s="50">
        <v>3.97</v>
      </c>
      <c r="K134" s="50">
        <v>201600</v>
      </c>
      <c r="L134" s="50">
        <v>267.64885598157599</v>
      </c>
      <c r="M134" s="8">
        <f>(J134*0.5*(H134/100+I134/100))*L134</f>
        <v>1062.5659582468568</v>
      </c>
    </row>
    <row r="135" spans="1:13" x14ac:dyDescent="0.35">
      <c r="A135" s="50">
        <v>984882114</v>
      </c>
      <c r="B135" s="51" t="s">
        <v>312</v>
      </c>
      <c r="C135" s="50">
        <v>2022</v>
      </c>
      <c r="D135" s="50">
        <v>132</v>
      </c>
      <c r="E135" s="50">
        <v>400</v>
      </c>
      <c r="F135" s="51" t="s">
        <v>36</v>
      </c>
      <c r="G135" s="51" t="s">
        <v>35</v>
      </c>
      <c r="H135" s="50">
        <v>100</v>
      </c>
      <c r="I135" s="50">
        <v>100</v>
      </c>
      <c r="J135" s="50">
        <v>4.87</v>
      </c>
      <c r="K135" s="50">
        <v>202000</v>
      </c>
      <c r="L135" s="50">
        <v>355.55972740607098</v>
      </c>
      <c r="M135" s="8">
        <f>(J135*0.5*(H135/100+I135/100))*L135</f>
        <v>1731.5758724675657</v>
      </c>
    </row>
    <row r="136" spans="1:13" x14ac:dyDescent="0.35">
      <c r="A136" s="50">
        <v>984882114</v>
      </c>
      <c r="B136" s="51" t="s">
        <v>312</v>
      </c>
      <c r="C136" s="50">
        <v>2022</v>
      </c>
      <c r="D136" s="50">
        <v>132</v>
      </c>
      <c r="E136" s="50">
        <v>1200</v>
      </c>
      <c r="F136" s="51" t="s">
        <v>36</v>
      </c>
      <c r="G136" s="51" t="s">
        <v>35</v>
      </c>
      <c r="H136" s="50">
        <v>100</v>
      </c>
      <c r="I136" s="50">
        <v>100</v>
      </c>
      <c r="J136" s="50">
        <v>7.01</v>
      </c>
      <c r="K136" s="50">
        <v>202300</v>
      </c>
      <c r="L136" s="50">
        <v>444.93578002097399</v>
      </c>
      <c r="M136" s="8">
        <f>(J136*0.5*(H136/100+I136/100))*L136</f>
        <v>3118.9998179470276</v>
      </c>
    </row>
    <row r="137" spans="1:13" x14ac:dyDescent="0.35">
      <c r="A137" s="50">
        <v>980038408</v>
      </c>
      <c r="B137" s="51" t="s">
        <v>357</v>
      </c>
      <c r="C137" s="50">
        <v>2022</v>
      </c>
      <c r="D137" s="50">
        <v>66</v>
      </c>
      <c r="E137" s="50">
        <v>400</v>
      </c>
      <c r="F137" s="51" t="s">
        <v>36</v>
      </c>
      <c r="G137" s="51" t="s">
        <v>37</v>
      </c>
      <c r="H137" s="50">
        <v>100</v>
      </c>
      <c r="I137" s="50">
        <v>100</v>
      </c>
      <c r="J137" s="50">
        <v>0.62</v>
      </c>
      <c r="K137" s="50">
        <v>203600</v>
      </c>
      <c r="L137" s="50">
        <v>233.13948732987799</v>
      </c>
      <c r="M137" s="8">
        <f>(J137*0.5*(H137/100+I137/100))*L137</f>
        <v>144.54648214452436</v>
      </c>
    </row>
    <row r="138" spans="1:13" x14ac:dyDescent="0.35">
      <c r="A138" s="50">
        <v>980038408</v>
      </c>
      <c r="B138" s="51" t="s">
        <v>357</v>
      </c>
      <c r="C138" s="50">
        <v>2022</v>
      </c>
      <c r="D138" s="50">
        <v>66</v>
      </c>
      <c r="E138" s="50">
        <v>400</v>
      </c>
      <c r="F138" s="51" t="s">
        <v>36</v>
      </c>
      <c r="G138" s="51" t="s">
        <v>35</v>
      </c>
      <c r="H138" s="50">
        <v>100</v>
      </c>
      <c r="I138" s="50">
        <v>100</v>
      </c>
      <c r="J138" s="50">
        <v>0.5</v>
      </c>
      <c r="K138" s="50">
        <v>201400</v>
      </c>
      <c r="L138" s="50">
        <v>214.093957297689</v>
      </c>
      <c r="M138" s="8">
        <f>(J138*0.5*(H138/100+I138/100))*L138</f>
        <v>107.0469786488445</v>
      </c>
    </row>
    <row r="139" spans="1:13" x14ac:dyDescent="0.35">
      <c r="A139" s="50">
        <v>980038408</v>
      </c>
      <c r="B139" s="51" t="s">
        <v>357</v>
      </c>
      <c r="C139" s="50">
        <v>2022</v>
      </c>
      <c r="D139" s="50">
        <v>66</v>
      </c>
      <c r="E139" s="50">
        <v>630</v>
      </c>
      <c r="F139" s="51" t="s">
        <v>36</v>
      </c>
      <c r="G139" s="51" t="s">
        <v>35</v>
      </c>
      <c r="H139" s="50">
        <v>100</v>
      </c>
      <c r="I139" s="50">
        <v>100</v>
      </c>
      <c r="J139" s="50">
        <v>16.260000000000002</v>
      </c>
      <c r="K139" s="50">
        <v>201500</v>
      </c>
      <c r="L139" s="50">
        <v>244.408050892342</v>
      </c>
      <c r="M139" s="8">
        <f>(J139*0.5*(H139/100+I139/100))*L139</f>
        <v>3974.0749075094814</v>
      </c>
    </row>
    <row r="140" spans="1:13" x14ac:dyDescent="0.35">
      <c r="A140" s="50">
        <v>980038408</v>
      </c>
      <c r="B140" s="51" t="s">
        <v>357</v>
      </c>
      <c r="C140" s="50">
        <v>2022</v>
      </c>
      <c r="D140" s="50">
        <v>66</v>
      </c>
      <c r="E140" s="50">
        <v>800</v>
      </c>
      <c r="F140" s="51" t="s">
        <v>36</v>
      </c>
      <c r="G140" s="51" t="s">
        <v>35</v>
      </c>
      <c r="H140" s="50">
        <v>100</v>
      </c>
      <c r="I140" s="50">
        <v>100</v>
      </c>
      <c r="J140" s="50">
        <v>8.5500000000000007</v>
      </c>
      <c r="K140" s="50">
        <v>201600</v>
      </c>
      <c r="L140" s="50">
        <v>267.64885598157599</v>
      </c>
      <c r="M140" s="8">
        <f>(J140*0.5*(H140/100+I140/100))*L140</f>
        <v>2288.397718642475</v>
      </c>
    </row>
    <row r="141" spans="1:13" x14ac:dyDescent="0.35">
      <c r="A141" s="50">
        <v>980038408</v>
      </c>
      <c r="B141" s="51" t="s">
        <v>357</v>
      </c>
      <c r="C141" s="50">
        <v>2022</v>
      </c>
      <c r="D141" s="50">
        <v>66</v>
      </c>
      <c r="E141" s="50">
        <v>1200</v>
      </c>
      <c r="F141" s="51" t="s">
        <v>36</v>
      </c>
      <c r="G141" s="51" t="s">
        <v>35</v>
      </c>
      <c r="H141" s="50">
        <v>100</v>
      </c>
      <c r="I141" s="50">
        <v>100</v>
      </c>
      <c r="J141" s="50">
        <v>95.84</v>
      </c>
      <c r="K141" s="50">
        <v>201700</v>
      </c>
      <c r="L141" s="50">
        <v>309.244844742373</v>
      </c>
      <c r="M141" s="8">
        <f>(J141*0.5*(H141/100+I141/100))*L141</f>
        <v>29638.02592010903</v>
      </c>
    </row>
    <row r="142" spans="1:13" x14ac:dyDescent="0.35">
      <c r="A142" s="50">
        <v>980038408</v>
      </c>
      <c r="B142" s="51" t="s">
        <v>357</v>
      </c>
      <c r="C142" s="50">
        <v>2022</v>
      </c>
      <c r="D142" s="50">
        <v>66</v>
      </c>
      <c r="E142" s="50">
        <v>1600</v>
      </c>
      <c r="F142" s="51" t="s">
        <v>36</v>
      </c>
      <c r="G142" s="51" t="s">
        <v>35</v>
      </c>
      <c r="H142" s="50">
        <v>100</v>
      </c>
      <c r="I142" s="50">
        <v>100</v>
      </c>
      <c r="J142" s="50">
        <v>9.56</v>
      </c>
      <c r="K142" s="50">
        <v>201800</v>
      </c>
      <c r="L142" s="50">
        <v>359.75317701999802</v>
      </c>
      <c r="M142" s="8">
        <f>(J142*0.5*(H142/100+I142/100))*L142</f>
        <v>3439.2403723111811</v>
      </c>
    </row>
    <row r="143" spans="1:13" x14ac:dyDescent="0.35">
      <c r="A143" s="50">
        <v>980038408</v>
      </c>
      <c r="B143" s="51" t="s">
        <v>357</v>
      </c>
      <c r="C143" s="50">
        <v>2022</v>
      </c>
      <c r="D143" s="50">
        <v>66</v>
      </c>
      <c r="E143" s="50">
        <v>2000</v>
      </c>
      <c r="F143" s="51" t="s">
        <v>36</v>
      </c>
      <c r="G143" s="51" t="s">
        <v>35</v>
      </c>
      <c r="H143" s="50">
        <v>100</v>
      </c>
      <c r="I143" s="50">
        <v>100</v>
      </c>
      <c r="J143" s="50">
        <v>0.47</v>
      </c>
      <c r="K143" s="50">
        <v>201900</v>
      </c>
      <c r="L143" s="50">
        <v>375.76912313584</v>
      </c>
      <c r="M143" s="8">
        <f>(J143*0.5*(H143/100+I143/100))*L143</f>
        <v>176.61148787384479</v>
      </c>
    </row>
    <row r="144" spans="1:13" x14ac:dyDescent="0.35">
      <c r="A144" s="50">
        <v>980038408</v>
      </c>
      <c r="B144" s="51" t="s">
        <v>357</v>
      </c>
      <c r="C144" s="50">
        <v>2022</v>
      </c>
      <c r="D144" s="50">
        <v>132</v>
      </c>
      <c r="E144" s="50">
        <v>630</v>
      </c>
      <c r="F144" s="51" t="s">
        <v>36</v>
      </c>
      <c r="G144" s="51" t="s">
        <v>35</v>
      </c>
      <c r="H144" s="50">
        <v>100</v>
      </c>
      <c r="I144" s="50">
        <v>100</v>
      </c>
      <c r="J144" s="50">
        <v>2.97</v>
      </c>
      <c r="K144" s="50">
        <v>202100</v>
      </c>
      <c r="L144" s="50">
        <v>369.95892186353097</v>
      </c>
      <c r="M144" s="8">
        <f>(J144*0.5*(H144/100+I144/100))*L144</f>
        <v>1098.7779979346872</v>
      </c>
    </row>
    <row r="145" spans="1:13" x14ac:dyDescent="0.35">
      <c r="A145" s="50">
        <v>980038408</v>
      </c>
      <c r="B145" s="51" t="s">
        <v>357</v>
      </c>
      <c r="C145" s="50">
        <v>2022</v>
      </c>
      <c r="D145" s="50">
        <v>132</v>
      </c>
      <c r="E145" s="50">
        <v>1200</v>
      </c>
      <c r="F145" s="51" t="s">
        <v>36</v>
      </c>
      <c r="G145" s="51" t="s">
        <v>35</v>
      </c>
      <c r="H145" s="50">
        <v>100</v>
      </c>
      <c r="I145" s="50">
        <v>100</v>
      </c>
      <c r="J145" s="50">
        <v>5.55</v>
      </c>
      <c r="K145" s="50">
        <v>202300</v>
      </c>
      <c r="L145" s="50">
        <v>444.93578002097399</v>
      </c>
      <c r="M145" s="8">
        <f>(J145*0.5*(H145/100+I145/100))*L145</f>
        <v>2469.3935791164054</v>
      </c>
    </row>
    <row r="146" spans="1:13" x14ac:dyDescent="0.35">
      <c r="A146" s="50">
        <v>980038408</v>
      </c>
      <c r="B146" s="51" t="s">
        <v>357</v>
      </c>
      <c r="C146" s="50">
        <v>2022</v>
      </c>
      <c r="D146" s="50">
        <v>132</v>
      </c>
      <c r="E146" s="50">
        <v>1600</v>
      </c>
      <c r="F146" s="51" t="s">
        <v>36</v>
      </c>
      <c r="G146" s="51" t="s">
        <v>35</v>
      </c>
      <c r="H146" s="50">
        <v>100</v>
      </c>
      <c r="I146" s="50">
        <v>100</v>
      </c>
      <c r="J146" s="50">
        <v>8.35</v>
      </c>
      <c r="K146" s="50">
        <v>202400</v>
      </c>
      <c r="L146" s="50">
        <v>496.87392704647999</v>
      </c>
      <c r="M146" s="8">
        <f>(J146*0.5*(H146/100+I146/100))*L146</f>
        <v>4148.8972908381074</v>
      </c>
    </row>
    <row r="147" spans="1:13" x14ac:dyDescent="0.35">
      <c r="A147" s="50">
        <v>982897327</v>
      </c>
      <c r="B147" s="51" t="s">
        <v>358</v>
      </c>
      <c r="C147" s="50">
        <v>2022</v>
      </c>
      <c r="D147" s="50">
        <v>66</v>
      </c>
      <c r="E147" s="50">
        <v>400</v>
      </c>
      <c r="F147" s="51" t="s">
        <v>36</v>
      </c>
      <c r="G147" s="51" t="s">
        <v>35</v>
      </c>
      <c r="H147" s="50">
        <v>100</v>
      </c>
      <c r="I147" s="50">
        <v>100</v>
      </c>
      <c r="J147" s="50">
        <v>0.55500000000000005</v>
      </c>
      <c r="K147" s="50">
        <v>201400</v>
      </c>
      <c r="L147" s="50">
        <v>214.093957297689</v>
      </c>
      <c r="M147" s="8">
        <f>(J147*0.5*(H147/100+I147/100))*L147</f>
        <v>118.82214630021741</v>
      </c>
    </row>
    <row r="148" spans="1:13" x14ac:dyDescent="0.35">
      <c r="A148" s="50">
        <v>982897327</v>
      </c>
      <c r="B148" s="51" t="s">
        <v>358</v>
      </c>
      <c r="C148" s="50">
        <v>2022</v>
      </c>
      <c r="D148" s="50">
        <v>132</v>
      </c>
      <c r="E148" s="50">
        <v>400</v>
      </c>
      <c r="F148" s="51" t="s">
        <v>36</v>
      </c>
      <c r="G148" s="51" t="s">
        <v>35</v>
      </c>
      <c r="H148" s="50">
        <v>100</v>
      </c>
      <c r="I148" s="50">
        <v>100</v>
      </c>
      <c r="J148" s="50">
        <v>5.5</v>
      </c>
      <c r="K148" s="50">
        <v>202000</v>
      </c>
      <c r="L148" s="50">
        <v>355.55972740607098</v>
      </c>
      <c r="M148" s="8">
        <f>(J148*0.5*(H148/100+I148/100))*L148</f>
        <v>1955.5785007333905</v>
      </c>
    </row>
    <row r="149" spans="1:13" x14ac:dyDescent="0.35">
      <c r="A149" s="50">
        <v>982897327</v>
      </c>
      <c r="B149" s="51" t="s">
        <v>358</v>
      </c>
      <c r="C149" s="50">
        <v>2022</v>
      </c>
      <c r="D149" s="50">
        <v>132</v>
      </c>
      <c r="E149" s="50">
        <v>630</v>
      </c>
      <c r="F149" s="51" t="s">
        <v>36</v>
      </c>
      <c r="G149" s="51" t="s">
        <v>35</v>
      </c>
      <c r="H149" s="50">
        <v>100</v>
      </c>
      <c r="I149" s="50">
        <v>100</v>
      </c>
      <c r="J149" s="50">
        <v>0.105</v>
      </c>
      <c r="K149" s="50">
        <v>202100</v>
      </c>
      <c r="L149" s="50">
        <v>369.95892186353097</v>
      </c>
      <c r="M149" s="8">
        <f>(J149*0.5*(H149/100+I149/100))*L149</f>
        <v>38.845686795670751</v>
      </c>
    </row>
    <row r="150" spans="1:13" x14ac:dyDescent="0.35">
      <c r="A150" s="50">
        <v>982897327</v>
      </c>
      <c r="B150" s="51" t="s">
        <v>358</v>
      </c>
      <c r="C150" s="50">
        <v>2022</v>
      </c>
      <c r="D150" s="50">
        <v>132</v>
      </c>
      <c r="E150" s="50">
        <v>1200</v>
      </c>
      <c r="F150" s="51" t="s">
        <v>36</v>
      </c>
      <c r="G150" s="51" t="s">
        <v>35</v>
      </c>
      <c r="H150" s="50">
        <v>100</v>
      </c>
      <c r="I150" s="50">
        <v>100</v>
      </c>
      <c r="J150" s="50">
        <v>0.09</v>
      </c>
      <c r="K150" s="50">
        <v>202300</v>
      </c>
      <c r="L150" s="50">
        <v>444.93578002097399</v>
      </c>
      <c r="M150" s="8">
        <f>(J150*0.5*(H150/100+I150/100))*L150</f>
        <v>40.044220201887661</v>
      </c>
    </row>
    <row r="151" spans="1:13" x14ac:dyDescent="0.35">
      <c r="A151" s="50">
        <v>982897327</v>
      </c>
      <c r="B151" s="51" t="s">
        <v>358</v>
      </c>
      <c r="C151" s="50">
        <v>2022</v>
      </c>
      <c r="D151" s="50">
        <v>132</v>
      </c>
      <c r="E151" s="50">
        <v>1600</v>
      </c>
      <c r="F151" s="51" t="s">
        <v>36</v>
      </c>
      <c r="G151" s="51" t="s">
        <v>35</v>
      </c>
      <c r="H151" s="50">
        <v>100</v>
      </c>
      <c r="I151" s="50">
        <v>100</v>
      </c>
      <c r="J151" s="50">
        <v>0.28999999999999998</v>
      </c>
      <c r="K151" s="50">
        <v>202400</v>
      </c>
      <c r="L151" s="50">
        <v>496.87392704647999</v>
      </c>
      <c r="M151" s="8">
        <f>(J151*0.5*(H151/100+I151/100))*L151</f>
        <v>144.09343884347919</v>
      </c>
    </row>
    <row r="152" spans="1:13" x14ac:dyDescent="0.35">
      <c r="A152" s="50">
        <v>924934867</v>
      </c>
      <c r="B152" s="51" t="s">
        <v>401</v>
      </c>
      <c r="C152" s="50">
        <v>2022</v>
      </c>
      <c r="D152" s="50">
        <v>66</v>
      </c>
      <c r="E152" s="50">
        <v>400</v>
      </c>
      <c r="F152" s="51" t="s">
        <v>36</v>
      </c>
      <c r="G152" s="51" t="s">
        <v>35</v>
      </c>
      <c r="H152" s="50">
        <v>100</v>
      </c>
      <c r="I152" s="50">
        <v>100</v>
      </c>
      <c r="J152" s="50">
        <v>0.46600000000000003</v>
      </c>
      <c r="K152" s="50">
        <v>201400</v>
      </c>
      <c r="L152" s="50">
        <v>214.093957297689</v>
      </c>
      <c r="M152" s="8">
        <f>(J152*0.5*(H152/100+I152/100))*L152</f>
        <v>99.767784100723077</v>
      </c>
    </row>
    <row r="153" spans="1:13" x14ac:dyDescent="0.35">
      <c r="A153" s="50">
        <v>925668389</v>
      </c>
      <c r="B153" s="51" t="s">
        <v>359</v>
      </c>
      <c r="C153" s="50">
        <v>2022</v>
      </c>
      <c r="D153" s="50">
        <v>66</v>
      </c>
      <c r="E153" s="50">
        <v>400</v>
      </c>
      <c r="F153" s="51" t="s">
        <v>36</v>
      </c>
      <c r="G153" s="51" t="s">
        <v>35</v>
      </c>
      <c r="H153" s="50">
        <v>100</v>
      </c>
      <c r="I153" s="50">
        <v>100</v>
      </c>
      <c r="J153" s="50">
        <v>3.1280000000000001</v>
      </c>
      <c r="K153" s="50">
        <v>201400</v>
      </c>
      <c r="L153" s="50">
        <v>214.093957297689</v>
      </c>
      <c r="M153" s="8">
        <f>(J153*0.5*(H153/100+I153/100))*L153</f>
        <v>669.6858984271712</v>
      </c>
    </row>
    <row r="154" spans="1:13" x14ac:dyDescent="0.35">
      <c r="A154" s="50">
        <v>925668389</v>
      </c>
      <c r="B154" s="51" t="s">
        <v>359</v>
      </c>
      <c r="C154" s="50">
        <v>2022</v>
      </c>
      <c r="D154" s="50">
        <v>66</v>
      </c>
      <c r="E154" s="50">
        <v>630</v>
      </c>
      <c r="F154" s="51" t="s">
        <v>36</v>
      </c>
      <c r="G154" s="51" t="s">
        <v>35</v>
      </c>
      <c r="H154" s="50">
        <v>100</v>
      </c>
      <c r="I154" s="50">
        <v>100</v>
      </c>
      <c r="J154" s="50">
        <v>0.45300000000000001</v>
      </c>
      <c r="K154" s="50">
        <v>201500</v>
      </c>
      <c r="L154" s="50">
        <v>244.408050892342</v>
      </c>
      <c r="M154" s="8">
        <f>(J154*0.5*(H154/100+I154/100))*L154</f>
        <v>110.71684705423093</v>
      </c>
    </row>
    <row r="155" spans="1:13" x14ac:dyDescent="0.35">
      <c r="A155" s="50">
        <v>925668389</v>
      </c>
      <c r="B155" s="51" t="s">
        <v>359</v>
      </c>
      <c r="C155" s="50">
        <v>2022</v>
      </c>
      <c r="D155" s="50">
        <v>132</v>
      </c>
      <c r="E155" s="50">
        <v>630</v>
      </c>
      <c r="F155" s="51" t="s">
        <v>36</v>
      </c>
      <c r="G155" s="51" t="s">
        <v>35</v>
      </c>
      <c r="H155" s="50">
        <v>100</v>
      </c>
      <c r="I155" s="50">
        <v>100</v>
      </c>
      <c r="J155" s="50">
        <v>16.388000000000002</v>
      </c>
      <c r="K155" s="50">
        <v>202100</v>
      </c>
      <c r="L155" s="50">
        <v>369.95892186353097</v>
      </c>
      <c r="M155" s="8">
        <f>(J155*0.5*(H155/100+I155/100))*L155</f>
        <v>6062.8868114995466</v>
      </c>
    </row>
    <row r="156" spans="1:13" x14ac:dyDescent="0.35">
      <c r="A156" s="50">
        <v>917856222</v>
      </c>
      <c r="B156" s="51" t="s">
        <v>360</v>
      </c>
      <c r="C156" s="50">
        <v>2022</v>
      </c>
      <c r="D156" s="50">
        <v>24</v>
      </c>
      <c r="E156" s="50">
        <v>400</v>
      </c>
      <c r="F156" s="51" t="s">
        <v>34</v>
      </c>
      <c r="G156" s="51" t="s">
        <v>35</v>
      </c>
      <c r="H156" s="50">
        <v>100</v>
      </c>
      <c r="I156" s="50">
        <v>100</v>
      </c>
      <c r="J156" s="50">
        <v>0.06</v>
      </c>
      <c r="K156" s="50">
        <v>200400</v>
      </c>
      <c r="L156" s="50">
        <v>67.626361746188905</v>
      </c>
      <c r="M156" s="8">
        <f>(J156*0.5*(H156/100+I156/100))*L156</f>
        <v>4.0575817047713345</v>
      </c>
    </row>
    <row r="157" spans="1:13" x14ac:dyDescent="0.35">
      <c r="A157" s="50">
        <v>917856222</v>
      </c>
      <c r="B157" s="51" t="s">
        <v>360</v>
      </c>
      <c r="C157" s="50">
        <v>2022</v>
      </c>
      <c r="D157" s="50">
        <v>66</v>
      </c>
      <c r="E157" s="50">
        <v>400</v>
      </c>
      <c r="F157" s="51" t="s">
        <v>36</v>
      </c>
      <c r="G157" s="51" t="s">
        <v>35</v>
      </c>
      <c r="H157" s="50">
        <v>100</v>
      </c>
      <c r="I157" s="50">
        <v>100</v>
      </c>
      <c r="J157" s="50">
        <v>0.8</v>
      </c>
      <c r="K157" s="50">
        <v>201400</v>
      </c>
      <c r="L157" s="50">
        <v>214.093957297689</v>
      </c>
      <c r="M157" s="8">
        <f>(J157*0.5*(H157/100+I157/100))*L157</f>
        <v>171.27516583815122</v>
      </c>
    </row>
    <row r="158" spans="1:13" x14ac:dyDescent="0.35">
      <c r="A158" s="50">
        <v>923993355</v>
      </c>
      <c r="B158" s="51" t="s">
        <v>524</v>
      </c>
      <c r="C158" s="50">
        <v>2022</v>
      </c>
      <c r="D158" s="50">
        <v>66</v>
      </c>
      <c r="E158" s="50">
        <v>400</v>
      </c>
      <c r="F158" s="51" t="s">
        <v>36</v>
      </c>
      <c r="G158" s="51" t="s">
        <v>35</v>
      </c>
      <c r="H158" s="50">
        <v>100</v>
      </c>
      <c r="I158" s="50">
        <v>100</v>
      </c>
      <c r="J158" s="50">
        <v>9.1300000000000008</v>
      </c>
      <c r="K158" s="50">
        <v>201400</v>
      </c>
      <c r="L158" s="50">
        <v>214.093957297689</v>
      </c>
      <c r="M158" s="8">
        <f>(J158*0.5*(H158/100+I158/100))*L158</f>
        <v>1954.6778301279007</v>
      </c>
    </row>
    <row r="159" spans="1:13" x14ac:dyDescent="0.35">
      <c r="A159" s="50">
        <v>921680554</v>
      </c>
      <c r="B159" s="51" t="s">
        <v>525</v>
      </c>
      <c r="C159" s="50">
        <v>2022</v>
      </c>
      <c r="D159" s="50">
        <v>66</v>
      </c>
      <c r="E159" s="50">
        <v>400</v>
      </c>
      <c r="F159" s="51" t="s">
        <v>36</v>
      </c>
      <c r="G159" s="51" t="s">
        <v>35</v>
      </c>
      <c r="H159" s="50">
        <v>100</v>
      </c>
      <c r="I159" s="50">
        <v>100</v>
      </c>
      <c r="J159" s="50">
        <v>1.1499999999999999</v>
      </c>
      <c r="K159" s="50">
        <v>201400</v>
      </c>
      <c r="L159" s="50">
        <v>214.093957297689</v>
      </c>
      <c r="M159" s="8">
        <f>(J159*0.5*(H159/100+I159/100))*L159</f>
        <v>246.20805089234233</v>
      </c>
    </row>
    <row r="160" spans="1:13" x14ac:dyDescent="0.35">
      <c r="A160" s="50">
        <v>921680554</v>
      </c>
      <c r="B160" s="51" t="s">
        <v>525</v>
      </c>
      <c r="C160" s="50">
        <v>2022</v>
      </c>
      <c r="D160" s="50">
        <v>66</v>
      </c>
      <c r="E160" s="50">
        <v>1200</v>
      </c>
      <c r="F160" s="51" t="s">
        <v>36</v>
      </c>
      <c r="G160" s="51" t="s">
        <v>35</v>
      </c>
      <c r="H160" s="50">
        <v>100</v>
      </c>
      <c r="I160" s="50">
        <v>100</v>
      </c>
      <c r="J160" s="50">
        <v>0.12</v>
      </c>
      <c r="K160" s="50">
        <v>201700</v>
      </c>
      <c r="L160" s="50">
        <v>309.244844742373</v>
      </c>
      <c r="M160" s="8">
        <f>(J160*0.5*(H160/100+I160/100))*L160</f>
        <v>37.109381369084758</v>
      </c>
    </row>
    <row r="161" spans="1:13" x14ac:dyDescent="0.35">
      <c r="A161" s="50">
        <v>921680554</v>
      </c>
      <c r="B161" s="51" t="s">
        <v>525</v>
      </c>
      <c r="C161" s="50">
        <v>2022</v>
      </c>
      <c r="D161" s="50">
        <v>132</v>
      </c>
      <c r="E161" s="50">
        <v>400</v>
      </c>
      <c r="F161" s="51" t="s">
        <v>36</v>
      </c>
      <c r="G161" s="51" t="s">
        <v>35</v>
      </c>
      <c r="H161" s="50">
        <v>100</v>
      </c>
      <c r="I161" s="50">
        <v>100</v>
      </c>
      <c r="J161" s="50">
        <v>1.4</v>
      </c>
      <c r="K161" s="50">
        <v>202000</v>
      </c>
      <c r="L161" s="50">
        <v>355.55972740607098</v>
      </c>
      <c r="M161" s="8">
        <f>(J161*0.5*(H161/100+I161/100))*L161</f>
        <v>497.78361836849933</v>
      </c>
    </row>
    <row r="162" spans="1:13" x14ac:dyDescent="0.35">
      <c r="A162" s="50">
        <v>985411131</v>
      </c>
      <c r="B162" s="51" t="s">
        <v>526</v>
      </c>
      <c r="C162" s="50">
        <v>2022</v>
      </c>
      <c r="D162" s="50">
        <v>33</v>
      </c>
      <c r="E162" s="50">
        <v>400</v>
      </c>
      <c r="F162" s="51" t="s">
        <v>36</v>
      </c>
      <c r="G162" s="51" t="s">
        <v>37</v>
      </c>
      <c r="H162" s="50">
        <v>100</v>
      </c>
      <c r="I162" s="50">
        <v>100</v>
      </c>
      <c r="J162" s="50">
        <v>5.72</v>
      </c>
      <c r="K162" s="50">
        <v>203200</v>
      </c>
      <c r="L162" s="50">
        <v>134.659101938714</v>
      </c>
      <c r="M162" s="8">
        <f>(J162*0.5*(H162/100+I162/100))*L162</f>
        <v>770.2500630894441</v>
      </c>
    </row>
    <row r="163" spans="1:13" x14ac:dyDescent="0.35">
      <c r="A163" s="50">
        <v>985411131</v>
      </c>
      <c r="B163" s="51" t="s">
        <v>526</v>
      </c>
      <c r="C163" s="50">
        <v>2022</v>
      </c>
      <c r="D163" s="50">
        <v>33</v>
      </c>
      <c r="E163" s="50">
        <v>400</v>
      </c>
      <c r="F163" s="51" t="s">
        <v>36</v>
      </c>
      <c r="G163" s="51" t="s">
        <v>35</v>
      </c>
      <c r="H163" s="50">
        <v>100</v>
      </c>
      <c r="I163" s="50">
        <v>100</v>
      </c>
      <c r="J163" s="50">
        <v>3.9729999999999999</v>
      </c>
      <c r="K163" s="50">
        <v>201000</v>
      </c>
      <c r="L163" s="50">
        <v>102.94228078396</v>
      </c>
      <c r="M163" s="8">
        <f>(J163*0.5*(H163/100+I163/100))*L163</f>
        <v>408.9896815546731</v>
      </c>
    </row>
    <row r="164" spans="1:13" x14ac:dyDescent="0.35">
      <c r="A164" s="50">
        <v>985411131</v>
      </c>
      <c r="B164" s="51" t="s">
        <v>526</v>
      </c>
      <c r="C164" s="50">
        <v>2022</v>
      </c>
      <c r="D164" s="50">
        <v>33</v>
      </c>
      <c r="E164" s="50">
        <v>630</v>
      </c>
      <c r="F164" s="51" t="s">
        <v>36</v>
      </c>
      <c r="G164" s="51" t="s">
        <v>35</v>
      </c>
      <c r="H164" s="50">
        <v>100</v>
      </c>
      <c r="I164" s="50">
        <v>100</v>
      </c>
      <c r="J164" s="50">
        <v>7.109</v>
      </c>
      <c r="K164" s="50">
        <v>201100</v>
      </c>
      <c r="L164" s="50">
        <v>116.58362290155399</v>
      </c>
      <c r="M164" s="8">
        <f>(J164*0.5*(H164/100+I164/100))*L164</f>
        <v>828.79297520714738</v>
      </c>
    </row>
    <row r="165" spans="1:13" x14ac:dyDescent="0.35">
      <c r="A165" s="50">
        <v>985411131</v>
      </c>
      <c r="B165" s="51" t="s">
        <v>526</v>
      </c>
      <c r="C165" s="50">
        <v>2022</v>
      </c>
      <c r="D165" s="50">
        <v>66</v>
      </c>
      <c r="E165" s="50">
        <v>400</v>
      </c>
      <c r="F165" s="51" t="s">
        <v>36</v>
      </c>
      <c r="G165" s="51" t="s">
        <v>35</v>
      </c>
      <c r="H165" s="50">
        <v>100</v>
      </c>
      <c r="I165" s="50">
        <v>100</v>
      </c>
      <c r="J165" s="50">
        <v>0.6</v>
      </c>
      <c r="K165" s="50">
        <v>201400</v>
      </c>
      <c r="L165" s="50">
        <v>214.093957297689</v>
      </c>
      <c r="M165" s="8">
        <f>(J165*0.5*(H165/100+I165/100))*L165</f>
        <v>128.45637437861339</v>
      </c>
    </row>
    <row r="166" spans="1:13" x14ac:dyDescent="0.35">
      <c r="A166" s="50">
        <v>985411131</v>
      </c>
      <c r="B166" s="51" t="s">
        <v>526</v>
      </c>
      <c r="C166" s="50">
        <v>2022</v>
      </c>
      <c r="D166" s="50">
        <v>66</v>
      </c>
      <c r="E166" s="50">
        <v>800</v>
      </c>
      <c r="F166" s="51" t="s">
        <v>36</v>
      </c>
      <c r="G166" s="51" t="s">
        <v>35</v>
      </c>
      <c r="H166" s="50">
        <v>100</v>
      </c>
      <c r="I166" s="50">
        <v>100</v>
      </c>
      <c r="J166" s="50">
        <v>3.98</v>
      </c>
      <c r="K166" s="50">
        <v>201600</v>
      </c>
      <c r="L166" s="50">
        <v>267.64885598157599</v>
      </c>
      <c r="M166" s="8">
        <f>(J166*0.5*(H166/100+I166/100))*L166</f>
        <v>1065.2424468066724</v>
      </c>
    </row>
    <row r="167" spans="1:13" x14ac:dyDescent="0.35">
      <c r="A167" s="50">
        <v>985411131</v>
      </c>
      <c r="B167" s="51" t="s">
        <v>526</v>
      </c>
      <c r="C167" s="50">
        <v>2022</v>
      </c>
      <c r="D167" s="50">
        <v>132</v>
      </c>
      <c r="E167" s="50">
        <v>800</v>
      </c>
      <c r="F167" s="51" t="s">
        <v>36</v>
      </c>
      <c r="G167" s="51" t="s">
        <v>35</v>
      </c>
      <c r="H167" s="50">
        <v>100</v>
      </c>
      <c r="I167" s="50">
        <v>100</v>
      </c>
      <c r="J167" s="50">
        <v>1.2</v>
      </c>
      <c r="K167" s="50">
        <v>202200</v>
      </c>
      <c r="L167" s="50">
        <v>405.57798183724901</v>
      </c>
      <c r="M167" s="8">
        <f>(J167*0.5*(H167/100+I167/100))*L167</f>
        <v>486.69357820469878</v>
      </c>
    </row>
    <row r="168" spans="1:13" x14ac:dyDescent="0.35">
      <c r="A168" s="50">
        <v>917983550</v>
      </c>
      <c r="B168" s="51" t="s">
        <v>527</v>
      </c>
      <c r="C168" s="50">
        <v>2022</v>
      </c>
      <c r="D168" s="50">
        <v>132</v>
      </c>
      <c r="E168" s="50">
        <v>1200</v>
      </c>
      <c r="F168" s="51" t="s">
        <v>36</v>
      </c>
      <c r="G168" s="51" t="s">
        <v>35</v>
      </c>
      <c r="H168" s="50">
        <v>0</v>
      </c>
      <c r="I168" s="50">
        <v>0</v>
      </c>
      <c r="J168" s="50">
        <v>0.7</v>
      </c>
      <c r="K168" s="50">
        <v>202300</v>
      </c>
      <c r="L168" s="50">
        <v>444.93578002097399</v>
      </c>
      <c r="M168" s="8">
        <f>(J168*0.5*(H168/100+I168/100))*L168</f>
        <v>0</v>
      </c>
    </row>
    <row r="169" spans="1:13" x14ac:dyDescent="0.35">
      <c r="A169" s="50">
        <v>980234088</v>
      </c>
      <c r="B169" s="51" t="s">
        <v>313</v>
      </c>
      <c r="C169" s="50">
        <v>2022</v>
      </c>
      <c r="D169" s="50">
        <v>132</v>
      </c>
      <c r="E169" s="50">
        <v>400</v>
      </c>
      <c r="F169" s="51" t="s">
        <v>36</v>
      </c>
      <c r="G169" s="51" t="s">
        <v>35</v>
      </c>
      <c r="H169" s="50">
        <v>100</v>
      </c>
      <c r="I169" s="50">
        <v>100</v>
      </c>
      <c r="J169" s="50">
        <v>0</v>
      </c>
      <c r="K169" s="50">
        <v>202000</v>
      </c>
      <c r="L169" s="50">
        <v>355.55972740607098</v>
      </c>
      <c r="M169" s="8">
        <f>(J169*0.5*(H169/100+I169/100))*L169</f>
        <v>0</v>
      </c>
    </row>
    <row r="170" spans="1:13" x14ac:dyDescent="0.35">
      <c r="A170" s="50">
        <v>996732673</v>
      </c>
      <c r="B170" s="51" t="s">
        <v>314</v>
      </c>
      <c r="C170" s="50">
        <v>2022</v>
      </c>
      <c r="D170" s="50">
        <v>66</v>
      </c>
      <c r="E170" s="50">
        <v>1200</v>
      </c>
      <c r="F170" s="51" t="s">
        <v>36</v>
      </c>
      <c r="G170" s="51" t="s">
        <v>35</v>
      </c>
      <c r="H170" s="50">
        <v>100</v>
      </c>
      <c r="I170" s="50">
        <v>100</v>
      </c>
      <c r="J170" s="50">
        <v>1</v>
      </c>
      <c r="K170" s="50">
        <v>201700</v>
      </c>
      <c r="L170" s="50">
        <v>309.244844742373</v>
      </c>
      <c r="M170" s="8">
        <f>(J170*0.5*(H170/100+I170/100))*L170</f>
        <v>309.244844742373</v>
      </c>
    </row>
    <row r="171" spans="1:13" x14ac:dyDescent="0.35">
      <c r="A171" s="50">
        <v>925017809</v>
      </c>
      <c r="B171" s="51" t="s">
        <v>361</v>
      </c>
      <c r="C171" s="50">
        <v>2022</v>
      </c>
      <c r="D171" s="50">
        <v>66</v>
      </c>
      <c r="E171" s="50">
        <v>400</v>
      </c>
      <c r="F171" s="51" t="s">
        <v>36</v>
      </c>
      <c r="G171" s="51" t="s">
        <v>35</v>
      </c>
      <c r="H171" s="50">
        <v>100</v>
      </c>
      <c r="I171" s="50">
        <v>100</v>
      </c>
      <c r="J171" s="50">
        <v>0.05</v>
      </c>
      <c r="K171" s="50">
        <v>201400</v>
      </c>
      <c r="L171" s="50">
        <v>214.093957297689</v>
      </c>
      <c r="M171" s="8">
        <f>(J171*0.5*(H171/100+I171/100))*L171</f>
        <v>10.704697864884452</v>
      </c>
    </row>
    <row r="172" spans="1:13" x14ac:dyDescent="0.35">
      <c r="A172" s="50">
        <v>919884452</v>
      </c>
      <c r="B172" s="51" t="s">
        <v>315</v>
      </c>
      <c r="C172" s="50">
        <v>2022</v>
      </c>
      <c r="D172" s="50">
        <v>66</v>
      </c>
      <c r="E172" s="50">
        <v>630</v>
      </c>
      <c r="F172" s="51" t="s">
        <v>36</v>
      </c>
      <c r="G172" s="51" t="s">
        <v>35</v>
      </c>
      <c r="H172" s="50">
        <v>100</v>
      </c>
      <c r="I172" s="50">
        <v>100</v>
      </c>
      <c r="J172" s="50">
        <v>5.5E-2</v>
      </c>
      <c r="K172" s="50">
        <v>201500</v>
      </c>
      <c r="L172" s="50">
        <v>244.408050892342</v>
      </c>
      <c r="M172" s="8">
        <f>(J172*0.5*(H172/100+I172/100))*L172</f>
        <v>13.44244279907881</v>
      </c>
    </row>
    <row r="173" spans="1:13" x14ac:dyDescent="0.35">
      <c r="A173" s="50">
        <v>919884452</v>
      </c>
      <c r="B173" s="51" t="s">
        <v>315</v>
      </c>
      <c r="C173" s="50">
        <v>2022</v>
      </c>
      <c r="D173" s="50">
        <v>132</v>
      </c>
      <c r="E173" s="50">
        <v>630</v>
      </c>
      <c r="F173" s="51" t="s">
        <v>36</v>
      </c>
      <c r="G173" s="51" t="s">
        <v>35</v>
      </c>
      <c r="H173" s="50">
        <v>100</v>
      </c>
      <c r="I173" s="50">
        <v>100</v>
      </c>
      <c r="J173" s="50">
        <v>0.22500000000000001</v>
      </c>
      <c r="K173" s="50">
        <v>202100</v>
      </c>
      <c r="L173" s="50">
        <v>369.95892186353097</v>
      </c>
      <c r="M173" s="8">
        <f>(J173*0.5*(H173/100+I173/100))*L173</f>
        <v>83.240757419294468</v>
      </c>
    </row>
    <row r="174" spans="1:13" x14ac:dyDescent="0.35">
      <c r="A174" s="50">
        <v>923819177</v>
      </c>
      <c r="B174" s="51" t="s">
        <v>362</v>
      </c>
      <c r="C174" s="50">
        <v>2022</v>
      </c>
      <c r="D174" s="50">
        <v>66</v>
      </c>
      <c r="E174" s="50">
        <v>400</v>
      </c>
      <c r="F174" s="51" t="s">
        <v>36</v>
      </c>
      <c r="G174" s="51" t="s">
        <v>35</v>
      </c>
      <c r="H174" s="50">
        <v>100</v>
      </c>
      <c r="I174" s="50">
        <v>100</v>
      </c>
      <c r="J174" s="50">
        <v>0.28999999999999998</v>
      </c>
      <c r="K174" s="50">
        <v>201400</v>
      </c>
      <c r="L174" s="50">
        <v>214.093957297689</v>
      </c>
      <c r="M174" s="8">
        <f>(J174*0.5*(H174/100+I174/100))*L174</f>
        <v>62.087247616329805</v>
      </c>
    </row>
    <row r="175" spans="1:13" x14ac:dyDescent="0.35">
      <c r="A175" s="50">
        <v>924940379</v>
      </c>
      <c r="B175" s="51" t="s">
        <v>342</v>
      </c>
      <c r="C175" s="50">
        <v>2022</v>
      </c>
      <c r="D175" s="50">
        <v>24</v>
      </c>
      <c r="E175" s="50">
        <v>50</v>
      </c>
      <c r="F175" s="51" t="s">
        <v>36</v>
      </c>
      <c r="G175" s="51" t="s">
        <v>35</v>
      </c>
      <c r="H175" s="50">
        <v>100</v>
      </c>
      <c r="I175" s="50">
        <v>100</v>
      </c>
      <c r="J175" s="50">
        <v>1.0860000000000001</v>
      </c>
      <c r="K175" s="50">
        <v>200500</v>
      </c>
      <c r="L175" s="50">
        <v>34.397062817516399</v>
      </c>
      <c r="M175" s="8">
        <f>(J175*0.5*(H175/100+I175/100))*L175</f>
        <v>37.355210219822816</v>
      </c>
    </row>
    <row r="176" spans="1:13" x14ac:dyDescent="0.35">
      <c r="A176" s="50">
        <v>924940379</v>
      </c>
      <c r="B176" s="51" t="s">
        <v>342</v>
      </c>
      <c r="C176" s="50">
        <v>2022</v>
      </c>
      <c r="D176" s="50">
        <v>24</v>
      </c>
      <c r="E176" s="50">
        <v>95</v>
      </c>
      <c r="F176" s="51" t="s">
        <v>36</v>
      </c>
      <c r="G176" s="51" t="s">
        <v>35</v>
      </c>
      <c r="H176" s="50">
        <v>100</v>
      </c>
      <c r="I176" s="50">
        <v>100</v>
      </c>
      <c r="J176" s="50">
        <v>1.17</v>
      </c>
      <c r="K176" s="50">
        <v>200600</v>
      </c>
      <c r="L176" s="50">
        <v>41.3036238081649</v>
      </c>
      <c r="M176" s="8">
        <f>(J176*0.5*(H176/100+I176/100))*L176</f>
        <v>48.32523985555293</v>
      </c>
    </row>
    <row r="177" spans="1:13" x14ac:dyDescent="0.35">
      <c r="A177" s="50">
        <v>924940379</v>
      </c>
      <c r="B177" s="51" t="s">
        <v>342</v>
      </c>
      <c r="C177" s="50">
        <v>2022</v>
      </c>
      <c r="D177" s="50">
        <v>24</v>
      </c>
      <c r="E177" s="50">
        <v>240</v>
      </c>
      <c r="F177" s="51" t="s">
        <v>36</v>
      </c>
      <c r="G177" s="51" t="s">
        <v>35</v>
      </c>
      <c r="H177" s="50">
        <v>100</v>
      </c>
      <c r="I177" s="50">
        <v>100</v>
      </c>
      <c r="J177" s="50">
        <v>2.516</v>
      </c>
      <c r="K177" s="50">
        <v>200800</v>
      </c>
      <c r="L177" s="50">
        <v>58.1431027999948</v>
      </c>
      <c r="M177" s="8">
        <f>(J177*0.5*(H177/100+I177/100))*L177</f>
        <v>146.28804664478693</v>
      </c>
    </row>
    <row r="178" spans="1:13" x14ac:dyDescent="0.35">
      <c r="A178" s="50">
        <v>987059729</v>
      </c>
      <c r="B178" s="51" t="s">
        <v>38</v>
      </c>
      <c r="C178" s="50">
        <v>2022</v>
      </c>
      <c r="D178" s="50">
        <v>66</v>
      </c>
      <c r="E178" s="50">
        <v>400</v>
      </c>
      <c r="F178" s="51" t="s">
        <v>36</v>
      </c>
      <c r="G178" s="51" t="s">
        <v>35</v>
      </c>
      <c r="H178" s="50">
        <v>0</v>
      </c>
      <c r="I178" s="50">
        <v>100</v>
      </c>
      <c r="J178" s="50">
        <v>4.4999999999999998E-2</v>
      </c>
      <c r="K178" s="50">
        <v>201400</v>
      </c>
      <c r="L178" s="50">
        <v>214.093957297689</v>
      </c>
      <c r="M178" s="8">
        <f>(J178*0.5*(H178/100+I178/100))*L178</f>
        <v>4.8171140391980023</v>
      </c>
    </row>
    <row r="179" spans="1:13" x14ac:dyDescent="0.35">
      <c r="A179" s="50">
        <v>921025610</v>
      </c>
      <c r="B179" s="51" t="s">
        <v>402</v>
      </c>
      <c r="C179" s="50">
        <v>2022</v>
      </c>
      <c r="D179" s="50">
        <v>132</v>
      </c>
      <c r="E179" s="50">
        <v>400</v>
      </c>
      <c r="F179" s="51" t="s">
        <v>36</v>
      </c>
      <c r="G179" s="51" t="s">
        <v>37</v>
      </c>
      <c r="H179" s="50">
        <v>100</v>
      </c>
      <c r="I179" s="50">
        <v>100</v>
      </c>
      <c r="J179" s="50">
        <v>0.70099999999999996</v>
      </c>
      <c r="K179" s="50">
        <v>204200</v>
      </c>
      <c r="L179" s="50">
        <v>402.40833361349002</v>
      </c>
      <c r="M179" s="8">
        <f>(J179*0.5*(H179/100+I179/100))*L179</f>
        <v>282.08824186305651</v>
      </c>
    </row>
    <row r="180" spans="1:13" x14ac:dyDescent="0.35">
      <c r="A180" s="50">
        <v>921025610</v>
      </c>
      <c r="B180" s="51" t="s">
        <v>402</v>
      </c>
      <c r="C180" s="50">
        <v>2022</v>
      </c>
      <c r="D180" s="50">
        <v>132</v>
      </c>
      <c r="E180" s="50">
        <v>400</v>
      </c>
      <c r="F180" s="51" t="s">
        <v>36</v>
      </c>
      <c r="G180" s="51" t="s">
        <v>35</v>
      </c>
      <c r="H180" s="50">
        <v>100</v>
      </c>
      <c r="I180" s="50">
        <v>100</v>
      </c>
      <c r="J180" s="50">
        <v>1.39</v>
      </c>
      <c r="K180" s="50">
        <v>202000</v>
      </c>
      <c r="L180" s="50">
        <v>355.55972740607098</v>
      </c>
      <c r="M180" s="8">
        <f>(J180*0.5*(H180/100+I180/100))*L180</f>
        <v>494.22802109443865</v>
      </c>
    </row>
    <row r="181" spans="1:13" x14ac:dyDescent="0.35">
      <c r="A181" s="50">
        <v>921025610</v>
      </c>
      <c r="B181" s="51" t="s">
        <v>402</v>
      </c>
      <c r="C181" s="50">
        <v>2022</v>
      </c>
      <c r="D181" s="50">
        <v>132</v>
      </c>
      <c r="E181" s="50">
        <v>630</v>
      </c>
      <c r="F181" s="51" t="s">
        <v>36</v>
      </c>
      <c r="G181" s="51" t="s">
        <v>35</v>
      </c>
      <c r="H181" s="50">
        <v>100</v>
      </c>
      <c r="I181" s="50">
        <v>100</v>
      </c>
      <c r="J181" s="50">
        <v>0.11700000000000001</v>
      </c>
      <c r="K181" s="50">
        <v>202100</v>
      </c>
      <c r="L181" s="50">
        <v>369.95892186353097</v>
      </c>
      <c r="M181" s="8">
        <f>(J181*0.5*(H181/100+I181/100))*L181</f>
        <v>43.285193858033125</v>
      </c>
    </row>
    <row r="182" spans="1:13" x14ac:dyDescent="0.35">
      <c r="A182" s="50">
        <v>924619260</v>
      </c>
      <c r="B182" s="51" t="s">
        <v>363</v>
      </c>
      <c r="C182" s="50">
        <v>2022</v>
      </c>
      <c r="D182" s="50">
        <v>66</v>
      </c>
      <c r="E182" s="50">
        <v>400</v>
      </c>
      <c r="F182" s="51" t="s">
        <v>36</v>
      </c>
      <c r="G182" s="51" t="s">
        <v>35</v>
      </c>
      <c r="H182" s="50">
        <v>100</v>
      </c>
      <c r="I182" s="50">
        <v>100</v>
      </c>
      <c r="J182" s="50">
        <v>1.79</v>
      </c>
      <c r="K182" s="50">
        <v>201400</v>
      </c>
      <c r="L182" s="50">
        <v>214.093957297689</v>
      </c>
      <c r="M182" s="8">
        <f>(J182*0.5*(H182/100+I182/100))*L182</f>
        <v>383.22818356286331</v>
      </c>
    </row>
    <row r="183" spans="1:13" x14ac:dyDescent="0.35">
      <c r="A183" s="50">
        <v>924619260</v>
      </c>
      <c r="B183" s="51" t="s">
        <v>363</v>
      </c>
      <c r="C183" s="50">
        <v>2022</v>
      </c>
      <c r="D183" s="50">
        <v>66</v>
      </c>
      <c r="E183" s="50">
        <v>800</v>
      </c>
      <c r="F183" s="51" t="s">
        <v>36</v>
      </c>
      <c r="G183" s="51" t="s">
        <v>35</v>
      </c>
      <c r="H183" s="50">
        <v>100</v>
      </c>
      <c r="I183" s="50">
        <v>100</v>
      </c>
      <c r="J183" s="50">
        <v>1.5</v>
      </c>
      <c r="K183" s="50">
        <v>201600</v>
      </c>
      <c r="L183" s="50">
        <v>267.64885598157599</v>
      </c>
      <c r="M183" s="8">
        <f>(J183*0.5*(H183/100+I183/100))*L183</f>
        <v>401.47328397236402</v>
      </c>
    </row>
    <row r="184" spans="1:13" x14ac:dyDescent="0.35">
      <c r="A184" s="50">
        <v>924619260</v>
      </c>
      <c r="B184" s="51" t="s">
        <v>363</v>
      </c>
      <c r="C184" s="50">
        <v>2022</v>
      </c>
      <c r="D184" s="50">
        <v>66</v>
      </c>
      <c r="E184" s="50">
        <v>1200</v>
      </c>
      <c r="F184" s="51" t="s">
        <v>36</v>
      </c>
      <c r="G184" s="51" t="s">
        <v>35</v>
      </c>
      <c r="H184" s="50">
        <v>100</v>
      </c>
      <c r="I184" s="50">
        <v>100</v>
      </c>
      <c r="J184" s="50">
        <v>1.7490000000000001</v>
      </c>
      <c r="K184" s="50">
        <v>201700</v>
      </c>
      <c r="L184" s="50">
        <v>309.244844742373</v>
      </c>
      <c r="M184" s="8">
        <f>(J184*0.5*(H184/100+I184/100))*L184</f>
        <v>540.86923345441039</v>
      </c>
    </row>
    <row r="185" spans="1:13" x14ac:dyDescent="0.35">
      <c r="A185" s="50">
        <v>924619260</v>
      </c>
      <c r="B185" s="51" t="s">
        <v>363</v>
      </c>
      <c r="C185" s="50">
        <v>2022</v>
      </c>
      <c r="D185" s="50">
        <v>66</v>
      </c>
      <c r="E185" s="50">
        <v>2000</v>
      </c>
      <c r="F185" s="51" t="s">
        <v>36</v>
      </c>
      <c r="G185" s="51" t="s">
        <v>35</v>
      </c>
      <c r="H185" s="50">
        <v>100</v>
      </c>
      <c r="I185" s="50">
        <v>100</v>
      </c>
      <c r="J185" s="50">
        <v>0.316</v>
      </c>
      <c r="K185" s="50">
        <v>201900</v>
      </c>
      <c r="L185" s="50">
        <v>375.76912313584</v>
      </c>
      <c r="M185" s="8">
        <f>(J185*0.5*(H185/100+I185/100))*L185</f>
        <v>118.74304291092544</v>
      </c>
    </row>
    <row r="186" spans="1:13" x14ac:dyDescent="0.35">
      <c r="A186" s="50">
        <v>924619260</v>
      </c>
      <c r="B186" s="51" t="s">
        <v>363</v>
      </c>
      <c r="C186" s="50">
        <v>2022</v>
      </c>
      <c r="D186" s="50">
        <v>132</v>
      </c>
      <c r="E186" s="50">
        <v>630</v>
      </c>
      <c r="F186" s="51" t="s">
        <v>36</v>
      </c>
      <c r="G186" s="51" t="s">
        <v>35</v>
      </c>
      <c r="H186" s="50">
        <v>100</v>
      </c>
      <c r="I186" s="50">
        <v>100</v>
      </c>
      <c r="J186" s="50">
        <v>1.1000000000000001</v>
      </c>
      <c r="K186" s="50">
        <v>202100</v>
      </c>
      <c r="L186" s="50">
        <v>369.95892186353097</v>
      </c>
      <c r="M186" s="8">
        <f>(J186*0.5*(H186/100+I186/100))*L186</f>
        <v>406.95481404988408</v>
      </c>
    </row>
    <row r="187" spans="1:13" x14ac:dyDescent="0.35">
      <c r="A187" s="50">
        <v>925803375</v>
      </c>
      <c r="B187" s="51" t="s">
        <v>403</v>
      </c>
      <c r="C187" s="50">
        <v>2022</v>
      </c>
      <c r="D187" s="50">
        <v>24</v>
      </c>
      <c r="E187" s="50">
        <v>400</v>
      </c>
      <c r="F187" s="51" t="s">
        <v>34</v>
      </c>
      <c r="G187" s="51" t="s">
        <v>35</v>
      </c>
      <c r="H187" s="50">
        <v>100</v>
      </c>
      <c r="I187" s="50">
        <v>100</v>
      </c>
      <c r="J187" s="50">
        <v>0.8</v>
      </c>
      <c r="K187" s="50">
        <v>200400</v>
      </c>
      <c r="L187" s="50">
        <v>67.626361746188905</v>
      </c>
      <c r="M187" s="8">
        <f>(J187*0.5*(H187/100+I187/100))*L187</f>
        <v>54.101089396951124</v>
      </c>
    </row>
    <row r="188" spans="1:13" x14ac:dyDescent="0.35">
      <c r="A188" s="50">
        <v>925803375</v>
      </c>
      <c r="B188" s="51" t="s">
        <v>403</v>
      </c>
      <c r="C188" s="50">
        <v>2022</v>
      </c>
      <c r="D188" s="50">
        <v>66</v>
      </c>
      <c r="E188" s="50">
        <v>400</v>
      </c>
      <c r="F188" s="51" t="s">
        <v>36</v>
      </c>
      <c r="G188" s="51" t="s">
        <v>35</v>
      </c>
      <c r="H188" s="50">
        <v>100</v>
      </c>
      <c r="I188" s="50">
        <v>100</v>
      </c>
      <c r="J188" s="50">
        <v>0.1</v>
      </c>
      <c r="K188" s="50">
        <v>201400</v>
      </c>
      <c r="L188" s="50">
        <v>214.093957297689</v>
      </c>
      <c r="M188" s="8">
        <f>(J188*0.5*(H188/100+I188/100))*L188</f>
        <v>21.409395729768903</v>
      </c>
    </row>
    <row r="189" spans="1:13" x14ac:dyDescent="0.35">
      <c r="A189" s="50">
        <v>925803375</v>
      </c>
      <c r="B189" s="51" t="s">
        <v>403</v>
      </c>
      <c r="C189" s="50">
        <v>2022</v>
      </c>
      <c r="D189" s="50">
        <v>66</v>
      </c>
      <c r="E189" s="50">
        <v>1200</v>
      </c>
      <c r="F189" s="51" t="s">
        <v>36</v>
      </c>
      <c r="G189" s="51" t="s">
        <v>35</v>
      </c>
      <c r="H189" s="50">
        <v>100</v>
      </c>
      <c r="I189" s="50">
        <v>100</v>
      </c>
      <c r="J189" s="50">
        <v>0.08</v>
      </c>
      <c r="K189" s="50">
        <v>201700</v>
      </c>
      <c r="L189" s="50">
        <v>309.244844742373</v>
      </c>
      <c r="M189" s="8">
        <f>(J189*0.5*(H189/100+I189/100))*L189</f>
        <v>24.739587579389841</v>
      </c>
    </row>
    <row r="190" spans="1:13" x14ac:dyDescent="0.35">
      <c r="A190" s="50">
        <v>918999361</v>
      </c>
      <c r="B190" s="51" t="s">
        <v>529</v>
      </c>
      <c r="C190" s="50">
        <v>2022</v>
      </c>
      <c r="D190" s="50">
        <v>66</v>
      </c>
      <c r="E190" s="50">
        <v>400</v>
      </c>
      <c r="F190" s="51" t="s">
        <v>36</v>
      </c>
      <c r="G190" s="51" t="s">
        <v>35</v>
      </c>
      <c r="H190" s="50">
        <v>100</v>
      </c>
      <c r="I190" s="50">
        <v>100</v>
      </c>
      <c r="J190" s="50">
        <v>0.65</v>
      </c>
      <c r="K190" s="50">
        <v>201400</v>
      </c>
      <c r="L190" s="50">
        <v>214.093957297689</v>
      </c>
      <c r="M190" s="8">
        <f>(J190*0.5*(H190/100+I190/100))*L190</f>
        <v>139.16107224349787</v>
      </c>
    </row>
    <row r="191" spans="1:13" x14ac:dyDescent="0.35">
      <c r="A191" s="50">
        <v>988807648</v>
      </c>
      <c r="B191" s="51" t="s">
        <v>364</v>
      </c>
      <c r="C191" s="50">
        <v>2022</v>
      </c>
      <c r="D191" s="50">
        <v>66</v>
      </c>
      <c r="E191" s="50">
        <v>400</v>
      </c>
      <c r="F191" s="51" t="s">
        <v>36</v>
      </c>
      <c r="G191" s="51" t="s">
        <v>37</v>
      </c>
      <c r="H191" s="50">
        <v>100</v>
      </c>
      <c r="I191" s="50">
        <v>100</v>
      </c>
      <c r="J191" s="50">
        <v>0.45200000000000001</v>
      </c>
      <c r="K191" s="50">
        <v>203600</v>
      </c>
      <c r="L191" s="50">
        <v>233.13948732987799</v>
      </c>
      <c r="M191" s="8">
        <f>(J191*0.5*(H191/100+I191/100))*L191</f>
        <v>105.37904827310486</v>
      </c>
    </row>
    <row r="192" spans="1:13" x14ac:dyDescent="0.35">
      <c r="A192" s="50">
        <v>988807648</v>
      </c>
      <c r="B192" s="51" t="s">
        <v>364</v>
      </c>
      <c r="C192" s="50">
        <v>2022</v>
      </c>
      <c r="D192" s="50">
        <v>66</v>
      </c>
      <c r="E192" s="50">
        <v>400</v>
      </c>
      <c r="F192" s="51" t="s">
        <v>36</v>
      </c>
      <c r="G192" s="51" t="s">
        <v>35</v>
      </c>
      <c r="H192" s="50">
        <v>0</v>
      </c>
      <c r="I192" s="50">
        <v>100</v>
      </c>
      <c r="J192" s="50">
        <v>0.11799999999999999</v>
      </c>
      <c r="K192" s="50">
        <v>201400</v>
      </c>
      <c r="L192" s="50">
        <v>214.093957297689</v>
      </c>
      <c r="M192" s="8">
        <f>(J192*0.5*(H192/100+I192/100))*L192</f>
        <v>12.63154348056365</v>
      </c>
    </row>
    <row r="193" spans="1:13" x14ac:dyDescent="0.35">
      <c r="A193" s="50">
        <v>988807648</v>
      </c>
      <c r="B193" s="51" t="s">
        <v>364</v>
      </c>
      <c r="C193" s="50">
        <v>2022</v>
      </c>
      <c r="D193" s="50">
        <v>66</v>
      </c>
      <c r="E193" s="50">
        <v>400</v>
      </c>
      <c r="F193" s="51" t="s">
        <v>36</v>
      </c>
      <c r="G193" s="51" t="s">
        <v>35</v>
      </c>
      <c r="H193" s="50">
        <v>100</v>
      </c>
      <c r="I193" s="50">
        <v>100</v>
      </c>
      <c r="J193" s="50">
        <v>4.7370000000000001</v>
      </c>
      <c r="K193" s="50">
        <v>201400</v>
      </c>
      <c r="L193" s="50">
        <v>214.093957297689</v>
      </c>
      <c r="M193" s="8">
        <f>(J193*0.5*(H193/100+I193/100))*L193</f>
        <v>1014.1630757191529</v>
      </c>
    </row>
    <row r="194" spans="1:13" x14ac:dyDescent="0.35">
      <c r="A194" s="50">
        <v>988807648</v>
      </c>
      <c r="B194" s="51" t="s">
        <v>364</v>
      </c>
      <c r="C194" s="50">
        <v>2022</v>
      </c>
      <c r="D194" s="50">
        <v>66</v>
      </c>
      <c r="E194" s="50">
        <v>630</v>
      </c>
      <c r="F194" s="51" t="s">
        <v>36</v>
      </c>
      <c r="G194" s="51" t="s">
        <v>35</v>
      </c>
      <c r="H194" s="50">
        <v>100</v>
      </c>
      <c r="I194" s="50">
        <v>100</v>
      </c>
      <c r="J194" s="50">
        <v>2.98</v>
      </c>
      <c r="K194" s="50">
        <v>201500</v>
      </c>
      <c r="L194" s="50">
        <v>244.408050892342</v>
      </c>
      <c r="M194" s="8">
        <f>(J194*0.5*(H194/100+I194/100))*L194</f>
        <v>728.33599165917917</v>
      </c>
    </row>
    <row r="195" spans="1:13" x14ac:dyDescent="0.35">
      <c r="A195" s="50">
        <v>988807648</v>
      </c>
      <c r="B195" s="51" t="s">
        <v>364</v>
      </c>
      <c r="C195" s="50">
        <v>2022</v>
      </c>
      <c r="D195" s="50">
        <v>66</v>
      </c>
      <c r="E195" s="50">
        <v>800</v>
      </c>
      <c r="F195" s="51" t="s">
        <v>36</v>
      </c>
      <c r="G195" s="51" t="s">
        <v>35</v>
      </c>
      <c r="H195" s="50">
        <v>100</v>
      </c>
      <c r="I195" s="50">
        <v>100</v>
      </c>
      <c r="J195" s="50">
        <v>1.147</v>
      </c>
      <c r="K195" s="50">
        <v>201600</v>
      </c>
      <c r="L195" s="50">
        <v>267.64885598157599</v>
      </c>
      <c r="M195" s="8">
        <f>(J195*0.5*(H195/100+I195/100))*L195</f>
        <v>306.99323781086764</v>
      </c>
    </row>
    <row r="196" spans="1:13" x14ac:dyDescent="0.35">
      <c r="A196" s="50">
        <v>988807648</v>
      </c>
      <c r="B196" s="51" t="s">
        <v>364</v>
      </c>
      <c r="C196" s="50">
        <v>2022</v>
      </c>
      <c r="D196" s="50">
        <v>66</v>
      </c>
      <c r="E196" s="50">
        <v>1200</v>
      </c>
      <c r="F196" s="51" t="s">
        <v>36</v>
      </c>
      <c r="G196" s="51" t="s">
        <v>35</v>
      </c>
      <c r="H196" s="50">
        <v>100</v>
      </c>
      <c r="I196" s="50">
        <v>100</v>
      </c>
      <c r="J196" s="50">
        <v>5.9969999999999999</v>
      </c>
      <c r="K196" s="50">
        <v>201700</v>
      </c>
      <c r="L196" s="50">
        <v>309.244844742373</v>
      </c>
      <c r="M196" s="8">
        <f>(J196*0.5*(H196/100+I196/100))*L196</f>
        <v>1854.5413339200109</v>
      </c>
    </row>
    <row r="197" spans="1:13" x14ac:dyDescent="0.35">
      <c r="A197" s="50">
        <v>988807648</v>
      </c>
      <c r="B197" s="51" t="s">
        <v>364</v>
      </c>
      <c r="C197" s="50">
        <v>2022</v>
      </c>
      <c r="D197" s="50">
        <v>66</v>
      </c>
      <c r="E197" s="50">
        <v>1600</v>
      </c>
      <c r="F197" s="51" t="s">
        <v>36</v>
      </c>
      <c r="G197" s="51" t="s">
        <v>35</v>
      </c>
      <c r="H197" s="50">
        <v>100</v>
      </c>
      <c r="I197" s="50">
        <v>100</v>
      </c>
      <c r="J197" s="50">
        <v>2.7029999999999998</v>
      </c>
      <c r="K197" s="50">
        <v>201800</v>
      </c>
      <c r="L197" s="50">
        <v>359.75317701999802</v>
      </c>
      <c r="M197" s="8">
        <f>(J197*0.5*(H197/100+I197/100))*L197</f>
        <v>972.41283748505464</v>
      </c>
    </row>
    <row r="198" spans="1:13" x14ac:dyDescent="0.35">
      <c r="A198" s="50">
        <v>988807648</v>
      </c>
      <c r="B198" s="51" t="s">
        <v>364</v>
      </c>
      <c r="C198" s="50">
        <v>2022</v>
      </c>
      <c r="D198" s="50">
        <v>132</v>
      </c>
      <c r="E198" s="50">
        <v>400</v>
      </c>
      <c r="F198" s="51" t="s">
        <v>36</v>
      </c>
      <c r="G198" s="51" t="s">
        <v>35</v>
      </c>
      <c r="H198" s="50">
        <v>100</v>
      </c>
      <c r="I198" s="50">
        <v>100</v>
      </c>
      <c r="J198" s="50">
        <v>0.96</v>
      </c>
      <c r="K198" s="50">
        <v>202000</v>
      </c>
      <c r="L198" s="50">
        <v>355.55972740607098</v>
      </c>
      <c r="M198" s="8">
        <f>(J198*0.5*(H198/100+I198/100))*L198</f>
        <v>341.33733830982811</v>
      </c>
    </row>
    <row r="199" spans="1:13" x14ac:dyDescent="0.35">
      <c r="A199" s="50">
        <v>988807648</v>
      </c>
      <c r="B199" s="51" t="s">
        <v>364</v>
      </c>
      <c r="C199" s="50">
        <v>2022</v>
      </c>
      <c r="D199" s="50">
        <v>132</v>
      </c>
      <c r="E199" s="50">
        <v>800</v>
      </c>
      <c r="F199" s="51" t="s">
        <v>36</v>
      </c>
      <c r="G199" s="51" t="s">
        <v>35</v>
      </c>
      <c r="H199" s="50">
        <v>100</v>
      </c>
      <c r="I199" s="50">
        <v>100</v>
      </c>
      <c r="J199" s="50">
        <v>4.4560000000000004</v>
      </c>
      <c r="K199" s="50">
        <v>202200</v>
      </c>
      <c r="L199" s="50">
        <v>405.57798183724901</v>
      </c>
      <c r="M199" s="8">
        <f>(J199*0.5*(H199/100+I199/100))*L199</f>
        <v>1807.2554870667818</v>
      </c>
    </row>
    <row r="200" spans="1:13" x14ac:dyDescent="0.35">
      <c r="A200" s="50">
        <v>988807648</v>
      </c>
      <c r="B200" s="51" t="s">
        <v>364</v>
      </c>
      <c r="C200" s="50">
        <v>2022</v>
      </c>
      <c r="D200" s="50">
        <v>132</v>
      </c>
      <c r="E200" s="50">
        <v>1600</v>
      </c>
      <c r="F200" s="51" t="s">
        <v>36</v>
      </c>
      <c r="G200" s="51" t="s">
        <v>35</v>
      </c>
      <c r="H200" s="50">
        <v>100</v>
      </c>
      <c r="I200" s="50">
        <v>100</v>
      </c>
      <c r="J200" s="50">
        <v>2.4832000000000001</v>
      </c>
      <c r="K200" s="50">
        <v>202400</v>
      </c>
      <c r="L200" s="50">
        <v>496.87392704647999</v>
      </c>
      <c r="M200" s="8">
        <f>(J200*0.5*(H200/100+I200/100))*L200</f>
        <v>1233.8373356418192</v>
      </c>
    </row>
    <row r="201" spans="1:13" x14ac:dyDescent="0.35">
      <c r="A201" s="50">
        <v>978631029</v>
      </c>
      <c r="B201" s="51" t="s">
        <v>316</v>
      </c>
      <c r="C201" s="50">
        <v>2022</v>
      </c>
      <c r="D201" s="50">
        <v>66</v>
      </c>
      <c r="E201" s="50">
        <v>400</v>
      </c>
      <c r="F201" s="51" t="s">
        <v>36</v>
      </c>
      <c r="G201" s="51" t="s">
        <v>35</v>
      </c>
      <c r="H201" s="50">
        <v>100</v>
      </c>
      <c r="I201" s="50">
        <v>100</v>
      </c>
      <c r="J201" s="50">
        <v>49.85</v>
      </c>
      <c r="K201" s="50">
        <v>201400</v>
      </c>
      <c r="L201" s="50">
        <v>214.093957297689</v>
      </c>
      <c r="M201" s="8">
        <f>(J201*0.5*(H201/100+I201/100))*L201</f>
        <v>10672.583771289797</v>
      </c>
    </row>
    <row r="202" spans="1:13" x14ac:dyDescent="0.35">
      <c r="A202" s="50">
        <v>978631029</v>
      </c>
      <c r="B202" s="51" t="s">
        <v>316</v>
      </c>
      <c r="C202" s="50">
        <v>2022</v>
      </c>
      <c r="D202" s="50">
        <v>66</v>
      </c>
      <c r="E202" s="50">
        <v>630</v>
      </c>
      <c r="F202" s="51" t="s">
        <v>36</v>
      </c>
      <c r="G202" s="51" t="s">
        <v>35</v>
      </c>
      <c r="H202" s="50">
        <v>100</v>
      </c>
      <c r="I202" s="50">
        <v>100</v>
      </c>
      <c r="J202" s="50">
        <v>12.042999999999999</v>
      </c>
      <c r="K202" s="50">
        <v>201500</v>
      </c>
      <c r="L202" s="50">
        <v>244.408050892342</v>
      </c>
      <c r="M202" s="8">
        <f>(J202*0.5*(H202/100+I202/100))*L202</f>
        <v>2943.4061568964744</v>
      </c>
    </row>
    <row r="203" spans="1:13" x14ac:dyDescent="0.35">
      <c r="A203" s="50">
        <v>978631029</v>
      </c>
      <c r="B203" s="51" t="s">
        <v>316</v>
      </c>
      <c r="C203" s="50">
        <v>2022</v>
      </c>
      <c r="D203" s="50">
        <v>66</v>
      </c>
      <c r="E203" s="50">
        <v>800</v>
      </c>
      <c r="F203" s="51" t="s">
        <v>36</v>
      </c>
      <c r="G203" s="51" t="s">
        <v>35</v>
      </c>
      <c r="H203" s="50">
        <v>100</v>
      </c>
      <c r="I203" s="50">
        <v>100</v>
      </c>
      <c r="J203" s="50">
        <v>4.6020000000000003</v>
      </c>
      <c r="K203" s="50">
        <v>201600</v>
      </c>
      <c r="L203" s="50">
        <v>267.64885598157599</v>
      </c>
      <c r="M203" s="8">
        <f>(J203*0.5*(H203/100+I203/100))*L203</f>
        <v>1231.7200352272127</v>
      </c>
    </row>
    <row r="204" spans="1:13" x14ac:dyDescent="0.35">
      <c r="A204" s="50">
        <v>978631029</v>
      </c>
      <c r="B204" s="51" t="s">
        <v>316</v>
      </c>
      <c r="C204" s="50">
        <v>2022</v>
      </c>
      <c r="D204" s="50">
        <v>66</v>
      </c>
      <c r="E204" s="50">
        <v>1200</v>
      </c>
      <c r="F204" s="51" t="s">
        <v>36</v>
      </c>
      <c r="G204" s="51" t="s">
        <v>35</v>
      </c>
      <c r="H204" s="50">
        <v>100</v>
      </c>
      <c r="I204" s="50">
        <v>100</v>
      </c>
      <c r="J204" s="50">
        <v>20.184999999999999</v>
      </c>
      <c r="K204" s="50">
        <v>201700</v>
      </c>
      <c r="L204" s="50">
        <v>309.244844742373</v>
      </c>
      <c r="M204" s="8">
        <f>(J204*0.5*(H204/100+I204/100))*L204</f>
        <v>6242.1071911247991</v>
      </c>
    </row>
    <row r="205" spans="1:13" x14ac:dyDescent="0.35">
      <c r="A205" s="50">
        <v>978631029</v>
      </c>
      <c r="B205" s="51" t="s">
        <v>316</v>
      </c>
      <c r="C205" s="50">
        <v>2022</v>
      </c>
      <c r="D205" s="50">
        <v>66</v>
      </c>
      <c r="E205" s="50">
        <v>1600</v>
      </c>
      <c r="F205" s="51" t="s">
        <v>36</v>
      </c>
      <c r="G205" s="51" t="s">
        <v>35</v>
      </c>
      <c r="H205" s="50">
        <v>100</v>
      </c>
      <c r="I205" s="50">
        <v>100</v>
      </c>
      <c r="J205" s="50">
        <v>2.468</v>
      </c>
      <c r="K205" s="50">
        <v>201800</v>
      </c>
      <c r="L205" s="50">
        <v>359.75317701999802</v>
      </c>
      <c r="M205" s="8">
        <f>(J205*0.5*(H205/100+I205/100))*L205</f>
        <v>887.87084088535505</v>
      </c>
    </row>
    <row r="206" spans="1:13" x14ac:dyDescent="0.35">
      <c r="A206" s="50">
        <v>978631029</v>
      </c>
      <c r="B206" s="51" t="s">
        <v>316</v>
      </c>
      <c r="C206" s="50">
        <v>2022</v>
      </c>
      <c r="D206" s="50">
        <v>132</v>
      </c>
      <c r="E206" s="50">
        <v>400</v>
      </c>
      <c r="F206" s="51" t="s">
        <v>36</v>
      </c>
      <c r="G206" s="51" t="s">
        <v>35</v>
      </c>
      <c r="H206" s="50">
        <v>100</v>
      </c>
      <c r="I206" s="50">
        <v>100</v>
      </c>
      <c r="J206" s="50">
        <v>0.06</v>
      </c>
      <c r="K206" s="50">
        <v>202000</v>
      </c>
      <c r="L206" s="50">
        <v>355.55972740607098</v>
      </c>
      <c r="M206" s="8">
        <f>(J206*0.5*(H206/100+I206/100))*L206</f>
        <v>21.333583644364257</v>
      </c>
    </row>
    <row r="207" spans="1:13" x14ac:dyDescent="0.35">
      <c r="A207" s="50">
        <v>978631029</v>
      </c>
      <c r="B207" s="51" t="s">
        <v>316</v>
      </c>
      <c r="C207" s="50">
        <v>2022</v>
      </c>
      <c r="D207" s="50">
        <v>132</v>
      </c>
      <c r="E207" s="50">
        <v>630</v>
      </c>
      <c r="F207" s="51" t="s">
        <v>36</v>
      </c>
      <c r="G207" s="51" t="s">
        <v>35</v>
      </c>
      <c r="H207" s="50">
        <v>100</v>
      </c>
      <c r="I207" s="50">
        <v>100</v>
      </c>
      <c r="J207" s="50">
        <v>0.13</v>
      </c>
      <c r="K207" s="50">
        <v>202100</v>
      </c>
      <c r="L207" s="50">
        <v>369.95892186353097</v>
      </c>
      <c r="M207" s="8">
        <f>(J207*0.5*(H207/100+I207/100))*L207</f>
        <v>48.094659842259027</v>
      </c>
    </row>
    <row r="208" spans="1:13" x14ac:dyDescent="0.35">
      <c r="A208" s="50">
        <v>978631029</v>
      </c>
      <c r="B208" s="51" t="s">
        <v>316</v>
      </c>
      <c r="C208" s="50">
        <v>2022</v>
      </c>
      <c r="D208" s="50">
        <v>132</v>
      </c>
      <c r="E208" s="50">
        <v>800</v>
      </c>
      <c r="F208" s="51" t="s">
        <v>36</v>
      </c>
      <c r="G208" s="51" t="s">
        <v>35</v>
      </c>
      <c r="H208" s="50">
        <v>100</v>
      </c>
      <c r="I208" s="50">
        <v>100</v>
      </c>
      <c r="J208" s="50">
        <v>4.5220000000000002</v>
      </c>
      <c r="K208" s="50">
        <v>202200</v>
      </c>
      <c r="L208" s="50">
        <v>405.57798183724901</v>
      </c>
      <c r="M208" s="8">
        <f>(J208*0.5*(H208/100+I208/100))*L208</f>
        <v>1834.0236338680402</v>
      </c>
    </row>
    <row r="209" spans="1:13" x14ac:dyDescent="0.35">
      <c r="A209" s="50">
        <v>978631029</v>
      </c>
      <c r="B209" s="51" t="s">
        <v>316</v>
      </c>
      <c r="C209" s="50">
        <v>2022</v>
      </c>
      <c r="D209" s="50">
        <v>132</v>
      </c>
      <c r="E209" s="50">
        <v>1200</v>
      </c>
      <c r="F209" s="51" t="s">
        <v>36</v>
      </c>
      <c r="G209" s="51" t="s">
        <v>35</v>
      </c>
      <c r="H209" s="50">
        <v>100</v>
      </c>
      <c r="I209" s="50">
        <v>100</v>
      </c>
      <c r="J209" s="50">
        <v>0.18</v>
      </c>
      <c r="K209" s="50">
        <v>202300</v>
      </c>
      <c r="L209" s="50">
        <v>444.93578002097399</v>
      </c>
      <c r="M209" s="8">
        <f>(J209*0.5*(H209/100+I209/100))*L209</f>
        <v>80.088440403775323</v>
      </c>
    </row>
    <row r="210" spans="1:13" x14ac:dyDescent="0.35">
      <c r="A210" s="50">
        <v>978631029</v>
      </c>
      <c r="B210" s="51" t="s">
        <v>316</v>
      </c>
      <c r="C210" s="50">
        <v>2022</v>
      </c>
      <c r="D210" s="50">
        <v>132</v>
      </c>
      <c r="E210" s="50">
        <v>1600</v>
      </c>
      <c r="F210" s="51" t="s">
        <v>36</v>
      </c>
      <c r="G210" s="51" t="s">
        <v>35</v>
      </c>
      <c r="H210" s="50">
        <v>100</v>
      </c>
      <c r="I210" s="50">
        <v>100</v>
      </c>
      <c r="J210" s="50">
        <v>10.086</v>
      </c>
      <c r="K210" s="50">
        <v>202400</v>
      </c>
      <c r="L210" s="50">
        <v>496.87392704647999</v>
      </c>
      <c r="M210" s="8">
        <f>(J210*0.5*(H210/100+I210/100))*L210</f>
        <v>5011.4704281907971</v>
      </c>
    </row>
    <row r="211" spans="1:13" x14ac:dyDescent="0.35">
      <c r="A211" s="50">
        <v>968168134</v>
      </c>
      <c r="B211" s="51" t="s">
        <v>365</v>
      </c>
      <c r="C211" s="50">
        <v>2022</v>
      </c>
      <c r="D211" s="50">
        <v>66</v>
      </c>
      <c r="E211" s="50">
        <v>400</v>
      </c>
      <c r="F211" s="51" t="s">
        <v>36</v>
      </c>
      <c r="G211" s="51" t="s">
        <v>35</v>
      </c>
      <c r="H211" s="50">
        <v>100</v>
      </c>
      <c r="I211" s="50">
        <v>100</v>
      </c>
      <c r="J211" s="50">
        <v>1.56</v>
      </c>
      <c r="K211" s="50">
        <v>201400</v>
      </c>
      <c r="L211" s="50">
        <v>214.093957297689</v>
      </c>
      <c r="M211" s="8">
        <f>(J211*0.5*(H211/100+I211/100))*L211</f>
        <v>333.98657338439483</v>
      </c>
    </row>
    <row r="212" spans="1:13" x14ac:dyDescent="0.35">
      <c r="A212" s="50">
        <v>916319908</v>
      </c>
      <c r="B212" s="51" t="s">
        <v>367</v>
      </c>
      <c r="C212" s="50">
        <v>2022</v>
      </c>
      <c r="D212" s="50">
        <v>66</v>
      </c>
      <c r="E212" s="50">
        <v>630</v>
      </c>
      <c r="F212" s="51" t="s">
        <v>36</v>
      </c>
      <c r="G212" s="51" t="s">
        <v>35</v>
      </c>
      <c r="H212" s="50">
        <v>100</v>
      </c>
      <c r="I212" s="50">
        <v>100</v>
      </c>
      <c r="J212" s="50">
        <v>6.899</v>
      </c>
      <c r="K212" s="50">
        <v>201500</v>
      </c>
      <c r="L212" s="50">
        <v>244.408050892342</v>
      </c>
      <c r="M212" s="8">
        <f>(J212*0.5*(H212/100+I212/100))*L212</f>
        <v>1686.1711431062674</v>
      </c>
    </row>
    <row r="213" spans="1:13" x14ac:dyDescent="0.35">
      <c r="A213" s="50">
        <v>916319908</v>
      </c>
      <c r="B213" s="51" t="s">
        <v>367</v>
      </c>
      <c r="C213" s="50">
        <v>2022</v>
      </c>
      <c r="D213" s="50">
        <v>66</v>
      </c>
      <c r="E213" s="50">
        <v>1200</v>
      </c>
      <c r="F213" s="51" t="s">
        <v>36</v>
      </c>
      <c r="G213" s="51" t="s">
        <v>35</v>
      </c>
      <c r="H213" s="50">
        <v>100</v>
      </c>
      <c r="I213" s="50">
        <v>100</v>
      </c>
      <c r="J213" s="50">
        <v>1.2869999999999999</v>
      </c>
      <c r="K213" s="50">
        <v>201700</v>
      </c>
      <c r="L213" s="50">
        <v>309.244844742373</v>
      </c>
      <c r="M213" s="8">
        <f>(J213*0.5*(H213/100+I213/100))*L213</f>
        <v>397.99811518343404</v>
      </c>
    </row>
    <row r="214" spans="1:13" x14ac:dyDescent="0.35">
      <c r="A214" s="50">
        <v>921683057</v>
      </c>
      <c r="B214" s="51" t="s">
        <v>368</v>
      </c>
      <c r="C214" s="50">
        <v>2022</v>
      </c>
      <c r="D214" s="50">
        <v>66</v>
      </c>
      <c r="E214" s="50">
        <v>400</v>
      </c>
      <c r="F214" s="51" t="s">
        <v>36</v>
      </c>
      <c r="G214" s="51" t="s">
        <v>35</v>
      </c>
      <c r="H214" s="50">
        <v>100</v>
      </c>
      <c r="I214" s="50">
        <v>100</v>
      </c>
      <c r="J214" s="50">
        <v>5.4980000000000002</v>
      </c>
      <c r="K214" s="50">
        <v>201400</v>
      </c>
      <c r="L214" s="50">
        <v>214.093957297689</v>
      </c>
      <c r="M214" s="8">
        <f>(J214*0.5*(H214/100+I214/100))*L214</f>
        <v>1177.0885772226941</v>
      </c>
    </row>
  </sheetData>
  <autoFilter ref="A2:M2" xr:uid="{00000000-0001-0000-0500-000000000000}">
    <sortState xmlns:xlrd2="http://schemas.microsoft.com/office/spreadsheetml/2017/richdata2" ref="A3:M214">
      <sortCondition ref="B2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76921-8733-4600-ABB1-E9953B43DDDD}">
  <dimension ref="A1:B52"/>
  <sheetViews>
    <sheetView workbookViewId="0"/>
  </sheetViews>
  <sheetFormatPr baseColWidth="10" defaultRowHeight="14.5" x14ac:dyDescent="0.35"/>
  <cols>
    <col min="1" max="1" width="13.54296875" bestFit="1" customWidth="1"/>
    <col min="2" max="2" width="37.54296875" bestFit="1" customWidth="1"/>
  </cols>
  <sheetData>
    <row r="1" spans="1:2" x14ac:dyDescent="0.35">
      <c r="A1" s="24" t="s">
        <v>306</v>
      </c>
      <c r="B1" t="s">
        <v>531</v>
      </c>
    </row>
    <row r="2" spans="1:2" x14ac:dyDescent="0.35">
      <c r="A2" s="25">
        <v>912631532</v>
      </c>
      <c r="B2" s="26">
        <v>16837.140104797956</v>
      </c>
    </row>
    <row r="3" spans="1:2" x14ac:dyDescent="0.35">
      <c r="A3" s="25">
        <v>915635857</v>
      </c>
      <c r="B3" s="26">
        <v>16402.000471281481</v>
      </c>
    </row>
    <row r="4" spans="1:2" x14ac:dyDescent="0.35">
      <c r="A4" s="25">
        <v>915729290</v>
      </c>
      <c r="B4" s="26">
        <v>855.38118419490172</v>
      </c>
    </row>
    <row r="5" spans="1:2" x14ac:dyDescent="0.35">
      <c r="A5" s="25">
        <v>916319908</v>
      </c>
      <c r="B5" s="26">
        <v>2084.1692582897012</v>
      </c>
    </row>
    <row r="6" spans="1:2" x14ac:dyDescent="0.35">
      <c r="A6" s="25">
        <v>917424799</v>
      </c>
      <c r="B6" s="26">
        <v>1633.6632292080749</v>
      </c>
    </row>
    <row r="7" spans="1:2" x14ac:dyDescent="0.35">
      <c r="A7" s="25">
        <v>917856222</v>
      </c>
      <c r="B7" s="26">
        <v>175.33274754292256</v>
      </c>
    </row>
    <row r="8" spans="1:2" x14ac:dyDescent="0.35">
      <c r="A8" s="25">
        <v>917983550</v>
      </c>
      <c r="B8" s="26">
        <v>0</v>
      </c>
    </row>
    <row r="9" spans="1:2" x14ac:dyDescent="0.35">
      <c r="A9" s="25">
        <v>918312730</v>
      </c>
      <c r="B9" s="26">
        <v>347.83984521473599</v>
      </c>
    </row>
    <row r="10" spans="1:2" x14ac:dyDescent="0.35">
      <c r="A10" s="25">
        <v>918999361</v>
      </c>
      <c r="B10" s="26">
        <v>139.16107224349787</v>
      </c>
    </row>
    <row r="11" spans="1:2" x14ac:dyDescent="0.35">
      <c r="A11" s="25">
        <v>919415096</v>
      </c>
      <c r="B11" s="26">
        <v>1386.6829368836768</v>
      </c>
    </row>
    <row r="12" spans="1:2" x14ac:dyDescent="0.35">
      <c r="A12" s="25">
        <v>919884452</v>
      </c>
      <c r="B12" s="26">
        <v>96.683200218373273</v>
      </c>
    </row>
    <row r="13" spans="1:2" x14ac:dyDescent="0.35">
      <c r="A13" s="25">
        <v>921025610</v>
      </c>
      <c r="B13" s="26">
        <v>819.60145681552831</v>
      </c>
    </row>
    <row r="14" spans="1:2" x14ac:dyDescent="0.35">
      <c r="A14" s="25">
        <v>921680554</v>
      </c>
      <c r="B14" s="26">
        <v>781.10105062992648</v>
      </c>
    </row>
    <row r="15" spans="1:2" x14ac:dyDescent="0.35">
      <c r="A15" s="25">
        <v>921683057</v>
      </c>
      <c r="B15" s="26">
        <v>1177.0885772226941</v>
      </c>
    </row>
    <row r="16" spans="1:2" x14ac:dyDescent="0.35">
      <c r="A16" s="25">
        <v>923050612</v>
      </c>
      <c r="B16" s="26">
        <v>277.25167470050724</v>
      </c>
    </row>
    <row r="17" spans="1:2" x14ac:dyDescent="0.35">
      <c r="A17" s="25">
        <v>923152601</v>
      </c>
      <c r="B17" s="26">
        <v>651.07519365797998</v>
      </c>
    </row>
    <row r="18" spans="1:2" x14ac:dyDescent="0.35">
      <c r="A18" s="25">
        <v>923354204</v>
      </c>
      <c r="B18" s="26">
        <v>3474.4573995299279</v>
      </c>
    </row>
    <row r="19" spans="1:2" x14ac:dyDescent="0.35">
      <c r="A19" s="25">
        <v>923819177</v>
      </c>
      <c r="B19" s="26">
        <v>62.087247616329805</v>
      </c>
    </row>
    <row r="20" spans="1:2" x14ac:dyDescent="0.35">
      <c r="A20" s="25">
        <v>923993355</v>
      </c>
      <c r="B20" s="26">
        <v>1954.6778301279007</v>
      </c>
    </row>
    <row r="21" spans="1:2" x14ac:dyDescent="0.35">
      <c r="A21" s="25">
        <v>924527994</v>
      </c>
      <c r="B21" s="26">
        <v>154.14764925433607</v>
      </c>
    </row>
    <row r="22" spans="1:2" x14ac:dyDescent="0.35">
      <c r="A22" s="25">
        <v>924619260</v>
      </c>
      <c r="B22" s="26">
        <v>1851.2685579504473</v>
      </c>
    </row>
    <row r="23" spans="1:2" x14ac:dyDescent="0.35">
      <c r="A23" s="25">
        <v>924868759</v>
      </c>
      <c r="B23" s="26">
        <v>586.77100046857197</v>
      </c>
    </row>
    <row r="24" spans="1:2" x14ac:dyDescent="0.35">
      <c r="A24" s="25">
        <v>924934867</v>
      </c>
      <c r="B24" s="26">
        <v>99.767784100723077</v>
      </c>
    </row>
    <row r="25" spans="1:2" x14ac:dyDescent="0.35">
      <c r="A25" s="25">
        <v>924940379</v>
      </c>
      <c r="B25" s="26">
        <v>231.96849672016268</v>
      </c>
    </row>
    <row r="26" spans="1:2" x14ac:dyDescent="0.35">
      <c r="A26" s="25">
        <v>925017809</v>
      </c>
      <c r="B26" s="26">
        <v>10.704697864884452</v>
      </c>
    </row>
    <row r="27" spans="1:2" x14ac:dyDescent="0.35">
      <c r="A27" s="25">
        <v>925336637</v>
      </c>
      <c r="B27" s="26">
        <v>62.087247616329805</v>
      </c>
    </row>
    <row r="28" spans="1:2" x14ac:dyDescent="0.35">
      <c r="A28" s="25">
        <v>925668389</v>
      </c>
      <c r="B28" s="26">
        <v>6843.2895569809489</v>
      </c>
    </row>
    <row r="29" spans="1:2" x14ac:dyDescent="0.35">
      <c r="A29" s="25">
        <v>925803375</v>
      </c>
      <c r="B29" s="26">
        <v>100.25007270610988</v>
      </c>
    </row>
    <row r="30" spans="1:2" x14ac:dyDescent="0.35">
      <c r="A30" s="25">
        <v>966731508</v>
      </c>
      <c r="B30" s="26">
        <v>711.11945481214195</v>
      </c>
    </row>
    <row r="31" spans="1:2" x14ac:dyDescent="0.35">
      <c r="A31" s="25">
        <v>968168134</v>
      </c>
      <c r="B31" s="26">
        <v>333.98657338439483</v>
      </c>
    </row>
    <row r="32" spans="1:2" x14ac:dyDescent="0.35">
      <c r="A32" s="25">
        <v>971058854</v>
      </c>
      <c r="B32" s="26">
        <v>765.63841028674017</v>
      </c>
    </row>
    <row r="33" spans="1:2" x14ac:dyDescent="0.35">
      <c r="A33" s="25">
        <v>971589752</v>
      </c>
      <c r="B33" s="26">
        <v>343.78174103576737</v>
      </c>
    </row>
    <row r="34" spans="1:2" x14ac:dyDescent="0.35">
      <c r="A34" s="25">
        <v>976894677</v>
      </c>
      <c r="B34" s="26">
        <v>708.64974970214848</v>
      </c>
    </row>
    <row r="35" spans="1:2" x14ac:dyDescent="0.35">
      <c r="A35" s="25">
        <v>976944801</v>
      </c>
      <c r="B35" s="26">
        <v>34406.240877453718</v>
      </c>
    </row>
    <row r="36" spans="1:2" x14ac:dyDescent="0.35">
      <c r="A36" s="25">
        <v>978631029</v>
      </c>
      <c r="B36" s="26">
        <v>28972.698741372878</v>
      </c>
    </row>
    <row r="37" spans="1:2" x14ac:dyDescent="0.35">
      <c r="A37" s="25">
        <v>979151950</v>
      </c>
      <c r="B37" s="26">
        <v>27664.990387803642</v>
      </c>
    </row>
    <row r="38" spans="1:2" x14ac:dyDescent="0.35">
      <c r="A38" s="25">
        <v>979379455</v>
      </c>
      <c r="B38" s="26">
        <v>1280.0578696478171</v>
      </c>
    </row>
    <row r="39" spans="1:2" x14ac:dyDescent="0.35">
      <c r="A39" s="25">
        <v>979422679</v>
      </c>
      <c r="B39" s="26">
        <v>3761.5392299565428</v>
      </c>
    </row>
    <row r="40" spans="1:2" x14ac:dyDescent="0.35">
      <c r="A40" s="25">
        <v>980038408</v>
      </c>
      <c r="B40" s="26">
        <v>47485.012735128577</v>
      </c>
    </row>
    <row r="41" spans="1:2" x14ac:dyDescent="0.35">
      <c r="A41" s="25">
        <v>980234088</v>
      </c>
      <c r="B41" s="26">
        <v>0</v>
      </c>
    </row>
    <row r="42" spans="1:2" x14ac:dyDescent="0.35">
      <c r="A42" s="25">
        <v>980489698</v>
      </c>
      <c r="B42" s="26">
        <v>134594.13103200405</v>
      </c>
    </row>
    <row r="43" spans="1:2" x14ac:dyDescent="0.35">
      <c r="A43" s="25">
        <v>982897327</v>
      </c>
      <c r="B43" s="26">
        <v>2297.3839928746456</v>
      </c>
    </row>
    <row r="44" spans="1:2" x14ac:dyDescent="0.35">
      <c r="A44" s="25">
        <v>982974011</v>
      </c>
      <c r="B44" s="26">
        <v>30158.4936501132</v>
      </c>
    </row>
    <row r="45" spans="1:2" x14ac:dyDescent="0.35">
      <c r="A45" s="25">
        <v>984882114</v>
      </c>
      <c r="B45" s="26">
        <v>6607.1508112237771</v>
      </c>
    </row>
    <row r="46" spans="1:2" x14ac:dyDescent="0.35">
      <c r="A46" s="25">
        <v>985411131</v>
      </c>
      <c r="B46" s="26">
        <v>3688.4251192412494</v>
      </c>
    </row>
    <row r="47" spans="1:2" x14ac:dyDescent="0.35">
      <c r="A47" s="25">
        <v>986347801</v>
      </c>
      <c r="B47" s="26">
        <v>3332.954234869424</v>
      </c>
    </row>
    <row r="48" spans="1:2" x14ac:dyDescent="0.35">
      <c r="A48" s="25">
        <v>987059729</v>
      </c>
      <c r="B48" s="26">
        <v>4.8171140391980023</v>
      </c>
    </row>
    <row r="49" spans="1:2" x14ac:dyDescent="0.35">
      <c r="A49" s="25">
        <v>988807648</v>
      </c>
      <c r="B49" s="26">
        <v>8376.8872293663626</v>
      </c>
    </row>
    <row r="50" spans="1:2" x14ac:dyDescent="0.35">
      <c r="A50" s="25">
        <v>996732673</v>
      </c>
      <c r="B50" s="26">
        <v>309.244844742373</v>
      </c>
    </row>
    <row r="51" spans="1:2" x14ac:dyDescent="0.35">
      <c r="A51" s="25">
        <v>998509289</v>
      </c>
      <c r="B51" s="26">
        <v>2316.7818290911259</v>
      </c>
    </row>
    <row r="52" spans="1:2" x14ac:dyDescent="0.35">
      <c r="A52" s="25" t="s">
        <v>369</v>
      </c>
      <c r="B52" s="26">
        <v>397215.63517198834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9"/>
  <sheetViews>
    <sheetView workbookViewId="0"/>
  </sheetViews>
  <sheetFormatPr baseColWidth="10" defaultColWidth="11.54296875" defaultRowHeight="14.5" x14ac:dyDescent="0.35"/>
  <cols>
    <col min="1" max="1" width="9.81640625" bestFit="1" customWidth="1"/>
    <col min="2" max="2" width="32.1796875" bestFit="1" customWidth="1"/>
    <col min="3" max="3" width="13.7265625" bestFit="1" customWidth="1"/>
    <col min="4" max="4" width="15.90625" bestFit="1" customWidth="1"/>
    <col min="5" max="5" width="16.36328125" bestFit="1" customWidth="1"/>
    <col min="6" max="6" width="15.81640625" bestFit="1" customWidth="1"/>
    <col min="7" max="7" width="16.08984375" bestFit="1" customWidth="1"/>
    <col min="8" max="8" width="22.36328125" bestFit="1" customWidth="1"/>
  </cols>
  <sheetData>
    <row r="1" spans="1:9" x14ac:dyDescent="0.35">
      <c r="B1" s="28" t="s">
        <v>292</v>
      </c>
      <c r="C1" s="29"/>
    </row>
    <row r="2" spans="1:9" x14ac:dyDescent="0.35">
      <c r="B2" s="30" t="s">
        <v>293</v>
      </c>
      <c r="C2" s="31">
        <v>0.6</v>
      </c>
    </row>
    <row r="3" spans="1:9" x14ac:dyDescent="0.35">
      <c r="B3" s="30" t="s">
        <v>294</v>
      </c>
      <c r="C3" s="30">
        <v>0.8</v>
      </c>
    </row>
    <row r="4" spans="1:9" x14ac:dyDescent="0.35">
      <c r="B4" s="30" t="s">
        <v>295</v>
      </c>
      <c r="C4" s="30">
        <v>1.2</v>
      </c>
    </row>
    <row r="5" spans="1:9" ht="9" customHeight="1" x14ac:dyDescent="0.35"/>
    <row r="6" spans="1:9" ht="43.5" x14ac:dyDescent="0.35">
      <c r="A6" s="32" t="s">
        <v>0</v>
      </c>
      <c r="B6" s="32" t="s">
        <v>1</v>
      </c>
      <c r="C6" s="33" t="s">
        <v>296</v>
      </c>
      <c r="D6" s="32" t="s">
        <v>297</v>
      </c>
      <c r="E6" s="32" t="s">
        <v>295</v>
      </c>
      <c r="F6" s="32" t="s">
        <v>298</v>
      </c>
      <c r="G6" s="32" t="s">
        <v>294</v>
      </c>
      <c r="H6" s="34" t="s">
        <v>522</v>
      </c>
    </row>
    <row r="7" spans="1:9" x14ac:dyDescent="0.35">
      <c r="A7" s="25">
        <v>915729290</v>
      </c>
      <c r="B7" t="str">
        <f>VLOOKUP(A7,Jordkabel!$A$3:$B$214,2,FALSE)</f>
        <v>Aktieselskabet Saudefaldene</v>
      </c>
      <c r="C7" s="27">
        <f>VLOOKUP(A7,'Jordkabel Pivot'!$A$2:$B$52,2,FALSE)</f>
        <v>855.38118419490172</v>
      </c>
      <c r="D7" s="35">
        <v>0</v>
      </c>
      <c r="E7" s="8">
        <f t="shared" ref="E7:E23" si="0">C7*$C$2*(D7*$C$4)</f>
        <v>0</v>
      </c>
      <c r="F7" s="35">
        <v>0.2</v>
      </c>
      <c r="G7" s="36">
        <f t="shared" ref="G7:G23" si="1">C7*$C$2*F7*$C$3</f>
        <v>82.116593682710572</v>
      </c>
      <c r="H7" s="26">
        <f t="shared" ref="H7:H23" si="2">C7+E7+G7</f>
        <v>937.49777787761229</v>
      </c>
      <c r="I7" s="42"/>
    </row>
    <row r="8" spans="1:9" x14ac:dyDescent="0.35">
      <c r="A8" s="25">
        <v>925336637</v>
      </c>
      <c r="B8" t="str">
        <f>VLOOKUP(A8,Jordkabel!$A$3:$B$214,2,FALSE)</f>
        <v>ALUT AS</v>
      </c>
      <c r="C8" s="27">
        <f>VLOOKUP(A8,'Jordkabel Pivot'!$A$2:$B$52,2,FALSE)</f>
        <v>62.087247616329805</v>
      </c>
      <c r="D8" s="35">
        <v>0</v>
      </c>
      <c r="E8" s="8">
        <f t="shared" si="0"/>
        <v>0</v>
      </c>
      <c r="F8" s="35">
        <v>0</v>
      </c>
      <c r="G8" s="36">
        <f t="shared" si="1"/>
        <v>0</v>
      </c>
      <c r="H8" s="26">
        <f t="shared" si="2"/>
        <v>62.087247616329805</v>
      </c>
      <c r="I8" s="42"/>
    </row>
    <row r="9" spans="1:9" x14ac:dyDescent="0.35">
      <c r="A9" s="25">
        <v>979151950</v>
      </c>
      <c r="B9" t="str">
        <f>VLOOKUP(A9,Jordkabel!$A$3:$B$214,2,FALSE)</f>
        <v>ARVA AS</v>
      </c>
      <c r="C9" s="27">
        <f>VLOOKUP(A9,'Jordkabel Pivot'!$A$2:$B$52,2,FALSE)</f>
        <v>27664.990387803642</v>
      </c>
      <c r="D9" s="35">
        <v>3.8699999999999998E-2</v>
      </c>
      <c r="E9" s="8">
        <f t="shared" si="0"/>
        <v>770.85729216576055</v>
      </c>
      <c r="F9" s="35">
        <v>0.41439999999999999</v>
      </c>
      <c r="G9" s="36">
        <f t="shared" si="1"/>
        <v>5502.898568018798</v>
      </c>
      <c r="H9" s="26">
        <f t="shared" si="2"/>
        <v>33938.746247988202</v>
      </c>
      <c r="I9" s="42"/>
    </row>
    <row r="10" spans="1:9" x14ac:dyDescent="0.35">
      <c r="A10" s="25">
        <v>971058854</v>
      </c>
      <c r="B10" t="str">
        <f>VLOOKUP(A10,Jordkabel!$A$3:$B$214,2,FALSE)</f>
        <v>BARENTS NETT AS</v>
      </c>
      <c r="C10" s="27">
        <f>VLOOKUP(A10,'Jordkabel Pivot'!$A$2:$B$52,2,FALSE)</f>
        <v>765.63841028674017</v>
      </c>
      <c r="D10" s="35">
        <v>0</v>
      </c>
      <c r="E10" s="8">
        <f t="shared" si="0"/>
        <v>0</v>
      </c>
      <c r="F10" s="35">
        <v>0.36840000000000006</v>
      </c>
      <c r="G10" s="36">
        <f t="shared" si="1"/>
        <v>135.38937136782485</v>
      </c>
      <c r="H10" s="26">
        <f t="shared" si="2"/>
        <v>901.02778165456505</v>
      </c>
      <c r="I10" s="42"/>
    </row>
    <row r="11" spans="1:9" x14ac:dyDescent="0.35">
      <c r="A11" s="25">
        <v>976944801</v>
      </c>
      <c r="B11" t="str">
        <f>VLOOKUP(A11,Jordkabel!$A$3:$B$214,2,FALSE)</f>
        <v>BKK AS</v>
      </c>
      <c r="C11" s="27">
        <f>VLOOKUP(A11,'Jordkabel Pivot'!$A$2:$B$52,2,FALSE)</f>
        <v>34406.240877453718</v>
      </c>
      <c r="D11" s="35">
        <v>6.3399999999999998E-2</v>
      </c>
      <c r="E11" s="8">
        <f t="shared" si="0"/>
        <v>1570.576083574007</v>
      </c>
      <c r="F11" s="35">
        <v>0.44009999999999999</v>
      </c>
      <c r="G11" s="36">
        <f t="shared" si="1"/>
        <v>7268.2495728803424</v>
      </c>
      <c r="H11" s="26">
        <f t="shared" si="2"/>
        <v>43245.066533908066</v>
      </c>
      <c r="I11" s="42"/>
    </row>
    <row r="12" spans="1:9" x14ac:dyDescent="0.35">
      <c r="A12" s="25">
        <v>924527994</v>
      </c>
      <c r="B12" t="str">
        <f>VLOOKUP(A12,Jordkabel!$A$3:$B$214,2,FALSE)</f>
        <v>BREHEIM NETT AS</v>
      </c>
      <c r="C12" s="27">
        <f>VLOOKUP(A12,'Jordkabel Pivot'!$A$2:$B$52,2,FALSE)</f>
        <v>154.14764925433607</v>
      </c>
      <c r="D12" s="35">
        <v>0</v>
      </c>
      <c r="E12" s="8">
        <f t="shared" si="0"/>
        <v>0</v>
      </c>
      <c r="F12" s="35">
        <v>0</v>
      </c>
      <c r="G12" s="36">
        <f t="shared" si="1"/>
        <v>0</v>
      </c>
      <c r="H12" s="26">
        <f t="shared" si="2"/>
        <v>154.14764925433607</v>
      </c>
      <c r="I12" s="42"/>
    </row>
    <row r="13" spans="1:9" x14ac:dyDescent="0.35">
      <c r="A13" s="25">
        <v>979379455</v>
      </c>
      <c r="B13" t="str">
        <f>VLOOKUP(A13,Jordkabel!$A$3:$B$214,2,FALSE)</f>
        <v>ELINETT AS</v>
      </c>
      <c r="C13" s="27">
        <f>VLOOKUP(A13,'Jordkabel Pivot'!$A$2:$B$52,2,FALSE)</f>
        <v>1280.0578696478171</v>
      </c>
      <c r="D13" s="35">
        <v>0</v>
      </c>
      <c r="E13" s="8">
        <f t="shared" si="0"/>
        <v>0</v>
      </c>
      <c r="F13" s="35">
        <v>0.14380000000000001</v>
      </c>
      <c r="G13" s="36">
        <f t="shared" si="1"/>
        <v>88.354714394570934</v>
      </c>
      <c r="H13" s="26">
        <f t="shared" si="2"/>
        <v>1368.4125840423881</v>
      </c>
      <c r="I13" s="42"/>
    </row>
    <row r="14" spans="1:9" x14ac:dyDescent="0.35">
      <c r="A14" s="25">
        <v>986347801</v>
      </c>
      <c r="B14" t="str">
        <f>VLOOKUP(A14,Jordkabel!$A$3:$B$214,2,FALSE)</f>
        <v>ELMEA AS</v>
      </c>
      <c r="C14" s="27">
        <f>VLOOKUP(A14,'Jordkabel Pivot'!$A$2:$B$52,2,FALSE)</f>
        <v>3332.954234869424</v>
      </c>
      <c r="D14" s="35">
        <v>0</v>
      </c>
      <c r="E14" s="8">
        <f t="shared" si="0"/>
        <v>0</v>
      </c>
      <c r="F14" s="35">
        <v>8.929999999999999E-2</v>
      </c>
      <c r="G14" s="36">
        <f t="shared" si="1"/>
        <v>142.86375032344299</v>
      </c>
      <c r="H14" s="26">
        <f t="shared" si="2"/>
        <v>3475.8179851928671</v>
      </c>
      <c r="I14" s="42"/>
    </row>
    <row r="15" spans="1:9" x14ac:dyDescent="0.35">
      <c r="A15" s="25">
        <v>980489698</v>
      </c>
      <c r="B15" t="str">
        <f>VLOOKUP(A15,Jordkabel!$A$3:$B$214,2,FALSE)</f>
        <v>ELVIA AS</v>
      </c>
      <c r="C15" s="27">
        <f>VLOOKUP(A15,'Jordkabel Pivot'!$A$2:$B$52,2,FALSE)</f>
        <v>134594.13103200405</v>
      </c>
      <c r="D15" s="35">
        <v>0.15509999999999999</v>
      </c>
      <c r="E15" s="8">
        <f t="shared" si="0"/>
        <v>15030.395800605955</v>
      </c>
      <c r="F15" s="35">
        <v>0.72340000000000004</v>
      </c>
      <c r="G15" s="36">
        <f t="shared" si="1"/>
        <v>46735.389306504832</v>
      </c>
      <c r="H15" s="26">
        <f t="shared" si="2"/>
        <v>196359.91613911485</v>
      </c>
      <c r="I15" s="42"/>
    </row>
    <row r="16" spans="1:9" x14ac:dyDescent="0.35">
      <c r="A16" s="25">
        <v>918312730</v>
      </c>
      <c r="B16" t="str">
        <f>VLOOKUP(A16,Jordkabel!$A$3:$B$214,2,FALSE)</f>
        <v>Enida AS</v>
      </c>
      <c r="C16" s="27">
        <f>VLOOKUP(A16,'Jordkabel Pivot'!$A$2:$B$52,2,FALSE)</f>
        <v>347.83984521473599</v>
      </c>
      <c r="D16" s="35">
        <v>0</v>
      </c>
      <c r="E16" s="8">
        <f t="shared" si="0"/>
        <v>0</v>
      </c>
      <c r="F16" s="35">
        <v>0.42619999999999997</v>
      </c>
      <c r="G16" s="36">
        <f t="shared" si="1"/>
        <v>71.159684174649826</v>
      </c>
      <c r="H16" s="26">
        <f t="shared" si="2"/>
        <v>418.99952938938583</v>
      </c>
      <c r="I16" s="42"/>
    </row>
    <row r="17" spans="1:9" x14ac:dyDescent="0.35">
      <c r="A17" s="25">
        <v>966731508</v>
      </c>
      <c r="B17" t="str">
        <f>VLOOKUP(A17,Jordkabel!$A$3:$B$214,2,FALSE)</f>
        <v>EVERKET AS</v>
      </c>
      <c r="C17" s="27">
        <f>VLOOKUP(A17,'Jordkabel Pivot'!$A$2:$B$52,2,FALSE)</f>
        <v>711.11945481214195</v>
      </c>
      <c r="D17" s="35">
        <v>0</v>
      </c>
      <c r="E17" s="8">
        <f t="shared" si="0"/>
        <v>0</v>
      </c>
      <c r="F17" s="35">
        <v>0</v>
      </c>
      <c r="G17" s="36">
        <f t="shared" si="1"/>
        <v>0</v>
      </c>
      <c r="H17" s="26">
        <f t="shared" si="2"/>
        <v>711.11945481214195</v>
      </c>
      <c r="I17" s="42"/>
    </row>
    <row r="18" spans="1:9" x14ac:dyDescent="0.35">
      <c r="A18" s="25">
        <v>915635857</v>
      </c>
      <c r="B18" t="str">
        <f>VLOOKUP(A18,Jordkabel!$A$3:$B$214,2,FALSE)</f>
        <v>FAGNE AS</v>
      </c>
      <c r="C18" s="27">
        <f>VLOOKUP(A18,'Jordkabel Pivot'!$A$2:$B$52,2,FALSE)</f>
        <v>16402.000471281481</v>
      </c>
      <c r="D18" s="35">
        <v>2.7099999999999999E-2</v>
      </c>
      <c r="E18" s="8">
        <f t="shared" si="0"/>
        <v>320.03583319564427</v>
      </c>
      <c r="F18" s="35">
        <v>0.51519999999999999</v>
      </c>
      <c r="G18" s="36">
        <f t="shared" si="1"/>
        <v>4056.1491085460252</v>
      </c>
      <c r="H18" s="26">
        <f t="shared" si="2"/>
        <v>20778.185413023151</v>
      </c>
      <c r="I18" s="42"/>
    </row>
    <row r="19" spans="1:9" x14ac:dyDescent="0.35">
      <c r="A19" s="25">
        <v>923354204</v>
      </c>
      <c r="B19" t="str">
        <f>VLOOKUP(A19,Jordkabel!$A$3:$B$214,2,FALSE)</f>
        <v>FJELLNETT AS</v>
      </c>
      <c r="C19" s="27">
        <f>VLOOKUP(A19,'Jordkabel Pivot'!$A$2:$B$52,2,FALSE)</f>
        <v>3474.4573995299279</v>
      </c>
      <c r="D19" s="35">
        <v>0</v>
      </c>
      <c r="E19" s="8">
        <f t="shared" si="0"/>
        <v>0</v>
      </c>
      <c r="F19" s="35">
        <v>0.15</v>
      </c>
      <c r="G19" s="36">
        <f t="shared" si="1"/>
        <v>250.16093276615481</v>
      </c>
      <c r="H19" s="26">
        <f t="shared" si="2"/>
        <v>3724.6183322960828</v>
      </c>
      <c r="I19" s="42"/>
    </row>
    <row r="20" spans="1:9" x14ac:dyDescent="0.35">
      <c r="A20" s="25">
        <v>982974011</v>
      </c>
      <c r="B20" t="str">
        <f>VLOOKUP(A20,Jordkabel!$A$3:$B$214,2,FALSE)</f>
        <v>GLITRE NETT AS</v>
      </c>
      <c r="C20" s="27">
        <f>VLOOKUP(A20,'Jordkabel Pivot'!$A$2:$B$52,2,FALSE)</f>
        <v>30158.4936501132</v>
      </c>
      <c r="D20" s="35">
        <v>3.0099999999999998E-2</v>
      </c>
      <c r="E20" s="8">
        <f t="shared" si="0"/>
        <v>653.59487438525321</v>
      </c>
      <c r="F20" s="35">
        <v>0.68599999999999994</v>
      </c>
      <c r="G20" s="36">
        <f t="shared" si="1"/>
        <v>9930.5887891092734</v>
      </c>
      <c r="H20" s="26">
        <f t="shared" si="2"/>
        <v>40742.677313607724</v>
      </c>
      <c r="I20" s="42"/>
    </row>
    <row r="21" spans="1:9" x14ac:dyDescent="0.35">
      <c r="A21" s="25">
        <v>976894677</v>
      </c>
      <c r="B21" t="str">
        <f>VLOOKUP(A21,Jordkabel!$A$3:$B$214,2,FALSE)</f>
        <v>HAFSLUND ECO VANNKRAFT AS</v>
      </c>
      <c r="C21" s="27">
        <f>VLOOKUP(A21,'Jordkabel Pivot'!$A$2:$B$52,2,FALSE)</f>
        <v>708.64974970214848</v>
      </c>
      <c r="D21" s="35">
        <v>0</v>
      </c>
      <c r="E21" s="8">
        <f t="shared" si="0"/>
        <v>0</v>
      </c>
      <c r="F21" s="35">
        <v>0</v>
      </c>
      <c r="G21" s="36">
        <f t="shared" si="1"/>
        <v>0</v>
      </c>
      <c r="H21" s="26">
        <f t="shared" si="2"/>
        <v>708.64974970214848</v>
      </c>
      <c r="I21" s="42"/>
    </row>
    <row r="22" spans="1:9" x14ac:dyDescent="0.35">
      <c r="A22" s="25">
        <v>971589752</v>
      </c>
      <c r="B22" t="str">
        <f>VLOOKUP(A22,Jordkabel!$A$3:$B$214,2,FALSE)</f>
        <v>HALLINGDAL KRAFTNETT AS</v>
      </c>
      <c r="C22" s="27">
        <f>VLOOKUP(A22,'Jordkabel Pivot'!$A$2:$B$52,2,FALSE)</f>
        <v>343.78174103576737</v>
      </c>
      <c r="D22" s="35">
        <v>0</v>
      </c>
      <c r="E22" s="8">
        <f t="shared" si="0"/>
        <v>0</v>
      </c>
      <c r="F22" s="35">
        <v>0.1489</v>
      </c>
      <c r="G22" s="36">
        <f t="shared" si="1"/>
        <v>24.570768595308365</v>
      </c>
      <c r="H22" s="26">
        <f t="shared" si="2"/>
        <v>368.35250963107575</v>
      </c>
      <c r="I22" s="42"/>
    </row>
    <row r="23" spans="1:9" x14ac:dyDescent="0.35">
      <c r="A23" s="25">
        <v>923050612</v>
      </c>
      <c r="B23" t="str">
        <f>VLOOKUP(A23,Jordkabel!$A$3:$B$214,2,FALSE)</f>
        <v>HEMSIL NETT AS</v>
      </c>
      <c r="C23" s="27">
        <f>VLOOKUP(A23,'Jordkabel Pivot'!$A$2:$B$52,2,FALSE)</f>
        <v>277.25167470050724</v>
      </c>
      <c r="D23" s="35">
        <v>0</v>
      </c>
      <c r="E23" s="8">
        <f t="shared" si="0"/>
        <v>0</v>
      </c>
      <c r="F23" s="35">
        <v>0</v>
      </c>
      <c r="G23" s="36">
        <f t="shared" si="1"/>
        <v>0</v>
      </c>
      <c r="H23" s="26">
        <f t="shared" si="2"/>
        <v>277.25167470050724</v>
      </c>
      <c r="I23" s="42"/>
    </row>
    <row r="24" spans="1:9" x14ac:dyDescent="0.35">
      <c r="A24" s="25">
        <v>998509289</v>
      </c>
      <c r="B24" t="str">
        <f>VLOOKUP(A24,Jordkabel!$A$3:$B$214,2,FALSE)</f>
        <v>HERØYA NETT AS</v>
      </c>
      <c r="C24" s="27">
        <f>VLOOKUP(A24,'Jordkabel Pivot'!$A$2:$B$52,2,FALSE)</f>
        <v>2316.7818290911259</v>
      </c>
      <c r="D24" s="35">
        <v>0</v>
      </c>
      <c r="E24" s="8"/>
      <c r="F24" s="35">
        <v>0.92</v>
      </c>
      <c r="G24" s="36"/>
      <c r="H24" s="26"/>
      <c r="I24" s="42"/>
    </row>
    <row r="25" spans="1:9" x14ac:dyDescent="0.35">
      <c r="A25" s="25">
        <v>919415096</v>
      </c>
      <c r="B25" t="str">
        <f>VLOOKUP(A25,Jordkabel!$A$3:$B$214,2,FALSE)</f>
        <v>INDRE HORDALAND KRAFTNETT AS</v>
      </c>
      <c r="C25" s="27">
        <f>VLOOKUP(A25,'Jordkabel Pivot'!$A$2:$B$52,2,FALSE)</f>
        <v>1386.6829368836768</v>
      </c>
      <c r="D25" s="35">
        <v>0</v>
      </c>
      <c r="E25" s="8">
        <f t="shared" ref="E25:E55" si="3">C25*$C$2*(D25*$C$4)</f>
        <v>0</v>
      </c>
      <c r="F25" s="35">
        <v>0</v>
      </c>
      <c r="G25" s="36">
        <f t="shared" ref="G25:G55" si="4">C25*$C$2*F25*$C$3</f>
        <v>0</v>
      </c>
      <c r="H25" s="26">
        <f t="shared" ref="H25:H55" si="5">C25+E25+G25</f>
        <v>1386.6829368836768</v>
      </c>
      <c r="I25" s="42"/>
    </row>
    <row r="26" spans="1:9" x14ac:dyDescent="0.35">
      <c r="A26" s="25">
        <v>923152601</v>
      </c>
      <c r="B26" t="str">
        <f>VLOOKUP(A26,Jordkabel!$A$3:$B$214,2,FALSE)</f>
        <v>KYSTNETT AS</v>
      </c>
      <c r="C26" s="27">
        <f>VLOOKUP(A26,'Jordkabel Pivot'!$A$2:$B$52,2,FALSE)</f>
        <v>651.07519365797998</v>
      </c>
      <c r="D26" s="35">
        <v>0</v>
      </c>
      <c r="E26" s="8">
        <f t="shared" si="3"/>
        <v>0</v>
      </c>
      <c r="F26" s="35">
        <v>0</v>
      </c>
      <c r="G26" s="36">
        <f t="shared" si="4"/>
        <v>0</v>
      </c>
      <c r="H26" s="26">
        <f t="shared" si="5"/>
        <v>651.07519365797998</v>
      </c>
      <c r="I26" s="42"/>
    </row>
    <row r="27" spans="1:9" x14ac:dyDescent="0.35">
      <c r="A27" s="25">
        <v>979422679</v>
      </c>
      <c r="B27" t="str">
        <f>VLOOKUP(A27,Jordkabel!$A$3:$B$214,2,FALSE)</f>
        <v>LEDE AS</v>
      </c>
      <c r="C27" s="27">
        <f>VLOOKUP(A27,'Jordkabel Pivot'!$A$2:$B$52,2,FALSE)</f>
        <v>3761.5392299565428</v>
      </c>
      <c r="D27" s="35">
        <v>5.8400000000000001E-2</v>
      </c>
      <c r="E27" s="8">
        <f t="shared" si="3"/>
        <v>158.16520154121272</v>
      </c>
      <c r="F27" s="35">
        <v>0.71730000000000005</v>
      </c>
      <c r="G27" s="36">
        <f t="shared" si="4"/>
        <v>1295.1130030309578</v>
      </c>
      <c r="H27" s="26">
        <f t="shared" si="5"/>
        <v>5214.8174345287134</v>
      </c>
      <c r="I27" s="42"/>
    </row>
    <row r="28" spans="1:9" x14ac:dyDescent="0.35">
      <c r="A28" s="25">
        <v>924868759</v>
      </c>
      <c r="B28" t="str">
        <f>VLOOKUP(A28,Jordkabel!$A$3:$B$214,2,FALSE)</f>
        <v>LEGA NETT AS</v>
      </c>
      <c r="C28" s="27">
        <f>VLOOKUP(A28,'Jordkabel Pivot'!$A$2:$B$52,2,FALSE)</f>
        <v>586.77100046857197</v>
      </c>
      <c r="D28" s="35">
        <v>1.5700000000000002E-2</v>
      </c>
      <c r="E28" s="8">
        <f t="shared" si="3"/>
        <v>6.6328593892967378</v>
      </c>
      <c r="F28" s="35">
        <v>9.3999999999999986E-3</v>
      </c>
      <c r="G28" s="36">
        <f t="shared" si="4"/>
        <v>2.647510754114196</v>
      </c>
      <c r="H28" s="26">
        <f t="shared" si="5"/>
        <v>596.05137061198297</v>
      </c>
      <c r="I28" s="42"/>
    </row>
    <row r="29" spans="1:9" x14ac:dyDescent="0.35">
      <c r="A29" s="25">
        <v>917424799</v>
      </c>
      <c r="B29" t="str">
        <f>VLOOKUP(A29,Jordkabel!$A$3:$B$214,2,FALSE)</f>
        <v>LINEA AS</v>
      </c>
      <c r="C29" s="27">
        <f>VLOOKUP(A29,'Jordkabel Pivot'!$A$2:$B$52,2,FALSE)</f>
        <v>1633.6632292080749</v>
      </c>
      <c r="D29" s="35">
        <v>0</v>
      </c>
      <c r="E29" s="8">
        <f t="shared" si="3"/>
        <v>0</v>
      </c>
      <c r="F29" s="35">
        <v>0</v>
      </c>
      <c r="G29" s="36">
        <f t="shared" si="4"/>
        <v>0</v>
      </c>
      <c r="H29" s="26">
        <f t="shared" si="5"/>
        <v>1633.6632292080749</v>
      </c>
      <c r="I29" s="42"/>
    </row>
    <row r="30" spans="1:9" x14ac:dyDescent="0.35">
      <c r="A30" s="25">
        <v>912631532</v>
      </c>
      <c r="B30" t="str">
        <f>VLOOKUP(A30,Jordkabel!$A$3:$B$214,2,FALSE)</f>
        <v>LINJA AS</v>
      </c>
      <c r="C30" s="27">
        <f>VLOOKUP(A30,'Jordkabel Pivot'!$A$2:$B$52,2,FALSE)</f>
        <v>16837.140104797956</v>
      </c>
      <c r="D30" s="35">
        <v>2.6200000000000001E-2</v>
      </c>
      <c r="E30" s="8">
        <f t="shared" si="3"/>
        <v>317.61581093690864</v>
      </c>
      <c r="F30" s="35">
        <v>0.24690000000000001</v>
      </c>
      <c r="G30" s="36">
        <f t="shared" si="4"/>
        <v>1995.4031480998156</v>
      </c>
      <c r="H30" s="26">
        <f t="shared" si="5"/>
        <v>19150.159063834682</v>
      </c>
      <c r="I30" s="42"/>
    </row>
    <row r="31" spans="1:9" x14ac:dyDescent="0.35">
      <c r="A31" s="25">
        <v>984882114</v>
      </c>
      <c r="B31" t="str">
        <f>VLOOKUP(A31,Jordkabel!$A$3:$B$214,2,FALSE)</f>
        <v>LINJA AS</v>
      </c>
      <c r="C31" s="27">
        <f>VLOOKUP(A31,'Jordkabel Pivot'!$A$2:$B$52,2,FALSE)</f>
        <v>6607.1508112237771</v>
      </c>
      <c r="D31" s="35">
        <v>0</v>
      </c>
      <c r="E31" s="8">
        <f t="shared" si="3"/>
        <v>0</v>
      </c>
      <c r="F31" s="35">
        <v>0.1875</v>
      </c>
      <c r="G31" s="36">
        <f t="shared" si="4"/>
        <v>594.6435730101399</v>
      </c>
      <c r="H31" s="26">
        <f t="shared" si="5"/>
        <v>7201.7943842339173</v>
      </c>
      <c r="I31" s="42"/>
    </row>
    <row r="32" spans="1:9" x14ac:dyDescent="0.35">
      <c r="A32" s="25">
        <v>980038408</v>
      </c>
      <c r="B32" t="str">
        <f>VLOOKUP(A32,Jordkabel!$A$3:$B$214,2,FALSE)</f>
        <v>LNETT AS</v>
      </c>
      <c r="C32" s="27">
        <f>VLOOKUP(A32,'Jordkabel Pivot'!$A$2:$B$52,2,FALSE)</f>
        <v>47485.012735128577</v>
      </c>
      <c r="D32" s="35">
        <v>4.2000000000000003E-2</v>
      </c>
      <c r="E32" s="8">
        <f t="shared" si="3"/>
        <v>1435.9467851102881</v>
      </c>
      <c r="F32" s="35">
        <v>0.4869</v>
      </c>
      <c r="G32" s="36">
        <f t="shared" si="4"/>
        <v>11097.81729635237</v>
      </c>
      <c r="H32" s="26">
        <f t="shared" si="5"/>
        <v>60018.776816591235</v>
      </c>
      <c r="I32" s="42"/>
    </row>
    <row r="33" spans="1:9" x14ac:dyDescent="0.35">
      <c r="A33" s="25">
        <v>982897327</v>
      </c>
      <c r="B33" t="str">
        <f>VLOOKUP(A33,Jordkabel!$A$3:$B$214,2,FALSE)</f>
        <v>LUCERNA AS</v>
      </c>
      <c r="C33" s="27">
        <f>VLOOKUP(A33,'Jordkabel Pivot'!$A$2:$B$52,2,FALSE)</f>
        <v>2297.3839928746456</v>
      </c>
      <c r="D33" s="35">
        <v>0</v>
      </c>
      <c r="E33" s="8">
        <f t="shared" si="3"/>
        <v>0</v>
      </c>
      <c r="F33" s="35">
        <v>0.251</v>
      </c>
      <c r="G33" s="36">
        <f t="shared" si="4"/>
        <v>276.78882346153728</v>
      </c>
      <c r="H33" s="26">
        <f t="shared" si="5"/>
        <v>2574.1728163361831</v>
      </c>
      <c r="I33" s="42"/>
    </row>
    <row r="34" spans="1:9" x14ac:dyDescent="0.35">
      <c r="A34" s="25">
        <v>924934867</v>
      </c>
      <c r="B34" t="str">
        <f>VLOOKUP(A34,Jordkabel!$A$3:$B$214,2,FALSE)</f>
        <v>LUOSTEJOK NETT AS</v>
      </c>
      <c r="C34" s="27">
        <f>VLOOKUP(A34,'Jordkabel Pivot'!$A$2:$B$52,2,FALSE)</f>
        <v>99.767784100723077</v>
      </c>
      <c r="D34" s="35">
        <v>0</v>
      </c>
      <c r="E34" s="8">
        <f t="shared" si="3"/>
        <v>0</v>
      </c>
      <c r="F34" s="35">
        <v>0</v>
      </c>
      <c r="G34" s="41">
        <f t="shared" si="4"/>
        <v>0</v>
      </c>
      <c r="H34" s="26">
        <f t="shared" si="5"/>
        <v>99.767784100723077</v>
      </c>
      <c r="I34" s="42"/>
    </row>
    <row r="35" spans="1:9" x14ac:dyDescent="0.35">
      <c r="A35" s="25">
        <v>925668389</v>
      </c>
      <c r="B35" t="str">
        <f>VLOOKUP(A35,Jordkabel!$A$3:$B$214,2,FALSE)</f>
        <v>MELLOM AS</v>
      </c>
      <c r="C35" s="27">
        <f>VLOOKUP(A35,'Jordkabel Pivot'!$A$2:$B$52,2,FALSE)</f>
        <v>6843.2895569809489</v>
      </c>
      <c r="D35" s="35">
        <v>0</v>
      </c>
      <c r="E35" s="8">
        <f t="shared" si="3"/>
        <v>0</v>
      </c>
      <c r="F35" s="35">
        <v>0</v>
      </c>
      <c r="G35" s="36">
        <f t="shared" si="4"/>
        <v>0</v>
      </c>
      <c r="H35" s="26">
        <f t="shared" si="5"/>
        <v>6843.2895569809489</v>
      </c>
      <c r="I35" s="42"/>
    </row>
    <row r="36" spans="1:9" x14ac:dyDescent="0.35">
      <c r="A36" s="25">
        <v>917856222</v>
      </c>
      <c r="B36" t="str">
        <f>VLOOKUP(A36,Jordkabel!$A$3:$B$214,2,FALSE)</f>
        <v>MIDTNETT AS</v>
      </c>
      <c r="C36" s="27">
        <f>VLOOKUP(A36,'Jordkabel Pivot'!$A$2:$B$52,2,FALSE)</f>
        <v>175.33274754292256</v>
      </c>
      <c r="D36" s="35">
        <v>0</v>
      </c>
      <c r="E36" s="8">
        <f t="shared" si="3"/>
        <v>0</v>
      </c>
      <c r="F36" s="35">
        <v>0</v>
      </c>
      <c r="G36" s="36">
        <f t="shared" si="4"/>
        <v>0</v>
      </c>
      <c r="H36" s="26">
        <f t="shared" si="5"/>
        <v>175.33274754292256</v>
      </c>
      <c r="I36" s="42"/>
    </row>
    <row r="37" spans="1:9" x14ac:dyDescent="0.35">
      <c r="A37" s="25">
        <v>923993355</v>
      </c>
      <c r="B37" t="str">
        <f>VLOOKUP(A37,Jordkabel!$A$3:$B$214,2,FALSE)</f>
        <v>NETT I NORD AS</v>
      </c>
      <c r="C37" s="27">
        <f>VLOOKUP(A37,'Jordkabel Pivot'!$A$2:$B$52,2,FALSE)</f>
        <v>1954.6778301279007</v>
      </c>
      <c r="D37" s="35">
        <v>0</v>
      </c>
      <c r="E37" s="8">
        <f t="shared" si="3"/>
        <v>0</v>
      </c>
      <c r="F37" s="35">
        <v>0.2</v>
      </c>
      <c r="G37" s="36">
        <f t="shared" si="4"/>
        <v>187.64907169227845</v>
      </c>
      <c r="H37" s="26">
        <f t="shared" si="5"/>
        <v>2142.326901820179</v>
      </c>
      <c r="I37" s="42"/>
    </row>
    <row r="38" spans="1:9" x14ac:dyDescent="0.35">
      <c r="A38" s="25">
        <v>921680554</v>
      </c>
      <c r="B38" t="str">
        <f>VLOOKUP(A38,Jordkabel!$A$3:$B$214,2,FALSE)</f>
        <v>NORANETT ANDØY AS</v>
      </c>
      <c r="C38" s="27">
        <f>VLOOKUP(A38,'Jordkabel Pivot'!$A$2:$B$52,2,FALSE)</f>
        <v>781.10105062992648</v>
      </c>
      <c r="D38" s="35">
        <v>0</v>
      </c>
      <c r="E38" s="8">
        <f t="shared" si="3"/>
        <v>0</v>
      </c>
      <c r="F38" s="35">
        <v>0.20219999999999999</v>
      </c>
      <c r="G38" s="36">
        <f t="shared" si="4"/>
        <v>75.810543569938133</v>
      </c>
      <c r="H38" s="26">
        <f t="shared" si="5"/>
        <v>856.91159419986457</v>
      </c>
      <c r="I38" s="42"/>
    </row>
    <row r="39" spans="1:9" x14ac:dyDescent="0.35">
      <c r="A39" s="25">
        <v>985411131</v>
      </c>
      <c r="B39" t="str">
        <f>VLOOKUP(A39,Jordkabel!$A$3:$B$214,2,FALSE)</f>
        <v>NORANETT AS</v>
      </c>
      <c r="C39" s="27">
        <f>VLOOKUP(A39,'Jordkabel Pivot'!$A$2:$B$52,2,FALSE)</f>
        <v>3688.4251192412494</v>
      </c>
      <c r="D39" s="35">
        <v>0</v>
      </c>
      <c r="E39" s="8">
        <f t="shared" si="3"/>
        <v>0</v>
      </c>
      <c r="F39" s="35">
        <v>0.30230000000000001</v>
      </c>
      <c r="G39" s="36">
        <f t="shared" si="4"/>
        <v>535.20523850238226</v>
      </c>
      <c r="H39" s="26">
        <f t="shared" si="5"/>
        <v>4223.630357743632</v>
      </c>
      <c r="I39" s="42"/>
    </row>
    <row r="40" spans="1:9" x14ac:dyDescent="0.35">
      <c r="A40" s="25">
        <v>980234088</v>
      </c>
      <c r="B40" t="str">
        <f>VLOOKUP(A40,Jordkabel!$A$3:$B$214,2,FALSE)</f>
        <v>NORGESNETT AS</v>
      </c>
      <c r="C40" s="27">
        <f>VLOOKUP(A40,'Jordkabel Pivot'!$A$2:$B$52,2,FALSE)</f>
        <v>0</v>
      </c>
      <c r="D40" s="35">
        <v>0</v>
      </c>
      <c r="E40" s="8">
        <f t="shared" si="3"/>
        <v>0</v>
      </c>
      <c r="F40" s="35">
        <v>0</v>
      </c>
      <c r="G40" s="36">
        <f t="shared" si="4"/>
        <v>0</v>
      </c>
      <c r="H40" s="26">
        <f t="shared" si="5"/>
        <v>0</v>
      </c>
      <c r="I40" s="42"/>
    </row>
    <row r="41" spans="1:9" x14ac:dyDescent="0.35">
      <c r="A41" s="25">
        <v>996732673</v>
      </c>
      <c r="B41" t="str">
        <f>VLOOKUP(A41,Jordkabel!$A$3:$B$214,2,FALSE)</f>
        <v>NORSKE SKOG SKOGN AS</v>
      </c>
      <c r="C41" s="27">
        <f>VLOOKUP(A41,'Jordkabel Pivot'!$A$2:$B$52,2,FALSE)</f>
        <v>309.244844742373</v>
      </c>
      <c r="D41" s="35">
        <v>0</v>
      </c>
      <c r="E41" s="8">
        <f t="shared" si="3"/>
        <v>0</v>
      </c>
      <c r="F41" s="35">
        <v>0</v>
      </c>
      <c r="G41" s="36">
        <f t="shared" si="4"/>
        <v>0</v>
      </c>
      <c r="H41" s="26">
        <f t="shared" si="5"/>
        <v>309.244844742373</v>
      </c>
      <c r="I41" s="42"/>
    </row>
    <row r="42" spans="1:9" x14ac:dyDescent="0.35">
      <c r="A42" s="25">
        <v>925017809</v>
      </c>
      <c r="B42" t="str">
        <f>VLOOKUP(A42,Jordkabel!$A$3:$B$214,2,FALSE)</f>
        <v>RK NETT AS</v>
      </c>
      <c r="C42" s="27">
        <f>VLOOKUP(A42,'Jordkabel Pivot'!$A$2:$B$52,2,FALSE)</f>
        <v>10.704697864884452</v>
      </c>
      <c r="D42" s="35">
        <v>0</v>
      </c>
      <c r="E42" s="8">
        <f t="shared" si="3"/>
        <v>0</v>
      </c>
      <c r="F42" s="35">
        <v>0</v>
      </c>
      <c r="G42" s="36">
        <f t="shared" si="4"/>
        <v>0</v>
      </c>
      <c r="H42" s="26">
        <f t="shared" si="5"/>
        <v>10.704697864884452</v>
      </c>
      <c r="I42" s="42"/>
    </row>
    <row r="43" spans="1:9" x14ac:dyDescent="0.35">
      <c r="A43" s="25">
        <v>919884452</v>
      </c>
      <c r="B43" t="str">
        <f>VLOOKUP(A43,Jordkabel!$A$3:$B$214,2,FALSE)</f>
        <v>RØROS E-VERK NETT AS</v>
      </c>
      <c r="C43" s="27">
        <f>VLOOKUP(A43,'Jordkabel Pivot'!$A$2:$B$52,2,FALSE)</f>
        <v>96.683200218373273</v>
      </c>
      <c r="D43" s="35">
        <v>0</v>
      </c>
      <c r="E43" s="8">
        <f t="shared" si="3"/>
        <v>0</v>
      </c>
      <c r="F43" s="35">
        <v>0</v>
      </c>
      <c r="G43" s="36">
        <f t="shared" si="4"/>
        <v>0</v>
      </c>
      <c r="H43" s="26">
        <f t="shared" si="5"/>
        <v>96.683200218373273</v>
      </c>
      <c r="I43" s="42"/>
    </row>
    <row r="44" spans="1:9" x14ac:dyDescent="0.35">
      <c r="A44" s="25">
        <v>923819177</v>
      </c>
      <c r="B44" t="str">
        <f>VLOOKUP(A44,Jordkabel!$A$3:$B$214,2,FALSE)</f>
        <v>S-NETT AS</v>
      </c>
      <c r="C44" s="27">
        <f>VLOOKUP(A44,'Jordkabel Pivot'!$A$2:$B$52,2,FALSE)</f>
        <v>62.087247616329805</v>
      </c>
      <c r="D44" s="35">
        <v>0</v>
      </c>
      <c r="E44" s="8">
        <f t="shared" si="3"/>
        <v>0</v>
      </c>
      <c r="F44" s="35">
        <v>0</v>
      </c>
      <c r="G44" s="36">
        <f t="shared" si="4"/>
        <v>0</v>
      </c>
      <c r="H44" s="26">
        <f t="shared" si="5"/>
        <v>62.087247616329805</v>
      </c>
      <c r="I44" s="42"/>
    </row>
    <row r="45" spans="1:9" x14ac:dyDescent="0.35">
      <c r="A45" s="25">
        <v>924940379</v>
      </c>
      <c r="B45" t="str">
        <f>VLOOKUP(A45,Jordkabel!$A$3:$B$214,2,FALSE)</f>
        <v>STANNUM AS</v>
      </c>
      <c r="C45" s="27">
        <f>VLOOKUP(A45,'Jordkabel Pivot'!$A$2:$B$52,2,FALSE)</f>
        <v>231.96849672016268</v>
      </c>
      <c r="D45" s="35">
        <v>0</v>
      </c>
      <c r="E45" s="8">
        <f t="shared" si="3"/>
        <v>0</v>
      </c>
      <c r="F45" s="35">
        <v>0</v>
      </c>
      <c r="G45" s="36">
        <f t="shared" si="4"/>
        <v>0</v>
      </c>
      <c r="H45" s="26">
        <f t="shared" si="5"/>
        <v>231.96849672016268</v>
      </c>
      <c r="I45" s="42"/>
    </row>
    <row r="46" spans="1:9" x14ac:dyDescent="0.35">
      <c r="A46" s="25">
        <v>987059729</v>
      </c>
      <c r="B46" t="str">
        <f>VLOOKUP(A46,Jordkabel!$A$3:$B$214,2,FALSE)</f>
        <v>STATKRAFT ENERGI AS</v>
      </c>
      <c r="C46" s="27">
        <f>VLOOKUP(A46,'Jordkabel Pivot'!$A$2:$B$52,2,FALSE)</f>
        <v>4.8171140391980023</v>
      </c>
      <c r="D46" s="35">
        <v>0</v>
      </c>
      <c r="E46" s="8">
        <f t="shared" si="3"/>
        <v>0</v>
      </c>
      <c r="F46" s="35">
        <v>0.1</v>
      </c>
      <c r="G46" s="36">
        <f t="shared" si="4"/>
        <v>0.23122147388150413</v>
      </c>
      <c r="H46" s="26">
        <f t="shared" si="5"/>
        <v>5.0483355130795067</v>
      </c>
      <c r="I46" s="42"/>
    </row>
    <row r="47" spans="1:9" x14ac:dyDescent="0.35">
      <c r="A47" s="25">
        <v>921025610</v>
      </c>
      <c r="B47" t="str">
        <f>VLOOKUP(A47,Jordkabel!$A$3:$B$214,2,FALSE)</f>
        <v>SVABO INDUSTRINETT AS</v>
      </c>
      <c r="C47" s="27">
        <f>VLOOKUP(A47,'Jordkabel Pivot'!$A$2:$B$52,2,FALSE)</f>
        <v>819.60145681552831</v>
      </c>
      <c r="D47" s="35">
        <v>0</v>
      </c>
      <c r="E47" s="8">
        <f t="shared" si="3"/>
        <v>0</v>
      </c>
      <c r="F47" s="35">
        <v>0</v>
      </c>
      <c r="G47" s="36">
        <f t="shared" si="4"/>
        <v>0</v>
      </c>
      <c r="H47" s="26">
        <f t="shared" si="5"/>
        <v>819.60145681552831</v>
      </c>
      <c r="I47" s="42"/>
    </row>
    <row r="48" spans="1:9" x14ac:dyDescent="0.35">
      <c r="A48" s="25">
        <v>924619260</v>
      </c>
      <c r="B48" t="str">
        <f>VLOOKUP(A48,Jordkabel!$A$3:$B$214,2,FALSE)</f>
        <v>SYGNIR AS</v>
      </c>
      <c r="C48" s="27">
        <f>VLOOKUP(A48,'Jordkabel Pivot'!$A$2:$B$52,2,FALSE)</f>
        <v>1851.2685579504473</v>
      </c>
      <c r="D48" s="35">
        <v>0</v>
      </c>
      <c r="E48" s="8">
        <f t="shared" si="3"/>
        <v>0</v>
      </c>
      <c r="F48" s="35">
        <v>0</v>
      </c>
      <c r="G48" s="36">
        <f t="shared" si="4"/>
        <v>0</v>
      </c>
      <c r="H48" s="26">
        <f t="shared" si="5"/>
        <v>1851.2685579504473</v>
      </c>
      <c r="I48" s="42"/>
    </row>
    <row r="49" spans="1:9" x14ac:dyDescent="0.35">
      <c r="A49" s="25">
        <v>925803375</v>
      </c>
      <c r="B49" t="str">
        <f>VLOOKUP(A49,Jordkabel!$A$3:$B$214,2,FALSE)</f>
        <v>TELEMARK NETT AS</v>
      </c>
      <c r="C49" s="27">
        <f>VLOOKUP(A49,'Jordkabel Pivot'!$A$2:$B$52,2,FALSE)</f>
        <v>100.25007270610988</v>
      </c>
      <c r="D49" s="35">
        <v>0</v>
      </c>
      <c r="E49" s="8">
        <f t="shared" si="3"/>
        <v>0</v>
      </c>
      <c r="F49" s="35">
        <v>0</v>
      </c>
      <c r="G49" s="36">
        <f t="shared" si="4"/>
        <v>0</v>
      </c>
      <c r="H49" s="26">
        <f t="shared" si="5"/>
        <v>100.25007270610988</v>
      </c>
      <c r="I49" s="42"/>
    </row>
    <row r="50" spans="1:9" x14ac:dyDescent="0.35">
      <c r="A50" s="25">
        <v>918999361</v>
      </c>
      <c r="B50" t="str">
        <f>VLOOKUP(A50,Jordkabel!$A$3:$B$214,2,FALSE)</f>
        <v>TENDRANETT AS</v>
      </c>
      <c r="C50" s="27">
        <f>VLOOKUP(A50,'Jordkabel Pivot'!$A$2:$B$52,2,FALSE)</f>
        <v>139.16107224349787</v>
      </c>
      <c r="D50" s="35">
        <v>0</v>
      </c>
      <c r="E50" s="8">
        <f t="shared" si="3"/>
        <v>0</v>
      </c>
      <c r="F50" s="35">
        <v>0.4</v>
      </c>
      <c r="G50" s="36">
        <f t="shared" si="4"/>
        <v>26.718925870751594</v>
      </c>
      <c r="H50" s="26">
        <f t="shared" si="5"/>
        <v>165.87999811424947</v>
      </c>
      <c r="I50" s="42"/>
    </row>
    <row r="51" spans="1:9" x14ac:dyDescent="0.35">
      <c r="A51" s="25">
        <v>988807648</v>
      </c>
      <c r="B51" t="str">
        <f>VLOOKUP(A51,Jordkabel!$A$3:$B$214,2,FALSE)</f>
        <v>TENSIO TN AS</v>
      </c>
      <c r="C51" s="27">
        <f>VLOOKUP(A51,'Jordkabel Pivot'!$A$2:$B$52,2,FALSE)</f>
        <v>8376.8872293663626</v>
      </c>
      <c r="D51" s="35">
        <v>2.86E-2</v>
      </c>
      <c r="E51" s="8">
        <f t="shared" si="3"/>
        <v>172.4968618271121</v>
      </c>
      <c r="F51" s="35">
        <v>0.26500000000000001</v>
      </c>
      <c r="G51" s="36">
        <f t="shared" si="4"/>
        <v>1065.5400555754013</v>
      </c>
      <c r="H51" s="26">
        <f t="shared" si="5"/>
        <v>9614.9241467688771</v>
      </c>
      <c r="I51" s="42"/>
    </row>
    <row r="52" spans="1:9" x14ac:dyDescent="0.35">
      <c r="A52" s="25">
        <v>978631029</v>
      </c>
      <c r="B52" t="str">
        <f>VLOOKUP(A52,Jordkabel!$A$3:$B$214,2,FALSE)</f>
        <v>TENSIO TS AS</v>
      </c>
      <c r="C52" s="27">
        <f>VLOOKUP(A52,'Jordkabel Pivot'!$A$2:$B$52,2,FALSE)</f>
        <v>28972.698741372878</v>
      </c>
      <c r="D52" s="35">
        <v>4.1399999999999999E-2</v>
      </c>
      <c r="E52" s="8">
        <f t="shared" si="3"/>
        <v>863.61820408284268</v>
      </c>
      <c r="F52" s="35">
        <v>0.49640000000000001</v>
      </c>
      <c r="G52" s="36">
        <f t="shared" si="4"/>
        <v>6903.3828745043984</v>
      </c>
      <c r="H52" s="26">
        <f t="shared" si="5"/>
        <v>36739.699819960122</v>
      </c>
      <c r="I52" s="42"/>
    </row>
    <row r="53" spans="1:9" x14ac:dyDescent="0.35">
      <c r="A53" s="25">
        <v>968168134</v>
      </c>
      <c r="B53" t="str">
        <f>VLOOKUP(A53,Jordkabel!$A$3:$B$214,2,FALSE)</f>
        <v>VESTÁLL AS</v>
      </c>
      <c r="C53" s="27">
        <f>VLOOKUP(A53,'Jordkabel Pivot'!$A$2:$B$52,2,FALSE)</f>
        <v>333.98657338439483</v>
      </c>
      <c r="D53" s="35">
        <v>0</v>
      </c>
      <c r="E53" s="8">
        <f t="shared" si="3"/>
        <v>0</v>
      </c>
      <c r="F53" s="35">
        <v>0</v>
      </c>
      <c r="G53" s="36">
        <f t="shared" si="4"/>
        <v>0</v>
      </c>
      <c r="H53" s="26">
        <f t="shared" si="5"/>
        <v>333.98657338439483</v>
      </c>
      <c r="I53" s="42"/>
    </row>
    <row r="54" spans="1:9" x14ac:dyDescent="0.35">
      <c r="A54" s="25">
        <v>916319908</v>
      </c>
      <c r="B54" t="str">
        <f>VLOOKUP(A54,Jordkabel!$A$3:$B$214,2,FALSE)</f>
        <v>VEVIG AS</v>
      </c>
      <c r="C54" s="27">
        <f>VLOOKUP(A54,'Jordkabel Pivot'!$A$2:$B$52,2,FALSE)</f>
        <v>2084.1692582897012</v>
      </c>
      <c r="D54" s="35">
        <v>0</v>
      </c>
      <c r="E54" s="8">
        <f t="shared" si="3"/>
        <v>0</v>
      </c>
      <c r="F54" s="35">
        <v>9.7599999999999992E-2</v>
      </c>
      <c r="G54" s="36">
        <f t="shared" si="4"/>
        <v>97.639161412355918</v>
      </c>
      <c r="H54" s="26">
        <f t="shared" si="5"/>
        <v>2181.8084197020571</v>
      </c>
      <c r="I54" s="42"/>
    </row>
    <row r="55" spans="1:9" x14ac:dyDescent="0.35">
      <c r="A55" s="25">
        <v>921683057</v>
      </c>
      <c r="B55" t="str">
        <f>VLOOKUP(A55,Jordkabel!$A$3:$B$214,2,FALSE)</f>
        <v>VISSI AS</v>
      </c>
      <c r="C55" s="27">
        <f>VLOOKUP(A55,'Jordkabel Pivot'!$A$2:$B$52,2,FALSE)</f>
        <v>1177.0885772226941</v>
      </c>
      <c r="D55" s="35">
        <v>4.5999999999999999E-3</v>
      </c>
      <c r="E55" s="8">
        <f t="shared" si="3"/>
        <v>3.8985173677615625</v>
      </c>
      <c r="F55" s="35">
        <v>4.5700000000000005E-2</v>
      </c>
      <c r="G55" s="36">
        <f t="shared" si="4"/>
        <v>25.820615029957022</v>
      </c>
      <c r="H55" s="26">
        <f t="shared" si="5"/>
        <v>1206.8077096204127</v>
      </c>
      <c r="I55" s="42"/>
    </row>
    <row r="56" spans="1:9" x14ac:dyDescent="0.35">
      <c r="A56" s="25"/>
      <c r="C56" s="27"/>
      <c r="D56" s="35"/>
      <c r="E56" s="8"/>
      <c r="F56" s="35"/>
      <c r="G56" s="36"/>
      <c r="H56" s="26"/>
      <c r="I56" s="42"/>
    </row>
    <row r="57" spans="1:9" x14ac:dyDescent="0.35">
      <c r="A57" s="25"/>
      <c r="C57" s="27"/>
      <c r="D57" s="35"/>
      <c r="E57" s="8"/>
      <c r="F57" s="35"/>
      <c r="G57" s="36"/>
      <c r="H57" s="26"/>
      <c r="I57" s="42"/>
    </row>
    <row r="58" spans="1:9" x14ac:dyDescent="0.35">
      <c r="A58" s="25"/>
      <c r="C58" s="27"/>
      <c r="D58" s="35"/>
      <c r="E58" s="8"/>
      <c r="F58" s="35"/>
      <c r="G58" s="36"/>
      <c r="H58" s="26"/>
      <c r="I58" s="42"/>
    </row>
    <row r="59" spans="1:9" x14ac:dyDescent="0.35">
      <c r="A59" s="25"/>
      <c r="C59" s="27"/>
      <c r="D59" s="35"/>
      <c r="E59" s="8"/>
      <c r="F59" s="35"/>
      <c r="G59" s="36"/>
      <c r="H59" s="26"/>
      <c r="I59" s="42"/>
    </row>
  </sheetData>
  <autoFilter ref="A6:H6" xr:uid="{00000000-0001-0000-0800-000000000000}">
    <sortState xmlns:xlrd2="http://schemas.microsoft.com/office/spreadsheetml/2017/richdata2" ref="A7:H56">
      <sortCondition ref="B6"/>
    </sortState>
  </autoFilter>
  <sortState xmlns:xlrd2="http://schemas.microsoft.com/office/spreadsheetml/2017/richdata2" ref="A7:H59">
    <sortCondition ref="B7:B59"/>
  </sortState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73"/>
  <sheetViews>
    <sheetView topLeftCell="A2" workbookViewId="0">
      <selection activeCell="A2" sqref="A2"/>
    </sheetView>
  </sheetViews>
  <sheetFormatPr baseColWidth="10" defaultColWidth="11.54296875" defaultRowHeight="14.5" x14ac:dyDescent="0.35"/>
  <cols>
    <col min="2" max="2" width="37.6328125" customWidth="1"/>
    <col min="4" max="4" width="7.90625" bestFit="1" customWidth="1"/>
    <col min="5" max="5" width="14.08984375" bestFit="1" customWidth="1"/>
    <col min="7" max="7" width="12" bestFit="1" customWidth="1"/>
    <col min="8" max="8" width="14" bestFit="1" customWidth="1"/>
    <col min="9" max="9" width="15.453125" bestFit="1" customWidth="1"/>
    <col min="10" max="10" width="14.90625" bestFit="1" customWidth="1"/>
    <col min="11" max="11" width="0" hidden="1" customWidth="1"/>
    <col min="12" max="12" width="11.453125" style="27"/>
  </cols>
  <sheetData>
    <row r="1" spans="1:13" ht="40.5" customHeight="1" x14ac:dyDescent="0.35">
      <c r="B1" s="5" t="s">
        <v>30</v>
      </c>
      <c r="M1" s="7">
        <f>SUBTOTAL(9,M3:M14996)</f>
        <v>219343.07626851735</v>
      </c>
    </row>
    <row r="2" spans="1:13" ht="29" x14ac:dyDescent="0.35">
      <c r="A2" s="37" t="s">
        <v>0</v>
      </c>
      <c r="B2" s="37" t="s">
        <v>1</v>
      </c>
      <c r="C2" s="37" t="s">
        <v>2</v>
      </c>
      <c r="D2" s="37" t="s">
        <v>3</v>
      </c>
      <c r="E2" s="37" t="s">
        <v>5</v>
      </c>
      <c r="F2" s="37" t="s">
        <v>50</v>
      </c>
      <c r="G2" s="37" t="s">
        <v>7</v>
      </c>
      <c r="H2" s="37" t="s">
        <v>8</v>
      </c>
      <c r="I2" s="37" t="s">
        <v>9</v>
      </c>
      <c r="J2" s="37" t="s">
        <v>10</v>
      </c>
      <c r="K2" s="37" t="s">
        <v>14</v>
      </c>
      <c r="L2" s="58" t="s">
        <v>299</v>
      </c>
      <c r="M2" s="38" t="s">
        <v>58</v>
      </c>
    </row>
    <row r="3" spans="1:13" x14ac:dyDescent="0.35">
      <c r="A3" s="50">
        <v>979151950</v>
      </c>
      <c r="B3" s="51" t="s">
        <v>307</v>
      </c>
      <c r="C3" s="50">
        <v>2022</v>
      </c>
      <c r="D3" s="50">
        <v>132</v>
      </c>
      <c r="E3" s="50">
        <v>300</v>
      </c>
      <c r="F3" s="51" t="s">
        <v>37</v>
      </c>
      <c r="G3" s="51" t="s">
        <v>36</v>
      </c>
      <c r="H3" s="50">
        <v>100</v>
      </c>
      <c r="I3" s="50">
        <v>100</v>
      </c>
      <c r="J3" s="50">
        <v>10.141999999999999</v>
      </c>
      <c r="K3" s="50">
        <v>307300</v>
      </c>
      <c r="L3" s="59">
        <v>1143.98604709864</v>
      </c>
      <c r="M3" s="8">
        <f t="shared" ref="M3:M66" si="0">(J3*0.5*(H3/100+I3/100))*L3</f>
        <v>11602.306489674407</v>
      </c>
    </row>
    <row r="4" spans="1:13" x14ac:dyDescent="0.35">
      <c r="A4" s="50">
        <v>979151950</v>
      </c>
      <c r="B4" s="51" t="s">
        <v>307</v>
      </c>
      <c r="C4" s="50">
        <v>2022</v>
      </c>
      <c r="D4" s="50">
        <v>66</v>
      </c>
      <c r="E4" s="50">
        <v>95</v>
      </c>
      <c r="F4" s="51" t="s">
        <v>35</v>
      </c>
      <c r="G4" s="51" t="s">
        <v>34</v>
      </c>
      <c r="H4" s="50">
        <v>100</v>
      </c>
      <c r="I4" s="50">
        <v>100</v>
      </c>
      <c r="J4" s="50">
        <v>4.2380000000000004</v>
      </c>
      <c r="K4" s="50">
        <v>302000</v>
      </c>
      <c r="L4" s="59">
        <v>175.696105411128</v>
      </c>
      <c r="M4" s="8">
        <f t="shared" si="0"/>
        <v>744.6000947323605</v>
      </c>
    </row>
    <row r="5" spans="1:13" x14ac:dyDescent="0.35">
      <c r="A5" s="50">
        <v>979151950</v>
      </c>
      <c r="B5" s="51" t="s">
        <v>307</v>
      </c>
      <c r="C5" s="50">
        <v>2022</v>
      </c>
      <c r="D5" s="50">
        <v>66</v>
      </c>
      <c r="E5" s="50">
        <v>400</v>
      </c>
      <c r="F5" s="51" t="s">
        <v>35</v>
      </c>
      <c r="G5" s="51" t="s">
        <v>34</v>
      </c>
      <c r="H5" s="50">
        <v>100</v>
      </c>
      <c r="I5" s="50">
        <v>100</v>
      </c>
      <c r="J5" s="50">
        <v>1.0609999999999999</v>
      </c>
      <c r="K5" s="50">
        <v>302500</v>
      </c>
      <c r="L5" s="59">
        <v>241.59389253697199</v>
      </c>
      <c r="M5" s="8">
        <f t="shared" si="0"/>
        <v>256.33111998172728</v>
      </c>
    </row>
    <row r="6" spans="1:13" x14ac:dyDescent="0.35">
      <c r="A6" s="50">
        <v>979151950</v>
      </c>
      <c r="B6" s="51" t="s">
        <v>307</v>
      </c>
      <c r="C6" s="50">
        <v>2022</v>
      </c>
      <c r="D6" s="50">
        <v>132</v>
      </c>
      <c r="E6" s="50">
        <v>400</v>
      </c>
      <c r="F6" s="51" t="s">
        <v>35</v>
      </c>
      <c r="G6" s="51" t="s">
        <v>36</v>
      </c>
      <c r="H6" s="50">
        <v>100</v>
      </c>
      <c r="I6" s="50">
        <v>100</v>
      </c>
      <c r="J6" s="50">
        <v>12.173999999999999</v>
      </c>
      <c r="K6" s="50">
        <v>303100</v>
      </c>
      <c r="L6" s="59">
        <v>954.29844234300197</v>
      </c>
      <c r="M6" s="8">
        <f t="shared" si="0"/>
        <v>11617.629237083705</v>
      </c>
    </row>
    <row r="7" spans="1:13" x14ac:dyDescent="0.35">
      <c r="A7" s="50">
        <v>979151950</v>
      </c>
      <c r="B7" s="51" t="s">
        <v>307</v>
      </c>
      <c r="C7" s="50">
        <v>2022</v>
      </c>
      <c r="D7" s="50">
        <v>132</v>
      </c>
      <c r="E7" s="50">
        <v>630</v>
      </c>
      <c r="F7" s="51" t="s">
        <v>35</v>
      </c>
      <c r="G7" s="51" t="s">
        <v>36</v>
      </c>
      <c r="H7" s="50">
        <v>100</v>
      </c>
      <c r="I7" s="50">
        <v>100</v>
      </c>
      <c r="J7" s="50">
        <v>3.5249999999999999</v>
      </c>
      <c r="K7" s="50">
        <v>303200</v>
      </c>
      <c r="L7" s="59">
        <v>1036.2374373293501</v>
      </c>
      <c r="M7" s="8">
        <f t="shared" si="0"/>
        <v>3652.7369665859592</v>
      </c>
    </row>
    <row r="8" spans="1:13" x14ac:dyDescent="0.35">
      <c r="A8" s="50">
        <v>979151950</v>
      </c>
      <c r="B8" s="51" t="s">
        <v>307</v>
      </c>
      <c r="C8" s="50">
        <v>2022</v>
      </c>
      <c r="D8" s="50">
        <v>132</v>
      </c>
      <c r="E8" s="50">
        <v>800</v>
      </c>
      <c r="F8" s="51" t="s">
        <v>35</v>
      </c>
      <c r="G8" s="51" t="s">
        <v>36</v>
      </c>
      <c r="H8" s="50">
        <v>100</v>
      </c>
      <c r="I8" s="50">
        <v>100</v>
      </c>
      <c r="J8" s="50">
        <v>4.4109999999999996</v>
      </c>
      <c r="K8" s="50">
        <v>303300</v>
      </c>
      <c r="L8" s="59">
        <v>1118.1764323156999</v>
      </c>
      <c r="M8" s="8">
        <f t="shared" si="0"/>
        <v>4932.276242944552</v>
      </c>
    </row>
    <row r="9" spans="1:13" x14ac:dyDescent="0.35">
      <c r="A9" s="50">
        <v>979151950</v>
      </c>
      <c r="B9" s="51" t="s">
        <v>307</v>
      </c>
      <c r="C9" s="50">
        <v>2022</v>
      </c>
      <c r="D9" s="50">
        <v>132</v>
      </c>
      <c r="E9" s="50">
        <v>1600</v>
      </c>
      <c r="F9" s="51" t="s">
        <v>35</v>
      </c>
      <c r="G9" s="51" t="s">
        <v>36</v>
      </c>
      <c r="H9" s="50">
        <v>100</v>
      </c>
      <c r="I9" s="50">
        <v>100</v>
      </c>
      <c r="J9" s="50">
        <v>1.9259999999999999</v>
      </c>
      <c r="K9" s="50">
        <v>303600</v>
      </c>
      <c r="L9" s="59">
        <v>1444.0024149689</v>
      </c>
      <c r="M9" s="8">
        <f t="shared" si="0"/>
        <v>2781.1486512301012</v>
      </c>
    </row>
    <row r="10" spans="1:13" x14ac:dyDescent="0.35">
      <c r="A10" s="50">
        <v>976944801</v>
      </c>
      <c r="B10" s="51" t="s">
        <v>400</v>
      </c>
      <c r="C10" s="50">
        <v>2022</v>
      </c>
      <c r="D10" s="50">
        <v>132</v>
      </c>
      <c r="E10" s="50">
        <v>630</v>
      </c>
      <c r="F10" s="51" t="s">
        <v>37</v>
      </c>
      <c r="G10" s="51" t="s">
        <v>36</v>
      </c>
      <c r="H10" s="50">
        <v>100</v>
      </c>
      <c r="I10" s="50">
        <v>100</v>
      </c>
      <c r="J10" s="50">
        <v>3.8</v>
      </c>
      <c r="K10" s="50">
        <v>307500</v>
      </c>
      <c r="L10" s="59">
        <v>1348.5086685281501</v>
      </c>
      <c r="M10" s="8">
        <f t="shared" si="0"/>
        <v>5124.33294040697</v>
      </c>
    </row>
    <row r="11" spans="1:13" x14ac:dyDescent="0.35">
      <c r="A11" s="50">
        <v>976944801</v>
      </c>
      <c r="B11" s="51" t="s">
        <v>400</v>
      </c>
      <c r="C11" s="50">
        <v>2022</v>
      </c>
      <c r="D11" s="50">
        <v>132</v>
      </c>
      <c r="E11" s="50">
        <v>800</v>
      </c>
      <c r="F11" s="51" t="s">
        <v>37</v>
      </c>
      <c r="G11" s="51" t="s">
        <v>36</v>
      </c>
      <c r="H11" s="50">
        <v>100</v>
      </c>
      <c r="I11" s="50">
        <v>100</v>
      </c>
      <c r="J11" s="50">
        <v>8.8000000000000007</v>
      </c>
      <c r="K11" s="50">
        <v>307600</v>
      </c>
      <c r="L11" s="59">
        <v>1455.0293620104101</v>
      </c>
      <c r="M11" s="8">
        <f t="shared" si="0"/>
        <v>12804.25838569161</v>
      </c>
    </row>
    <row r="12" spans="1:13" x14ac:dyDescent="0.35">
      <c r="A12" s="50">
        <v>976944801</v>
      </c>
      <c r="B12" s="51" t="s">
        <v>400</v>
      </c>
      <c r="C12" s="50">
        <v>2022</v>
      </c>
      <c r="D12" s="50">
        <v>132</v>
      </c>
      <c r="E12" s="50">
        <v>1000</v>
      </c>
      <c r="F12" s="51" t="s">
        <v>37</v>
      </c>
      <c r="G12" s="51" t="s">
        <v>36</v>
      </c>
      <c r="H12" s="50">
        <v>100</v>
      </c>
      <c r="I12" s="50">
        <v>100</v>
      </c>
      <c r="J12" s="50">
        <v>4.3</v>
      </c>
      <c r="K12" s="50">
        <v>316300</v>
      </c>
      <c r="L12" s="59">
        <v>1570.0688210276501</v>
      </c>
      <c r="M12" s="8">
        <f t="shared" si="0"/>
        <v>6751.2959304188953</v>
      </c>
    </row>
    <row r="13" spans="1:13" x14ac:dyDescent="0.35">
      <c r="A13" s="50">
        <v>976944801</v>
      </c>
      <c r="B13" s="51" t="s">
        <v>400</v>
      </c>
      <c r="C13" s="50">
        <v>2022</v>
      </c>
      <c r="D13" s="50">
        <v>300</v>
      </c>
      <c r="E13" s="50">
        <v>1200</v>
      </c>
      <c r="F13" s="51" t="s">
        <v>35</v>
      </c>
      <c r="G13" s="51" t="s">
        <v>36</v>
      </c>
      <c r="H13" s="50">
        <v>0</v>
      </c>
      <c r="I13" s="50">
        <v>0</v>
      </c>
      <c r="J13" s="50">
        <v>36</v>
      </c>
      <c r="K13" s="50">
        <v>304100</v>
      </c>
      <c r="L13" s="59">
        <v>2949.53166395162</v>
      </c>
      <c r="M13" s="8">
        <f t="shared" si="0"/>
        <v>0</v>
      </c>
    </row>
    <row r="14" spans="1:13" x14ac:dyDescent="0.35">
      <c r="A14" s="50">
        <v>976944801</v>
      </c>
      <c r="B14" s="51" t="s">
        <v>400</v>
      </c>
      <c r="C14" s="50">
        <v>2022</v>
      </c>
      <c r="D14" s="50">
        <v>132</v>
      </c>
      <c r="E14" s="50">
        <v>400</v>
      </c>
      <c r="F14" s="51" t="s">
        <v>35</v>
      </c>
      <c r="G14" s="51" t="s">
        <v>36</v>
      </c>
      <c r="H14" s="50">
        <v>100</v>
      </c>
      <c r="I14" s="50">
        <v>100</v>
      </c>
      <c r="J14" s="50">
        <v>14.25</v>
      </c>
      <c r="K14" s="50">
        <v>303100</v>
      </c>
      <c r="L14" s="59">
        <v>954.29844234300197</v>
      </c>
      <c r="M14" s="8">
        <f t="shared" si="0"/>
        <v>13598.752803387779</v>
      </c>
    </row>
    <row r="15" spans="1:13" x14ac:dyDescent="0.35">
      <c r="A15" s="50">
        <v>976944801</v>
      </c>
      <c r="B15" s="51" t="s">
        <v>400</v>
      </c>
      <c r="C15" s="50">
        <v>2022</v>
      </c>
      <c r="D15" s="50">
        <v>132</v>
      </c>
      <c r="E15" s="50">
        <v>800</v>
      </c>
      <c r="F15" s="51" t="s">
        <v>35</v>
      </c>
      <c r="G15" s="51" t="s">
        <v>36</v>
      </c>
      <c r="H15" s="50">
        <v>100</v>
      </c>
      <c r="I15" s="50">
        <v>100</v>
      </c>
      <c r="J15" s="50">
        <v>4.5</v>
      </c>
      <c r="K15" s="50">
        <v>303300</v>
      </c>
      <c r="L15" s="59">
        <v>1118.1764323156999</v>
      </c>
      <c r="M15" s="8">
        <f t="shared" si="0"/>
        <v>5031.7939454206498</v>
      </c>
    </row>
    <row r="16" spans="1:13" x14ac:dyDescent="0.35">
      <c r="A16" s="50">
        <v>986347801</v>
      </c>
      <c r="B16" s="51" t="s">
        <v>350</v>
      </c>
      <c r="C16" s="50">
        <v>2022</v>
      </c>
      <c r="D16" s="50">
        <v>36</v>
      </c>
      <c r="E16" s="50">
        <v>240</v>
      </c>
      <c r="F16" s="51" t="s">
        <v>35</v>
      </c>
      <c r="G16" s="51" t="s">
        <v>34</v>
      </c>
      <c r="H16" s="50">
        <v>100</v>
      </c>
      <c r="I16" s="50">
        <v>100</v>
      </c>
      <c r="J16" s="50">
        <v>48.406999999999996</v>
      </c>
      <c r="K16" s="50">
        <v>301700</v>
      </c>
      <c r="L16" s="59">
        <v>216.85759216373501</v>
      </c>
      <c r="M16" s="8">
        <f t="shared" si="0"/>
        <v>10497.42546386992</v>
      </c>
    </row>
    <row r="17" spans="1:13" x14ac:dyDescent="0.35">
      <c r="A17" s="50">
        <v>986347801</v>
      </c>
      <c r="B17" s="51" t="s">
        <v>350</v>
      </c>
      <c r="C17" s="50">
        <v>2022</v>
      </c>
      <c r="D17" s="50">
        <v>132</v>
      </c>
      <c r="E17" s="50">
        <v>400</v>
      </c>
      <c r="F17" s="51" t="s">
        <v>35</v>
      </c>
      <c r="G17" s="51" t="s">
        <v>36</v>
      </c>
      <c r="H17" s="50">
        <v>100</v>
      </c>
      <c r="I17" s="50">
        <v>100</v>
      </c>
      <c r="J17" s="50">
        <v>12.116</v>
      </c>
      <c r="K17" s="50">
        <v>303100</v>
      </c>
      <c r="L17" s="59">
        <v>954.29844234300197</v>
      </c>
      <c r="M17" s="8">
        <f t="shared" si="0"/>
        <v>11562.279927427811</v>
      </c>
    </row>
    <row r="18" spans="1:13" x14ac:dyDescent="0.35">
      <c r="A18" s="50">
        <v>980489698</v>
      </c>
      <c r="B18" s="51" t="s">
        <v>308</v>
      </c>
      <c r="C18" s="50">
        <v>2022</v>
      </c>
      <c r="D18" s="50">
        <v>66</v>
      </c>
      <c r="E18" s="50">
        <v>150</v>
      </c>
      <c r="F18" s="51" t="s">
        <v>37</v>
      </c>
      <c r="G18" s="51" t="s">
        <v>34</v>
      </c>
      <c r="H18" s="50">
        <v>100</v>
      </c>
      <c r="I18" s="50">
        <v>100</v>
      </c>
      <c r="J18" s="50">
        <v>0.8</v>
      </c>
      <c r="K18" s="50">
        <v>306500</v>
      </c>
      <c r="L18" s="59">
        <v>260.64194874362801</v>
      </c>
      <c r="M18" s="8">
        <f t="shared" si="0"/>
        <v>208.51355899490241</v>
      </c>
    </row>
    <row r="19" spans="1:13" x14ac:dyDescent="0.35">
      <c r="A19" s="50">
        <v>980489698</v>
      </c>
      <c r="B19" s="51" t="s">
        <v>308</v>
      </c>
      <c r="C19" s="50">
        <v>2022</v>
      </c>
      <c r="D19" s="50">
        <v>66</v>
      </c>
      <c r="E19" s="50">
        <v>185</v>
      </c>
      <c r="F19" s="51" t="s">
        <v>37</v>
      </c>
      <c r="G19" s="51" t="s">
        <v>34</v>
      </c>
      <c r="H19" s="50">
        <v>100</v>
      </c>
      <c r="I19" s="50">
        <v>100</v>
      </c>
      <c r="J19" s="50">
        <v>0.56000000000000005</v>
      </c>
      <c r="K19" s="50">
        <v>306600</v>
      </c>
      <c r="L19" s="59">
        <v>277.69261592083399</v>
      </c>
      <c r="M19" s="8">
        <f t="shared" si="0"/>
        <v>155.50786491566706</v>
      </c>
    </row>
    <row r="20" spans="1:13" x14ac:dyDescent="0.35">
      <c r="A20" s="50">
        <v>980489698</v>
      </c>
      <c r="B20" s="51" t="s">
        <v>308</v>
      </c>
      <c r="C20" s="50">
        <v>2022</v>
      </c>
      <c r="D20" s="50">
        <v>132</v>
      </c>
      <c r="E20" s="50">
        <v>300</v>
      </c>
      <c r="F20" s="51" t="s">
        <v>37</v>
      </c>
      <c r="G20" s="51" t="s">
        <v>36</v>
      </c>
      <c r="H20" s="50">
        <v>100</v>
      </c>
      <c r="I20" s="50">
        <v>100</v>
      </c>
      <c r="J20" s="50">
        <v>1.78</v>
      </c>
      <c r="K20" s="50">
        <v>307300</v>
      </c>
      <c r="L20" s="59">
        <v>1143.98604709864</v>
      </c>
      <c r="M20" s="8">
        <f t="shared" si="0"/>
        <v>2036.2951638355794</v>
      </c>
    </row>
    <row r="21" spans="1:13" x14ac:dyDescent="0.35">
      <c r="A21" s="50">
        <v>980489698</v>
      </c>
      <c r="B21" s="51" t="s">
        <v>308</v>
      </c>
      <c r="C21" s="50">
        <v>2022</v>
      </c>
      <c r="D21" s="50">
        <v>132</v>
      </c>
      <c r="E21" s="50">
        <v>630</v>
      </c>
      <c r="F21" s="51" t="s">
        <v>37</v>
      </c>
      <c r="G21" s="51" t="s">
        <v>36</v>
      </c>
      <c r="H21" s="50">
        <v>100</v>
      </c>
      <c r="I21" s="50">
        <v>100</v>
      </c>
      <c r="J21" s="50">
        <v>0.6</v>
      </c>
      <c r="K21" s="50">
        <v>307500</v>
      </c>
      <c r="L21" s="59">
        <v>1348.5086685281501</v>
      </c>
      <c r="M21" s="8">
        <f t="shared" si="0"/>
        <v>809.10520111689004</v>
      </c>
    </row>
    <row r="22" spans="1:13" x14ac:dyDescent="0.35">
      <c r="A22" s="50">
        <v>980489698</v>
      </c>
      <c r="B22" s="51" t="s">
        <v>308</v>
      </c>
      <c r="C22" s="50">
        <v>2022</v>
      </c>
      <c r="D22" s="50">
        <v>66</v>
      </c>
      <c r="E22" s="50">
        <v>240</v>
      </c>
      <c r="F22" s="51" t="s">
        <v>35</v>
      </c>
      <c r="G22" s="51" t="s">
        <v>34</v>
      </c>
      <c r="H22" s="50">
        <v>100</v>
      </c>
      <c r="I22" s="50">
        <v>100</v>
      </c>
      <c r="J22" s="50">
        <v>0.25</v>
      </c>
      <c r="K22" s="50">
        <v>302400</v>
      </c>
      <c r="L22" s="59">
        <v>226.57325916082101</v>
      </c>
      <c r="M22" s="8">
        <f t="shared" si="0"/>
        <v>56.643314790205253</v>
      </c>
    </row>
    <row r="23" spans="1:13" x14ac:dyDescent="0.35">
      <c r="A23" s="50">
        <v>980489698</v>
      </c>
      <c r="B23" s="51" t="s">
        <v>308</v>
      </c>
      <c r="C23" s="50">
        <v>2022</v>
      </c>
      <c r="D23" s="50">
        <v>66</v>
      </c>
      <c r="E23" s="50">
        <v>630</v>
      </c>
      <c r="F23" s="51" t="s">
        <v>35</v>
      </c>
      <c r="G23" s="51" t="s">
        <v>34</v>
      </c>
      <c r="H23" s="50">
        <v>100</v>
      </c>
      <c r="I23" s="50">
        <v>100</v>
      </c>
      <c r="J23" s="50">
        <v>0.57999999999999996</v>
      </c>
      <c r="K23" s="50">
        <v>302600</v>
      </c>
      <c r="L23" s="59">
        <v>257.66541449107098</v>
      </c>
      <c r="M23" s="8">
        <f t="shared" si="0"/>
        <v>149.44594040482116</v>
      </c>
    </row>
    <row r="24" spans="1:13" x14ac:dyDescent="0.35">
      <c r="A24" s="50">
        <v>980489698</v>
      </c>
      <c r="B24" s="51" t="s">
        <v>308</v>
      </c>
      <c r="C24" s="50">
        <v>2022</v>
      </c>
      <c r="D24" s="50">
        <v>132</v>
      </c>
      <c r="E24" s="50">
        <v>300</v>
      </c>
      <c r="F24" s="51" t="s">
        <v>35</v>
      </c>
      <c r="G24" s="51" t="s">
        <v>36</v>
      </c>
      <c r="H24" s="50">
        <v>100</v>
      </c>
      <c r="I24" s="50">
        <v>100</v>
      </c>
      <c r="J24" s="50">
        <v>9.8000000000000007</v>
      </c>
      <c r="K24" s="50">
        <v>303000</v>
      </c>
      <c r="L24" s="59">
        <v>878.91234392203103</v>
      </c>
      <c r="M24" s="8">
        <f t="shared" si="0"/>
        <v>8613.3409704359055</v>
      </c>
    </row>
    <row r="25" spans="1:13" x14ac:dyDescent="0.35">
      <c r="A25" s="50">
        <v>980489698</v>
      </c>
      <c r="B25" s="51" t="s">
        <v>308</v>
      </c>
      <c r="C25" s="50">
        <v>2022</v>
      </c>
      <c r="D25" s="50">
        <v>132</v>
      </c>
      <c r="E25" s="50">
        <v>630</v>
      </c>
      <c r="F25" s="51" t="s">
        <v>35</v>
      </c>
      <c r="G25" s="51" t="s">
        <v>36</v>
      </c>
      <c r="H25" s="50">
        <v>100</v>
      </c>
      <c r="I25" s="50">
        <v>100</v>
      </c>
      <c r="J25" s="50">
        <v>1.4</v>
      </c>
      <c r="K25" s="50">
        <v>303200</v>
      </c>
      <c r="L25" s="59">
        <v>1036.2374373293501</v>
      </c>
      <c r="M25" s="8">
        <f t="shared" si="0"/>
        <v>1450.7324122610901</v>
      </c>
    </row>
    <row r="26" spans="1:13" x14ac:dyDescent="0.35">
      <c r="A26" s="50">
        <v>918312730</v>
      </c>
      <c r="B26" s="51" t="s">
        <v>309</v>
      </c>
      <c r="C26" s="50">
        <v>2022</v>
      </c>
      <c r="D26" s="50">
        <v>66</v>
      </c>
      <c r="E26" s="50">
        <v>400</v>
      </c>
      <c r="F26" s="51" t="s">
        <v>35</v>
      </c>
      <c r="G26" s="51" t="s">
        <v>34</v>
      </c>
      <c r="H26" s="50">
        <v>100</v>
      </c>
      <c r="I26" s="50">
        <v>100</v>
      </c>
      <c r="J26" s="50">
        <v>0.254</v>
      </c>
      <c r="K26" s="50">
        <v>302500</v>
      </c>
      <c r="L26" s="59">
        <v>241.59389253697199</v>
      </c>
      <c r="M26" s="8">
        <f t="shared" si="0"/>
        <v>61.364848704390887</v>
      </c>
    </row>
    <row r="27" spans="1:13" x14ac:dyDescent="0.35">
      <c r="A27" s="50">
        <v>915635857</v>
      </c>
      <c r="B27" s="51" t="s">
        <v>351</v>
      </c>
      <c r="C27" s="50">
        <v>2022</v>
      </c>
      <c r="D27" s="50">
        <v>66</v>
      </c>
      <c r="E27" s="50">
        <v>95</v>
      </c>
      <c r="F27" s="51" t="s">
        <v>37</v>
      </c>
      <c r="G27" s="51" t="s">
        <v>34</v>
      </c>
      <c r="H27" s="50">
        <v>100</v>
      </c>
      <c r="I27" s="50">
        <v>100</v>
      </c>
      <c r="J27" s="50">
        <v>3</v>
      </c>
      <c r="K27" s="50">
        <v>306300</v>
      </c>
      <c r="L27" s="59">
        <v>229.80493703446601</v>
      </c>
      <c r="M27" s="8">
        <f t="shared" si="0"/>
        <v>689.41481110339805</v>
      </c>
    </row>
    <row r="28" spans="1:13" x14ac:dyDescent="0.35">
      <c r="A28" s="50">
        <v>915635857</v>
      </c>
      <c r="B28" s="51" t="s">
        <v>351</v>
      </c>
      <c r="C28" s="50">
        <v>2022</v>
      </c>
      <c r="D28" s="50">
        <v>66</v>
      </c>
      <c r="E28" s="50">
        <v>150</v>
      </c>
      <c r="F28" s="51" t="s">
        <v>37</v>
      </c>
      <c r="G28" s="51" t="s">
        <v>34</v>
      </c>
      <c r="H28" s="50">
        <v>100</v>
      </c>
      <c r="I28" s="50">
        <v>100</v>
      </c>
      <c r="J28" s="50">
        <v>2.8</v>
      </c>
      <c r="K28" s="50">
        <v>306500</v>
      </c>
      <c r="L28" s="59">
        <v>260.64194874362801</v>
      </c>
      <c r="M28" s="8">
        <f t="shared" si="0"/>
        <v>729.7974564821584</v>
      </c>
    </row>
    <row r="29" spans="1:13" x14ac:dyDescent="0.35">
      <c r="A29" s="50">
        <v>915635857</v>
      </c>
      <c r="B29" s="51" t="s">
        <v>351</v>
      </c>
      <c r="C29" s="50">
        <v>2022</v>
      </c>
      <c r="D29" s="50">
        <v>66</v>
      </c>
      <c r="E29" s="50">
        <v>240</v>
      </c>
      <c r="F29" s="51" t="s">
        <v>37</v>
      </c>
      <c r="G29" s="51" t="s">
        <v>34</v>
      </c>
      <c r="H29" s="50">
        <v>100</v>
      </c>
      <c r="I29" s="50">
        <v>100</v>
      </c>
      <c r="J29" s="50">
        <v>3.302</v>
      </c>
      <c r="K29" s="50">
        <v>306700</v>
      </c>
      <c r="L29" s="59">
        <v>295.945236909068</v>
      </c>
      <c r="M29" s="8">
        <f t="shared" si="0"/>
        <v>977.21117227374259</v>
      </c>
    </row>
    <row r="30" spans="1:13" x14ac:dyDescent="0.35">
      <c r="A30" s="50">
        <v>915635857</v>
      </c>
      <c r="B30" s="51" t="s">
        <v>351</v>
      </c>
      <c r="C30" s="50">
        <v>2022</v>
      </c>
      <c r="D30" s="50">
        <v>66</v>
      </c>
      <c r="E30" s="50">
        <v>400</v>
      </c>
      <c r="F30" s="51" t="s">
        <v>37</v>
      </c>
      <c r="G30" s="51" t="s">
        <v>34</v>
      </c>
      <c r="H30" s="50">
        <v>100</v>
      </c>
      <c r="I30" s="50">
        <v>100</v>
      </c>
      <c r="J30" s="50">
        <v>1.034</v>
      </c>
      <c r="K30" s="50">
        <v>306800</v>
      </c>
      <c r="L30" s="59">
        <v>315.47206029806301</v>
      </c>
      <c r="M30" s="8">
        <f t="shared" si="0"/>
        <v>326.19811034819719</v>
      </c>
    </row>
    <row r="31" spans="1:13" x14ac:dyDescent="0.35">
      <c r="A31" s="50">
        <v>915635857</v>
      </c>
      <c r="B31" s="51" t="s">
        <v>351</v>
      </c>
      <c r="C31" s="50">
        <v>2022</v>
      </c>
      <c r="D31" s="50">
        <v>66</v>
      </c>
      <c r="E31" s="50">
        <v>120</v>
      </c>
      <c r="F31" s="51" t="s">
        <v>35</v>
      </c>
      <c r="G31" s="51" t="s">
        <v>34</v>
      </c>
      <c r="H31" s="50">
        <v>100</v>
      </c>
      <c r="I31" s="50">
        <v>100</v>
      </c>
      <c r="J31" s="50">
        <v>5.2</v>
      </c>
      <c r="K31" s="50">
        <v>302100</v>
      </c>
      <c r="L31" s="59">
        <v>187.154832789907</v>
      </c>
      <c r="M31" s="8">
        <f t="shared" si="0"/>
        <v>973.2051305075164</v>
      </c>
    </row>
    <row r="32" spans="1:13" x14ac:dyDescent="0.35">
      <c r="A32" s="50">
        <v>915635857</v>
      </c>
      <c r="B32" s="51" t="s">
        <v>351</v>
      </c>
      <c r="C32" s="50">
        <v>2022</v>
      </c>
      <c r="D32" s="50">
        <v>66</v>
      </c>
      <c r="E32" s="50">
        <v>400</v>
      </c>
      <c r="F32" s="51" t="s">
        <v>35</v>
      </c>
      <c r="G32" s="51" t="s">
        <v>34</v>
      </c>
      <c r="H32" s="50">
        <v>100</v>
      </c>
      <c r="I32" s="50">
        <v>100</v>
      </c>
      <c r="J32" s="50">
        <v>1.782</v>
      </c>
      <c r="K32" s="50">
        <v>302500</v>
      </c>
      <c r="L32" s="59">
        <v>241.59389253697199</v>
      </c>
      <c r="M32" s="8">
        <f t="shared" si="0"/>
        <v>430.52031650088412</v>
      </c>
    </row>
    <row r="33" spans="1:13" x14ac:dyDescent="0.35">
      <c r="A33" s="50">
        <v>915635857</v>
      </c>
      <c r="B33" s="51" t="s">
        <v>351</v>
      </c>
      <c r="C33" s="50">
        <v>2022</v>
      </c>
      <c r="D33" s="50">
        <v>66</v>
      </c>
      <c r="E33" s="50">
        <v>630</v>
      </c>
      <c r="F33" s="51" t="s">
        <v>35</v>
      </c>
      <c r="G33" s="51" t="s">
        <v>34</v>
      </c>
      <c r="H33" s="50">
        <v>100</v>
      </c>
      <c r="I33" s="50">
        <v>100</v>
      </c>
      <c r="J33" s="50">
        <v>2.54</v>
      </c>
      <c r="K33" s="50">
        <v>302600</v>
      </c>
      <c r="L33" s="59">
        <v>257.66541449107098</v>
      </c>
      <c r="M33" s="8">
        <f t="shared" si="0"/>
        <v>654.47015280732023</v>
      </c>
    </row>
    <row r="34" spans="1:13" x14ac:dyDescent="0.35">
      <c r="A34" s="50">
        <v>915635857</v>
      </c>
      <c r="B34" s="51" t="s">
        <v>351</v>
      </c>
      <c r="C34" s="50">
        <v>2022</v>
      </c>
      <c r="D34" s="50">
        <v>66</v>
      </c>
      <c r="E34" s="50">
        <v>240</v>
      </c>
      <c r="F34" s="51" t="s">
        <v>35</v>
      </c>
      <c r="G34" s="51" t="s">
        <v>36</v>
      </c>
      <c r="H34" s="50">
        <v>100</v>
      </c>
      <c r="I34" s="50">
        <v>100</v>
      </c>
      <c r="J34" s="50">
        <v>1.8</v>
      </c>
      <c r="K34" s="50">
        <v>302700</v>
      </c>
      <c r="L34" s="59">
        <v>451.55435712247299</v>
      </c>
      <c r="M34" s="8">
        <f t="shared" si="0"/>
        <v>812.79784282045136</v>
      </c>
    </row>
    <row r="35" spans="1:13" x14ac:dyDescent="0.35">
      <c r="A35" s="50">
        <v>915635857</v>
      </c>
      <c r="B35" s="51" t="s">
        <v>351</v>
      </c>
      <c r="C35" s="50">
        <v>2022</v>
      </c>
      <c r="D35" s="50">
        <v>66</v>
      </c>
      <c r="E35" s="50">
        <v>630</v>
      </c>
      <c r="F35" s="51" t="s">
        <v>35</v>
      </c>
      <c r="G35" s="51" t="s">
        <v>36</v>
      </c>
      <c r="H35" s="50">
        <v>100</v>
      </c>
      <c r="I35" s="50">
        <v>100</v>
      </c>
      <c r="J35" s="50">
        <v>0.85</v>
      </c>
      <c r="K35" s="50">
        <v>302900</v>
      </c>
      <c r="L35" s="59">
        <v>662.23730760531396</v>
      </c>
      <c r="M35" s="8">
        <f t="shared" si="0"/>
        <v>562.90171146451689</v>
      </c>
    </row>
    <row r="36" spans="1:13" x14ac:dyDescent="0.35">
      <c r="A36" s="50">
        <v>998509289</v>
      </c>
      <c r="B36" s="51" t="s">
        <v>26</v>
      </c>
      <c r="C36" s="50">
        <v>2022</v>
      </c>
      <c r="D36" s="50">
        <v>132</v>
      </c>
      <c r="E36" s="50">
        <v>400</v>
      </c>
      <c r="F36" s="51" t="s">
        <v>37</v>
      </c>
      <c r="G36" s="51" t="s">
        <v>36</v>
      </c>
      <c r="H36" s="50">
        <v>100</v>
      </c>
      <c r="I36" s="50">
        <v>100</v>
      </c>
      <c r="J36" s="50">
        <v>2.1</v>
      </c>
      <c r="K36" s="50">
        <v>307400</v>
      </c>
      <c r="L36" s="59">
        <v>1241.9879750458999</v>
      </c>
      <c r="M36" s="8">
        <f t="shared" si="0"/>
        <v>2608.1747475963898</v>
      </c>
    </row>
    <row r="37" spans="1:13" x14ac:dyDescent="0.35">
      <c r="A37" s="50">
        <v>919415096</v>
      </c>
      <c r="B37" s="51" t="s">
        <v>354</v>
      </c>
      <c r="C37" s="50">
        <v>2022</v>
      </c>
      <c r="D37" s="50">
        <v>66</v>
      </c>
      <c r="E37" s="50">
        <v>185</v>
      </c>
      <c r="F37" s="51" t="s">
        <v>37</v>
      </c>
      <c r="G37" s="51" t="s">
        <v>34</v>
      </c>
      <c r="H37" s="50">
        <v>100</v>
      </c>
      <c r="I37" s="50">
        <v>100</v>
      </c>
      <c r="J37" s="50">
        <v>1.5</v>
      </c>
      <c r="K37" s="50">
        <v>306600</v>
      </c>
      <c r="L37" s="59">
        <v>277.69261592083399</v>
      </c>
      <c r="M37" s="8">
        <f t="shared" si="0"/>
        <v>416.53892388125098</v>
      </c>
    </row>
    <row r="38" spans="1:13" x14ac:dyDescent="0.35">
      <c r="A38" s="50">
        <v>923152601</v>
      </c>
      <c r="B38" s="51" t="s">
        <v>310</v>
      </c>
      <c r="C38" s="50">
        <v>2022</v>
      </c>
      <c r="D38" s="50">
        <v>66</v>
      </c>
      <c r="E38" s="50">
        <v>95</v>
      </c>
      <c r="F38" s="51" t="s">
        <v>35</v>
      </c>
      <c r="G38" s="51" t="s">
        <v>34</v>
      </c>
      <c r="H38" s="50">
        <v>100</v>
      </c>
      <c r="I38" s="50">
        <v>100</v>
      </c>
      <c r="J38" s="50">
        <v>1.752</v>
      </c>
      <c r="K38" s="50">
        <v>302000</v>
      </c>
      <c r="L38" s="59">
        <v>175.696105411128</v>
      </c>
      <c r="M38" s="8">
        <f t="shared" si="0"/>
        <v>307.81957668029628</v>
      </c>
    </row>
    <row r="39" spans="1:13" x14ac:dyDescent="0.35">
      <c r="A39" s="50">
        <v>979422679</v>
      </c>
      <c r="B39" s="51" t="s">
        <v>355</v>
      </c>
      <c r="C39" s="50">
        <v>2022</v>
      </c>
      <c r="D39" s="50">
        <v>132</v>
      </c>
      <c r="E39" s="50">
        <v>1200</v>
      </c>
      <c r="F39" s="51" t="s">
        <v>35</v>
      </c>
      <c r="G39" s="51" t="s">
        <v>36</v>
      </c>
      <c r="H39" s="50">
        <v>100</v>
      </c>
      <c r="I39" s="50">
        <v>100</v>
      </c>
      <c r="J39" s="50">
        <v>1.69</v>
      </c>
      <c r="K39" s="50">
        <v>303500</v>
      </c>
      <c r="L39" s="59">
        <v>1302.15266634165</v>
      </c>
      <c r="M39" s="8">
        <f t="shared" si="0"/>
        <v>2200.6380061173886</v>
      </c>
    </row>
    <row r="40" spans="1:13" x14ac:dyDescent="0.35">
      <c r="A40" s="50">
        <v>917424799</v>
      </c>
      <c r="B40" s="51" t="s">
        <v>311</v>
      </c>
      <c r="C40" s="50">
        <v>2022</v>
      </c>
      <c r="D40" s="50">
        <v>132</v>
      </c>
      <c r="E40" s="50">
        <v>300</v>
      </c>
      <c r="F40" s="51" t="s">
        <v>37</v>
      </c>
      <c r="G40" s="51" t="s">
        <v>36</v>
      </c>
      <c r="H40" s="50">
        <v>100</v>
      </c>
      <c r="I40" s="50">
        <v>100</v>
      </c>
      <c r="J40" s="50">
        <v>2.68</v>
      </c>
      <c r="K40" s="50">
        <v>307300</v>
      </c>
      <c r="L40" s="59">
        <v>1143.98604709864</v>
      </c>
      <c r="M40" s="8">
        <f t="shared" si="0"/>
        <v>3065.8826062243556</v>
      </c>
    </row>
    <row r="41" spans="1:13" x14ac:dyDescent="0.35">
      <c r="A41" s="50">
        <v>917424799</v>
      </c>
      <c r="B41" s="51" t="s">
        <v>311</v>
      </c>
      <c r="C41" s="50">
        <v>2022</v>
      </c>
      <c r="D41" s="50">
        <v>132</v>
      </c>
      <c r="E41" s="50">
        <v>630</v>
      </c>
      <c r="F41" s="51" t="s">
        <v>35</v>
      </c>
      <c r="G41" s="51" t="s">
        <v>36</v>
      </c>
      <c r="H41" s="50">
        <v>100</v>
      </c>
      <c r="I41" s="50">
        <v>100</v>
      </c>
      <c r="J41" s="50">
        <v>5.59</v>
      </c>
      <c r="K41" s="50">
        <v>303200</v>
      </c>
      <c r="L41" s="59">
        <v>1036.2374373293501</v>
      </c>
      <c r="M41" s="8">
        <f t="shared" si="0"/>
        <v>5792.567274671067</v>
      </c>
    </row>
    <row r="42" spans="1:13" x14ac:dyDescent="0.35">
      <c r="A42" s="50">
        <v>917424799</v>
      </c>
      <c r="B42" s="51" t="s">
        <v>311</v>
      </c>
      <c r="C42" s="50">
        <v>2022</v>
      </c>
      <c r="D42" s="50">
        <v>132</v>
      </c>
      <c r="E42" s="50">
        <v>800</v>
      </c>
      <c r="F42" s="51" t="s">
        <v>35</v>
      </c>
      <c r="G42" s="51" t="s">
        <v>36</v>
      </c>
      <c r="H42" s="50">
        <v>100</v>
      </c>
      <c r="I42" s="50">
        <v>100</v>
      </c>
      <c r="J42" s="50">
        <v>4.6100000000000003</v>
      </c>
      <c r="K42" s="50">
        <v>303300</v>
      </c>
      <c r="L42" s="59">
        <v>1118.1764323156999</v>
      </c>
      <c r="M42" s="8">
        <f t="shared" si="0"/>
        <v>5154.7933529753773</v>
      </c>
    </row>
    <row r="43" spans="1:13" x14ac:dyDescent="0.35">
      <c r="A43" s="50">
        <v>912631532</v>
      </c>
      <c r="B43" s="51" t="s">
        <v>312</v>
      </c>
      <c r="C43" s="50">
        <v>2022</v>
      </c>
      <c r="D43" s="50">
        <v>66</v>
      </c>
      <c r="E43" s="50">
        <v>400</v>
      </c>
      <c r="F43" s="51" t="s">
        <v>37</v>
      </c>
      <c r="G43" s="51" t="s">
        <v>36</v>
      </c>
      <c r="H43" s="50">
        <v>100</v>
      </c>
      <c r="I43" s="50">
        <v>100</v>
      </c>
      <c r="J43" s="50">
        <v>2.7789999999999999</v>
      </c>
      <c r="K43" s="50">
        <v>307100</v>
      </c>
      <c r="L43" s="59">
        <v>726.34979011488804</v>
      </c>
      <c r="M43" s="8">
        <f t="shared" si="0"/>
        <v>2018.5260667292739</v>
      </c>
    </row>
    <row r="44" spans="1:13" x14ac:dyDescent="0.35">
      <c r="A44" s="50">
        <v>912631532</v>
      </c>
      <c r="B44" s="51" t="s">
        <v>312</v>
      </c>
      <c r="C44" s="50">
        <v>2022</v>
      </c>
      <c r="D44" s="50">
        <v>132</v>
      </c>
      <c r="E44" s="50">
        <v>300</v>
      </c>
      <c r="F44" s="51" t="s">
        <v>37</v>
      </c>
      <c r="G44" s="51" t="s">
        <v>36</v>
      </c>
      <c r="H44" s="50">
        <v>100</v>
      </c>
      <c r="I44" s="50">
        <v>100</v>
      </c>
      <c r="J44" s="50">
        <v>7.7050000000000001</v>
      </c>
      <c r="K44" s="50">
        <v>307300</v>
      </c>
      <c r="L44" s="59">
        <v>1143.98604709864</v>
      </c>
      <c r="M44" s="8">
        <f t="shared" si="0"/>
        <v>8814.4124928950223</v>
      </c>
    </row>
    <row r="45" spans="1:13" x14ac:dyDescent="0.35">
      <c r="A45" s="50">
        <v>912631532</v>
      </c>
      <c r="B45" s="51" t="s">
        <v>312</v>
      </c>
      <c r="C45" s="50">
        <v>2022</v>
      </c>
      <c r="D45" s="50">
        <v>24</v>
      </c>
      <c r="E45" s="50">
        <v>95</v>
      </c>
      <c r="F45" s="51" t="s">
        <v>35</v>
      </c>
      <c r="G45" s="51" t="s">
        <v>34</v>
      </c>
      <c r="H45" s="50">
        <v>100</v>
      </c>
      <c r="I45" s="50">
        <v>100</v>
      </c>
      <c r="J45" s="50">
        <v>5.4429999999999996</v>
      </c>
      <c r="K45" s="50">
        <v>300300</v>
      </c>
      <c r="L45" s="59">
        <v>105.104686127045</v>
      </c>
      <c r="M45" s="8">
        <f t="shared" si="0"/>
        <v>572.08480658950589</v>
      </c>
    </row>
    <row r="46" spans="1:13" x14ac:dyDescent="0.35">
      <c r="A46" s="50">
        <v>912631532</v>
      </c>
      <c r="B46" s="51" t="s">
        <v>312</v>
      </c>
      <c r="C46" s="50">
        <v>2022</v>
      </c>
      <c r="D46" s="50">
        <v>24</v>
      </c>
      <c r="E46" s="50">
        <v>150</v>
      </c>
      <c r="F46" s="51" t="s">
        <v>35</v>
      </c>
      <c r="G46" s="51" t="s">
        <v>34</v>
      </c>
      <c r="H46" s="50">
        <v>100</v>
      </c>
      <c r="I46" s="50">
        <v>100</v>
      </c>
      <c r="J46" s="50">
        <v>4.79</v>
      </c>
      <c r="K46" s="50">
        <v>300500</v>
      </c>
      <c r="L46" s="59">
        <v>131.705303256354</v>
      </c>
      <c r="M46" s="8">
        <f t="shared" si="0"/>
        <v>630.86840259793564</v>
      </c>
    </row>
    <row r="47" spans="1:13" x14ac:dyDescent="0.35">
      <c r="A47" s="50">
        <v>912631532</v>
      </c>
      <c r="B47" s="51" t="s">
        <v>312</v>
      </c>
      <c r="C47" s="50">
        <v>2022</v>
      </c>
      <c r="D47" s="50">
        <v>24</v>
      </c>
      <c r="E47" s="50">
        <v>240</v>
      </c>
      <c r="F47" s="51" t="s">
        <v>35</v>
      </c>
      <c r="G47" s="51" t="s">
        <v>34</v>
      </c>
      <c r="H47" s="50">
        <v>100</v>
      </c>
      <c r="I47" s="50">
        <v>100</v>
      </c>
      <c r="J47" s="50">
        <v>10.068</v>
      </c>
      <c r="K47" s="50">
        <v>300700</v>
      </c>
      <c r="L47" s="59">
        <v>185.68459925056601</v>
      </c>
      <c r="M47" s="8">
        <f t="shared" si="0"/>
        <v>1869.4725452546986</v>
      </c>
    </row>
    <row r="48" spans="1:13" x14ac:dyDescent="0.35">
      <c r="A48" s="50">
        <v>912631532</v>
      </c>
      <c r="B48" s="51" t="s">
        <v>312</v>
      </c>
      <c r="C48" s="50">
        <v>2022</v>
      </c>
      <c r="D48" s="50">
        <v>132</v>
      </c>
      <c r="E48" s="50">
        <v>400</v>
      </c>
      <c r="F48" s="51" t="s">
        <v>35</v>
      </c>
      <c r="G48" s="51" t="s">
        <v>36</v>
      </c>
      <c r="H48" s="50">
        <v>100</v>
      </c>
      <c r="I48" s="50">
        <v>100</v>
      </c>
      <c r="J48" s="50">
        <v>14.641999999999999</v>
      </c>
      <c r="K48" s="50">
        <v>303100</v>
      </c>
      <c r="L48" s="59">
        <v>954.29844234300197</v>
      </c>
      <c r="M48" s="8">
        <f t="shared" si="0"/>
        <v>13972.837792786235</v>
      </c>
    </row>
    <row r="49" spans="1:13" x14ac:dyDescent="0.35">
      <c r="A49" s="50">
        <v>984882114</v>
      </c>
      <c r="B49" s="51" t="s">
        <v>312</v>
      </c>
      <c r="C49" s="50">
        <v>2022</v>
      </c>
      <c r="D49" s="50">
        <v>66</v>
      </c>
      <c r="E49" s="50">
        <v>400</v>
      </c>
      <c r="F49" s="51" t="s">
        <v>35</v>
      </c>
      <c r="G49" s="51" t="s">
        <v>36</v>
      </c>
      <c r="H49" s="50">
        <v>100</v>
      </c>
      <c r="I49" s="50">
        <v>100</v>
      </c>
      <c r="J49" s="50">
        <v>0.5</v>
      </c>
      <c r="K49" s="50">
        <v>302800</v>
      </c>
      <c r="L49" s="59">
        <v>557.65368470375995</v>
      </c>
      <c r="M49" s="8">
        <f t="shared" si="0"/>
        <v>278.82684235187998</v>
      </c>
    </row>
    <row r="50" spans="1:13" x14ac:dyDescent="0.35">
      <c r="A50" s="50">
        <v>984882114</v>
      </c>
      <c r="B50" s="51" t="s">
        <v>312</v>
      </c>
      <c r="C50" s="50">
        <v>2022</v>
      </c>
      <c r="D50" s="50">
        <v>132</v>
      </c>
      <c r="E50" s="50">
        <v>400</v>
      </c>
      <c r="F50" s="51" t="s">
        <v>35</v>
      </c>
      <c r="G50" s="51" t="s">
        <v>36</v>
      </c>
      <c r="H50" s="50">
        <v>100</v>
      </c>
      <c r="I50" s="50">
        <v>100</v>
      </c>
      <c r="J50" s="50">
        <v>0.83599999999999997</v>
      </c>
      <c r="K50" s="50">
        <v>303100</v>
      </c>
      <c r="L50" s="59">
        <v>954.29844234300197</v>
      </c>
      <c r="M50" s="8">
        <f t="shared" si="0"/>
        <v>797.79349779874963</v>
      </c>
    </row>
    <row r="51" spans="1:13" x14ac:dyDescent="0.35">
      <c r="A51" s="50">
        <v>980038408</v>
      </c>
      <c r="B51" s="51" t="s">
        <v>357</v>
      </c>
      <c r="C51" s="50">
        <v>2022</v>
      </c>
      <c r="D51" s="50">
        <v>66</v>
      </c>
      <c r="E51" s="50">
        <v>240</v>
      </c>
      <c r="F51" s="51" t="s">
        <v>35</v>
      </c>
      <c r="G51" s="51" t="s">
        <v>34</v>
      </c>
      <c r="H51" s="50">
        <v>100</v>
      </c>
      <c r="I51" s="50">
        <v>100</v>
      </c>
      <c r="J51" s="50">
        <v>10.54</v>
      </c>
      <c r="K51" s="50">
        <v>302400</v>
      </c>
      <c r="L51" s="59">
        <v>226.57325916082101</v>
      </c>
      <c r="M51" s="8">
        <f t="shared" si="0"/>
        <v>2388.0821515550533</v>
      </c>
    </row>
    <row r="52" spans="1:13" x14ac:dyDescent="0.35">
      <c r="A52" s="50">
        <v>980038408</v>
      </c>
      <c r="B52" s="51" t="s">
        <v>357</v>
      </c>
      <c r="C52" s="50">
        <v>2022</v>
      </c>
      <c r="D52" s="50">
        <v>66</v>
      </c>
      <c r="E52" s="50">
        <v>630</v>
      </c>
      <c r="F52" s="51" t="s">
        <v>35</v>
      </c>
      <c r="G52" s="51" t="s">
        <v>36</v>
      </c>
      <c r="H52" s="50">
        <v>100</v>
      </c>
      <c r="I52" s="50">
        <v>100</v>
      </c>
      <c r="J52" s="50">
        <v>1.51</v>
      </c>
      <c r="K52" s="50">
        <v>302900</v>
      </c>
      <c r="L52" s="59">
        <v>662.23730760531396</v>
      </c>
      <c r="M52" s="8">
        <f t="shared" si="0"/>
        <v>999.97833448402412</v>
      </c>
    </row>
    <row r="53" spans="1:13" x14ac:dyDescent="0.35">
      <c r="A53" s="50">
        <v>982897327</v>
      </c>
      <c r="B53" s="51" t="s">
        <v>358</v>
      </c>
      <c r="C53" s="50">
        <v>2022</v>
      </c>
      <c r="D53" s="50">
        <v>66</v>
      </c>
      <c r="E53" s="50">
        <v>95</v>
      </c>
      <c r="F53" s="51" t="s">
        <v>37</v>
      </c>
      <c r="G53" s="51" t="s">
        <v>34</v>
      </c>
      <c r="H53" s="50">
        <v>100</v>
      </c>
      <c r="I53" s="50">
        <v>100</v>
      </c>
      <c r="J53" s="50">
        <v>4.45</v>
      </c>
      <c r="K53" s="50">
        <v>306300</v>
      </c>
      <c r="L53" s="59">
        <v>229.80493703446601</v>
      </c>
      <c r="M53" s="8">
        <f t="shared" si="0"/>
        <v>1022.6319698033737</v>
      </c>
    </row>
    <row r="54" spans="1:13" x14ac:dyDescent="0.35">
      <c r="A54" s="50">
        <v>982897327</v>
      </c>
      <c r="B54" s="51" t="s">
        <v>358</v>
      </c>
      <c r="C54" s="50">
        <v>2022</v>
      </c>
      <c r="D54" s="50">
        <v>66</v>
      </c>
      <c r="E54" s="50">
        <v>95</v>
      </c>
      <c r="F54" s="51" t="s">
        <v>35</v>
      </c>
      <c r="G54" s="51" t="s">
        <v>34</v>
      </c>
      <c r="H54" s="50">
        <v>100</v>
      </c>
      <c r="I54" s="50">
        <v>100</v>
      </c>
      <c r="J54" s="50">
        <v>7.73</v>
      </c>
      <c r="K54" s="50">
        <v>302000</v>
      </c>
      <c r="L54" s="59">
        <v>175.696105411128</v>
      </c>
      <c r="M54" s="8">
        <f t="shared" si="0"/>
        <v>1358.1308948280196</v>
      </c>
    </row>
    <row r="55" spans="1:13" x14ac:dyDescent="0.35">
      <c r="A55" s="50">
        <v>925668389</v>
      </c>
      <c r="B55" s="51" t="s">
        <v>359</v>
      </c>
      <c r="C55" s="50">
        <v>2022</v>
      </c>
      <c r="D55" s="50">
        <v>66</v>
      </c>
      <c r="E55" s="50">
        <v>240</v>
      </c>
      <c r="F55" s="51" t="s">
        <v>37</v>
      </c>
      <c r="G55" s="51" t="s">
        <v>36</v>
      </c>
      <c r="H55" s="50">
        <v>100</v>
      </c>
      <c r="I55" s="50">
        <v>100</v>
      </c>
      <c r="J55" s="50">
        <v>4.2</v>
      </c>
      <c r="K55" s="50">
        <v>307000</v>
      </c>
      <c r="L55" s="59">
        <v>588.42066425921496</v>
      </c>
      <c r="M55" s="8">
        <f t="shared" si="0"/>
        <v>2471.3667898887029</v>
      </c>
    </row>
    <row r="56" spans="1:13" x14ac:dyDescent="0.35">
      <c r="A56" s="50">
        <v>925668389</v>
      </c>
      <c r="B56" s="51" t="s">
        <v>359</v>
      </c>
      <c r="C56" s="50">
        <v>2022</v>
      </c>
      <c r="D56" s="50">
        <v>132</v>
      </c>
      <c r="E56" s="50">
        <v>630</v>
      </c>
      <c r="F56" s="51" t="s">
        <v>37</v>
      </c>
      <c r="G56" s="51" t="s">
        <v>36</v>
      </c>
      <c r="H56" s="50">
        <v>100</v>
      </c>
      <c r="I56" s="50">
        <v>100</v>
      </c>
      <c r="J56" s="50">
        <v>12.8</v>
      </c>
      <c r="K56" s="50">
        <v>307500</v>
      </c>
      <c r="L56" s="59">
        <v>1348.5086685281501</v>
      </c>
      <c r="M56" s="8">
        <f t="shared" si="0"/>
        <v>17260.910957160322</v>
      </c>
    </row>
    <row r="57" spans="1:13" x14ac:dyDescent="0.35">
      <c r="A57" s="50">
        <v>925668389</v>
      </c>
      <c r="B57" s="51" t="s">
        <v>359</v>
      </c>
      <c r="C57" s="50">
        <v>2022</v>
      </c>
      <c r="D57" s="50">
        <v>66</v>
      </c>
      <c r="E57" s="50">
        <v>150</v>
      </c>
      <c r="F57" s="51" t="s">
        <v>35</v>
      </c>
      <c r="G57" s="51" t="s">
        <v>34</v>
      </c>
      <c r="H57" s="50">
        <v>100</v>
      </c>
      <c r="I57" s="50">
        <v>100</v>
      </c>
      <c r="J57" s="50">
        <v>3.1</v>
      </c>
      <c r="K57" s="50">
        <v>302200</v>
      </c>
      <c r="L57" s="59">
        <v>199.41688364894401</v>
      </c>
      <c r="M57" s="8">
        <f t="shared" si="0"/>
        <v>618.19233931172641</v>
      </c>
    </row>
    <row r="58" spans="1:13" x14ac:dyDescent="0.35">
      <c r="A58" s="50">
        <v>925668389</v>
      </c>
      <c r="B58" s="51" t="s">
        <v>359</v>
      </c>
      <c r="C58" s="50">
        <v>2022</v>
      </c>
      <c r="D58" s="50">
        <v>132</v>
      </c>
      <c r="E58" s="50">
        <v>630</v>
      </c>
      <c r="F58" s="51" t="s">
        <v>35</v>
      </c>
      <c r="G58" s="51" t="s">
        <v>36</v>
      </c>
      <c r="H58" s="50">
        <v>100</v>
      </c>
      <c r="I58" s="50">
        <v>100</v>
      </c>
      <c r="J58" s="50">
        <v>5.2</v>
      </c>
      <c r="K58" s="50">
        <v>303200</v>
      </c>
      <c r="L58" s="59">
        <v>1036.2374373293501</v>
      </c>
      <c r="M58" s="8">
        <f t="shared" si="0"/>
        <v>5388.434674112621</v>
      </c>
    </row>
    <row r="59" spans="1:13" x14ac:dyDescent="0.35">
      <c r="A59" s="50">
        <v>923993355</v>
      </c>
      <c r="B59" s="51" t="s">
        <v>524</v>
      </c>
      <c r="C59" s="50">
        <v>2022</v>
      </c>
      <c r="D59" s="50">
        <v>66</v>
      </c>
      <c r="E59" s="50">
        <v>120</v>
      </c>
      <c r="F59" s="51" t="s">
        <v>37</v>
      </c>
      <c r="G59" s="51" t="s">
        <v>34</v>
      </c>
      <c r="H59" s="50">
        <v>100</v>
      </c>
      <c r="I59" s="50">
        <v>100</v>
      </c>
      <c r="J59" s="50">
        <v>9.1300000000000008</v>
      </c>
      <c r="K59" s="50">
        <v>306400</v>
      </c>
      <c r="L59" s="59">
        <v>244.70128262687899</v>
      </c>
      <c r="M59" s="8">
        <f t="shared" si="0"/>
        <v>2234.1227103834053</v>
      </c>
    </row>
    <row r="60" spans="1:13" x14ac:dyDescent="0.35">
      <c r="A60" s="50">
        <v>921680554</v>
      </c>
      <c r="B60" s="51" t="s">
        <v>525</v>
      </c>
      <c r="C60" s="50">
        <v>2022</v>
      </c>
      <c r="D60" s="50">
        <v>66</v>
      </c>
      <c r="E60" s="50">
        <v>240</v>
      </c>
      <c r="F60" s="51" t="s">
        <v>35</v>
      </c>
      <c r="G60" s="51" t="s">
        <v>36</v>
      </c>
      <c r="H60" s="50">
        <v>100</v>
      </c>
      <c r="I60" s="50">
        <v>100</v>
      </c>
      <c r="J60" s="50">
        <v>0.7</v>
      </c>
      <c r="K60" s="50">
        <v>311300</v>
      </c>
      <c r="L60" s="59">
        <v>451.55435712247299</v>
      </c>
      <c r="M60" s="8">
        <f t="shared" si="0"/>
        <v>316.08804998573106</v>
      </c>
    </row>
    <row r="61" spans="1:13" x14ac:dyDescent="0.35">
      <c r="A61" s="50">
        <v>985411131</v>
      </c>
      <c r="B61" s="51" t="s">
        <v>526</v>
      </c>
      <c r="C61" s="50">
        <v>2022</v>
      </c>
      <c r="D61" s="50">
        <v>66</v>
      </c>
      <c r="E61" s="50">
        <v>95</v>
      </c>
      <c r="F61" s="51" t="s">
        <v>37</v>
      </c>
      <c r="G61" s="51" t="s">
        <v>34</v>
      </c>
      <c r="H61" s="50">
        <v>100</v>
      </c>
      <c r="I61" s="50">
        <v>100</v>
      </c>
      <c r="J61" s="50">
        <v>0.9</v>
      </c>
      <c r="K61" s="50">
        <v>314900</v>
      </c>
      <c r="L61" s="59">
        <v>229.80493703446601</v>
      </c>
      <c r="M61" s="8">
        <f t="shared" si="0"/>
        <v>206.82444333101941</v>
      </c>
    </row>
    <row r="62" spans="1:13" x14ac:dyDescent="0.35">
      <c r="A62" s="50">
        <v>985411131</v>
      </c>
      <c r="B62" s="51" t="s">
        <v>526</v>
      </c>
      <c r="C62" s="50">
        <v>2022</v>
      </c>
      <c r="D62" s="50">
        <v>36</v>
      </c>
      <c r="E62" s="50">
        <v>120</v>
      </c>
      <c r="F62" s="51" t="s">
        <v>35</v>
      </c>
      <c r="G62" s="51" t="s">
        <v>34</v>
      </c>
      <c r="H62" s="50">
        <v>100</v>
      </c>
      <c r="I62" s="50">
        <v>100</v>
      </c>
      <c r="J62" s="50">
        <v>0.90300000000000002</v>
      </c>
      <c r="K62" s="50">
        <v>301400</v>
      </c>
      <c r="L62" s="59">
        <v>137.50034748186499</v>
      </c>
      <c r="M62" s="8">
        <f t="shared" si="0"/>
        <v>124.1628137761241</v>
      </c>
    </row>
    <row r="63" spans="1:13" x14ac:dyDescent="0.35">
      <c r="A63" s="50">
        <v>985411131</v>
      </c>
      <c r="B63" s="51" t="s">
        <v>526</v>
      </c>
      <c r="C63" s="50">
        <v>2022</v>
      </c>
      <c r="D63" s="50">
        <v>36</v>
      </c>
      <c r="E63" s="50">
        <v>185</v>
      </c>
      <c r="F63" s="51" t="s">
        <v>35</v>
      </c>
      <c r="G63" s="51" t="s">
        <v>34</v>
      </c>
      <c r="H63" s="50">
        <v>100</v>
      </c>
      <c r="I63" s="50">
        <v>100</v>
      </c>
      <c r="J63" s="50">
        <v>7.55</v>
      </c>
      <c r="K63" s="50">
        <v>301600</v>
      </c>
      <c r="L63" s="59">
        <v>176.721732244414</v>
      </c>
      <c r="M63" s="8">
        <f t="shared" si="0"/>
        <v>1334.2490784453257</v>
      </c>
    </row>
    <row r="64" spans="1:13" x14ac:dyDescent="0.35">
      <c r="A64" s="50">
        <v>917983550</v>
      </c>
      <c r="B64" s="51" t="s">
        <v>527</v>
      </c>
      <c r="C64" s="50">
        <v>2022</v>
      </c>
      <c r="D64" s="50">
        <v>132</v>
      </c>
      <c r="E64" s="50">
        <v>1200</v>
      </c>
      <c r="F64" s="51" t="s">
        <v>35</v>
      </c>
      <c r="G64" s="51" t="s">
        <v>36</v>
      </c>
      <c r="H64" s="50">
        <v>0</v>
      </c>
      <c r="I64" s="50">
        <v>0</v>
      </c>
      <c r="J64" s="50">
        <v>3.8</v>
      </c>
      <c r="K64" s="50">
        <v>303500</v>
      </c>
      <c r="L64" s="59">
        <v>1302.15266634165</v>
      </c>
      <c r="M64" s="8">
        <f t="shared" si="0"/>
        <v>0</v>
      </c>
    </row>
    <row r="65" spans="1:13" x14ac:dyDescent="0.35">
      <c r="A65" s="50">
        <v>924619260</v>
      </c>
      <c r="B65" s="51" t="s">
        <v>363</v>
      </c>
      <c r="C65" s="50">
        <v>2022</v>
      </c>
      <c r="D65" s="50">
        <v>66</v>
      </c>
      <c r="E65" s="50">
        <v>150</v>
      </c>
      <c r="F65" s="51" t="s">
        <v>35</v>
      </c>
      <c r="G65" s="51" t="s">
        <v>34</v>
      </c>
      <c r="H65" s="50">
        <v>100</v>
      </c>
      <c r="I65" s="50">
        <v>100</v>
      </c>
      <c r="J65" s="50">
        <v>2.2999999999999998</v>
      </c>
      <c r="K65" s="50">
        <v>302200</v>
      </c>
      <c r="L65" s="59">
        <v>199.41688364894401</v>
      </c>
      <c r="M65" s="8">
        <f t="shared" si="0"/>
        <v>458.65883239257118</v>
      </c>
    </row>
    <row r="66" spans="1:13" x14ac:dyDescent="0.35">
      <c r="A66" s="50">
        <v>988807648</v>
      </c>
      <c r="B66" s="51" t="s">
        <v>364</v>
      </c>
      <c r="C66" s="50">
        <v>2022</v>
      </c>
      <c r="D66" s="50">
        <v>66</v>
      </c>
      <c r="E66" s="50">
        <v>95</v>
      </c>
      <c r="F66" s="51" t="s">
        <v>37</v>
      </c>
      <c r="G66" s="51" t="s">
        <v>34</v>
      </c>
      <c r="H66" s="50">
        <v>100</v>
      </c>
      <c r="I66" s="50">
        <v>100</v>
      </c>
      <c r="J66" s="50">
        <v>5.93</v>
      </c>
      <c r="K66" s="50">
        <v>306300</v>
      </c>
      <c r="L66" s="59">
        <v>229.80493703446601</v>
      </c>
      <c r="M66" s="8">
        <f t="shared" si="0"/>
        <v>1362.7432766143834</v>
      </c>
    </row>
    <row r="67" spans="1:13" x14ac:dyDescent="0.35">
      <c r="A67" s="50">
        <v>988807648</v>
      </c>
      <c r="B67" s="51" t="s">
        <v>364</v>
      </c>
      <c r="C67" s="50">
        <v>2022</v>
      </c>
      <c r="D67" s="50">
        <v>66</v>
      </c>
      <c r="E67" s="50">
        <v>240</v>
      </c>
      <c r="F67" s="51" t="s">
        <v>35</v>
      </c>
      <c r="G67" s="51" t="s">
        <v>34</v>
      </c>
      <c r="H67" s="50">
        <v>100</v>
      </c>
      <c r="I67" s="50">
        <v>100</v>
      </c>
      <c r="J67" s="50">
        <v>2.621</v>
      </c>
      <c r="K67" s="50">
        <v>302400</v>
      </c>
      <c r="L67" s="59">
        <v>226.57325916082101</v>
      </c>
      <c r="M67" s="8">
        <f t="shared" ref="M67:M73" si="1">(J67*0.5*(H67/100+I67/100))*L67</f>
        <v>593.84851226051182</v>
      </c>
    </row>
    <row r="68" spans="1:13" x14ac:dyDescent="0.35">
      <c r="A68" s="50">
        <v>988807648</v>
      </c>
      <c r="B68" s="51" t="s">
        <v>364</v>
      </c>
      <c r="C68" s="50">
        <v>2022</v>
      </c>
      <c r="D68" s="50">
        <v>66</v>
      </c>
      <c r="E68" s="50">
        <v>400</v>
      </c>
      <c r="F68" s="51" t="s">
        <v>35</v>
      </c>
      <c r="G68" s="51" t="s">
        <v>34</v>
      </c>
      <c r="H68" s="50">
        <v>100</v>
      </c>
      <c r="I68" s="50">
        <v>100</v>
      </c>
      <c r="J68" s="50">
        <v>0.93899999999999995</v>
      </c>
      <c r="K68" s="50">
        <v>302500</v>
      </c>
      <c r="L68" s="59">
        <v>241.59389253697199</v>
      </c>
      <c r="M68" s="8">
        <f t="shared" si="1"/>
        <v>226.8566650922167</v>
      </c>
    </row>
    <row r="69" spans="1:13" x14ac:dyDescent="0.35">
      <c r="A69" s="50">
        <v>978631029</v>
      </c>
      <c r="B69" s="51" t="s">
        <v>316</v>
      </c>
      <c r="C69" s="50">
        <v>2022</v>
      </c>
      <c r="D69" s="50">
        <v>66</v>
      </c>
      <c r="E69" s="50">
        <v>240</v>
      </c>
      <c r="F69" s="51" t="s">
        <v>37</v>
      </c>
      <c r="G69" s="51" t="s">
        <v>36</v>
      </c>
      <c r="H69" s="50">
        <v>100</v>
      </c>
      <c r="I69" s="50">
        <v>100</v>
      </c>
      <c r="J69" s="50">
        <v>4.78</v>
      </c>
      <c r="K69" s="50">
        <v>307000</v>
      </c>
      <c r="L69" s="59">
        <v>588.42066425921496</v>
      </c>
      <c r="M69" s="8">
        <f t="shared" si="1"/>
        <v>2812.6507751590475</v>
      </c>
    </row>
    <row r="70" spans="1:13" x14ac:dyDescent="0.35">
      <c r="A70" s="50">
        <v>978631029</v>
      </c>
      <c r="B70" s="51" t="s">
        <v>316</v>
      </c>
      <c r="C70" s="50">
        <v>2022</v>
      </c>
      <c r="D70" s="50">
        <v>132</v>
      </c>
      <c r="E70" s="50">
        <v>400</v>
      </c>
      <c r="F70" s="51" t="s">
        <v>35</v>
      </c>
      <c r="G70" s="51" t="s">
        <v>36</v>
      </c>
      <c r="H70" s="50">
        <v>100</v>
      </c>
      <c r="I70" s="50">
        <v>100</v>
      </c>
      <c r="J70" s="50">
        <v>4.2869999999999999</v>
      </c>
      <c r="K70" s="50">
        <v>303100</v>
      </c>
      <c r="L70" s="59">
        <v>954.29844234300197</v>
      </c>
      <c r="M70" s="8">
        <f t="shared" si="1"/>
        <v>4091.0774223244493</v>
      </c>
    </row>
    <row r="71" spans="1:13" x14ac:dyDescent="0.35">
      <c r="A71" s="50">
        <v>978631029</v>
      </c>
      <c r="B71" s="51" t="s">
        <v>316</v>
      </c>
      <c r="C71" s="50">
        <v>2022</v>
      </c>
      <c r="D71" s="50">
        <v>132</v>
      </c>
      <c r="E71" s="50">
        <v>800</v>
      </c>
      <c r="F71" s="51" t="s">
        <v>35</v>
      </c>
      <c r="G71" s="51" t="s">
        <v>36</v>
      </c>
      <c r="H71" s="50">
        <v>100</v>
      </c>
      <c r="I71" s="50">
        <v>100</v>
      </c>
      <c r="J71" s="50">
        <v>2.5750000000000002</v>
      </c>
      <c r="K71" s="50">
        <v>303300</v>
      </c>
      <c r="L71" s="59">
        <v>1118.1764323156999</v>
      </c>
      <c r="M71" s="8">
        <f t="shared" si="1"/>
        <v>2879.3043132129274</v>
      </c>
    </row>
    <row r="72" spans="1:13" x14ac:dyDescent="0.35">
      <c r="A72" s="50">
        <v>968168134</v>
      </c>
      <c r="B72" s="51" t="s">
        <v>365</v>
      </c>
      <c r="C72" s="50">
        <v>2022</v>
      </c>
      <c r="D72" s="50">
        <v>66</v>
      </c>
      <c r="E72" s="50">
        <v>240</v>
      </c>
      <c r="F72" s="51" t="s">
        <v>37</v>
      </c>
      <c r="G72" s="51" t="s">
        <v>36</v>
      </c>
      <c r="H72" s="50">
        <v>100</v>
      </c>
      <c r="I72" s="50">
        <v>100</v>
      </c>
      <c r="J72" s="50">
        <v>1.7</v>
      </c>
      <c r="K72" s="50">
        <v>307000</v>
      </c>
      <c r="L72" s="59">
        <v>588.42066425921496</v>
      </c>
      <c r="M72" s="8">
        <f t="shared" si="1"/>
        <v>1000.3151292406654</v>
      </c>
    </row>
    <row r="73" spans="1:13" x14ac:dyDescent="0.35">
      <c r="A73" s="50">
        <v>921683057</v>
      </c>
      <c r="B73" s="51" t="s">
        <v>368</v>
      </c>
      <c r="C73" s="50">
        <v>2022</v>
      </c>
      <c r="D73" s="50">
        <v>66</v>
      </c>
      <c r="E73" s="50">
        <v>240</v>
      </c>
      <c r="F73" s="51" t="s">
        <v>35</v>
      </c>
      <c r="G73" s="51" t="s">
        <v>36</v>
      </c>
      <c r="H73" s="50">
        <v>100</v>
      </c>
      <c r="I73" s="50">
        <v>100</v>
      </c>
      <c r="J73" s="50">
        <v>2.2999999999999998</v>
      </c>
      <c r="K73" s="50">
        <v>302700</v>
      </c>
      <c r="L73" s="59">
        <v>451.55435712247299</v>
      </c>
      <c r="M73" s="8">
        <f t="shared" si="1"/>
        <v>1038.5750213816877</v>
      </c>
    </row>
  </sheetData>
  <autoFilter ref="A2:M73" xr:uid="{00000000-0009-0000-0000-000009000000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07CB5-663A-41F1-86EE-D1AB23FBF342}">
  <dimension ref="A1:B27"/>
  <sheetViews>
    <sheetView workbookViewId="0"/>
  </sheetViews>
  <sheetFormatPr baseColWidth="10" defaultRowHeight="14.5" x14ac:dyDescent="0.35"/>
  <cols>
    <col min="1" max="1" width="13.54296875" bestFit="1" customWidth="1"/>
    <col min="2" max="2" width="21.453125" bestFit="1" customWidth="1"/>
  </cols>
  <sheetData>
    <row r="1" spans="1:2" x14ac:dyDescent="0.35">
      <c r="A1" s="24" t="s">
        <v>306</v>
      </c>
      <c r="B1" t="s">
        <v>532</v>
      </c>
    </row>
    <row r="2" spans="1:2" x14ac:dyDescent="0.35">
      <c r="A2" s="25">
        <v>912631532</v>
      </c>
      <c r="B2" s="26">
        <v>27878.202106852674</v>
      </c>
    </row>
    <row r="3" spans="1:2" x14ac:dyDescent="0.35">
      <c r="A3" s="25">
        <v>915635857</v>
      </c>
      <c r="B3" s="26">
        <v>6156.5167043081847</v>
      </c>
    </row>
    <row r="4" spans="1:2" x14ac:dyDescent="0.35">
      <c r="A4" s="25">
        <v>917424799</v>
      </c>
      <c r="B4" s="26">
        <v>14013.2432338708</v>
      </c>
    </row>
    <row r="5" spans="1:2" x14ac:dyDescent="0.35">
      <c r="A5" s="25">
        <v>917983550</v>
      </c>
      <c r="B5" s="26">
        <v>0</v>
      </c>
    </row>
    <row r="6" spans="1:2" x14ac:dyDescent="0.35">
      <c r="A6" s="25">
        <v>918312730</v>
      </c>
      <c r="B6" s="26">
        <v>61.364848704390887</v>
      </c>
    </row>
    <row r="7" spans="1:2" x14ac:dyDescent="0.35">
      <c r="A7" s="25">
        <v>919415096</v>
      </c>
      <c r="B7" s="26">
        <v>416.53892388125098</v>
      </c>
    </row>
    <row r="8" spans="1:2" x14ac:dyDescent="0.35">
      <c r="A8" s="25">
        <v>921680554</v>
      </c>
      <c r="B8" s="26">
        <v>316.08804998573106</v>
      </c>
    </row>
    <row r="9" spans="1:2" x14ac:dyDescent="0.35">
      <c r="A9" s="25">
        <v>921683057</v>
      </c>
      <c r="B9" s="26">
        <v>1038.5750213816877</v>
      </c>
    </row>
    <row r="10" spans="1:2" x14ac:dyDescent="0.35">
      <c r="A10" s="25">
        <v>923152601</v>
      </c>
      <c r="B10" s="26">
        <v>307.81957668029628</v>
      </c>
    </row>
    <row r="11" spans="1:2" x14ac:dyDescent="0.35">
      <c r="A11" s="25">
        <v>923993355</v>
      </c>
      <c r="B11" s="26">
        <v>2234.1227103834053</v>
      </c>
    </row>
    <row r="12" spans="1:2" x14ac:dyDescent="0.35">
      <c r="A12" s="25">
        <v>924619260</v>
      </c>
      <c r="B12" s="26">
        <v>458.65883239257118</v>
      </c>
    </row>
    <row r="13" spans="1:2" x14ac:dyDescent="0.35">
      <c r="A13" s="25">
        <v>925668389</v>
      </c>
      <c r="B13" s="26">
        <v>25738.904760473371</v>
      </c>
    </row>
    <row r="14" spans="1:2" x14ac:dyDescent="0.35">
      <c r="A14" s="25">
        <v>968168134</v>
      </c>
      <c r="B14" s="26">
        <v>1000.3151292406654</v>
      </c>
    </row>
    <row r="15" spans="1:2" x14ac:dyDescent="0.35">
      <c r="A15" s="25">
        <v>976944801</v>
      </c>
      <c r="B15" s="26">
        <v>43310.434005325907</v>
      </c>
    </row>
    <row r="16" spans="1:2" x14ac:dyDescent="0.35">
      <c r="A16" s="25">
        <v>978631029</v>
      </c>
      <c r="B16" s="26">
        <v>9783.0325106964247</v>
      </c>
    </row>
    <row r="17" spans="1:2" x14ac:dyDescent="0.35">
      <c r="A17" s="25">
        <v>979151950</v>
      </c>
      <c r="B17" s="26">
        <v>35587.02880223281</v>
      </c>
    </row>
    <row r="18" spans="1:2" x14ac:dyDescent="0.35">
      <c r="A18" s="25">
        <v>979422679</v>
      </c>
      <c r="B18" s="26">
        <v>2200.6380061173886</v>
      </c>
    </row>
    <row r="19" spans="1:2" x14ac:dyDescent="0.35">
      <c r="A19" s="25">
        <v>980038408</v>
      </c>
      <c r="B19" s="26">
        <v>3388.0604860390777</v>
      </c>
    </row>
    <row r="20" spans="1:2" x14ac:dyDescent="0.35">
      <c r="A20" s="25">
        <v>980489698</v>
      </c>
      <c r="B20" s="26">
        <v>13479.58442675506</v>
      </c>
    </row>
    <row r="21" spans="1:2" x14ac:dyDescent="0.35">
      <c r="A21" s="25">
        <v>982897327</v>
      </c>
      <c r="B21" s="26">
        <v>2380.7628646313933</v>
      </c>
    </row>
    <row r="22" spans="1:2" x14ac:dyDescent="0.35">
      <c r="A22" s="25">
        <v>984882114</v>
      </c>
      <c r="B22" s="26">
        <v>1076.6203401506295</v>
      </c>
    </row>
    <row r="23" spans="1:2" x14ac:dyDescent="0.35">
      <c r="A23" s="25">
        <v>985411131</v>
      </c>
      <c r="B23" s="26">
        <v>1665.2363355524692</v>
      </c>
    </row>
    <row r="24" spans="1:2" x14ac:dyDescent="0.35">
      <c r="A24" s="25">
        <v>986347801</v>
      </c>
      <c r="B24" s="26">
        <v>22059.705391297732</v>
      </c>
    </row>
    <row r="25" spans="1:2" x14ac:dyDescent="0.35">
      <c r="A25" s="25">
        <v>988807648</v>
      </c>
      <c r="B25" s="26">
        <v>2183.4484539671121</v>
      </c>
    </row>
    <row r="26" spans="1:2" x14ac:dyDescent="0.35">
      <c r="A26" s="25">
        <v>998509289</v>
      </c>
      <c r="B26" s="26">
        <v>2608.1747475963898</v>
      </c>
    </row>
    <row r="27" spans="1:2" x14ac:dyDescent="0.35">
      <c r="A27" s="25" t="s">
        <v>369</v>
      </c>
      <c r="B27" s="26">
        <v>219343.07626851744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54296875" defaultRowHeight="14.5" x14ac:dyDescent="0.35"/>
  <cols>
    <col min="2" max="2" width="37.54296875" customWidth="1"/>
    <col min="3" max="3" width="7.54296875" bestFit="1" customWidth="1"/>
    <col min="4" max="4" width="9.453125" customWidth="1"/>
    <col min="5" max="5" width="14" bestFit="1" customWidth="1"/>
    <col min="6" max="6" width="15.453125" bestFit="1" customWidth="1"/>
    <col min="9" max="9" width="0" hidden="1" customWidth="1"/>
    <col min="10" max="10" width="15.453125" bestFit="1" customWidth="1"/>
    <col min="11" max="11" width="15.54296875" bestFit="1" customWidth="1"/>
    <col min="13" max="13" width="16" bestFit="1" customWidth="1"/>
    <col min="14" max="14" width="21.08984375" customWidth="1"/>
  </cols>
  <sheetData>
    <row r="1" spans="1:14" s="9" customFormat="1" ht="29" x14ac:dyDescent="0.35">
      <c r="B1" s="5" t="s">
        <v>39</v>
      </c>
      <c r="N1" s="12">
        <f>SUBTOTAL(9,N3:N128)</f>
        <v>550667.84114450833</v>
      </c>
    </row>
    <row r="2" spans="1:14" s="9" customFormat="1" ht="29" x14ac:dyDescent="0.35">
      <c r="A2" s="13" t="s">
        <v>0</v>
      </c>
      <c r="B2" s="13" t="s">
        <v>1</v>
      </c>
      <c r="C2" s="13" t="s">
        <v>2</v>
      </c>
      <c r="D2" s="13" t="s">
        <v>3</v>
      </c>
      <c r="E2" s="13" t="s">
        <v>8</v>
      </c>
      <c r="F2" s="13" t="s">
        <v>9</v>
      </c>
      <c r="G2" s="13" t="s">
        <v>40</v>
      </c>
      <c r="H2" s="13" t="s">
        <v>41</v>
      </c>
      <c r="I2" s="13" t="s">
        <v>14</v>
      </c>
      <c r="J2" s="13" t="s">
        <v>42</v>
      </c>
      <c r="K2" s="13" t="s">
        <v>43</v>
      </c>
      <c r="L2" s="13" t="s">
        <v>44</v>
      </c>
      <c r="M2" s="13" t="s">
        <v>45</v>
      </c>
      <c r="N2" s="14" t="s">
        <v>46</v>
      </c>
    </row>
    <row r="3" spans="1:14" x14ac:dyDescent="0.35">
      <c r="A3" s="50">
        <v>915729290</v>
      </c>
      <c r="B3" s="51" t="s">
        <v>24</v>
      </c>
      <c r="C3" s="50">
        <v>2022</v>
      </c>
      <c r="D3" s="50">
        <v>66</v>
      </c>
      <c r="E3" s="50">
        <v>100</v>
      </c>
      <c r="F3" s="50">
        <v>100</v>
      </c>
      <c r="G3" s="50">
        <v>2</v>
      </c>
      <c r="H3" s="50">
        <v>60</v>
      </c>
      <c r="I3" s="50">
        <v>600100</v>
      </c>
      <c r="J3" s="50">
        <v>147.32938519715199</v>
      </c>
      <c r="K3" s="50">
        <v>4.8755363355116996</v>
      </c>
      <c r="L3" s="15">
        <f>(G3*0.5*(E3/100+F3/100))*J3</f>
        <v>294.65877039430399</v>
      </c>
      <c r="M3" s="15">
        <f>(H3*0.5*(E3/100+F3/100))*K3</f>
        <v>292.53218013070199</v>
      </c>
      <c r="N3" s="15">
        <f>L3+M3</f>
        <v>587.19095052500597</v>
      </c>
    </row>
    <row r="4" spans="1:14" x14ac:dyDescent="0.35">
      <c r="A4" s="50">
        <v>925336637</v>
      </c>
      <c r="B4" s="51" t="s">
        <v>346</v>
      </c>
      <c r="C4" s="50">
        <v>2022</v>
      </c>
      <c r="D4" s="50">
        <v>66</v>
      </c>
      <c r="E4" s="50">
        <v>100</v>
      </c>
      <c r="F4" s="50">
        <v>100</v>
      </c>
      <c r="G4" s="50">
        <v>3</v>
      </c>
      <c r="H4" s="50">
        <v>22</v>
      </c>
      <c r="I4" s="50">
        <v>600100</v>
      </c>
      <c r="J4" s="50">
        <v>147.32938519715199</v>
      </c>
      <c r="K4" s="50">
        <v>4.8755363355116996</v>
      </c>
      <c r="L4" s="15">
        <f>(G4*0.5*(E4/100+F4/100))*J4</f>
        <v>441.98815559145601</v>
      </c>
      <c r="M4" s="15">
        <f>(H4*0.5*(E4/100+F4/100))*K4</f>
        <v>107.26179938125739</v>
      </c>
      <c r="N4" s="15">
        <f>L4+M4</f>
        <v>549.24995497271334</v>
      </c>
    </row>
    <row r="5" spans="1:14" x14ac:dyDescent="0.35">
      <c r="A5" s="50">
        <v>925336637</v>
      </c>
      <c r="B5" s="51" t="s">
        <v>346</v>
      </c>
      <c r="C5" s="50">
        <v>2022</v>
      </c>
      <c r="D5" s="50">
        <v>132</v>
      </c>
      <c r="E5" s="50">
        <v>100</v>
      </c>
      <c r="F5" s="50">
        <v>100</v>
      </c>
      <c r="G5" s="50">
        <v>3</v>
      </c>
      <c r="H5" s="50">
        <v>110</v>
      </c>
      <c r="I5" s="50">
        <v>600200</v>
      </c>
      <c r="J5" s="50">
        <v>226.622172039064</v>
      </c>
      <c r="K5" s="50">
        <v>4.2861857894608004</v>
      </c>
      <c r="L5" s="15">
        <f>(G5*0.5*(E5/100+F5/100))*J5</f>
        <v>679.86651611719196</v>
      </c>
      <c r="M5" s="15">
        <f>(H5*0.5*(E5/100+F5/100))*K5</f>
        <v>471.48043684068807</v>
      </c>
      <c r="N5" s="15">
        <f>L5+M5</f>
        <v>1151.3469529578801</v>
      </c>
    </row>
    <row r="6" spans="1:14" x14ac:dyDescent="0.35">
      <c r="A6" s="50">
        <v>979151950</v>
      </c>
      <c r="B6" s="51" t="s">
        <v>307</v>
      </c>
      <c r="C6" s="50">
        <v>2022</v>
      </c>
      <c r="D6" s="50">
        <v>66</v>
      </c>
      <c r="E6" s="50">
        <v>100</v>
      </c>
      <c r="F6" s="50">
        <v>100</v>
      </c>
      <c r="G6" s="50">
        <v>43</v>
      </c>
      <c r="H6" s="50">
        <v>835</v>
      </c>
      <c r="I6" s="50">
        <v>600100</v>
      </c>
      <c r="J6" s="50">
        <v>147.32938519715199</v>
      </c>
      <c r="K6" s="50">
        <v>4.8755363355116996</v>
      </c>
      <c r="L6" s="15">
        <f>(G6*0.5*(E6/100+F6/100))*J6</f>
        <v>6335.1635634775357</v>
      </c>
      <c r="M6" s="15">
        <f>(H6*0.5*(E6/100+F6/100))*K6</f>
        <v>4071.0728401522692</v>
      </c>
      <c r="N6" s="15">
        <f>L6+M6</f>
        <v>10406.236403629806</v>
      </c>
    </row>
    <row r="7" spans="1:14" x14ac:dyDescent="0.35">
      <c r="A7" s="50">
        <v>979151950</v>
      </c>
      <c r="B7" s="51" t="s">
        <v>307</v>
      </c>
      <c r="C7" s="50">
        <v>2022</v>
      </c>
      <c r="D7" s="50">
        <v>132</v>
      </c>
      <c r="E7" s="50">
        <v>100</v>
      </c>
      <c r="F7" s="50">
        <v>100</v>
      </c>
      <c r="G7" s="50">
        <v>39</v>
      </c>
      <c r="H7" s="50">
        <v>1315.5</v>
      </c>
      <c r="I7" s="50">
        <v>600200</v>
      </c>
      <c r="J7" s="50">
        <v>226.622172039064</v>
      </c>
      <c r="K7" s="50">
        <v>4.2861857894608004</v>
      </c>
      <c r="L7" s="15">
        <f>(G7*0.5*(E7/100+F7/100))*J7</f>
        <v>8838.2647095234952</v>
      </c>
      <c r="M7" s="15">
        <f>(H7*0.5*(E7/100+F7/100))*K7</f>
        <v>5638.4774060356831</v>
      </c>
      <c r="N7" s="15">
        <f>L7+M7</f>
        <v>14476.742115559178</v>
      </c>
    </row>
    <row r="8" spans="1:14" x14ac:dyDescent="0.35">
      <c r="A8" s="50">
        <v>979151950</v>
      </c>
      <c r="B8" s="51" t="s">
        <v>307</v>
      </c>
      <c r="C8" s="50">
        <v>2022</v>
      </c>
      <c r="D8" s="50">
        <v>66</v>
      </c>
      <c r="E8" s="50">
        <v>100</v>
      </c>
      <c r="F8" s="50">
        <v>100</v>
      </c>
      <c r="G8" s="50">
        <v>1</v>
      </c>
      <c r="H8" s="50">
        <v>30</v>
      </c>
      <c r="I8" s="50">
        <v>600600</v>
      </c>
      <c r="J8" s="50">
        <v>147.32938519715199</v>
      </c>
      <c r="K8" s="50">
        <v>4.8755363355116996</v>
      </c>
      <c r="L8" s="15">
        <f>(G8*0.5*(E8/100+F8/100))*J8</f>
        <v>147.32938519715199</v>
      </c>
      <c r="M8" s="15">
        <f>(H8*0.5*(E8/100+F8/100))*K8</f>
        <v>146.26609006535099</v>
      </c>
      <c r="N8" s="15">
        <f>L8+M8</f>
        <v>293.59547526250299</v>
      </c>
    </row>
    <row r="9" spans="1:14" x14ac:dyDescent="0.35">
      <c r="A9" s="50">
        <v>979151950</v>
      </c>
      <c r="B9" s="51" t="s">
        <v>307</v>
      </c>
      <c r="C9" s="50">
        <v>2022</v>
      </c>
      <c r="D9" s="50">
        <v>132</v>
      </c>
      <c r="E9" s="50">
        <v>100</v>
      </c>
      <c r="F9" s="50">
        <v>100</v>
      </c>
      <c r="G9" s="50">
        <v>5</v>
      </c>
      <c r="H9" s="50">
        <v>286</v>
      </c>
      <c r="I9" s="50">
        <v>600700</v>
      </c>
      <c r="J9" s="50">
        <v>226.622172039064</v>
      </c>
      <c r="K9" s="50">
        <v>4.2861857894608004</v>
      </c>
      <c r="L9" s="15">
        <f>(G9*0.5*(E9/100+F9/100))*J9</f>
        <v>1133.1108601953199</v>
      </c>
      <c r="M9" s="15">
        <f>(H9*0.5*(E9/100+F9/100))*K9</f>
        <v>1225.849135785789</v>
      </c>
      <c r="N9" s="15">
        <f>L9+M9</f>
        <v>2358.9599959811089</v>
      </c>
    </row>
    <row r="10" spans="1:14" x14ac:dyDescent="0.35">
      <c r="A10" s="50">
        <v>971058854</v>
      </c>
      <c r="B10" s="51" t="s">
        <v>347</v>
      </c>
      <c r="C10" s="50">
        <v>2022</v>
      </c>
      <c r="D10" s="50">
        <v>66</v>
      </c>
      <c r="E10" s="50">
        <v>100</v>
      </c>
      <c r="F10" s="50">
        <v>100</v>
      </c>
      <c r="G10" s="50">
        <v>1</v>
      </c>
      <c r="H10" s="50">
        <v>6</v>
      </c>
      <c r="I10" s="50">
        <v>600100</v>
      </c>
      <c r="J10" s="50">
        <v>147.32938519715199</v>
      </c>
      <c r="K10" s="50">
        <v>4.8755363355116996</v>
      </c>
      <c r="L10" s="15">
        <f>(G10*0.5*(E10/100+F10/100))*J10</f>
        <v>147.32938519715199</v>
      </c>
      <c r="M10" s="15">
        <f>(H10*0.5*(E10/100+F10/100))*K10</f>
        <v>29.253218013070196</v>
      </c>
      <c r="N10" s="15">
        <f>L10+M10</f>
        <v>176.5826032102222</v>
      </c>
    </row>
    <row r="11" spans="1:14" x14ac:dyDescent="0.35">
      <c r="A11" s="50">
        <v>971058854</v>
      </c>
      <c r="B11" s="51" t="s">
        <v>347</v>
      </c>
      <c r="C11" s="50">
        <v>2022</v>
      </c>
      <c r="D11" s="50">
        <v>132</v>
      </c>
      <c r="E11" s="50">
        <v>100</v>
      </c>
      <c r="F11" s="50">
        <v>100</v>
      </c>
      <c r="G11" s="50">
        <v>19</v>
      </c>
      <c r="H11" s="50">
        <v>588</v>
      </c>
      <c r="I11" s="50">
        <v>600200</v>
      </c>
      <c r="J11" s="50">
        <v>226.622172039064</v>
      </c>
      <c r="K11" s="50">
        <v>4.2861857894608004</v>
      </c>
      <c r="L11" s="15">
        <f>(G11*0.5*(E11/100+F11/100))*J11</f>
        <v>4305.8212687422156</v>
      </c>
      <c r="M11" s="15">
        <f>(H11*0.5*(E11/100+F11/100))*K11</f>
        <v>2520.2772442029504</v>
      </c>
      <c r="N11" s="15">
        <f>L11+M11</f>
        <v>6826.0985129451656</v>
      </c>
    </row>
    <row r="12" spans="1:14" x14ac:dyDescent="0.35">
      <c r="A12" s="50">
        <v>976944801</v>
      </c>
      <c r="B12" s="51" t="s">
        <v>400</v>
      </c>
      <c r="C12" s="50">
        <v>2022</v>
      </c>
      <c r="D12" s="50">
        <v>300</v>
      </c>
      <c r="E12" s="50">
        <v>0</v>
      </c>
      <c r="F12" s="50">
        <v>0</v>
      </c>
      <c r="G12" s="50">
        <v>2</v>
      </c>
      <c r="H12" s="50">
        <v>460</v>
      </c>
      <c r="I12" s="50">
        <v>600300</v>
      </c>
      <c r="J12" s="50">
        <v>551.82991776195399</v>
      </c>
      <c r="K12" s="50">
        <v>4.8219590131435002</v>
      </c>
      <c r="L12" s="15">
        <f>(G12*0.5*(E12/100+F12/100))*J12</f>
        <v>0</v>
      </c>
      <c r="M12" s="15">
        <f>(H12*0.5*(E12/100+F12/100))*K12</f>
        <v>0</v>
      </c>
      <c r="N12" s="15">
        <f>L12+M12</f>
        <v>0</v>
      </c>
    </row>
    <row r="13" spans="1:14" x14ac:dyDescent="0.35">
      <c r="A13" s="50">
        <v>976944801</v>
      </c>
      <c r="B13" s="51" t="s">
        <v>400</v>
      </c>
      <c r="C13" s="50">
        <v>2022</v>
      </c>
      <c r="D13" s="50">
        <v>66</v>
      </c>
      <c r="E13" s="50">
        <v>100</v>
      </c>
      <c r="F13" s="50">
        <v>100</v>
      </c>
      <c r="G13" s="50">
        <v>23</v>
      </c>
      <c r="H13" s="50">
        <v>400</v>
      </c>
      <c r="I13" s="50">
        <v>600100</v>
      </c>
      <c r="J13" s="50">
        <v>147.32938519715199</v>
      </c>
      <c r="K13" s="50">
        <v>4.8755363355116996</v>
      </c>
      <c r="L13" s="15">
        <f>(G13*0.5*(E13/100+F13/100))*J13</f>
        <v>3388.575859534496</v>
      </c>
      <c r="M13" s="15">
        <f>(H13*0.5*(E13/100+F13/100))*K13</f>
        <v>1950.2145342046799</v>
      </c>
      <c r="N13" s="15">
        <f>L13+M13</f>
        <v>5338.7903937391757</v>
      </c>
    </row>
    <row r="14" spans="1:14" x14ac:dyDescent="0.35">
      <c r="A14" s="50">
        <v>976944801</v>
      </c>
      <c r="B14" s="51" t="s">
        <v>400</v>
      </c>
      <c r="C14" s="50">
        <v>2022</v>
      </c>
      <c r="D14" s="50">
        <v>132</v>
      </c>
      <c r="E14" s="50">
        <v>100</v>
      </c>
      <c r="F14" s="50">
        <v>100</v>
      </c>
      <c r="G14" s="50">
        <v>74</v>
      </c>
      <c r="H14" s="50">
        <v>2366.5</v>
      </c>
      <c r="I14" s="50">
        <v>600200</v>
      </c>
      <c r="J14" s="50">
        <v>226.622172039064</v>
      </c>
      <c r="K14" s="50">
        <v>4.2861857894608004</v>
      </c>
      <c r="L14" s="15">
        <f>(G14*0.5*(E14/100+F14/100))*J14</f>
        <v>16770.040730890734</v>
      </c>
      <c r="M14" s="15">
        <f>(H14*0.5*(E14/100+F14/100))*K14</f>
        <v>10143.258670758983</v>
      </c>
      <c r="N14" s="15">
        <f>L14+M14</f>
        <v>26913.299401649718</v>
      </c>
    </row>
    <row r="15" spans="1:14" x14ac:dyDescent="0.35">
      <c r="A15" s="50">
        <v>976944801</v>
      </c>
      <c r="B15" s="51" t="s">
        <v>400</v>
      </c>
      <c r="C15" s="50">
        <v>2022</v>
      </c>
      <c r="D15" s="50">
        <v>300</v>
      </c>
      <c r="E15" s="50">
        <v>100</v>
      </c>
      <c r="F15" s="50">
        <v>100</v>
      </c>
      <c r="G15" s="50">
        <v>2</v>
      </c>
      <c r="H15" s="50">
        <v>500</v>
      </c>
      <c r="I15" s="50">
        <v>600300</v>
      </c>
      <c r="J15" s="50">
        <v>551.82991776195399</v>
      </c>
      <c r="K15" s="50">
        <v>4.8219590131435002</v>
      </c>
      <c r="L15" s="15">
        <f>(G15*0.5*(E15/100+F15/100))*J15</f>
        <v>1103.659835523908</v>
      </c>
      <c r="M15" s="15">
        <f>(H15*0.5*(E15/100+F15/100))*K15</f>
        <v>2410.9795065717499</v>
      </c>
      <c r="N15" s="15">
        <f>L15+M15</f>
        <v>3514.6393420956579</v>
      </c>
    </row>
    <row r="16" spans="1:14" x14ac:dyDescent="0.35">
      <c r="A16" s="50">
        <v>976944801</v>
      </c>
      <c r="B16" s="51" t="s">
        <v>400</v>
      </c>
      <c r="C16" s="50">
        <v>2022</v>
      </c>
      <c r="D16" s="50">
        <v>132</v>
      </c>
      <c r="E16" s="50">
        <v>100</v>
      </c>
      <c r="F16" s="50">
        <v>100</v>
      </c>
      <c r="G16" s="50">
        <v>9</v>
      </c>
      <c r="H16" s="50">
        <v>545</v>
      </c>
      <c r="I16" s="50">
        <v>600700</v>
      </c>
      <c r="J16" s="50">
        <v>226.622172039064</v>
      </c>
      <c r="K16" s="50">
        <v>4.2861857894608004</v>
      </c>
      <c r="L16" s="15">
        <f>(G16*0.5*(E16/100+F16/100))*J16</f>
        <v>2039.599548351576</v>
      </c>
      <c r="M16" s="15">
        <f>(H16*0.5*(E16/100+F16/100))*K16</f>
        <v>2335.9712552561364</v>
      </c>
      <c r="N16" s="15">
        <f>L16+M16</f>
        <v>4375.5708036077122</v>
      </c>
    </row>
    <row r="17" spans="1:14" x14ac:dyDescent="0.35">
      <c r="A17" s="50">
        <v>924527994</v>
      </c>
      <c r="B17" s="51" t="s">
        <v>348</v>
      </c>
      <c r="C17" s="50">
        <v>2022</v>
      </c>
      <c r="D17" s="50">
        <v>66</v>
      </c>
      <c r="E17" s="50">
        <v>100</v>
      </c>
      <c r="F17" s="50">
        <v>100</v>
      </c>
      <c r="G17" s="50">
        <v>2</v>
      </c>
      <c r="H17" s="50">
        <v>50</v>
      </c>
      <c r="I17" s="50">
        <v>600100</v>
      </c>
      <c r="J17" s="50">
        <v>147.32938519715199</v>
      </c>
      <c r="K17" s="50">
        <v>4.8755363355116996</v>
      </c>
      <c r="L17" s="15">
        <f>(G17*0.5*(E17/100+F17/100))*J17</f>
        <v>294.65877039430399</v>
      </c>
      <c r="M17" s="15">
        <f>(H17*0.5*(E17/100+F17/100))*K17</f>
        <v>243.77681677558499</v>
      </c>
      <c r="N17" s="15">
        <f>L17+M17</f>
        <v>538.435587169889</v>
      </c>
    </row>
    <row r="18" spans="1:14" x14ac:dyDescent="0.35">
      <c r="A18" s="50">
        <v>924862602</v>
      </c>
      <c r="B18" s="51" t="s">
        <v>387</v>
      </c>
      <c r="C18" s="50">
        <v>2022</v>
      </c>
      <c r="D18" s="50">
        <v>66</v>
      </c>
      <c r="E18" s="50">
        <v>100</v>
      </c>
      <c r="F18" s="50">
        <v>100</v>
      </c>
      <c r="G18" s="50">
        <v>1</v>
      </c>
      <c r="H18" s="50">
        <v>10</v>
      </c>
      <c r="I18" s="50">
        <v>600600</v>
      </c>
      <c r="J18" s="50">
        <v>147.32938519715199</v>
      </c>
      <c r="K18" s="50">
        <v>4.8755363355116996</v>
      </c>
      <c r="L18" s="15">
        <f>(G18*0.5*(E18/100+F18/100))*J18</f>
        <v>147.32938519715199</v>
      </c>
      <c r="M18" s="15">
        <f>(H18*0.5*(E18/100+F18/100))*K18</f>
        <v>48.755363355116998</v>
      </c>
      <c r="N18" s="15">
        <f>L18+M18</f>
        <v>196.08474855226899</v>
      </c>
    </row>
    <row r="19" spans="1:14" x14ac:dyDescent="0.35">
      <c r="A19" s="50">
        <v>924862602</v>
      </c>
      <c r="B19" s="51" t="s">
        <v>387</v>
      </c>
      <c r="C19" s="50">
        <v>2022</v>
      </c>
      <c r="D19" s="50">
        <v>132</v>
      </c>
      <c r="E19" s="50">
        <v>100</v>
      </c>
      <c r="F19" s="50">
        <v>100</v>
      </c>
      <c r="G19" s="50">
        <v>1</v>
      </c>
      <c r="H19" s="50">
        <v>20</v>
      </c>
      <c r="I19" s="50">
        <v>600700</v>
      </c>
      <c r="J19" s="50">
        <v>226.622172039064</v>
      </c>
      <c r="K19" s="50">
        <v>4.2861857894608004</v>
      </c>
      <c r="L19" s="15">
        <f>(G19*0.5*(E19/100+F19/100))*J19</f>
        <v>226.622172039064</v>
      </c>
      <c r="M19" s="15">
        <f>(H19*0.5*(E19/100+F19/100))*K19</f>
        <v>85.723715789216016</v>
      </c>
      <c r="N19" s="15">
        <f>L19+M19</f>
        <v>312.34588782828001</v>
      </c>
    </row>
    <row r="20" spans="1:14" x14ac:dyDescent="0.35">
      <c r="A20" s="50">
        <v>979379455</v>
      </c>
      <c r="B20" s="51" t="s">
        <v>349</v>
      </c>
      <c r="C20" s="50">
        <v>2022</v>
      </c>
      <c r="D20" s="50">
        <v>132</v>
      </c>
      <c r="E20" s="50">
        <v>100</v>
      </c>
      <c r="F20" s="50">
        <v>100</v>
      </c>
      <c r="G20" s="50">
        <v>13</v>
      </c>
      <c r="H20" s="50">
        <v>436</v>
      </c>
      <c r="I20" s="50">
        <v>600200</v>
      </c>
      <c r="J20" s="50">
        <v>226.622172039064</v>
      </c>
      <c r="K20" s="50">
        <v>4.2861857894608004</v>
      </c>
      <c r="L20" s="15">
        <f>(G20*0.5*(E20/100+F20/100))*J20</f>
        <v>2946.0882365078319</v>
      </c>
      <c r="M20" s="15">
        <f>(H20*0.5*(E20/100+F20/100))*K20</f>
        <v>1868.777004204909</v>
      </c>
      <c r="N20" s="15">
        <f>L20+M20</f>
        <v>4814.8652407127411</v>
      </c>
    </row>
    <row r="21" spans="1:14" x14ac:dyDescent="0.35">
      <c r="A21" s="50">
        <v>986347801</v>
      </c>
      <c r="B21" s="51" t="s">
        <v>350</v>
      </c>
      <c r="C21" s="50">
        <v>2022</v>
      </c>
      <c r="D21" s="50">
        <v>66</v>
      </c>
      <c r="E21" s="50">
        <v>100</v>
      </c>
      <c r="F21" s="50">
        <v>100</v>
      </c>
      <c r="G21" s="50">
        <v>1</v>
      </c>
      <c r="H21" s="50">
        <v>35</v>
      </c>
      <c r="I21" s="50">
        <v>600100</v>
      </c>
      <c r="J21" s="50">
        <v>147.32938519715199</v>
      </c>
      <c r="K21" s="50">
        <v>4.8755363355116996</v>
      </c>
      <c r="L21" s="15">
        <f>(G21*0.5*(E21/100+F21/100))*J21</f>
        <v>147.32938519715199</v>
      </c>
      <c r="M21" s="15">
        <f>(H21*0.5*(E21/100+F21/100))*K21</f>
        <v>170.64377174290948</v>
      </c>
      <c r="N21" s="15">
        <f>L21+M21</f>
        <v>317.97315694006147</v>
      </c>
    </row>
    <row r="22" spans="1:14" x14ac:dyDescent="0.35">
      <c r="A22" s="50">
        <v>986347801</v>
      </c>
      <c r="B22" s="51" t="s">
        <v>350</v>
      </c>
      <c r="C22" s="50">
        <v>2022</v>
      </c>
      <c r="D22" s="50">
        <v>132</v>
      </c>
      <c r="E22" s="50">
        <v>100</v>
      </c>
      <c r="F22" s="50">
        <v>100</v>
      </c>
      <c r="G22" s="50">
        <v>9</v>
      </c>
      <c r="H22" s="50">
        <v>370</v>
      </c>
      <c r="I22" s="50">
        <v>600200</v>
      </c>
      <c r="J22" s="50">
        <v>226.622172039064</v>
      </c>
      <c r="K22" s="50">
        <v>4.2861857894608004</v>
      </c>
      <c r="L22" s="15">
        <f>(G22*0.5*(E22/100+F22/100))*J22</f>
        <v>2039.599548351576</v>
      </c>
      <c r="M22" s="15">
        <f>(H22*0.5*(E22/100+F22/100))*K22</f>
        <v>1585.8887421004961</v>
      </c>
      <c r="N22" s="15">
        <f>L22+M22</f>
        <v>3625.4882904520719</v>
      </c>
    </row>
    <row r="23" spans="1:14" x14ac:dyDescent="0.35">
      <c r="A23" s="50">
        <v>980489698</v>
      </c>
      <c r="B23" s="51" t="s">
        <v>308</v>
      </c>
      <c r="C23" s="50">
        <v>2022</v>
      </c>
      <c r="D23" s="50">
        <v>132</v>
      </c>
      <c r="E23" s="50">
        <v>50</v>
      </c>
      <c r="F23" s="50">
        <v>50</v>
      </c>
      <c r="G23" s="50">
        <v>1</v>
      </c>
      <c r="H23" s="50">
        <v>10</v>
      </c>
      <c r="I23" s="50">
        <v>600200</v>
      </c>
      <c r="J23" s="50">
        <v>226.622172039064</v>
      </c>
      <c r="K23" s="50">
        <v>4.2861857894608004</v>
      </c>
      <c r="L23" s="15">
        <f>(G23*0.5*(E23/100+F23/100))*J23</f>
        <v>113.311086019532</v>
      </c>
      <c r="M23" s="15">
        <f>(H23*0.5*(E23/100+F23/100))*K23</f>
        <v>21.430928947304004</v>
      </c>
      <c r="N23" s="15">
        <f>L23+M23</f>
        <v>134.742014966836</v>
      </c>
    </row>
    <row r="24" spans="1:14" x14ac:dyDescent="0.35">
      <c r="A24" s="50">
        <v>980489698</v>
      </c>
      <c r="B24" s="51" t="s">
        <v>308</v>
      </c>
      <c r="C24" s="50">
        <v>2022</v>
      </c>
      <c r="D24" s="50">
        <v>66</v>
      </c>
      <c r="E24" s="50">
        <v>100</v>
      </c>
      <c r="F24" s="50">
        <v>100</v>
      </c>
      <c r="G24" s="50">
        <v>450</v>
      </c>
      <c r="H24" s="50">
        <v>8188.97</v>
      </c>
      <c r="I24" s="50">
        <v>600100</v>
      </c>
      <c r="J24" s="50">
        <v>147.32938519715199</v>
      </c>
      <c r="K24" s="50">
        <v>4.8755363355116996</v>
      </c>
      <c r="L24" s="15">
        <f>(G24*0.5*(E24/100+F24/100))*J24</f>
        <v>66298.223338718395</v>
      </c>
      <c r="M24" s="15">
        <f>(H24*0.5*(E24/100+F24/100))*K24</f>
        <v>39925.620785415245</v>
      </c>
      <c r="N24" s="15">
        <f>L24+M24</f>
        <v>106223.84412413364</v>
      </c>
    </row>
    <row r="25" spans="1:14" x14ac:dyDescent="0.35">
      <c r="A25" s="50">
        <v>980489698</v>
      </c>
      <c r="B25" s="51" t="s">
        <v>308</v>
      </c>
      <c r="C25" s="50">
        <v>2022</v>
      </c>
      <c r="D25" s="50">
        <v>132</v>
      </c>
      <c r="E25" s="50">
        <v>100</v>
      </c>
      <c r="F25" s="50">
        <v>100</v>
      </c>
      <c r="G25" s="50">
        <v>109</v>
      </c>
      <c r="H25" s="50">
        <v>4251</v>
      </c>
      <c r="I25" s="50">
        <v>600200</v>
      </c>
      <c r="J25" s="50">
        <v>226.622172039064</v>
      </c>
      <c r="K25" s="50">
        <v>4.2861857894608004</v>
      </c>
      <c r="L25" s="15">
        <f>(G25*0.5*(E25/100+F25/100))*J25</f>
        <v>24701.816752257975</v>
      </c>
      <c r="M25" s="15">
        <f>(H25*0.5*(E25/100+F25/100))*K25</f>
        <v>18220.575790997864</v>
      </c>
      <c r="N25" s="15">
        <f>L25+M25</f>
        <v>42922.392543255839</v>
      </c>
    </row>
    <row r="26" spans="1:14" x14ac:dyDescent="0.35">
      <c r="A26" s="50">
        <v>980489698</v>
      </c>
      <c r="B26" s="51" t="s">
        <v>308</v>
      </c>
      <c r="C26" s="50">
        <v>2022</v>
      </c>
      <c r="D26" s="50">
        <v>66</v>
      </c>
      <c r="E26" s="50">
        <v>100</v>
      </c>
      <c r="F26" s="50">
        <v>100</v>
      </c>
      <c r="G26" s="50">
        <v>7</v>
      </c>
      <c r="H26" s="50">
        <v>262</v>
      </c>
      <c r="I26" s="50">
        <v>600600</v>
      </c>
      <c r="J26" s="50">
        <v>147.32938519715199</v>
      </c>
      <c r="K26" s="50">
        <v>4.8755363355116996</v>
      </c>
      <c r="L26" s="15">
        <f>(G26*0.5*(E26/100+F26/100))*J26</f>
        <v>1031.3056963800639</v>
      </c>
      <c r="M26" s="15">
        <f>(H26*0.5*(E26/100+F26/100))*K26</f>
        <v>1277.3905199040653</v>
      </c>
      <c r="N26" s="15">
        <f>L26+M26</f>
        <v>2308.6962162841292</v>
      </c>
    </row>
    <row r="27" spans="1:14" x14ac:dyDescent="0.35">
      <c r="A27" s="50">
        <v>980489698</v>
      </c>
      <c r="B27" s="51" t="s">
        <v>308</v>
      </c>
      <c r="C27" s="50">
        <v>2022</v>
      </c>
      <c r="D27" s="50">
        <v>132</v>
      </c>
      <c r="E27" s="50">
        <v>100</v>
      </c>
      <c r="F27" s="50">
        <v>100</v>
      </c>
      <c r="G27" s="50">
        <v>10</v>
      </c>
      <c r="H27" s="50">
        <v>800</v>
      </c>
      <c r="I27" s="50">
        <v>600700</v>
      </c>
      <c r="J27" s="50">
        <v>226.622172039064</v>
      </c>
      <c r="K27" s="50">
        <v>4.2861857894608004</v>
      </c>
      <c r="L27" s="15">
        <f>(G27*0.5*(E27/100+F27/100))*J27</f>
        <v>2266.2217203906398</v>
      </c>
      <c r="M27" s="15">
        <f>(H27*0.5*(E27/100+F27/100))*K27</f>
        <v>3428.9486315686404</v>
      </c>
      <c r="N27" s="15">
        <f>L27+M27</f>
        <v>5695.1703519592802</v>
      </c>
    </row>
    <row r="28" spans="1:14" x14ac:dyDescent="0.35">
      <c r="A28" s="50">
        <v>918312730</v>
      </c>
      <c r="B28" s="51" t="s">
        <v>309</v>
      </c>
      <c r="C28" s="50">
        <v>2022</v>
      </c>
      <c r="D28" s="50">
        <v>66</v>
      </c>
      <c r="E28" s="50">
        <v>100</v>
      </c>
      <c r="F28" s="50">
        <v>100</v>
      </c>
      <c r="G28" s="50">
        <v>10</v>
      </c>
      <c r="H28" s="50">
        <v>195</v>
      </c>
      <c r="I28" s="50">
        <v>600100</v>
      </c>
      <c r="J28" s="50">
        <v>147.32938519715199</v>
      </c>
      <c r="K28" s="50">
        <v>4.8755363355116996</v>
      </c>
      <c r="L28" s="15">
        <f>(G28*0.5*(E28/100+F28/100))*J28</f>
        <v>1473.2938519715199</v>
      </c>
      <c r="M28" s="15">
        <f>(H28*0.5*(E28/100+F28/100))*K28</f>
        <v>950.72958542478148</v>
      </c>
      <c r="N28" s="15">
        <f>L28+M28</f>
        <v>2424.0234373963012</v>
      </c>
    </row>
    <row r="29" spans="1:14" x14ac:dyDescent="0.35">
      <c r="A29" s="50">
        <v>966731508</v>
      </c>
      <c r="B29" s="51" t="s">
        <v>339</v>
      </c>
      <c r="C29" s="50">
        <v>2022</v>
      </c>
      <c r="D29" s="50">
        <v>132</v>
      </c>
      <c r="E29" s="50">
        <v>100</v>
      </c>
      <c r="F29" s="50">
        <v>100</v>
      </c>
      <c r="G29" s="50">
        <v>1</v>
      </c>
      <c r="H29" s="50">
        <v>40</v>
      </c>
      <c r="I29" s="50">
        <v>600200</v>
      </c>
      <c r="J29" s="50">
        <v>226.622172039064</v>
      </c>
      <c r="K29" s="50">
        <v>4.2861857894608004</v>
      </c>
      <c r="L29" s="15">
        <f>(G29*0.5*(E29/100+F29/100))*J29</f>
        <v>226.622172039064</v>
      </c>
      <c r="M29" s="15">
        <f>(H29*0.5*(E29/100+F29/100))*K29</f>
        <v>171.44743157843203</v>
      </c>
      <c r="N29" s="15">
        <f>L29+M29</f>
        <v>398.069603617496</v>
      </c>
    </row>
    <row r="30" spans="1:14" x14ac:dyDescent="0.35">
      <c r="A30" s="50">
        <v>915635857</v>
      </c>
      <c r="B30" s="51" t="s">
        <v>351</v>
      </c>
      <c r="C30" s="50">
        <v>2022</v>
      </c>
      <c r="D30" s="50">
        <v>66</v>
      </c>
      <c r="E30" s="50">
        <v>100</v>
      </c>
      <c r="F30" s="50">
        <v>100</v>
      </c>
      <c r="G30" s="50">
        <v>69</v>
      </c>
      <c r="H30" s="50">
        <v>1689.7</v>
      </c>
      <c r="I30" s="50">
        <v>600100</v>
      </c>
      <c r="J30" s="50">
        <v>147.32938519715199</v>
      </c>
      <c r="K30" s="50">
        <v>4.8755363355116996</v>
      </c>
      <c r="L30" s="15">
        <f>(G30*0.5*(E30/100+F30/100))*J30</f>
        <v>10165.727578603488</v>
      </c>
      <c r="M30" s="15">
        <f>(H30*0.5*(E30/100+F30/100))*K30</f>
        <v>8238.1937461141188</v>
      </c>
      <c r="N30" s="15">
        <f>L30+M30</f>
        <v>18403.921324717609</v>
      </c>
    </row>
    <row r="31" spans="1:14" x14ac:dyDescent="0.35">
      <c r="A31" s="50">
        <v>915635857</v>
      </c>
      <c r="B31" s="51" t="s">
        <v>351</v>
      </c>
      <c r="C31" s="50">
        <v>2022</v>
      </c>
      <c r="D31" s="50">
        <v>300</v>
      </c>
      <c r="E31" s="50">
        <v>100</v>
      </c>
      <c r="F31" s="50">
        <v>100</v>
      </c>
      <c r="G31" s="50">
        <v>1</v>
      </c>
      <c r="H31" s="50">
        <v>100</v>
      </c>
      <c r="I31" s="50">
        <v>600300</v>
      </c>
      <c r="J31" s="50">
        <v>551.82991776195399</v>
      </c>
      <c r="K31" s="50">
        <v>4.8219590131435002</v>
      </c>
      <c r="L31" s="15">
        <f>(G31*0.5*(E31/100+F31/100))*J31</f>
        <v>551.82991776195399</v>
      </c>
      <c r="M31" s="15">
        <f>(H31*0.5*(E31/100+F31/100))*K31</f>
        <v>482.19590131435001</v>
      </c>
      <c r="N31" s="15">
        <f>L31+M31</f>
        <v>1034.0258190763041</v>
      </c>
    </row>
    <row r="32" spans="1:14" x14ac:dyDescent="0.35">
      <c r="A32" s="50">
        <v>915635857</v>
      </c>
      <c r="B32" s="51" t="s">
        <v>351</v>
      </c>
      <c r="C32" s="50">
        <v>2022</v>
      </c>
      <c r="D32" s="50">
        <v>66</v>
      </c>
      <c r="E32" s="50">
        <v>100</v>
      </c>
      <c r="F32" s="50">
        <v>100</v>
      </c>
      <c r="G32" s="50">
        <v>1</v>
      </c>
      <c r="H32" s="50">
        <v>16</v>
      </c>
      <c r="I32" s="50">
        <v>600600</v>
      </c>
      <c r="J32" s="50">
        <v>147.32938519715199</v>
      </c>
      <c r="K32" s="50">
        <v>4.8755363355116996</v>
      </c>
      <c r="L32" s="15">
        <f>(G32*0.5*(E32/100+F32/100))*J32</f>
        <v>147.32938519715199</v>
      </c>
      <c r="M32" s="15">
        <f>(H32*0.5*(E32/100+F32/100))*K32</f>
        <v>78.008581368187194</v>
      </c>
      <c r="N32" s="15">
        <f>L32+M32</f>
        <v>225.33796656533917</v>
      </c>
    </row>
    <row r="33" spans="1:14" x14ac:dyDescent="0.35">
      <c r="A33" s="50">
        <v>923354204</v>
      </c>
      <c r="B33" s="51" t="s">
        <v>352</v>
      </c>
      <c r="C33" s="50">
        <v>2022</v>
      </c>
      <c r="D33" s="50">
        <v>66</v>
      </c>
      <c r="E33" s="50">
        <v>100</v>
      </c>
      <c r="F33" s="50">
        <v>100</v>
      </c>
      <c r="G33" s="50">
        <v>13</v>
      </c>
      <c r="H33" s="50">
        <v>181</v>
      </c>
      <c r="I33" s="50">
        <v>600100</v>
      </c>
      <c r="J33" s="50">
        <v>147.32938519715199</v>
      </c>
      <c r="K33" s="50">
        <v>4.8755363355116996</v>
      </c>
      <c r="L33" s="15">
        <f>(G33*0.5*(E33/100+F33/100))*J33</f>
        <v>1915.2820075629759</v>
      </c>
      <c r="M33" s="15">
        <f>(H33*0.5*(E33/100+F33/100))*K33</f>
        <v>882.4720767276176</v>
      </c>
      <c r="N33" s="15">
        <f>L33+M33</f>
        <v>2797.7540842905937</v>
      </c>
    </row>
    <row r="34" spans="1:14" x14ac:dyDescent="0.35">
      <c r="A34" s="50">
        <v>923354204</v>
      </c>
      <c r="B34" s="51" t="s">
        <v>352</v>
      </c>
      <c r="C34" s="50">
        <v>2022</v>
      </c>
      <c r="D34" s="50">
        <v>132</v>
      </c>
      <c r="E34" s="50">
        <v>100</v>
      </c>
      <c r="F34" s="50">
        <v>100</v>
      </c>
      <c r="G34" s="50">
        <v>2</v>
      </c>
      <c r="H34" s="50">
        <v>55</v>
      </c>
      <c r="I34" s="50">
        <v>600200</v>
      </c>
      <c r="J34" s="50">
        <v>226.622172039064</v>
      </c>
      <c r="K34" s="50">
        <v>4.2861857894608004</v>
      </c>
      <c r="L34" s="15">
        <f>(G34*0.5*(E34/100+F34/100))*J34</f>
        <v>453.24434407812799</v>
      </c>
      <c r="M34" s="15">
        <f>(H34*0.5*(E34/100+F34/100))*K34</f>
        <v>235.74021842034404</v>
      </c>
      <c r="N34" s="15">
        <f>L34+M34</f>
        <v>688.98456249847209</v>
      </c>
    </row>
    <row r="35" spans="1:14" x14ac:dyDescent="0.35">
      <c r="A35" s="50">
        <v>925549738</v>
      </c>
      <c r="B35" s="51" t="s">
        <v>388</v>
      </c>
      <c r="C35" s="50">
        <v>2022</v>
      </c>
      <c r="D35" s="50">
        <v>66</v>
      </c>
      <c r="E35" s="50">
        <v>100</v>
      </c>
      <c r="F35" s="50">
        <v>100</v>
      </c>
      <c r="G35" s="50">
        <v>5</v>
      </c>
      <c r="H35" s="50">
        <v>90</v>
      </c>
      <c r="I35" s="50">
        <v>600100</v>
      </c>
      <c r="J35" s="50">
        <v>147.32938519715199</v>
      </c>
      <c r="K35" s="50">
        <v>4.8755363355116996</v>
      </c>
      <c r="L35" s="15">
        <f>(G35*0.5*(E35/100+F35/100))*J35</f>
        <v>736.64692598575994</v>
      </c>
      <c r="M35" s="15">
        <f>(H35*0.5*(E35/100+F35/100))*K35</f>
        <v>438.79827019605295</v>
      </c>
      <c r="N35" s="15">
        <f>L35+M35</f>
        <v>1175.4451961818129</v>
      </c>
    </row>
    <row r="36" spans="1:14" x14ac:dyDescent="0.35">
      <c r="A36" s="50">
        <v>982974011</v>
      </c>
      <c r="B36" s="51" t="s">
        <v>523</v>
      </c>
      <c r="C36" s="50">
        <v>2022</v>
      </c>
      <c r="D36" s="50">
        <v>66</v>
      </c>
      <c r="E36" s="50">
        <v>75</v>
      </c>
      <c r="F36" s="50">
        <v>75</v>
      </c>
      <c r="G36" s="50">
        <v>3</v>
      </c>
      <c r="H36" s="50">
        <v>60</v>
      </c>
      <c r="I36" s="50">
        <v>600100</v>
      </c>
      <c r="J36" s="50">
        <v>147.32938519715199</v>
      </c>
      <c r="K36" s="50">
        <v>4.8755363355116996</v>
      </c>
      <c r="L36" s="15">
        <f>(G36*0.5*(E36/100+F36/100))*J36</f>
        <v>331.49111669359201</v>
      </c>
      <c r="M36" s="15">
        <f>(H36*0.5*(E36/100+F36/100))*K36</f>
        <v>219.39913509802648</v>
      </c>
      <c r="N36" s="15">
        <f>L36+M36</f>
        <v>550.89025179161854</v>
      </c>
    </row>
    <row r="37" spans="1:14" x14ac:dyDescent="0.35">
      <c r="A37" s="50">
        <v>982974011</v>
      </c>
      <c r="B37" s="51" t="s">
        <v>523</v>
      </c>
      <c r="C37" s="50">
        <v>2022</v>
      </c>
      <c r="D37" s="50">
        <v>66</v>
      </c>
      <c r="E37" s="50">
        <v>75</v>
      </c>
      <c r="F37" s="50">
        <v>100</v>
      </c>
      <c r="G37" s="50">
        <v>1</v>
      </c>
      <c r="H37" s="50">
        <v>11</v>
      </c>
      <c r="I37" s="50">
        <v>600100</v>
      </c>
      <c r="J37" s="50">
        <v>147.32938519715199</v>
      </c>
      <c r="K37" s="50">
        <v>4.8755363355116996</v>
      </c>
      <c r="L37" s="15">
        <f>(G37*0.5*(E37/100+F37/100))*J37</f>
        <v>128.91321204750798</v>
      </c>
      <c r="M37" s="15">
        <f>(H37*0.5*(E37/100+F37/100))*K37</f>
        <v>46.927037229300112</v>
      </c>
      <c r="N37" s="15">
        <f>L37+M37</f>
        <v>175.84024927680809</v>
      </c>
    </row>
    <row r="38" spans="1:14" x14ac:dyDescent="0.35">
      <c r="A38" s="50">
        <v>982974011</v>
      </c>
      <c r="B38" s="51" t="s">
        <v>523</v>
      </c>
      <c r="C38" s="50">
        <v>2022</v>
      </c>
      <c r="D38" s="50">
        <v>66</v>
      </c>
      <c r="E38" s="50">
        <v>100</v>
      </c>
      <c r="F38" s="50">
        <v>100</v>
      </c>
      <c r="G38" s="50">
        <v>70</v>
      </c>
      <c r="H38" s="50">
        <v>1322.5</v>
      </c>
      <c r="I38" s="50">
        <v>600100</v>
      </c>
      <c r="J38" s="50">
        <v>147.32938519715199</v>
      </c>
      <c r="K38" s="50">
        <v>4.8755363355116996</v>
      </c>
      <c r="L38" s="15">
        <f>(G38*0.5*(E38/100+F38/100))*J38</f>
        <v>10313.05696380064</v>
      </c>
      <c r="M38" s="15">
        <f>(H38*0.5*(E38/100+F38/100))*K38</f>
        <v>6447.8968037142231</v>
      </c>
      <c r="N38" s="15">
        <f>L38+M38</f>
        <v>16760.953767514864</v>
      </c>
    </row>
    <row r="39" spans="1:14" x14ac:dyDescent="0.35">
      <c r="A39" s="50">
        <v>982974011</v>
      </c>
      <c r="B39" s="51" t="s">
        <v>523</v>
      </c>
      <c r="C39" s="50">
        <v>2022</v>
      </c>
      <c r="D39" s="50">
        <v>132</v>
      </c>
      <c r="E39" s="50">
        <v>100</v>
      </c>
      <c r="F39" s="50">
        <v>100</v>
      </c>
      <c r="G39" s="50">
        <v>95</v>
      </c>
      <c r="H39" s="50">
        <v>3401</v>
      </c>
      <c r="I39" s="50">
        <v>600200</v>
      </c>
      <c r="J39" s="50">
        <v>226.622172039064</v>
      </c>
      <c r="K39" s="50">
        <v>4.2861857894608004</v>
      </c>
      <c r="L39" s="15">
        <f>(G39*0.5*(E39/100+F39/100))*J39</f>
        <v>21529.106343711079</v>
      </c>
      <c r="M39" s="15">
        <f>(H39*0.5*(E39/100+F39/100))*K39</f>
        <v>14577.317869956183</v>
      </c>
      <c r="N39" s="15">
        <f>L39+M39</f>
        <v>36106.424213667262</v>
      </c>
    </row>
    <row r="40" spans="1:14" x14ac:dyDescent="0.35">
      <c r="A40" s="50">
        <v>982974011</v>
      </c>
      <c r="B40" s="51" t="s">
        <v>523</v>
      </c>
      <c r="C40" s="50">
        <v>2022</v>
      </c>
      <c r="D40" s="50">
        <v>66</v>
      </c>
      <c r="E40" s="50">
        <v>100</v>
      </c>
      <c r="F40" s="50">
        <v>100</v>
      </c>
      <c r="G40" s="50">
        <v>4</v>
      </c>
      <c r="H40" s="50">
        <v>90</v>
      </c>
      <c r="I40" s="50">
        <v>600600</v>
      </c>
      <c r="J40" s="50">
        <v>147.32938519715199</v>
      </c>
      <c r="K40" s="50">
        <v>4.8755363355116996</v>
      </c>
      <c r="L40" s="15">
        <f>(G40*0.5*(E40/100+F40/100))*J40</f>
        <v>589.31754078860797</v>
      </c>
      <c r="M40" s="15">
        <f>(H40*0.5*(E40/100+F40/100))*K40</f>
        <v>438.79827019605295</v>
      </c>
      <c r="N40" s="15">
        <f>L40+M40</f>
        <v>1028.115810984661</v>
      </c>
    </row>
    <row r="41" spans="1:14" x14ac:dyDescent="0.35">
      <c r="A41" s="50">
        <v>982974011</v>
      </c>
      <c r="B41" s="51" t="s">
        <v>523</v>
      </c>
      <c r="C41" s="50">
        <v>2022</v>
      </c>
      <c r="D41" s="50">
        <v>132</v>
      </c>
      <c r="E41" s="50">
        <v>100</v>
      </c>
      <c r="F41" s="50">
        <v>100</v>
      </c>
      <c r="G41" s="50">
        <v>13</v>
      </c>
      <c r="H41" s="50">
        <v>830</v>
      </c>
      <c r="I41" s="50">
        <v>600700</v>
      </c>
      <c r="J41" s="50">
        <v>226.622172039064</v>
      </c>
      <c r="K41" s="50">
        <v>4.2861857894608004</v>
      </c>
      <c r="L41" s="15">
        <f>(G41*0.5*(E41/100+F41/100))*J41</f>
        <v>2946.0882365078319</v>
      </c>
      <c r="M41" s="15">
        <f>(H41*0.5*(E41/100+F41/100))*K41</f>
        <v>3557.5342052524643</v>
      </c>
      <c r="N41" s="15">
        <f>L41+M41</f>
        <v>6503.6224417602962</v>
      </c>
    </row>
    <row r="42" spans="1:14" x14ac:dyDescent="0.35">
      <c r="A42" s="50">
        <v>976894677</v>
      </c>
      <c r="B42" s="51" t="s">
        <v>386</v>
      </c>
      <c r="C42" s="50">
        <v>2022</v>
      </c>
      <c r="D42" s="50">
        <v>300</v>
      </c>
      <c r="E42" s="50">
        <v>45</v>
      </c>
      <c r="F42" s="50">
        <v>45</v>
      </c>
      <c r="G42" s="50">
        <v>2</v>
      </c>
      <c r="H42" s="50">
        <v>100</v>
      </c>
      <c r="I42" s="50">
        <v>600800</v>
      </c>
      <c r="J42" s="50">
        <v>551.82991776195399</v>
      </c>
      <c r="K42" s="50">
        <v>4.8219590131435002</v>
      </c>
      <c r="L42" s="15">
        <f>(G42*0.5*(E42/100+F42/100))*J42</f>
        <v>496.64692598575863</v>
      </c>
      <c r="M42" s="15">
        <f>(H42*0.5*(E42/100+F42/100))*K42</f>
        <v>216.98815559145751</v>
      </c>
      <c r="N42" s="15">
        <f>L42+M42</f>
        <v>713.63508157721617</v>
      </c>
    </row>
    <row r="43" spans="1:14" x14ac:dyDescent="0.35">
      <c r="A43" s="50">
        <v>976894677</v>
      </c>
      <c r="B43" s="51" t="s">
        <v>386</v>
      </c>
      <c r="C43" s="50">
        <v>2022</v>
      </c>
      <c r="D43" s="50">
        <v>300</v>
      </c>
      <c r="E43" s="50">
        <v>47.29</v>
      </c>
      <c r="F43" s="50">
        <v>47.29</v>
      </c>
      <c r="G43" s="50">
        <v>2</v>
      </c>
      <c r="H43" s="50">
        <v>100</v>
      </c>
      <c r="I43" s="50">
        <v>600800</v>
      </c>
      <c r="J43" s="50">
        <v>551.82991776195399</v>
      </c>
      <c r="K43" s="50">
        <v>4.8219590131435002</v>
      </c>
      <c r="L43" s="15">
        <f>(G43*0.5*(E43/100+F43/100))*J43</f>
        <v>521.92073621925613</v>
      </c>
      <c r="M43" s="15">
        <f>(H43*0.5*(E43/100+F43/100))*K43</f>
        <v>228.03044173155612</v>
      </c>
      <c r="N43" s="15">
        <f>L43+M43</f>
        <v>749.95117795081228</v>
      </c>
    </row>
    <row r="44" spans="1:14" x14ac:dyDescent="0.35">
      <c r="A44" s="50">
        <v>971589752</v>
      </c>
      <c r="B44" s="51" t="s">
        <v>25</v>
      </c>
      <c r="C44" s="50">
        <v>2022</v>
      </c>
      <c r="D44" s="50">
        <v>66</v>
      </c>
      <c r="E44" s="50">
        <v>100</v>
      </c>
      <c r="F44" s="50">
        <v>100</v>
      </c>
      <c r="G44" s="50">
        <v>13</v>
      </c>
      <c r="H44" s="50">
        <v>256.5</v>
      </c>
      <c r="I44" s="50">
        <v>600100</v>
      </c>
      <c r="J44" s="50">
        <v>147.32938519715199</v>
      </c>
      <c r="K44" s="50">
        <v>4.8755363355116996</v>
      </c>
      <c r="L44" s="15">
        <f>(G44*0.5*(E44/100+F44/100))*J44</f>
        <v>1915.2820075629759</v>
      </c>
      <c r="M44" s="15">
        <f>(H44*0.5*(E44/100+F44/100))*K44</f>
        <v>1250.575070058751</v>
      </c>
      <c r="N44" s="15">
        <f>L44+M44</f>
        <v>3165.8570776217266</v>
      </c>
    </row>
    <row r="45" spans="1:14" x14ac:dyDescent="0.35">
      <c r="A45" s="50">
        <v>923050612</v>
      </c>
      <c r="B45" s="51" t="s">
        <v>353</v>
      </c>
      <c r="C45" s="50">
        <v>2022</v>
      </c>
      <c r="D45" s="50">
        <v>66</v>
      </c>
      <c r="E45" s="50">
        <v>100</v>
      </c>
      <c r="F45" s="50">
        <v>100</v>
      </c>
      <c r="G45" s="50">
        <v>3</v>
      </c>
      <c r="H45" s="50">
        <v>47</v>
      </c>
      <c r="I45" s="50">
        <v>600100</v>
      </c>
      <c r="J45" s="50">
        <v>147.32938519715199</v>
      </c>
      <c r="K45" s="50">
        <v>4.8755363355116996</v>
      </c>
      <c r="L45" s="15">
        <f>(G45*0.5*(E45/100+F45/100))*J45</f>
        <v>441.98815559145601</v>
      </c>
      <c r="M45" s="15">
        <f>(H45*0.5*(E45/100+F45/100))*K45</f>
        <v>229.15020776904987</v>
      </c>
      <c r="N45" s="15">
        <f>L45+M45</f>
        <v>671.13836336050588</v>
      </c>
    </row>
    <row r="46" spans="1:14" x14ac:dyDescent="0.35">
      <c r="A46" s="50">
        <v>998509289</v>
      </c>
      <c r="B46" s="51" t="s">
        <v>26</v>
      </c>
      <c r="C46" s="50">
        <v>2022</v>
      </c>
      <c r="D46" s="50">
        <v>132</v>
      </c>
      <c r="E46" s="50">
        <v>100</v>
      </c>
      <c r="F46" s="50">
        <v>100</v>
      </c>
      <c r="G46" s="50">
        <v>13</v>
      </c>
      <c r="H46" s="50">
        <v>480</v>
      </c>
      <c r="I46" s="50">
        <v>600200</v>
      </c>
      <c r="J46" s="50">
        <v>226.622172039064</v>
      </c>
      <c r="K46" s="50">
        <v>4.2861857894608004</v>
      </c>
      <c r="L46" s="15">
        <f>(G46*0.5*(E46/100+F46/100))*J46</f>
        <v>2946.0882365078319</v>
      </c>
      <c r="M46" s="15">
        <f>(H46*0.5*(E46/100+F46/100))*K46</f>
        <v>2057.3691789411841</v>
      </c>
      <c r="N46" s="15">
        <f>L46+M46</f>
        <v>5003.4574154490165</v>
      </c>
    </row>
    <row r="47" spans="1:14" x14ac:dyDescent="0.35">
      <c r="A47" s="50">
        <v>919415096</v>
      </c>
      <c r="B47" s="51" t="s">
        <v>354</v>
      </c>
      <c r="C47" s="50">
        <v>2022</v>
      </c>
      <c r="D47" s="50">
        <v>66</v>
      </c>
      <c r="E47" s="50">
        <v>100</v>
      </c>
      <c r="F47" s="50">
        <v>100</v>
      </c>
      <c r="G47" s="50">
        <v>2</v>
      </c>
      <c r="H47" s="50">
        <v>50</v>
      </c>
      <c r="I47" s="50">
        <v>600100</v>
      </c>
      <c r="J47" s="50">
        <v>147.32938519715199</v>
      </c>
      <c r="K47" s="50">
        <v>4.8755363355116996</v>
      </c>
      <c r="L47" s="15">
        <f>(G47*0.5*(E47/100+F47/100))*J47</f>
        <v>294.65877039430399</v>
      </c>
      <c r="M47" s="15">
        <f>(H47*0.5*(E47/100+F47/100))*K47</f>
        <v>243.77681677558499</v>
      </c>
      <c r="N47" s="15">
        <f>L47+M47</f>
        <v>538.435587169889</v>
      </c>
    </row>
    <row r="48" spans="1:14" x14ac:dyDescent="0.35">
      <c r="A48" s="50">
        <v>919415096</v>
      </c>
      <c r="B48" s="51" t="s">
        <v>354</v>
      </c>
      <c r="C48" s="50">
        <v>2022</v>
      </c>
      <c r="D48" s="50">
        <v>132</v>
      </c>
      <c r="E48" s="50">
        <v>100</v>
      </c>
      <c r="F48" s="50">
        <v>100</v>
      </c>
      <c r="G48" s="50">
        <v>2</v>
      </c>
      <c r="H48" s="50">
        <v>72</v>
      </c>
      <c r="I48" s="50">
        <v>600200</v>
      </c>
      <c r="J48" s="50">
        <v>226.622172039064</v>
      </c>
      <c r="K48" s="50">
        <v>4.2861857894608004</v>
      </c>
      <c r="L48" s="15">
        <f>(G48*0.5*(E48/100+F48/100))*J48</f>
        <v>453.24434407812799</v>
      </c>
      <c r="M48" s="15">
        <f>(H48*0.5*(E48/100+F48/100))*K48</f>
        <v>308.60537684117764</v>
      </c>
      <c r="N48" s="15">
        <f>L48+M48</f>
        <v>761.84972091930558</v>
      </c>
    </row>
    <row r="49" spans="1:14" x14ac:dyDescent="0.35">
      <c r="A49" s="50">
        <v>824914982</v>
      </c>
      <c r="B49" s="51" t="s">
        <v>340</v>
      </c>
      <c r="C49" s="50">
        <v>2022</v>
      </c>
      <c r="D49" s="50">
        <v>66</v>
      </c>
      <c r="E49" s="50">
        <v>100</v>
      </c>
      <c r="F49" s="50">
        <v>100</v>
      </c>
      <c r="G49" s="50">
        <v>4</v>
      </c>
      <c r="H49" s="50">
        <v>75</v>
      </c>
      <c r="I49" s="50">
        <v>600100</v>
      </c>
      <c r="J49" s="50">
        <v>147.32938519715199</v>
      </c>
      <c r="K49" s="50">
        <v>4.8755363355116996</v>
      </c>
      <c r="L49" s="15">
        <f>(G49*0.5*(E49/100+F49/100))*J49</f>
        <v>589.31754078860797</v>
      </c>
      <c r="M49" s="15">
        <f>(H49*0.5*(E49/100+F49/100))*K49</f>
        <v>365.6652251633775</v>
      </c>
      <c r="N49" s="15">
        <f>L49+M49</f>
        <v>954.98276595198547</v>
      </c>
    </row>
    <row r="50" spans="1:14" x14ac:dyDescent="0.35">
      <c r="A50" s="50">
        <v>824914982</v>
      </c>
      <c r="B50" s="51" t="s">
        <v>340</v>
      </c>
      <c r="C50" s="50">
        <v>2022</v>
      </c>
      <c r="D50" s="50">
        <v>132</v>
      </c>
      <c r="E50" s="50">
        <v>100</v>
      </c>
      <c r="F50" s="50">
        <v>100</v>
      </c>
      <c r="G50" s="50">
        <v>2</v>
      </c>
      <c r="H50" s="50">
        <v>40</v>
      </c>
      <c r="I50" s="50">
        <v>600200</v>
      </c>
      <c r="J50" s="50">
        <v>226.622172039064</v>
      </c>
      <c r="K50" s="50">
        <v>4.2861857894608004</v>
      </c>
      <c r="L50" s="15">
        <f>(G50*0.5*(E50/100+F50/100))*J50</f>
        <v>453.24434407812799</v>
      </c>
      <c r="M50" s="15">
        <f>(H50*0.5*(E50/100+F50/100))*K50</f>
        <v>171.44743157843203</v>
      </c>
      <c r="N50" s="15">
        <f>L50+M50</f>
        <v>624.69177565656003</v>
      </c>
    </row>
    <row r="51" spans="1:14" x14ac:dyDescent="0.35">
      <c r="A51" s="50">
        <v>977285712</v>
      </c>
      <c r="B51" s="51" t="s">
        <v>341</v>
      </c>
      <c r="C51" s="50">
        <v>2022</v>
      </c>
      <c r="D51" s="50">
        <v>66</v>
      </c>
      <c r="E51" s="50">
        <v>50</v>
      </c>
      <c r="F51" s="50">
        <v>50</v>
      </c>
      <c r="G51" s="50">
        <v>3</v>
      </c>
      <c r="H51" s="50">
        <v>44</v>
      </c>
      <c r="I51" s="50">
        <v>600100</v>
      </c>
      <c r="J51" s="50">
        <v>147.32938519715199</v>
      </c>
      <c r="K51" s="50">
        <v>4.8755363355116996</v>
      </c>
      <c r="L51" s="15">
        <f>(G51*0.5*(E51/100+F51/100))*J51</f>
        <v>220.994077795728</v>
      </c>
      <c r="M51" s="15">
        <f>(H51*0.5*(E51/100+F51/100))*K51</f>
        <v>107.26179938125739</v>
      </c>
      <c r="N51" s="15">
        <f>L51+M51</f>
        <v>328.25587717698539</v>
      </c>
    </row>
    <row r="52" spans="1:14" x14ac:dyDescent="0.35">
      <c r="A52" s="50">
        <v>977285712</v>
      </c>
      <c r="B52" s="51" t="s">
        <v>341</v>
      </c>
      <c r="C52" s="50">
        <v>2022</v>
      </c>
      <c r="D52" s="50">
        <v>66</v>
      </c>
      <c r="E52" s="50">
        <v>100</v>
      </c>
      <c r="F52" s="50">
        <v>100</v>
      </c>
      <c r="G52" s="50">
        <v>5</v>
      </c>
      <c r="H52" s="50">
        <v>82</v>
      </c>
      <c r="I52" s="50">
        <v>600100</v>
      </c>
      <c r="J52" s="50">
        <v>147.32938519715199</v>
      </c>
      <c r="K52" s="50">
        <v>4.8755363355116996</v>
      </c>
      <c r="L52" s="15">
        <f>(G52*0.5*(E52/100+F52/100))*J52</f>
        <v>736.64692598575994</v>
      </c>
      <c r="M52" s="15">
        <f>(H52*0.5*(E52/100+F52/100))*K52</f>
        <v>399.79397951195938</v>
      </c>
      <c r="N52" s="15">
        <f>L52+M52</f>
        <v>1136.4409054977193</v>
      </c>
    </row>
    <row r="53" spans="1:14" x14ac:dyDescent="0.35">
      <c r="A53" s="50">
        <v>923436596</v>
      </c>
      <c r="B53" s="51" t="s">
        <v>389</v>
      </c>
      <c r="C53" s="50">
        <v>2022</v>
      </c>
      <c r="D53" s="50">
        <v>66</v>
      </c>
      <c r="E53" s="50">
        <v>100</v>
      </c>
      <c r="F53" s="50">
        <v>100</v>
      </c>
      <c r="G53" s="50">
        <v>1</v>
      </c>
      <c r="H53" s="50">
        <v>8</v>
      </c>
      <c r="I53" s="50">
        <v>600100</v>
      </c>
      <c r="J53" s="50">
        <v>147.32938519715199</v>
      </c>
      <c r="K53" s="50">
        <v>4.8755363355116996</v>
      </c>
      <c r="L53" s="15">
        <f>(G53*0.5*(E53/100+F53/100))*J53</f>
        <v>147.32938519715199</v>
      </c>
      <c r="M53" s="15">
        <f>(H53*0.5*(E53/100+F53/100))*K53</f>
        <v>39.004290684093597</v>
      </c>
      <c r="N53" s="15">
        <f>L53+M53</f>
        <v>186.3336758812456</v>
      </c>
    </row>
    <row r="54" spans="1:14" x14ac:dyDescent="0.35">
      <c r="A54" s="50">
        <v>923152601</v>
      </c>
      <c r="B54" s="51" t="s">
        <v>310</v>
      </c>
      <c r="C54" s="50">
        <v>2022</v>
      </c>
      <c r="D54" s="50">
        <v>66</v>
      </c>
      <c r="E54" s="50">
        <v>100</v>
      </c>
      <c r="F54" s="50">
        <v>100</v>
      </c>
      <c r="G54" s="50">
        <v>9</v>
      </c>
      <c r="H54" s="50">
        <v>123</v>
      </c>
      <c r="I54" s="50">
        <v>600100</v>
      </c>
      <c r="J54" s="50">
        <v>147.32938519715199</v>
      </c>
      <c r="K54" s="50">
        <v>4.8755363355116996</v>
      </c>
      <c r="L54" s="15">
        <f>(G54*0.5*(E54/100+F54/100))*J54</f>
        <v>1325.964466774368</v>
      </c>
      <c r="M54" s="15">
        <f>(H54*0.5*(E54/100+F54/100))*K54</f>
        <v>599.69096926793907</v>
      </c>
      <c r="N54" s="15">
        <f>L54+M54</f>
        <v>1925.655436042307</v>
      </c>
    </row>
    <row r="55" spans="1:14" x14ac:dyDescent="0.35">
      <c r="A55" s="50">
        <v>923152601</v>
      </c>
      <c r="B55" s="51" t="s">
        <v>310</v>
      </c>
      <c r="C55" s="50">
        <v>2022</v>
      </c>
      <c r="D55" s="50">
        <v>132</v>
      </c>
      <c r="E55" s="50">
        <v>100</v>
      </c>
      <c r="F55" s="50">
        <v>100</v>
      </c>
      <c r="G55" s="50">
        <v>3</v>
      </c>
      <c r="H55" s="50">
        <v>111</v>
      </c>
      <c r="I55" s="50">
        <v>600200</v>
      </c>
      <c r="J55" s="50">
        <v>226.622172039064</v>
      </c>
      <c r="K55" s="50">
        <v>4.2861857894608004</v>
      </c>
      <c r="L55" s="15">
        <f>(G55*0.5*(E55/100+F55/100))*J55</f>
        <v>679.86651611719196</v>
      </c>
      <c r="M55" s="15">
        <f>(H55*0.5*(E55/100+F55/100))*K55</f>
        <v>475.76662263014885</v>
      </c>
      <c r="N55" s="15">
        <f>L55+M55</f>
        <v>1155.6331387473408</v>
      </c>
    </row>
    <row r="56" spans="1:14" x14ac:dyDescent="0.35">
      <c r="A56" s="50">
        <v>979422679</v>
      </c>
      <c r="B56" s="51" t="s">
        <v>355</v>
      </c>
      <c r="C56" s="50">
        <v>2022</v>
      </c>
      <c r="D56" s="50">
        <v>66</v>
      </c>
      <c r="E56" s="50">
        <v>100</v>
      </c>
      <c r="F56" s="50">
        <v>100</v>
      </c>
      <c r="G56" s="50">
        <v>13</v>
      </c>
      <c r="H56" s="50">
        <v>312.5</v>
      </c>
      <c r="I56" s="50">
        <v>600100</v>
      </c>
      <c r="J56" s="50">
        <v>147.32938519715199</v>
      </c>
      <c r="K56" s="50">
        <v>4.8755363355116996</v>
      </c>
      <c r="L56" s="15">
        <f>(G56*0.5*(E56/100+F56/100))*J56</f>
        <v>1915.2820075629759</v>
      </c>
      <c r="M56" s="15">
        <f>(H56*0.5*(E56/100+F56/100))*K56</f>
        <v>1523.6051048474062</v>
      </c>
      <c r="N56" s="15">
        <f>L56+M56</f>
        <v>3438.8871124103821</v>
      </c>
    </row>
    <row r="57" spans="1:14" x14ac:dyDescent="0.35">
      <c r="A57" s="50">
        <v>979422679</v>
      </c>
      <c r="B57" s="51" t="s">
        <v>355</v>
      </c>
      <c r="C57" s="50">
        <v>2022</v>
      </c>
      <c r="D57" s="50">
        <v>132</v>
      </c>
      <c r="E57" s="50">
        <v>100</v>
      </c>
      <c r="F57" s="50">
        <v>100</v>
      </c>
      <c r="G57" s="50">
        <v>83</v>
      </c>
      <c r="H57" s="50">
        <v>2684.5</v>
      </c>
      <c r="I57" s="50">
        <v>600200</v>
      </c>
      <c r="J57" s="50">
        <v>226.622172039064</v>
      </c>
      <c r="K57" s="50">
        <v>4.2861857894608004</v>
      </c>
      <c r="L57" s="15">
        <f>(G57*0.5*(E57/100+F57/100))*J57</f>
        <v>18809.64027924231</v>
      </c>
      <c r="M57" s="15">
        <f>(H57*0.5*(E57/100+F57/100))*K57</f>
        <v>11506.265751807519</v>
      </c>
      <c r="N57" s="15">
        <f>L57+M57</f>
        <v>30315.906031049832</v>
      </c>
    </row>
    <row r="58" spans="1:14" x14ac:dyDescent="0.35">
      <c r="A58" s="50">
        <v>979422679</v>
      </c>
      <c r="B58" s="51" t="s">
        <v>355</v>
      </c>
      <c r="C58" s="50">
        <v>2022</v>
      </c>
      <c r="D58" s="50">
        <v>132</v>
      </c>
      <c r="E58" s="50">
        <v>100</v>
      </c>
      <c r="F58" s="50">
        <v>100</v>
      </c>
      <c r="G58" s="50">
        <v>5</v>
      </c>
      <c r="H58" s="50">
        <v>156.5</v>
      </c>
      <c r="I58" s="50">
        <v>600700</v>
      </c>
      <c r="J58" s="50">
        <v>226.622172039064</v>
      </c>
      <c r="K58" s="50">
        <v>4.2861857894608004</v>
      </c>
      <c r="L58" s="15">
        <f>(G58*0.5*(E58/100+F58/100))*J58</f>
        <v>1133.1108601953199</v>
      </c>
      <c r="M58" s="15">
        <f>(H58*0.5*(E58/100+F58/100))*K58</f>
        <v>670.78807605061525</v>
      </c>
      <c r="N58" s="15">
        <f>L58+M58</f>
        <v>1803.8989362459351</v>
      </c>
    </row>
    <row r="59" spans="1:14" x14ac:dyDescent="0.35">
      <c r="A59" s="50">
        <v>924868759</v>
      </c>
      <c r="B59" s="51" t="s">
        <v>356</v>
      </c>
      <c r="C59" s="50">
        <v>2022</v>
      </c>
      <c r="D59" s="50">
        <v>66</v>
      </c>
      <c r="E59" s="50">
        <v>100</v>
      </c>
      <c r="F59" s="50">
        <v>100</v>
      </c>
      <c r="G59" s="50">
        <v>5</v>
      </c>
      <c r="H59" s="50">
        <v>33</v>
      </c>
      <c r="I59" s="50">
        <v>600100</v>
      </c>
      <c r="J59" s="50">
        <v>147.32938519715199</v>
      </c>
      <c r="K59" s="50">
        <v>4.8755363355116996</v>
      </c>
      <c r="L59" s="15">
        <f>(G59*0.5*(E59/100+F59/100))*J59</f>
        <v>736.64692598575994</v>
      </c>
      <c r="M59" s="15">
        <f>(H59*0.5*(E59/100+F59/100))*K59</f>
        <v>160.89269907188608</v>
      </c>
      <c r="N59" s="15">
        <f>L59+M59</f>
        <v>897.53962505764605</v>
      </c>
    </row>
    <row r="60" spans="1:14" x14ac:dyDescent="0.35">
      <c r="A60" s="50">
        <v>917424799</v>
      </c>
      <c r="B60" s="51" t="s">
        <v>311</v>
      </c>
      <c r="C60" s="50">
        <v>2022</v>
      </c>
      <c r="D60" s="50">
        <v>66</v>
      </c>
      <c r="E60" s="50">
        <v>100</v>
      </c>
      <c r="F60" s="50">
        <v>100</v>
      </c>
      <c r="G60" s="50">
        <v>3</v>
      </c>
      <c r="H60" s="50">
        <v>46</v>
      </c>
      <c r="I60" s="50">
        <v>600100</v>
      </c>
      <c r="J60" s="50">
        <v>147.32938519715199</v>
      </c>
      <c r="K60" s="50">
        <v>4.8755363355116996</v>
      </c>
      <c r="L60" s="15">
        <f>(G60*0.5*(E60/100+F60/100))*J60</f>
        <v>441.98815559145601</v>
      </c>
      <c r="M60" s="15">
        <f>(H60*0.5*(E60/100+F60/100))*K60</f>
        <v>224.27467143353817</v>
      </c>
      <c r="N60" s="15">
        <f>L60+M60</f>
        <v>666.26282702499418</v>
      </c>
    </row>
    <row r="61" spans="1:14" x14ac:dyDescent="0.35">
      <c r="A61" s="50">
        <v>917424799</v>
      </c>
      <c r="B61" s="51" t="s">
        <v>311</v>
      </c>
      <c r="C61" s="50">
        <v>2022</v>
      </c>
      <c r="D61" s="50">
        <v>132</v>
      </c>
      <c r="E61" s="50">
        <v>100</v>
      </c>
      <c r="F61" s="50">
        <v>100</v>
      </c>
      <c r="G61" s="50">
        <v>14</v>
      </c>
      <c r="H61" s="50">
        <v>571</v>
      </c>
      <c r="I61" s="50">
        <v>600200</v>
      </c>
      <c r="J61" s="50">
        <v>226.622172039064</v>
      </c>
      <c r="K61" s="50">
        <v>4.2861857894608004</v>
      </c>
      <c r="L61" s="15">
        <f>(G61*0.5*(E61/100+F61/100))*J61</f>
        <v>3172.7104085468959</v>
      </c>
      <c r="M61" s="15">
        <f>(H61*0.5*(E61/100+F61/100))*K61</f>
        <v>2447.4120857821172</v>
      </c>
      <c r="N61" s="15">
        <f>L61+M61</f>
        <v>5620.1224943290126</v>
      </c>
    </row>
    <row r="62" spans="1:14" x14ac:dyDescent="0.35">
      <c r="A62" s="50">
        <v>917424799</v>
      </c>
      <c r="B62" s="51" t="s">
        <v>311</v>
      </c>
      <c r="C62" s="50">
        <v>2022</v>
      </c>
      <c r="D62" s="50">
        <v>132</v>
      </c>
      <c r="E62" s="50">
        <v>100</v>
      </c>
      <c r="F62" s="50">
        <v>100</v>
      </c>
      <c r="G62" s="50">
        <v>3</v>
      </c>
      <c r="H62" s="50">
        <v>190</v>
      </c>
      <c r="I62" s="50">
        <v>600700</v>
      </c>
      <c r="J62" s="50">
        <v>226.622172039064</v>
      </c>
      <c r="K62" s="50">
        <v>4.2861857894608004</v>
      </c>
      <c r="L62" s="15">
        <f>(G62*0.5*(E62/100+F62/100))*J62</f>
        <v>679.86651611719196</v>
      </c>
      <c r="M62" s="15">
        <f>(H62*0.5*(E62/100+F62/100))*K62</f>
        <v>814.37529999755213</v>
      </c>
      <c r="N62" s="15">
        <f>L62+M62</f>
        <v>1494.2418161147441</v>
      </c>
    </row>
    <row r="63" spans="1:14" x14ac:dyDescent="0.35">
      <c r="A63" s="50">
        <v>912631532</v>
      </c>
      <c r="B63" s="51" t="s">
        <v>312</v>
      </c>
      <c r="C63" s="50">
        <v>2022</v>
      </c>
      <c r="D63" s="50">
        <v>66</v>
      </c>
      <c r="E63" s="50">
        <v>100</v>
      </c>
      <c r="F63" s="50">
        <v>100</v>
      </c>
      <c r="G63" s="50">
        <v>14</v>
      </c>
      <c r="H63" s="50">
        <v>326</v>
      </c>
      <c r="I63" s="50">
        <v>600100</v>
      </c>
      <c r="J63" s="50">
        <v>147.32938519715199</v>
      </c>
      <c r="K63" s="50">
        <v>4.8755363355116996</v>
      </c>
      <c r="L63" s="15">
        <f>(G63*0.5*(E63/100+F63/100))*J63</f>
        <v>2062.6113927601277</v>
      </c>
      <c r="M63" s="15">
        <f>(H63*0.5*(E63/100+F63/100))*K63</f>
        <v>1589.4248453768141</v>
      </c>
      <c r="N63" s="15">
        <f>L63+M63</f>
        <v>3652.0362381369418</v>
      </c>
    </row>
    <row r="64" spans="1:14" x14ac:dyDescent="0.35">
      <c r="A64" s="50">
        <v>912631532</v>
      </c>
      <c r="B64" s="51" t="s">
        <v>312</v>
      </c>
      <c r="C64" s="50">
        <v>2022</v>
      </c>
      <c r="D64" s="50">
        <v>132</v>
      </c>
      <c r="E64" s="50">
        <v>100</v>
      </c>
      <c r="F64" s="50">
        <v>100</v>
      </c>
      <c r="G64" s="50">
        <v>27</v>
      </c>
      <c r="H64" s="50">
        <v>1113</v>
      </c>
      <c r="I64" s="50">
        <v>600200</v>
      </c>
      <c r="J64" s="50">
        <v>226.622172039064</v>
      </c>
      <c r="K64" s="50">
        <v>4.2861857894608004</v>
      </c>
      <c r="L64" s="15">
        <f>(G64*0.5*(E64/100+F64/100))*J64</f>
        <v>6118.7986450547278</v>
      </c>
      <c r="M64" s="15">
        <f>(H64*0.5*(E64/100+F64/100))*K64</f>
        <v>4770.5247836698709</v>
      </c>
      <c r="N64" s="15">
        <f>L64+M64</f>
        <v>10889.323428724598</v>
      </c>
    </row>
    <row r="65" spans="1:14" x14ac:dyDescent="0.35">
      <c r="A65" s="50">
        <v>984882114</v>
      </c>
      <c r="B65" s="51" t="s">
        <v>312</v>
      </c>
      <c r="C65" s="50">
        <v>2022</v>
      </c>
      <c r="D65" s="50">
        <v>132</v>
      </c>
      <c r="E65" s="50">
        <v>0</v>
      </c>
      <c r="F65" s="50">
        <v>0</v>
      </c>
      <c r="G65" s="50">
        <v>0</v>
      </c>
      <c r="H65" s="50">
        <v>50</v>
      </c>
      <c r="I65" s="50">
        <v>600200</v>
      </c>
      <c r="J65" s="50">
        <v>226.622172039064</v>
      </c>
      <c r="K65" s="50">
        <v>4.2861857894608004</v>
      </c>
      <c r="L65" s="15">
        <f>(G65*0.5*(E65/100+F65/100))*J65</f>
        <v>0</v>
      </c>
      <c r="M65" s="15">
        <f>(H65*0.5*(E65/100+F65/100))*K65</f>
        <v>0</v>
      </c>
      <c r="N65" s="15">
        <f>L65+M65</f>
        <v>0</v>
      </c>
    </row>
    <row r="66" spans="1:14" x14ac:dyDescent="0.35">
      <c r="A66" s="50">
        <v>984882114</v>
      </c>
      <c r="B66" s="51" t="s">
        <v>312</v>
      </c>
      <c r="C66" s="50">
        <v>2022</v>
      </c>
      <c r="D66" s="50">
        <v>66</v>
      </c>
      <c r="E66" s="50">
        <v>100</v>
      </c>
      <c r="F66" s="50">
        <v>100</v>
      </c>
      <c r="G66" s="50">
        <v>21</v>
      </c>
      <c r="H66" s="50">
        <v>414</v>
      </c>
      <c r="I66" s="50">
        <v>600100</v>
      </c>
      <c r="J66" s="50">
        <v>147.32938519715199</v>
      </c>
      <c r="K66" s="50">
        <v>4.8755363355116996</v>
      </c>
      <c r="L66" s="15">
        <f>(G66*0.5*(E66/100+F66/100))*J66</f>
        <v>3093.9170891401918</v>
      </c>
      <c r="M66" s="15">
        <f>(H66*0.5*(E66/100+F66/100))*K66</f>
        <v>2018.4720429018437</v>
      </c>
      <c r="N66" s="15">
        <f>L66+M66</f>
        <v>5112.3891320420353</v>
      </c>
    </row>
    <row r="67" spans="1:14" x14ac:dyDescent="0.35">
      <c r="A67" s="50">
        <v>984882114</v>
      </c>
      <c r="B67" s="51" t="s">
        <v>312</v>
      </c>
      <c r="C67" s="50">
        <v>2022</v>
      </c>
      <c r="D67" s="50">
        <v>132</v>
      </c>
      <c r="E67" s="50">
        <v>100</v>
      </c>
      <c r="F67" s="50">
        <v>100</v>
      </c>
      <c r="G67" s="50">
        <v>10</v>
      </c>
      <c r="H67" s="50">
        <v>609</v>
      </c>
      <c r="I67" s="50">
        <v>600200</v>
      </c>
      <c r="J67" s="50">
        <v>226.622172039064</v>
      </c>
      <c r="K67" s="50">
        <v>4.2861857894608004</v>
      </c>
      <c r="L67" s="15">
        <f>(G67*0.5*(E67/100+F67/100))*J67</f>
        <v>2266.2217203906398</v>
      </c>
      <c r="M67" s="15">
        <f>(H67*0.5*(E67/100+F67/100))*K67</f>
        <v>2610.2871457816273</v>
      </c>
      <c r="N67" s="15">
        <f>L67+M67</f>
        <v>4876.5088661722675</v>
      </c>
    </row>
    <row r="68" spans="1:14" x14ac:dyDescent="0.35">
      <c r="A68" s="50">
        <v>980038408</v>
      </c>
      <c r="B68" s="51" t="s">
        <v>357</v>
      </c>
      <c r="C68" s="50">
        <v>2022</v>
      </c>
      <c r="D68" s="50">
        <v>66</v>
      </c>
      <c r="E68" s="50">
        <v>0</v>
      </c>
      <c r="F68" s="50">
        <v>0</v>
      </c>
      <c r="G68" s="50">
        <v>4</v>
      </c>
      <c r="H68" s="50">
        <v>36.1</v>
      </c>
      <c r="I68" s="50">
        <v>600100</v>
      </c>
      <c r="J68" s="50">
        <v>147.32938519715199</v>
      </c>
      <c r="K68" s="50">
        <v>4.8755363355116996</v>
      </c>
      <c r="L68" s="15">
        <f>(G68*0.5*(E68/100+F68/100))*J68</f>
        <v>0</v>
      </c>
      <c r="M68" s="15">
        <f>(H68*0.5*(E68/100+F68/100))*K68</f>
        <v>0</v>
      </c>
      <c r="N68" s="15">
        <f>L68+M68</f>
        <v>0</v>
      </c>
    </row>
    <row r="69" spans="1:14" x14ac:dyDescent="0.35">
      <c r="A69" s="50">
        <v>980038408</v>
      </c>
      <c r="B69" s="51" t="s">
        <v>357</v>
      </c>
      <c r="C69" s="50">
        <v>2022</v>
      </c>
      <c r="D69" s="50">
        <v>132</v>
      </c>
      <c r="E69" s="50">
        <v>0</v>
      </c>
      <c r="F69" s="50">
        <v>0</v>
      </c>
      <c r="G69" s="50">
        <v>9</v>
      </c>
      <c r="H69" s="50">
        <v>487</v>
      </c>
      <c r="I69" s="50">
        <v>600200</v>
      </c>
      <c r="J69" s="50">
        <v>226.622172039064</v>
      </c>
      <c r="K69" s="50">
        <v>4.2861857894608004</v>
      </c>
      <c r="L69" s="15">
        <f>(G69*0.5*(E69/100+F69/100))*J69</f>
        <v>0</v>
      </c>
      <c r="M69" s="15">
        <f>(H69*0.5*(E69/100+F69/100))*K69</f>
        <v>0</v>
      </c>
      <c r="N69" s="15">
        <f>L69+M69</f>
        <v>0</v>
      </c>
    </row>
    <row r="70" spans="1:14" x14ac:dyDescent="0.35">
      <c r="A70" s="50">
        <v>980038408</v>
      </c>
      <c r="B70" s="51" t="s">
        <v>357</v>
      </c>
      <c r="C70" s="50">
        <v>2022</v>
      </c>
      <c r="D70" s="50">
        <v>66</v>
      </c>
      <c r="E70" s="50">
        <v>100</v>
      </c>
      <c r="F70" s="50">
        <v>100</v>
      </c>
      <c r="G70" s="50">
        <v>88</v>
      </c>
      <c r="H70" s="50">
        <v>1866.3</v>
      </c>
      <c r="I70" s="50">
        <v>600100</v>
      </c>
      <c r="J70" s="50">
        <v>147.32938519715199</v>
      </c>
      <c r="K70" s="50">
        <v>4.8755363355116996</v>
      </c>
      <c r="L70" s="15">
        <f>(G70*0.5*(E70/100+F70/100))*J70</f>
        <v>12964.985897349376</v>
      </c>
      <c r="M70" s="15">
        <f>(H70*0.5*(E70/100+F70/100))*K70</f>
        <v>9099.2134629654847</v>
      </c>
      <c r="N70" s="15">
        <f>L70+M70</f>
        <v>22064.199360314858</v>
      </c>
    </row>
    <row r="71" spans="1:14" x14ac:dyDescent="0.35">
      <c r="A71" s="50">
        <v>980038408</v>
      </c>
      <c r="B71" s="51" t="s">
        <v>357</v>
      </c>
      <c r="C71" s="50">
        <v>2022</v>
      </c>
      <c r="D71" s="50">
        <v>132</v>
      </c>
      <c r="E71" s="50">
        <v>100</v>
      </c>
      <c r="F71" s="50">
        <v>100</v>
      </c>
      <c r="G71" s="50">
        <v>13</v>
      </c>
      <c r="H71" s="50">
        <v>964</v>
      </c>
      <c r="I71" s="50">
        <v>600200</v>
      </c>
      <c r="J71" s="50">
        <v>226.622172039064</v>
      </c>
      <c r="K71" s="50">
        <v>4.2861857894608004</v>
      </c>
      <c r="L71" s="15">
        <f>(G71*0.5*(E71/100+F71/100))*J71</f>
        <v>2946.0882365078319</v>
      </c>
      <c r="M71" s="15">
        <f>(H71*0.5*(E71/100+F71/100))*K71</f>
        <v>4131.8831010402118</v>
      </c>
      <c r="N71" s="15">
        <f>L71+M71</f>
        <v>7077.9713375480442</v>
      </c>
    </row>
    <row r="72" spans="1:14" x14ac:dyDescent="0.35">
      <c r="A72" s="50">
        <v>982897327</v>
      </c>
      <c r="B72" s="51" t="s">
        <v>358</v>
      </c>
      <c r="C72" s="50">
        <v>2022</v>
      </c>
      <c r="D72" s="50">
        <v>66</v>
      </c>
      <c r="E72" s="50">
        <v>0</v>
      </c>
      <c r="F72" s="50">
        <v>0</v>
      </c>
      <c r="G72" s="50">
        <v>1</v>
      </c>
      <c r="H72" s="50">
        <v>8</v>
      </c>
      <c r="I72" s="50">
        <v>600100</v>
      </c>
      <c r="J72" s="50">
        <v>147.32938519715199</v>
      </c>
      <c r="K72" s="50">
        <v>4.8755363355116996</v>
      </c>
      <c r="L72" s="15">
        <f>(G72*0.5*(E72/100+F72/100))*J72</f>
        <v>0</v>
      </c>
      <c r="M72" s="15">
        <f>(H72*0.5*(E72/100+F72/100))*K72</f>
        <v>0</v>
      </c>
      <c r="N72" s="15">
        <f>L72+M72</f>
        <v>0</v>
      </c>
    </row>
    <row r="73" spans="1:14" x14ac:dyDescent="0.35">
      <c r="A73" s="50">
        <v>982897327</v>
      </c>
      <c r="B73" s="51" t="s">
        <v>358</v>
      </c>
      <c r="C73" s="50">
        <v>2022</v>
      </c>
      <c r="D73" s="50">
        <v>66</v>
      </c>
      <c r="E73" s="50">
        <v>100</v>
      </c>
      <c r="F73" s="50">
        <v>100</v>
      </c>
      <c r="G73" s="50">
        <v>3</v>
      </c>
      <c r="H73" s="50">
        <v>24</v>
      </c>
      <c r="I73" s="50">
        <v>600100</v>
      </c>
      <c r="J73" s="50">
        <v>147.32938519715199</v>
      </c>
      <c r="K73" s="50">
        <v>4.8755363355116996</v>
      </c>
      <c r="L73" s="15">
        <f>(G73*0.5*(E73/100+F73/100))*J73</f>
        <v>441.98815559145601</v>
      </c>
      <c r="M73" s="15">
        <f>(H73*0.5*(E73/100+F73/100))*K73</f>
        <v>117.01287205228078</v>
      </c>
      <c r="N73" s="15">
        <f>L73+M73</f>
        <v>559.00102764373673</v>
      </c>
    </row>
    <row r="74" spans="1:14" x14ac:dyDescent="0.35">
      <c r="A74" s="50">
        <v>982897327</v>
      </c>
      <c r="B74" s="51" t="s">
        <v>358</v>
      </c>
      <c r="C74" s="50">
        <v>2022</v>
      </c>
      <c r="D74" s="50">
        <v>132</v>
      </c>
      <c r="E74" s="50">
        <v>100</v>
      </c>
      <c r="F74" s="50">
        <v>100</v>
      </c>
      <c r="G74" s="50">
        <v>4</v>
      </c>
      <c r="H74" s="50">
        <v>150</v>
      </c>
      <c r="I74" s="50">
        <v>600200</v>
      </c>
      <c r="J74" s="50">
        <v>226.622172039064</v>
      </c>
      <c r="K74" s="50">
        <v>4.2861857894608004</v>
      </c>
      <c r="L74" s="15">
        <f>(G74*0.5*(E74/100+F74/100))*J74</f>
        <v>906.48868815625599</v>
      </c>
      <c r="M74" s="15">
        <f>(H74*0.5*(E74/100+F74/100))*K74</f>
        <v>642.92786841912005</v>
      </c>
      <c r="N74" s="15">
        <f>L74+M74</f>
        <v>1549.416556575376</v>
      </c>
    </row>
    <row r="75" spans="1:14" x14ac:dyDescent="0.35">
      <c r="A75" s="50">
        <v>924934867</v>
      </c>
      <c r="B75" s="51" t="s">
        <v>401</v>
      </c>
      <c r="C75" s="50">
        <v>2022</v>
      </c>
      <c r="D75" s="50">
        <v>66</v>
      </c>
      <c r="E75" s="50">
        <v>100</v>
      </c>
      <c r="F75" s="50">
        <v>100</v>
      </c>
      <c r="G75" s="50">
        <v>4</v>
      </c>
      <c r="H75" s="50">
        <v>39</v>
      </c>
      <c r="I75" s="50">
        <v>600100</v>
      </c>
      <c r="J75" s="50">
        <v>147.32938519715199</v>
      </c>
      <c r="K75" s="50">
        <v>4.8755363355116996</v>
      </c>
      <c r="L75" s="15">
        <f>(G75*0.5*(E75/100+F75/100))*J75</f>
        <v>589.31754078860797</v>
      </c>
      <c r="M75" s="15">
        <f>(H75*0.5*(E75/100+F75/100))*K75</f>
        <v>190.1459170849563</v>
      </c>
      <c r="N75" s="15">
        <f>L75+M75</f>
        <v>779.46345787356427</v>
      </c>
    </row>
    <row r="76" spans="1:14" x14ac:dyDescent="0.35">
      <c r="A76" s="50">
        <v>925668389</v>
      </c>
      <c r="B76" s="51" t="s">
        <v>359</v>
      </c>
      <c r="C76" s="50">
        <v>2022</v>
      </c>
      <c r="D76" s="50">
        <v>66</v>
      </c>
      <c r="E76" s="50">
        <v>100</v>
      </c>
      <c r="F76" s="50">
        <v>100</v>
      </c>
      <c r="G76" s="50">
        <v>8</v>
      </c>
      <c r="H76" s="50">
        <v>115</v>
      </c>
      <c r="I76" s="50">
        <v>600100</v>
      </c>
      <c r="J76" s="50">
        <v>147.32938519715199</v>
      </c>
      <c r="K76" s="50">
        <v>4.8755363355116996</v>
      </c>
      <c r="L76" s="15">
        <f>(G76*0.5*(E76/100+F76/100))*J76</f>
        <v>1178.6350815772159</v>
      </c>
      <c r="M76" s="15">
        <f>(H76*0.5*(E76/100+F76/100))*K76</f>
        <v>560.68667858384549</v>
      </c>
      <c r="N76" s="15">
        <f>L76+M76</f>
        <v>1739.3217601610613</v>
      </c>
    </row>
    <row r="77" spans="1:14" x14ac:dyDescent="0.35">
      <c r="A77" s="50">
        <v>925668389</v>
      </c>
      <c r="B77" s="51" t="s">
        <v>359</v>
      </c>
      <c r="C77" s="50">
        <v>2022</v>
      </c>
      <c r="D77" s="50">
        <v>132</v>
      </c>
      <c r="E77" s="50">
        <v>100</v>
      </c>
      <c r="F77" s="50">
        <v>100</v>
      </c>
      <c r="G77" s="50">
        <v>8</v>
      </c>
      <c r="H77" s="50">
        <v>386</v>
      </c>
      <c r="I77" s="50">
        <v>600200</v>
      </c>
      <c r="J77" s="50">
        <v>226.622172039064</v>
      </c>
      <c r="K77" s="50">
        <v>4.2861857894608004</v>
      </c>
      <c r="L77" s="15">
        <f>(G77*0.5*(E77/100+F77/100))*J77</f>
        <v>1812.977376312512</v>
      </c>
      <c r="M77" s="15">
        <f>(H77*0.5*(E77/100+F77/100))*K77</f>
        <v>1654.4677147318689</v>
      </c>
      <c r="N77" s="15">
        <f>L77+M77</f>
        <v>3467.4450910443811</v>
      </c>
    </row>
    <row r="78" spans="1:14" x14ac:dyDescent="0.35">
      <c r="A78" s="50">
        <v>919173122</v>
      </c>
      <c r="B78" s="51" t="s">
        <v>390</v>
      </c>
      <c r="C78" s="50">
        <v>2022</v>
      </c>
      <c r="D78" s="50">
        <v>132</v>
      </c>
      <c r="E78" s="50">
        <v>100</v>
      </c>
      <c r="F78" s="50">
        <v>100</v>
      </c>
      <c r="G78" s="50">
        <v>1</v>
      </c>
      <c r="H78" s="50">
        <v>25</v>
      </c>
      <c r="I78" s="50">
        <v>600200</v>
      </c>
      <c r="J78" s="50">
        <v>226.622172039064</v>
      </c>
      <c r="K78" s="50">
        <v>4.2861857894608004</v>
      </c>
      <c r="L78" s="15">
        <f>(G78*0.5*(E78/100+F78/100))*J78</f>
        <v>226.622172039064</v>
      </c>
      <c r="M78" s="15">
        <f>(H78*0.5*(E78/100+F78/100))*K78</f>
        <v>107.15464473652001</v>
      </c>
      <c r="N78" s="15">
        <f>L78+M78</f>
        <v>333.776816775584</v>
      </c>
    </row>
    <row r="79" spans="1:14" x14ac:dyDescent="0.35">
      <c r="A79" s="50">
        <v>917856222</v>
      </c>
      <c r="B79" s="51" t="s">
        <v>360</v>
      </c>
      <c r="C79" s="50">
        <v>2022</v>
      </c>
      <c r="D79" s="50">
        <v>66</v>
      </c>
      <c r="E79" s="50">
        <v>100</v>
      </c>
      <c r="F79" s="50">
        <v>100</v>
      </c>
      <c r="G79" s="50">
        <v>4</v>
      </c>
      <c r="H79" s="50">
        <v>60</v>
      </c>
      <c r="I79" s="50">
        <v>600100</v>
      </c>
      <c r="J79" s="50">
        <v>147.32938519715199</v>
      </c>
      <c r="K79" s="50">
        <v>4.8755363355116996</v>
      </c>
      <c r="L79" s="15">
        <f>(G79*0.5*(E79/100+F79/100))*J79</f>
        <v>589.31754078860797</v>
      </c>
      <c r="M79" s="15">
        <f>(H79*0.5*(E79/100+F79/100))*K79</f>
        <v>292.53218013070199</v>
      </c>
      <c r="N79" s="15">
        <f>L79+M79</f>
        <v>881.8497209193099</v>
      </c>
    </row>
    <row r="80" spans="1:14" x14ac:dyDescent="0.35">
      <c r="A80" s="50">
        <v>917856222</v>
      </c>
      <c r="B80" s="51" t="s">
        <v>360</v>
      </c>
      <c r="C80" s="50">
        <v>2022</v>
      </c>
      <c r="D80" s="50">
        <v>132</v>
      </c>
      <c r="E80" s="50">
        <v>100</v>
      </c>
      <c r="F80" s="50">
        <v>100</v>
      </c>
      <c r="G80" s="50">
        <v>1</v>
      </c>
      <c r="H80" s="50">
        <v>20</v>
      </c>
      <c r="I80" s="50">
        <v>600200</v>
      </c>
      <c r="J80" s="50">
        <v>226.622172039064</v>
      </c>
      <c r="K80" s="50">
        <v>4.2861857894608004</v>
      </c>
      <c r="L80" s="15">
        <f>(G80*0.5*(E80/100+F80/100))*J80</f>
        <v>226.622172039064</v>
      </c>
      <c r="M80" s="15">
        <f>(H80*0.5*(E80/100+F80/100))*K80</f>
        <v>85.723715789216016</v>
      </c>
      <c r="N80" s="15">
        <f>L80+M80</f>
        <v>312.34588782828001</v>
      </c>
    </row>
    <row r="81" spans="1:14" x14ac:dyDescent="0.35">
      <c r="A81" s="50">
        <v>923993355</v>
      </c>
      <c r="B81" s="51" t="s">
        <v>524</v>
      </c>
      <c r="C81" s="50">
        <v>2022</v>
      </c>
      <c r="D81" s="50">
        <v>66</v>
      </c>
      <c r="E81" s="50">
        <v>100</v>
      </c>
      <c r="F81" s="50">
        <v>100</v>
      </c>
      <c r="G81" s="50">
        <v>9</v>
      </c>
      <c r="H81" s="50">
        <v>77.3</v>
      </c>
      <c r="I81" s="50">
        <v>600100</v>
      </c>
      <c r="J81" s="50">
        <v>147.32938519715199</v>
      </c>
      <c r="K81" s="50">
        <v>4.8755363355116996</v>
      </c>
      <c r="L81" s="15">
        <f>(G81*0.5*(E81/100+F81/100))*J81</f>
        <v>1325.964466774368</v>
      </c>
      <c r="M81" s="15">
        <f>(H81*0.5*(E81/100+F81/100))*K81</f>
        <v>376.87895873505437</v>
      </c>
      <c r="N81" s="15">
        <f>L81+M81</f>
        <v>1702.8434255094223</v>
      </c>
    </row>
    <row r="82" spans="1:14" x14ac:dyDescent="0.35">
      <c r="A82" s="50">
        <v>921680554</v>
      </c>
      <c r="B82" s="51" t="s">
        <v>525</v>
      </c>
      <c r="C82" s="50">
        <v>2022</v>
      </c>
      <c r="D82" s="50">
        <v>66</v>
      </c>
      <c r="E82" s="50">
        <v>100</v>
      </c>
      <c r="F82" s="50">
        <v>100</v>
      </c>
      <c r="G82" s="50">
        <v>5</v>
      </c>
      <c r="H82" s="50">
        <v>38</v>
      </c>
      <c r="I82" s="50">
        <v>600100</v>
      </c>
      <c r="J82" s="50">
        <v>147.32938519715199</v>
      </c>
      <c r="K82" s="50">
        <v>4.8755363355116996</v>
      </c>
      <c r="L82" s="15">
        <f>(G82*0.5*(E82/100+F82/100))*J82</f>
        <v>736.64692598575994</v>
      </c>
      <c r="M82" s="15">
        <f>(H82*0.5*(E82/100+F82/100))*K82</f>
        <v>185.2703807494446</v>
      </c>
      <c r="N82" s="15">
        <f>L82+M82</f>
        <v>921.91730673520453</v>
      </c>
    </row>
    <row r="83" spans="1:14" x14ac:dyDescent="0.35">
      <c r="A83" s="50">
        <v>921680554</v>
      </c>
      <c r="B83" s="51" t="s">
        <v>525</v>
      </c>
      <c r="C83" s="50">
        <v>2022</v>
      </c>
      <c r="D83" s="50">
        <v>132</v>
      </c>
      <c r="E83" s="50">
        <v>100</v>
      </c>
      <c r="F83" s="50">
        <v>100</v>
      </c>
      <c r="G83" s="50">
        <v>1</v>
      </c>
      <c r="H83" s="50">
        <v>40</v>
      </c>
      <c r="I83" s="50">
        <v>600200</v>
      </c>
      <c r="J83" s="50">
        <v>226.622172039064</v>
      </c>
      <c r="K83" s="50">
        <v>4.2861857894608004</v>
      </c>
      <c r="L83" s="15">
        <f>(G83*0.5*(E83/100+F83/100))*J83</f>
        <v>226.622172039064</v>
      </c>
      <c r="M83" s="15">
        <f>(H83*0.5*(E83/100+F83/100))*K83</f>
        <v>171.44743157843203</v>
      </c>
      <c r="N83" s="15">
        <f>L83+M83</f>
        <v>398.069603617496</v>
      </c>
    </row>
    <row r="84" spans="1:14" x14ac:dyDescent="0.35">
      <c r="A84" s="50">
        <v>985411131</v>
      </c>
      <c r="B84" s="51" t="s">
        <v>526</v>
      </c>
      <c r="C84" s="50">
        <v>2022</v>
      </c>
      <c r="D84" s="50">
        <v>66</v>
      </c>
      <c r="E84" s="50">
        <v>100</v>
      </c>
      <c r="F84" s="50">
        <v>100</v>
      </c>
      <c r="G84" s="50">
        <v>19</v>
      </c>
      <c r="H84" s="50">
        <v>222</v>
      </c>
      <c r="I84" s="50">
        <v>600100</v>
      </c>
      <c r="J84" s="50">
        <v>147.32938519715199</v>
      </c>
      <c r="K84" s="50">
        <v>4.8755363355116996</v>
      </c>
      <c r="L84" s="15">
        <f>(G84*0.5*(E84/100+F84/100))*J84</f>
        <v>2799.2583187458877</v>
      </c>
      <c r="M84" s="15">
        <f>(H84*0.5*(E84/100+F84/100))*K84</f>
        <v>1082.3690664835974</v>
      </c>
      <c r="N84" s="15">
        <f>L84+M84</f>
        <v>3881.6273852294853</v>
      </c>
    </row>
    <row r="85" spans="1:14" x14ac:dyDescent="0.35">
      <c r="A85" s="50">
        <v>985411131</v>
      </c>
      <c r="B85" s="51" t="s">
        <v>526</v>
      </c>
      <c r="C85" s="50">
        <v>2022</v>
      </c>
      <c r="D85" s="50">
        <v>132</v>
      </c>
      <c r="E85" s="50">
        <v>100</v>
      </c>
      <c r="F85" s="50">
        <v>100</v>
      </c>
      <c r="G85" s="50">
        <v>11</v>
      </c>
      <c r="H85" s="50">
        <v>301</v>
      </c>
      <c r="I85" s="50">
        <v>600200</v>
      </c>
      <c r="J85" s="50">
        <v>226.622172039064</v>
      </c>
      <c r="K85" s="50">
        <v>4.2861857894608004</v>
      </c>
      <c r="L85" s="15">
        <f>(G85*0.5*(E85/100+F85/100))*J85</f>
        <v>2492.8438924297038</v>
      </c>
      <c r="M85" s="15">
        <f>(H85*0.5*(E85/100+F85/100))*K85</f>
        <v>1290.141922627701</v>
      </c>
      <c r="N85" s="15">
        <f>L85+M85</f>
        <v>3782.9858150574046</v>
      </c>
    </row>
    <row r="86" spans="1:14" x14ac:dyDescent="0.35">
      <c r="A86" s="50">
        <v>985411131</v>
      </c>
      <c r="B86" s="51" t="s">
        <v>526</v>
      </c>
      <c r="C86" s="50">
        <v>2022</v>
      </c>
      <c r="D86" s="50">
        <v>66</v>
      </c>
      <c r="E86" s="50">
        <v>100</v>
      </c>
      <c r="F86" s="50">
        <v>100</v>
      </c>
      <c r="G86" s="50">
        <v>1</v>
      </c>
      <c r="H86" s="50">
        <v>7</v>
      </c>
      <c r="I86" s="50">
        <v>600600</v>
      </c>
      <c r="J86" s="50">
        <v>147.32938519715199</v>
      </c>
      <c r="K86" s="50">
        <v>4.8755363355116996</v>
      </c>
      <c r="L86" s="15">
        <f>(G86*0.5*(E86/100+F86/100))*J86</f>
        <v>147.32938519715199</v>
      </c>
      <c r="M86" s="15">
        <f>(H86*0.5*(E86/100+F86/100))*K86</f>
        <v>34.1287543485819</v>
      </c>
      <c r="N86" s="15">
        <f>L86+M86</f>
        <v>181.4581395457339</v>
      </c>
    </row>
    <row r="87" spans="1:14" x14ac:dyDescent="0.35">
      <c r="A87" s="50">
        <v>917983550</v>
      </c>
      <c r="B87" s="51" t="s">
        <v>527</v>
      </c>
      <c r="C87" s="50">
        <v>2022</v>
      </c>
      <c r="D87" s="50">
        <v>132</v>
      </c>
      <c r="E87" s="50">
        <v>100</v>
      </c>
      <c r="F87" s="50">
        <v>100</v>
      </c>
      <c r="G87" s="50">
        <v>4</v>
      </c>
      <c r="H87" s="50">
        <v>90</v>
      </c>
      <c r="I87" s="50">
        <v>600200</v>
      </c>
      <c r="J87" s="50">
        <v>226.622172039064</v>
      </c>
      <c r="K87" s="50">
        <v>4.2861857894608004</v>
      </c>
      <c r="L87" s="15">
        <f>(G87*0.5*(E87/100+F87/100))*J87</f>
        <v>906.48868815625599</v>
      </c>
      <c r="M87" s="15">
        <f>(H87*0.5*(E87/100+F87/100))*K87</f>
        <v>385.75672105147203</v>
      </c>
      <c r="N87" s="15">
        <f>L87+M87</f>
        <v>1292.245409207728</v>
      </c>
    </row>
    <row r="88" spans="1:14" x14ac:dyDescent="0.35">
      <c r="A88" s="50">
        <v>980234088</v>
      </c>
      <c r="B88" s="51" t="s">
        <v>313</v>
      </c>
      <c r="C88" s="50">
        <v>2022</v>
      </c>
      <c r="D88" s="50">
        <v>132</v>
      </c>
      <c r="E88" s="50">
        <v>100</v>
      </c>
      <c r="F88" s="50">
        <v>100</v>
      </c>
      <c r="G88" s="50">
        <v>6</v>
      </c>
      <c r="H88" s="50">
        <v>181</v>
      </c>
      <c r="I88" s="50">
        <v>600200</v>
      </c>
      <c r="J88" s="50">
        <v>226.622172039064</v>
      </c>
      <c r="K88" s="50">
        <v>4.2861857894608004</v>
      </c>
      <c r="L88" s="15">
        <f>(G88*0.5*(E88/100+F88/100))*J88</f>
        <v>1359.7330322343839</v>
      </c>
      <c r="M88" s="15">
        <f>(H88*0.5*(E88/100+F88/100))*K88</f>
        <v>775.79962789240483</v>
      </c>
      <c r="N88" s="15">
        <f>L88+M88</f>
        <v>2135.5326601267889</v>
      </c>
    </row>
    <row r="89" spans="1:14" x14ac:dyDescent="0.35">
      <c r="A89" s="50">
        <v>996732673</v>
      </c>
      <c r="B89" s="51" t="s">
        <v>314</v>
      </c>
      <c r="C89" s="50">
        <v>2022</v>
      </c>
      <c r="D89" s="50">
        <v>66</v>
      </c>
      <c r="E89" s="50">
        <v>100</v>
      </c>
      <c r="F89" s="50">
        <v>100</v>
      </c>
      <c r="G89" s="50">
        <v>7</v>
      </c>
      <c r="H89" s="50">
        <v>90</v>
      </c>
      <c r="I89" s="50">
        <v>600100</v>
      </c>
      <c r="J89" s="50">
        <v>147.32938519715199</v>
      </c>
      <c r="K89" s="50">
        <v>4.8755363355116996</v>
      </c>
      <c r="L89" s="15">
        <f>(G89*0.5*(E89/100+F89/100))*J89</f>
        <v>1031.3056963800639</v>
      </c>
      <c r="M89" s="15">
        <f>(H89*0.5*(E89/100+F89/100))*K89</f>
        <v>438.79827019605295</v>
      </c>
      <c r="N89" s="15">
        <f>L89+M89</f>
        <v>1470.1039665761168</v>
      </c>
    </row>
    <row r="90" spans="1:14" x14ac:dyDescent="0.35">
      <c r="A90" s="50">
        <v>999999998</v>
      </c>
      <c r="B90" s="51" t="s">
        <v>528</v>
      </c>
      <c r="C90" s="50">
        <v>2022</v>
      </c>
      <c r="D90" s="50">
        <v>132</v>
      </c>
      <c r="E90" s="50">
        <v>100</v>
      </c>
      <c r="F90" s="50">
        <v>100</v>
      </c>
      <c r="G90" s="50">
        <v>4</v>
      </c>
      <c r="H90" s="50">
        <v>36</v>
      </c>
      <c r="I90" s="50">
        <v>600200</v>
      </c>
      <c r="J90" s="50">
        <v>226.622172039064</v>
      </c>
      <c r="K90" s="50">
        <v>4.2861857894608004</v>
      </c>
      <c r="L90" s="15">
        <f>(G90*0.5*(E90/100+F90/100))*J90</f>
        <v>906.48868815625599</v>
      </c>
      <c r="M90" s="15">
        <f>(H90*0.5*(E90/100+F90/100))*K90</f>
        <v>154.30268842058882</v>
      </c>
      <c r="N90" s="15">
        <f>L90+M90</f>
        <v>1060.7913765768449</v>
      </c>
    </row>
    <row r="91" spans="1:14" x14ac:dyDescent="0.35">
      <c r="A91" s="50">
        <v>925017809</v>
      </c>
      <c r="B91" s="51" t="s">
        <v>361</v>
      </c>
      <c r="C91" s="50">
        <v>2022</v>
      </c>
      <c r="D91" s="50">
        <v>66</v>
      </c>
      <c r="E91" s="50">
        <v>50</v>
      </c>
      <c r="F91" s="50">
        <v>50</v>
      </c>
      <c r="G91" s="50">
        <v>1</v>
      </c>
      <c r="H91" s="50">
        <v>30</v>
      </c>
      <c r="I91" s="50">
        <v>600100</v>
      </c>
      <c r="J91" s="50">
        <v>147.32938519715199</v>
      </c>
      <c r="K91" s="50">
        <v>4.8755363355116996</v>
      </c>
      <c r="L91" s="15">
        <f>(G91*0.5*(E91/100+F91/100))*J91</f>
        <v>73.664692598575996</v>
      </c>
      <c r="M91" s="15">
        <f>(H91*0.5*(E91/100+F91/100))*K91</f>
        <v>73.133045032675497</v>
      </c>
      <c r="N91" s="15">
        <f>L91+M91</f>
        <v>146.79773763125149</v>
      </c>
    </row>
    <row r="92" spans="1:14" x14ac:dyDescent="0.35">
      <c r="A92" s="50">
        <v>925017809</v>
      </c>
      <c r="B92" s="51" t="s">
        <v>361</v>
      </c>
      <c r="C92" s="50">
        <v>2022</v>
      </c>
      <c r="D92" s="50">
        <v>66</v>
      </c>
      <c r="E92" s="50">
        <v>100</v>
      </c>
      <c r="F92" s="50">
        <v>100</v>
      </c>
      <c r="G92" s="50">
        <v>2</v>
      </c>
      <c r="H92" s="50">
        <v>50</v>
      </c>
      <c r="I92" s="50">
        <v>600100</v>
      </c>
      <c r="J92" s="50">
        <v>147.32938519715199</v>
      </c>
      <c r="K92" s="50">
        <v>4.8755363355116996</v>
      </c>
      <c r="L92" s="15">
        <f>(G92*0.5*(E92/100+F92/100))*J92</f>
        <v>294.65877039430399</v>
      </c>
      <c r="M92" s="15">
        <f>(H92*0.5*(E92/100+F92/100))*K92</f>
        <v>243.77681677558499</v>
      </c>
      <c r="N92" s="15">
        <f>L92+M92</f>
        <v>538.435587169889</v>
      </c>
    </row>
    <row r="93" spans="1:14" x14ac:dyDescent="0.35">
      <c r="A93" s="50">
        <v>926377841</v>
      </c>
      <c r="B93" s="51" t="s">
        <v>391</v>
      </c>
      <c r="C93" s="50">
        <v>2022</v>
      </c>
      <c r="D93" s="50">
        <v>132</v>
      </c>
      <c r="E93" s="50">
        <v>100</v>
      </c>
      <c r="F93" s="50">
        <v>100</v>
      </c>
      <c r="G93" s="50">
        <v>1</v>
      </c>
      <c r="H93" s="50">
        <v>30</v>
      </c>
      <c r="I93" s="50">
        <v>600200</v>
      </c>
      <c r="J93" s="50">
        <v>226.622172039064</v>
      </c>
      <c r="K93" s="50">
        <v>4.2861857894608004</v>
      </c>
      <c r="L93" s="15">
        <f>(G93*0.5*(E93/100+F93/100))*J93</f>
        <v>226.622172039064</v>
      </c>
      <c r="M93" s="15">
        <f>(H93*0.5*(E93/100+F93/100))*K93</f>
        <v>128.58557368382401</v>
      </c>
      <c r="N93" s="15">
        <f>L93+M93</f>
        <v>355.20774572288803</v>
      </c>
    </row>
    <row r="94" spans="1:14" x14ac:dyDescent="0.35">
      <c r="A94" s="50">
        <v>919884452</v>
      </c>
      <c r="B94" s="51" t="s">
        <v>315</v>
      </c>
      <c r="C94" s="50">
        <v>2022</v>
      </c>
      <c r="D94" s="50">
        <v>66</v>
      </c>
      <c r="E94" s="50">
        <v>100</v>
      </c>
      <c r="F94" s="50">
        <v>100</v>
      </c>
      <c r="G94" s="50">
        <v>2</v>
      </c>
      <c r="H94" s="50">
        <v>26</v>
      </c>
      <c r="I94" s="50">
        <v>600100</v>
      </c>
      <c r="J94" s="50">
        <v>147.32938519715199</v>
      </c>
      <c r="K94" s="50">
        <v>4.8755363355116996</v>
      </c>
      <c r="L94" s="15">
        <f>(G94*0.5*(E94/100+F94/100))*J94</f>
        <v>294.65877039430399</v>
      </c>
      <c r="M94" s="15">
        <f>(H94*0.5*(E94/100+F94/100))*K94</f>
        <v>126.76394472330419</v>
      </c>
      <c r="N94" s="15">
        <f>L94+M94</f>
        <v>421.42271511760816</v>
      </c>
    </row>
    <row r="95" spans="1:14" x14ac:dyDescent="0.35">
      <c r="A95" s="50">
        <v>919884452</v>
      </c>
      <c r="B95" s="51" t="s">
        <v>315</v>
      </c>
      <c r="C95" s="50">
        <v>2022</v>
      </c>
      <c r="D95" s="50">
        <v>132</v>
      </c>
      <c r="E95" s="50">
        <v>100</v>
      </c>
      <c r="F95" s="50">
        <v>100</v>
      </c>
      <c r="G95" s="50">
        <v>3</v>
      </c>
      <c r="H95" s="50">
        <v>85</v>
      </c>
      <c r="I95" s="50">
        <v>600200</v>
      </c>
      <c r="J95" s="50">
        <v>226.622172039064</v>
      </c>
      <c r="K95" s="50">
        <v>4.2861857894608004</v>
      </c>
      <c r="L95" s="15">
        <f>(G95*0.5*(E95/100+F95/100))*J95</f>
        <v>679.86651611719196</v>
      </c>
      <c r="M95" s="15">
        <f>(H95*0.5*(E95/100+F95/100))*K95</f>
        <v>364.32579210416804</v>
      </c>
      <c r="N95" s="15">
        <f>L95+M95</f>
        <v>1044.19230822136</v>
      </c>
    </row>
    <row r="96" spans="1:14" x14ac:dyDescent="0.35">
      <c r="A96" s="50">
        <v>923819177</v>
      </c>
      <c r="B96" s="51" t="s">
        <v>362</v>
      </c>
      <c r="C96" s="50">
        <v>2022</v>
      </c>
      <c r="D96" s="50">
        <v>66</v>
      </c>
      <c r="E96" s="50">
        <v>100</v>
      </c>
      <c r="F96" s="50">
        <v>100</v>
      </c>
      <c r="G96" s="50">
        <v>2</v>
      </c>
      <c r="H96" s="50">
        <v>45</v>
      </c>
      <c r="I96" s="50">
        <v>600100</v>
      </c>
      <c r="J96" s="50">
        <v>147.32938519715199</v>
      </c>
      <c r="K96" s="50">
        <v>4.8755363355116996</v>
      </c>
      <c r="L96" s="15">
        <f>(G96*0.5*(E96/100+F96/100))*J96</f>
        <v>294.65877039430399</v>
      </c>
      <c r="M96" s="15">
        <f>(H96*0.5*(E96/100+F96/100))*K96</f>
        <v>219.39913509802648</v>
      </c>
      <c r="N96" s="15">
        <f>L96+M96</f>
        <v>514.05790549233052</v>
      </c>
    </row>
    <row r="97" spans="1:14" x14ac:dyDescent="0.35">
      <c r="A97" s="50">
        <v>924940379</v>
      </c>
      <c r="B97" s="51" t="s">
        <v>342</v>
      </c>
      <c r="C97" s="50">
        <v>2022</v>
      </c>
      <c r="D97" s="50">
        <v>132</v>
      </c>
      <c r="E97" s="50">
        <v>100</v>
      </c>
      <c r="F97" s="50">
        <v>100</v>
      </c>
      <c r="G97" s="50">
        <v>1</v>
      </c>
      <c r="H97" s="50">
        <v>15</v>
      </c>
      <c r="I97" s="50">
        <v>600200</v>
      </c>
      <c r="J97" s="50">
        <v>226.622172039064</v>
      </c>
      <c r="K97" s="50">
        <v>4.2861857894608004</v>
      </c>
      <c r="L97" s="15">
        <f>(G97*0.5*(E97/100+F97/100))*J97</f>
        <v>226.622172039064</v>
      </c>
      <c r="M97" s="15">
        <f>(H97*0.5*(E97/100+F97/100))*K97</f>
        <v>64.292786841912005</v>
      </c>
      <c r="N97" s="15">
        <f>L97+M97</f>
        <v>290.91495888097597</v>
      </c>
    </row>
    <row r="98" spans="1:14" x14ac:dyDescent="0.35">
      <c r="A98" s="50">
        <v>962986633</v>
      </c>
      <c r="B98" s="51" t="s">
        <v>27</v>
      </c>
      <c r="C98" s="50">
        <v>2022</v>
      </c>
      <c r="D98" s="50">
        <v>66</v>
      </c>
      <c r="E98" s="50">
        <v>0</v>
      </c>
      <c r="F98" s="50">
        <v>0</v>
      </c>
      <c r="G98" s="50">
        <v>2</v>
      </c>
      <c r="H98" s="50">
        <v>20</v>
      </c>
      <c r="I98" s="50">
        <v>600100</v>
      </c>
      <c r="J98" s="50">
        <v>147.32938519715199</v>
      </c>
      <c r="K98" s="50">
        <v>4.8755363355116996</v>
      </c>
      <c r="L98" s="15">
        <f>(G98*0.5*(E98/100+F98/100))*J98</f>
        <v>0</v>
      </c>
      <c r="M98" s="15">
        <f>(H98*0.5*(E98/100+F98/100))*K98</f>
        <v>0</v>
      </c>
      <c r="N98" s="15">
        <f>L98+M98</f>
        <v>0</v>
      </c>
    </row>
    <row r="99" spans="1:14" x14ac:dyDescent="0.35">
      <c r="A99" s="50">
        <v>962986633</v>
      </c>
      <c r="B99" s="51" t="s">
        <v>27</v>
      </c>
      <c r="C99" s="50">
        <v>2022</v>
      </c>
      <c r="D99" s="50">
        <v>66</v>
      </c>
      <c r="E99" s="50">
        <v>100</v>
      </c>
      <c r="F99" s="50">
        <v>100</v>
      </c>
      <c r="G99" s="50">
        <v>4</v>
      </c>
      <c r="H99" s="50">
        <v>100</v>
      </c>
      <c r="I99" s="50">
        <v>600100</v>
      </c>
      <c r="J99" s="50">
        <v>147.32938519715199</v>
      </c>
      <c r="K99" s="50">
        <v>4.8755363355116996</v>
      </c>
      <c r="L99" s="15">
        <f>(G99*0.5*(E99/100+F99/100))*J99</f>
        <v>589.31754078860797</v>
      </c>
      <c r="M99" s="15">
        <f>(H99*0.5*(E99/100+F99/100))*K99</f>
        <v>487.55363355116998</v>
      </c>
      <c r="N99" s="15">
        <f>L99+M99</f>
        <v>1076.871174339778</v>
      </c>
    </row>
    <row r="100" spans="1:14" x14ac:dyDescent="0.35">
      <c r="A100" s="50">
        <v>962986633</v>
      </c>
      <c r="B100" s="51" t="s">
        <v>27</v>
      </c>
      <c r="C100" s="50">
        <v>2022</v>
      </c>
      <c r="D100" s="50">
        <v>132</v>
      </c>
      <c r="E100" s="50">
        <v>100</v>
      </c>
      <c r="F100" s="50">
        <v>100</v>
      </c>
      <c r="G100" s="50">
        <v>11</v>
      </c>
      <c r="H100" s="50">
        <v>272</v>
      </c>
      <c r="I100" s="50">
        <v>600200</v>
      </c>
      <c r="J100" s="50">
        <v>226.622172039064</v>
      </c>
      <c r="K100" s="50">
        <v>4.2861857894608004</v>
      </c>
      <c r="L100" s="15">
        <f>(G100*0.5*(E100/100+F100/100))*J100</f>
        <v>2492.8438924297038</v>
      </c>
      <c r="M100" s="15">
        <f>(H100*0.5*(E100/100+F100/100))*K100</f>
        <v>1165.8425347333377</v>
      </c>
      <c r="N100" s="15">
        <f>L100+M100</f>
        <v>3658.6864271630416</v>
      </c>
    </row>
    <row r="101" spans="1:14" x14ac:dyDescent="0.35">
      <c r="A101" s="50">
        <v>962986633</v>
      </c>
      <c r="B101" s="51" t="s">
        <v>27</v>
      </c>
      <c r="C101" s="50">
        <v>2022</v>
      </c>
      <c r="D101" s="50">
        <v>300</v>
      </c>
      <c r="E101" s="50">
        <v>100</v>
      </c>
      <c r="F101" s="50">
        <v>100</v>
      </c>
      <c r="G101" s="50">
        <v>1</v>
      </c>
      <c r="H101" s="50">
        <v>20</v>
      </c>
      <c r="I101" s="50">
        <v>600300</v>
      </c>
      <c r="J101" s="50">
        <v>551.82991776195399</v>
      </c>
      <c r="K101" s="50">
        <v>4.8219590131435002</v>
      </c>
      <c r="L101" s="15">
        <f>(G101*0.5*(E101/100+F101/100))*J101</f>
        <v>551.82991776195399</v>
      </c>
      <c r="M101" s="15">
        <f>(H101*0.5*(E101/100+F101/100))*K101</f>
        <v>96.439180262869996</v>
      </c>
      <c r="N101" s="15">
        <f>L101+M101</f>
        <v>648.26909802482396</v>
      </c>
    </row>
    <row r="102" spans="1:14" x14ac:dyDescent="0.35">
      <c r="A102" s="50">
        <v>962986633</v>
      </c>
      <c r="B102" s="51" t="s">
        <v>27</v>
      </c>
      <c r="C102" s="50">
        <v>2022</v>
      </c>
      <c r="D102" s="50">
        <v>132</v>
      </c>
      <c r="E102" s="50">
        <v>100</v>
      </c>
      <c r="F102" s="50">
        <v>100</v>
      </c>
      <c r="G102" s="50">
        <v>3</v>
      </c>
      <c r="H102" s="50">
        <v>195</v>
      </c>
      <c r="I102" s="50">
        <v>600700</v>
      </c>
      <c r="J102" s="50">
        <v>226.622172039064</v>
      </c>
      <c r="K102" s="50">
        <v>4.2861857894608004</v>
      </c>
      <c r="L102" s="15">
        <f>(G102*0.5*(E102/100+F102/100))*J102</f>
        <v>679.86651611719196</v>
      </c>
      <c r="M102" s="15">
        <f>(H102*0.5*(E102/100+F102/100))*K102</f>
        <v>835.80622894485612</v>
      </c>
      <c r="N102" s="15">
        <f>L102+M102</f>
        <v>1515.6727450620481</v>
      </c>
    </row>
    <row r="103" spans="1:14" x14ac:dyDescent="0.35">
      <c r="A103" s="50">
        <v>962986633</v>
      </c>
      <c r="B103" s="51" t="s">
        <v>27</v>
      </c>
      <c r="C103" s="50">
        <v>2022</v>
      </c>
      <c r="D103" s="50">
        <v>300</v>
      </c>
      <c r="E103" s="50">
        <v>100</v>
      </c>
      <c r="F103" s="50">
        <v>100</v>
      </c>
      <c r="G103" s="50">
        <v>1</v>
      </c>
      <c r="H103" s="50">
        <v>60</v>
      </c>
      <c r="I103" s="50">
        <v>600800</v>
      </c>
      <c r="J103" s="50">
        <v>551.82991776195399</v>
      </c>
      <c r="K103" s="50">
        <v>4.8219590131435002</v>
      </c>
      <c r="L103" s="15">
        <f>(G103*0.5*(E103/100+F103/100))*J103</f>
        <v>551.82991776195399</v>
      </c>
      <c r="M103" s="15">
        <f>(H103*0.5*(E103/100+F103/100))*K103</f>
        <v>289.31754078861002</v>
      </c>
      <c r="N103" s="15">
        <f>L103+M103</f>
        <v>841.14745855056401</v>
      </c>
    </row>
    <row r="104" spans="1:14" x14ac:dyDescent="0.35">
      <c r="A104" s="50">
        <v>921025610</v>
      </c>
      <c r="B104" s="51" t="s">
        <v>402</v>
      </c>
      <c r="C104" s="50">
        <v>2022</v>
      </c>
      <c r="D104" s="50">
        <v>132</v>
      </c>
      <c r="E104" s="50">
        <v>100</v>
      </c>
      <c r="F104" s="50">
        <v>100</v>
      </c>
      <c r="G104" s="50">
        <v>8</v>
      </c>
      <c r="H104" s="50">
        <v>504</v>
      </c>
      <c r="I104" s="50">
        <v>600200</v>
      </c>
      <c r="J104" s="50">
        <v>226.622172039064</v>
      </c>
      <c r="K104" s="50">
        <v>4.2861857894608004</v>
      </c>
      <c r="L104" s="15">
        <f>(G104*0.5*(E104/100+F104/100))*J104</f>
        <v>1812.977376312512</v>
      </c>
      <c r="M104" s="15">
        <f>(H104*0.5*(E104/100+F104/100))*K104</f>
        <v>2160.2376378882436</v>
      </c>
      <c r="N104" s="15">
        <f>L104+M104</f>
        <v>3973.2150142007558</v>
      </c>
    </row>
    <row r="105" spans="1:14" x14ac:dyDescent="0.35">
      <c r="A105" s="50">
        <v>924619260</v>
      </c>
      <c r="B105" s="51" t="s">
        <v>363</v>
      </c>
      <c r="C105" s="50">
        <v>2022</v>
      </c>
      <c r="D105" s="50">
        <v>66</v>
      </c>
      <c r="E105" s="50">
        <v>0</v>
      </c>
      <c r="F105" s="50">
        <v>0</v>
      </c>
      <c r="G105" s="50">
        <v>1</v>
      </c>
      <c r="H105" s="50">
        <v>21</v>
      </c>
      <c r="I105" s="50">
        <v>600100</v>
      </c>
      <c r="J105" s="50">
        <v>147.32938519715199</v>
      </c>
      <c r="K105" s="50">
        <v>4.8755363355116996</v>
      </c>
      <c r="L105" s="15">
        <f>(G105*0.5*(E105/100+F105/100))*J105</f>
        <v>0</v>
      </c>
      <c r="M105" s="15">
        <f>(H105*0.5*(E105/100+F105/100))*K105</f>
        <v>0</v>
      </c>
      <c r="N105" s="15">
        <f>L105+M105</f>
        <v>0</v>
      </c>
    </row>
    <row r="106" spans="1:14" x14ac:dyDescent="0.35">
      <c r="A106" s="50">
        <v>924619260</v>
      </c>
      <c r="B106" s="51" t="s">
        <v>363</v>
      </c>
      <c r="C106" s="50">
        <v>2022</v>
      </c>
      <c r="D106" s="50">
        <v>66</v>
      </c>
      <c r="E106" s="50">
        <v>100</v>
      </c>
      <c r="F106" s="50">
        <v>100</v>
      </c>
      <c r="G106" s="50">
        <v>16</v>
      </c>
      <c r="H106" s="50">
        <v>274.5</v>
      </c>
      <c r="I106" s="50">
        <v>600100</v>
      </c>
      <c r="J106" s="50">
        <v>147.32938519715199</v>
      </c>
      <c r="K106" s="50">
        <v>4.8755363355116996</v>
      </c>
      <c r="L106" s="15">
        <f>(G106*0.5*(E106/100+F106/100))*J106</f>
        <v>2357.2701631544319</v>
      </c>
      <c r="M106" s="15">
        <f>(H106*0.5*(E106/100+F106/100))*K106</f>
        <v>1338.3347240979615</v>
      </c>
      <c r="N106" s="15">
        <f>L106+M106</f>
        <v>3695.6048872523934</v>
      </c>
    </row>
    <row r="107" spans="1:14" x14ac:dyDescent="0.35">
      <c r="A107" s="50">
        <v>924619260</v>
      </c>
      <c r="B107" s="51" t="s">
        <v>363</v>
      </c>
      <c r="C107" s="50">
        <v>2022</v>
      </c>
      <c r="D107" s="50">
        <v>132</v>
      </c>
      <c r="E107" s="50">
        <v>100</v>
      </c>
      <c r="F107" s="50">
        <v>100</v>
      </c>
      <c r="G107" s="50">
        <v>3</v>
      </c>
      <c r="H107" s="50">
        <v>177.8</v>
      </c>
      <c r="I107" s="50">
        <v>600200</v>
      </c>
      <c r="J107" s="50">
        <v>226.622172039064</v>
      </c>
      <c r="K107" s="50">
        <v>4.2861857894608004</v>
      </c>
      <c r="L107" s="15">
        <f>(G107*0.5*(E107/100+F107/100))*J107</f>
        <v>679.86651611719196</v>
      </c>
      <c r="M107" s="15">
        <f>(H107*0.5*(E107/100+F107/100))*K107</f>
        <v>762.08383336613042</v>
      </c>
      <c r="N107" s="15">
        <f>L107+M107</f>
        <v>1441.9503494833225</v>
      </c>
    </row>
    <row r="108" spans="1:14" x14ac:dyDescent="0.35">
      <c r="A108" s="50">
        <v>925803375</v>
      </c>
      <c r="B108" s="51" t="s">
        <v>403</v>
      </c>
      <c r="C108" s="50">
        <v>2022</v>
      </c>
      <c r="D108" s="50">
        <v>66</v>
      </c>
      <c r="E108" s="50">
        <v>50</v>
      </c>
      <c r="F108" s="50">
        <v>50</v>
      </c>
      <c r="G108" s="50">
        <v>1</v>
      </c>
      <c r="H108" s="50">
        <v>30</v>
      </c>
      <c r="I108" s="50">
        <v>600100</v>
      </c>
      <c r="J108" s="50">
        <v>147.32938519715199</v>
      </c>
      <c r="K108" s="50">
        <v>4.8755363355116996</v>
      </c>
      <c r="L108" s="15">
        <f>(G108*0.5*(E108/100+F108/100))*J108</f>
        <v>73.664692598575996</v>
      </c>
      <c r="M108" s="15">
        <f>(H108*0.5*(E108/100+F108/100))*K108</f>
        <v>73.133045032675497</v>
      </c>
      <c r="N108" s="15">
        <f>L108+M108</f>
        <v>146.79773763125149</v>
      </c>
    </row>
    <row r="109" spans="1:14" x14ac:dyDescent="0.35">
      <c r="A109" s="50">
        <v>925803375</v>
      </c>
      <c r="B109" s="51" t="s">
        <v>403</v>
      </c>
      <c r="C109" s="50">
        <v>2022</v>
      </c>
      <c r="D109" s="50">
        <v>66</v>
      </c>
      <c r="E109" s="50">
        <v>100</v>
      </c>
      <c r="F109" s="50">
        <v>100</v>
      </c>
      <c r="G109" s="50">
        <v>5</v>
      </c>
      <c r="H109" s="50">
        <v>90</v>
      </c>
      <c r="I109" s="50">
        <v>600100</v>
      </c>
      <c r="J109" s="50">
        <v>147.32938519715199</v>
      </c>
      <c r="K109" s="50">
        <v>4.8755363355116996</v>
      </c>
      <c r="L109" s="15">
        <f>(G109*0.5*(E109/100+F109/100))*J109</f>
        <v>736.64692598575994</v>
      </c>
      <c r="M109" s="15">
        <f>(H109*0.5*(E109/100+F109/100))*K109</f>
        <v>438.79827019605295</v>
      </c>
      <c r="N109" s="15">
        <f>L109+M109</f>
        <v>1175.4451961818129</v>
      </c>
    </row>
    <row r="110" spans="1:14" x14ac:dyDescent="0.35">
      <c r="A110" s="50">
        <v>925803375</v>
      </c>
      <c r="B110" s="51" t="s">
        <v>403</v>
      </c>
      <c r="C110" s="50">
        <v>2022</v>
      </c>
      <c r="D110" s="50">
        <v>132</v>
      </c>
      <c r="E110" s="50">
        <v>100</v>
      </c>
      <c r="F110" s="50">
        <v>100</v>
      </c>
      <c r="G110" s="50">
        <v>1</v>
      </c>
      <c r="H110" s="50">
        <v>10</v>
      </c>
      <c r="I110" s="50">
        <v>600200</v>
      </c>
      <c r="J110" s="50">
        <v>226.622172039064</v>
      </c>
      <c r="K110" s="50">
        <v>4.2861857894608004</v>
      </c>
      <c r="L110" s="15">
        <f>(G110*0.5*(E110/100+F110/100))*J110</f>
        <v>226.622172039064</v>
      </c>
      <c r="M110" s="15">
        <f>(H110*0.5*(E110/100+F110/100))*K110</f>
        <v>42.861857894608008</v>
      </c>
      <c r="N110" s="15">
        <f>L110+M110</f>
        <v>269.48402993367199</v>
      </c>
    </row>
    <row r="111" spans="1:14" x14ac:dyDescent="0.35">
      <c r="A111" s="50">
        <v>918999361</v>
      </c>
      <c r="B111" s="51" t="s">
        <v>529</v>
      </c>
      <c r="C111" s="50">
        <v>2022</v>
      </c>
      <c r="D111" s="50">
        <v>66</v>
      </c>
      <c r="E111" s="50">
        <v>100</v>
      </c>
      <c r="F111" s="50">
        <v>100</v>
      </c>
      <c r="G111" s="50">
        <v>3</v>
      </c>
      <c r="H111" s="50">
        <v>36</v>
      </c>
      <c r="I111" s="50">
        <v>600100</v>
      </c>
      <c r="J111" s="50">
        <v>147.32938519715199</v>
      </c>
      <c r="K111" s="50">
        <v>4.8755363355116996</v>
      </c>
      <c r="L111" s="15">
        <f>(G111*0.5*(E111/100+F111/100))*J111</f>
        <v>441.98815559145601</v>
      </c>
      <c r="M111" s="15">
        <f>(H111*0.5*(E111/100+F111/100))*K111</f>
        <v>175.51930807842118</v>
      </c>
      <c r="N111" s="15">
        <f>L111+M111</f>
        <v>617.50746366987721</v>
      </c>
    </row>
    <row r="112" spans="1:14" x14ac:dyDescent="0.35">
      <c r="A112" s="50">
        <v>918999361</v>
      </c>
      <c r="B112" s="51" t="s">
        <v>529</v>
      </c>
      <c r="C112" s="50">
        <v>2022</v>
      </c>
      <c r="D112" s="50">
        <v>132</v>
      </c>
      <c r="E112" s="50">
        <v>100</v>
      </c>
      <c r="F112" s="50">
        <v>100</v>
      </c>
      <c r="G112" s="50">
        <v>6</v>
      </c>
      <c r="H112" s="50">
        <v>209.5</v>
      </c>
      <c r="I112" s="50">
        <v>600200</v>
      </c>
      <c r="J112" s="50">
        <v>226.622172039064</v>
      </c>
      <c r="K112" s="50">
        <v>4.2861857894608004</v>
      </c>
      <c r="L112" s="15">
        <f>(G112*0.5*(E112/100+F112/100))*J112</f>
        <v>1359.7330322343839</v>
      </c>
      <c r="M112" s="15">
        <f>(H112*0.5*(E112/100+F112/100))*K112</f>
        <v>897.95592289203773</v>
      </c>
      <c r="N112" s="15">
        <f>L112+M112</f>
        <v>2257.6889551264217</v>
      </c>
    </row>
    <row r="113" spans="1:14" x14ac:dyDescent="0.35">
      <c r="A113" s="50">
        <v>988807648</v>
      </c>
      <c r="B113" s="51" t="s">
        <v>364</v>
      </c>
      <c r="C113" s="50">
        <v>2022</v>
      </c>
      <c r="D113" s="50">
        <v>66</v>
      </c>
      <c r="E113" s="50">
        <v>100</v>
      </c>
      <c r="F113" s="50">
        <v>100</v>
      </c>
      <c r="G113" s="50">
        <v>51</v>
      </c>
      <c r="H113" s="50">
        <v>961</v>
      </c>
      <c r="I113" s="50">
        <v>600100</v>
      </c>
      <c r="J113" s="50">
        <v>147.32938519715199</v>
      </c>
      <c r="K113" s="50">
        <v>4.8755363355116996</v>
      </c>
      <c r="L113" s="15">
        <f>(G113*0.5*(E113/100+F113/100))*J113</f>
        <v>7513.7986450547514</v>
      </c>
      <c r="M113" s="15">
        <f>(H113*0.5*(E113/100+F113/100))*K113</f>
        <v>4685.3904184267431</v>
      </c>
      <c r="N113" s="15">
        <f>L113+M113</f>
        <v>12199.189063481495</v>
      </c>
    </row>
    <row r="114" spans="1:14" x14ac:dyDescent="0.35">
      <c r="A114" s="50">
        <v>988807648</v>
      </c>
      <c r="B114" s="51" t="s">
        <v>364</v>
      </c>
      <c r="C114" s="50">
        <v>2022</v>
      </c>
      <c r="D114" s="50">
        <v>132</v>
      </c>
      <c r="E114" s="50">
        <v>100</v>
      </c>
      <c r="F114" s="50">
        <v>100</v>
      </c>
      <c r="G114" s="50">
        <v>5</v>
      </c>
      <c r="H114" s="50">
        <v>272</v>
      </c>
      <c r="I114" s="50">
        <v>600200</v>
      </c>
      <c r="J114" s="50">
        <v>226.622172039064</v>
      </c>
      <c r="K114" s="50">
        <v>4.2861857894608004</v>
      </c>
      <c r="L114" s="15">
        <f>(G114*0.5*(E114/100+F114/100))*J114</f>
        <v>1133.1108601953199</v>
      </c>
      <c r="M114" s="15">
        <f>(H114*0.5*(E114/100+F114/100))*K114</f>
        <v>1165.8425347333377</v>
      </c>
      <c r="N114" s="15">
        <f>L114+M114</f>
        <v>2298.9533949286579</v>
      </c>
    </row>
    <row r="115" spans="1:14" x14ac:dyDescent="0.35">
      <c r="A115" s="50">
        <v>988807648</v>
      </c>
      <c r="B115" s="51" t="s">
        <v>364</v>
      </c>
      <c r="C115" s="50">
        <v>2022</v>
      </c>
      <c r="D115" s="50">
        <v>132</v>
      </c>
      <c r="E115" s="50">
        <v>100</v>
      </c>
      <c r="F115" s="50">
        <v>100</v>
      </c>
      <c r="G115" s="50">
        <v>2</v>
      </c>
      <c r="H115" s="50">
        <v>150</v>
      </c>
      <c r="I115" s="50">
        <v>600700</v>
      </c>
      <c r="J115" s="50">
        <v>226.622172039064</v>
      </c>
      <c r="K115" s="50">
        <v>4.2861857894608004</v>
      </c>
      <c r="L115" s="15">
        <f>(G115*0.5*(E115/100+F115/100))*J115</f>
        <v>453.24434407812799</v>
      </c>
      <c r="M115" s="15">
        <f>(H115*0.5*(E115/100+F115/100))*K115</f>
        <v>642.92786841912005</v>
      </c>
      <c r="N115" s="15">
        <f>L115+M115</f>
        <v>1096.172212497248</v>
      </c>
    </row>
    <row r="116" spans="1:14" x14ac:dyDescent="0.35">
      <c r="A116" s="50">
        <v>978631029</v>
      </c>
      <c r="B116" s="51" t="s">
        <v>316</v>
      </c>
      <c r="C116" s="50">
        <v>2022</v>
      </c>
      <c r="D116" s="50">
        <v>66</v>
      </c>
      <c r="E116" s="50">
        <v>100</v>
      </c>
      <c r="F116" s="50">
        <v>100</v>
      </c>
      <c r="G116" s="50">
        <v>77</v>
      </c>
      <c r="H116" s="50">
        <v>1658.3</v>
      </c>
      <c r="I116" s="50">
        <v>600100</v>
      </c>
      <c r="J116" s="50">
        <v>147.32938519715199</v>
      </c>
      <c r="K116" s="50">
        <v>4.8755363355116996</v>
      </c>
      <c r="L116" s="15">
        <f>(G116*0.5*(E116/100+F116/100))*J116</f>
        <v>11344.362660180703</v>
      </c>
      <c r="M116" s="15">
        <f>(H116*0.5*(E116/100+F116/100))*K116</f>
        <v>8085.1019051790508</v>
      </c>
      <c r="N116" s="15">
        <f>L116+M116</f>
        <v>19429.464565359754</v>
      </c>
    </row>
    <row r="117" spans="1:14" x14ac:dyDescent="0.35">
      <c r="A117" s="50">
        <v>978631029</v>
      </c>
      <c r="B117" s="51" t="s">
        <v>316</v>
      </c>
      <c r="C117" s="50">
        <v>2022</v>
      </c>
      <c r="D117" s="50">
        <v>132</v>
      </c>
      <c r="E117" s="50">
        <v>100</v>
      </c>
      <c r="F117" s="50">
        <v>100</v>
      </c>
      <c r="G117" s="50">
        <v>17</v>
      </c>
      <c r="H117" s="50">
        <v>711</v>
      </c>
      <c r="I117" s="50">
        <v>600200</v>
      </c>
      <c r="J117" s="50">
        <v>226.622172039064</v>
      </c>
      <c r="K117" s="50">
        <v>4.2861857894608004</v>
      </c>
      <c r="L117" s="15">
        <f>(G117*0.5*(E117/100+F117/100))*J117</f>
        <v>3852.576924664088</v>
      </c>
      <c r="M117" s="15">
        <f>(H117*0.5*(E117/100+F117/100))*K117</f>
        <v>3047.4780963066291</v>
      </c>
      <c r="N117" s="15">
        <f>L117+M117</f>
        <v>6900.0550209707171</v>
      </c>
    </row>
    <row r="118" spans="1:14" x14ac:dyDescent="0.35">
      <c r="A118" s="50">
        <v>978631029</v>
      </c>
      <c r="B118" s="51" t="s">
        <v>316</v>
      </c>
      <c r="C118" s="50">
        <v>2022</v>
      </c>
      <c r="D118" s="50">
        <v>66</v>
      </c>
      <c r="E118" s="50">
        <v>100</v>
      </c>
      <c r="F118" s="50">
        <v>100</v>
      </c>
      <c r="G118" s="50">
        <v>1</v>
      </c>
      <c r="H118" s="50">
        <v>20</v>
      </c>
      <c r="I118" s="50">
        <v>600600</v>
      </c>
      <c r="J118" s="50">
        <v>147.32938519715199</v>
      </c>
      <c r="K118" s="50">
        <v>4.8755363355116996</v>
      </c>
      <c r="L118" s="15">
        <f>(G118*0.5*(E118/100+F118/100))*J118</f>
        <v>147.32938519715199</v>
      </c>
      <c r="M118" s="15">
        <f>(H118*0.5*(E118/100+F118/100))*K118</f>
        <v>97.510726710233996</v>
      </c>
      <c r="N118" s="15">
        <f>L118+M118</f>
        <v>244.84011190738599</v>
      </c>
    </row>
    <row r="119" spans="1:14" x14ac:dyDescent="0.35">
      <c r="A119" s="50">
        <v>978631029</v>
      </c>
      <c r="B119" s="51" t="s">
        <v>316</v>
      </c>
      <c r="C119" s="50">
        <v>2022</v>
      </c>
      <c r="D119" s="50">
        <v>132</v>
      </c>
      <c r="E119" s="50">
        <v>100</v>
      </c>
      <c r="F119" s="50">
        <v>100</v>
      </c>
      <c r="G119" s="50">
        <v>2</v>
      </c>
      <c r="H119" s="50">
        <v>80</v>
      </c>
      <c r="I119" s="50">
        <v>600700</v>
      </c>
      <c r="J119" s="50">
        <v>226.622172039064</v>
      </c>
      <c r="K119" s="50">
        <v>4.2861857894608004</v>
      </c>
      <c r="L119" s="15">
        <f>(G119*0.5*(E119/100+F119/100))*J119</f>
        <v>453.24434407812799</v>
      </c>
      <c r="M119" s="15">
        <f>(H119*0.5*(E119/100+F119/100))*K119</f>
        <v>342.89486315686406</v>
      </c>
      <c r="N119" s="15">
        <f>L119+M119</f>
        <v>796.139207234992</v>
      </c>
    </row>
    <row r="120" spans="1:14" x14ac:dyDescent="0.35">
      <c r="A120" s="50">
        <v>916763476</v>
      </c>
      <c r="B120" s="51" t="s">
        <v>28</v>
      </c>
      <c r="C120" s="50">
        <v>2022</v>
      </c>
      <c r="D120" s="50">
        <v>132</v>
      </c>
      <c r="E120" s="50">
        <v>100</v>
      </c>
      <c r="F120" s="50">
        <v>100</v>
      </c>
      <c r="G120" s="50">
        <v>2</v>
      </c>
      <c r="H120" s="50">
        <v>54</v>
      </c>
      <c r="I120" s="50">
        <v>600200</v>
      </c>
      <c r="J120" s="50">
        <v>226.622172039064</v>
      </c>
      <c r="K120" s="50">
        <v>4.2861857894608004</v>
      </c>
      <c r="L120" s="15">
        <f>(G120*0.5*(E120/100+F120/100))*J120</f>
        <v>453.24434407812799</v>
      </c>
      <c r="M120" s="15">
        <f>(H120*0.5*(E120/100+F120/100))*K120</f>
        <v>231.45403263088323</v>
      </c>
      <c r="N120" s="15">
        <f>L120+M120</f>
        <v>684.6983767090112</v>
      </c>
    </row>
    <row r="121" spans="1:14" x14ac:dyDescent="0.35">
      <c r="A121" s="50">
        <v>968168134</v>
      </c>
      <c r="B121" s="51" t="s">
        <v>365</v>
      </c>
      <c r="C121" s="50">
        <v>2022</v>
      </c>
      <c r="D121" s="50">
        <v>66</v>
      </c>
      <c r="E121" s="50">
        <v>100</v>
      </c>
      <c r="F121" s="50">
        <v>100</v>
      </c>
      <c r="G121" s="50">
        <v>6</v>
      </c>
      <c r="H121" s="50">
        <v>81</v>
      </c>
      <c r="I121" s="50">
        <v>600100</v>
      </c>
      <c r="J121" s="50">
        <v>147.32938519715199</v>
      </c>
      <c r="K121" s="50">
        <v>4.8755363355116996</v>
      </c>
      <c r="L121" s="15">
        <f>(G121*0.5*(E121/100+F121/100))*J121</f>
        <v>883.97631118291201</v>
      </c>
      <c r="M121" s="15">
        <f>(H121*0.5*(E121/100+F121/100))*K121</f>
        <v>394.91844317644768</v>
      </c>
      <c r="N121" s="15">
        <f>L121+M121</f>
        <v>1278.8947543593597</v>
      </c>
    </row>
    <row r="122" spans="1:14" x14ac:dyDescent="0.35">
      <c r="A122" s="50">
        <v>979399901</v>
      </c>
      <c r="B122" s="51" t="s">
        <v>366</v>
      </c>
      <c r="C122" s="50">
        <v>2022</v>
      </c>
      <c r="D122" s="50">
        <v>66</v>
      </c>
      <c r="E122" s="50">
        <v>50</v>
      </c>
      <c r="F122" s="50">
        <v>50</v>
      </c>
      <c r="G122" s="50">
        <v>1</v>
      </c>
      <c r="H122" s="50">
        <v>40</v>
      </c>
      <c r="I122" s="50">
        <v>600600</v>
      </c>
      <c r="J122" s="50">
        <v>147.32938519715199</v>
      </c>
      <c r="K122" s="50">
        <v>4.8755363355116996</v>
      </c>
      <c r="L122" s="15">
        <f>(G122*0.5*(E122/100+F122/100))*J122</f>
        <v>73.664692598575996</v>
      </c>
      <c r="M122" s="15">
        <f>(H122*0.5*(E122/100+F122/100))*K122</f>
        <v>97.510726710233996</v>
      </c>
      <c r="N122" s="15">
        <f>L122+M122</f>
        <v>171.17541930880998</v>
      </c>
    </row>
    <row r="123" spans="1:14" x14ac:dyDescent="0.35">
      <c r="A123" s="50">
        <v>979399901</v>
      </c>
      <c r="B123" s="51" t="s">
        <v>366</v>
      </c>
      <c r="C123" s="50">
        <v>2022</v>
      </c>
      <c r="D123" s="50">
        <v>66</v>
      </c>
      <c r="E123" s="50">
        <v>100</v>
      </c>
      <c r="F123" s="50">
        <v>100</v>
      </c>
      <c r="G123" s="50">
        <v>1</v>
      </c>
      <c r="H123" s="50">
        <v>15</v>
      </c>
      <c r="I123" s="50">
        <v>600100</v>
      </c>
      <c r="J123" s="50">
        <v>147.32938519715199</v>
      </c>
      <c r="K123" s="50">
        <v>4.8755363355116996</v>
      </c>
      <c r="L123" s="15">
        <f>(G123*0.5*(E123/100+F123/100))*J123</f>
        <v>147.32938519715199</v>
      </c>
      <c r="M123" s="15">
        <f>(H123*0.5*(E123/100+F123/100))*K123</f>
        <v>73.133045032675497</v>
      </c>
      <c r="N123" s="15">
        <f>L123+M123</f>
        <v>220.46243022982748</v>
      </c>
    </row>
    <row r="124" spans="1:14" x14ac:dyDescent="0.35">
      <c r="A124" s="50">
        <v>979399901</v>
      </c>
      <c r="B124" s="51" t="s">
        <v>366</v>
      </c>
      <c r="C124" s="50">
        <v>2022</v>
      </c>
      <c r="D124" s="50">
        <v>132</v>
      </c>
      <c r="E124" s="50">
        <v>100</v>
      </c>
      <c r="F124" s="50">
        <v>100</v>
      </c>
      <c r="G124" s="50">
        <v>3</v>
      </c>
      <c r="H124" s="50">
        <v>100</v>
      </c>
      <c r="I124" s="50">
        <v>600200</v>
      </c>
      <c r="J124" s="50">
        <v>226.622172039064</v>
      </c>
      <c r="K124" s="50">
        <v>4.2861857894608004</v>
      </c>
      <c r="L124" s="15">
        <f>(G124*0.5*(E124/100+F124/100))*J124</f>
        <v>679.86651611719196</v>
      </c>
      <c r="M124" s="15">
        <f>(H124*0.5*(E124/100+F124/100))*K124</f>
        <v>428.61857894608005</v>
      </c>
      <c r="N124" s="15">
        <f>L124+M124</f>
        <v>1108.485095063272</v>
      </c>
    </row>
    <row r="125" spans="1:14" x14ac:dyDescent="0.35">
      <c r="A125" s="50">
        <v>979399901</v>
      </c>
      <c r="B125" s="51" t="s">
        <v>366</v>
      </c>
      <c r="C125" s="50">
        <v>2022</v>
      </c>
      <c r="D125" s="50">
        <v>66</v>
      </c>
      <c r="E125" s="50">
        <v>100</v>
      </c>
      <c r="F125" s="50">
        <v>100</v>
      </c>
      <c r="G125" s="50">
        <v>1</v>
      </c>
      <c r="H125" s="50">
        <v>20</v>
      </c>
      <c r="I125" s="50">
        <v>600600</v>
      </c>
      <c r="J125" s="50">
        <v>147.32938519715199</v>
      </c>
      <c r="K125" s="50">
        <v>4.8755363355116996</v>
      </c>
      <c r="L125" s="15">
        <f>(G125*0.5*(E125/100+F125/100))*J125</f>
        <v>147.32938519715199</v>
      </c>
      <c r="M125" s="15">
        <f>(H125*0.5*(E125/100+F125/100))*K125</f>
        <v>97.510726710233996</v>
      </c>
      <c r="N125" s="15">
        <f>L125+M125</f>
        <v>244.84011190738599</v>
      </c>
    </row>
    <row r="126" spans="1:14" x14ac:dyDescent="0.35">
      <c r="A126" s="50">
        <v>916319908</v>
      </c>
      <c r="B126" s="51" t="s">
        <v>367</v>
      </c>
      <c r="C126" s="50">
        <v>2022</v>
      </c>
      <c r="D126" s="50">
        <v>66</v>
      </c>
      <c r="E126" s="50">
        <v>100</v>
      </c>
      <c r="F126" s="50">
        <v>100</v>
      </c>
      <c r="G126" s="50">
        <v>12</v>
      </c>
      <c r="H126" s="50">
        <v>190</v>
      </c>
      <c r="I126" s="50">
        <v>600100</v>
      </c>
      <c r="J126" s="50">
        <v>147.32938519715199</v>
      </c>
      <c r="K126" s="50">
        <v>4.8755363355116996</v>
      </c>
      <c r="L126" s="15">
        <f>(G126*0.5*(E126/100+F126/100))*J126</f>
        <v>1767.952622365824</v>
      </c>
      <c r="M126" s="15">
        <f>(H126*0.5*(E126/100+F126/100))*K126</f>
        <v>926.35190374722288</v>
      </c>
      <c r="N126" s="15">
        <f>L126+M126</f>
        <v>2694.3045261130469</v>
      </c>
    </row>
    <row r="127" spans="1:14" x14ac:dyDescent="0.35">
      <c r="A127" s="50">
        <v>921683057</v>
      </c>
      <c r="B127" s="51" t="s">
        <v>368</v>
      </c>
      <c r="C127" s="50">
        <v>2022</v>
      </c>
      <c r="D127" s="50">
        <v>66</v>
      </c>
      <c r="E127" s="50">
        <v>100</v>
      </c>
      <c r="F127" s="50">
        <v>100</v>
      </c>
      <c r="G127" s="50">
        <v>6</v>
      </c>
      <c r="H127" s="50">
        <v>61</v>
      </c>
      <c r="I127" s="50">
        <v>600100</v>
      </c>
      <c r="J127" s="50">
        <v>147.32938519715199</v>
      </c>
      <c r="K127" s="50">
        <v>4.8755363355116996</v>
      </c>
      <c r="L127" s="15">
        <f>(G127*0.5*(E127/100+F127/100))*J127</f>
        <v>883.97631118291201</v>
      </c>
      <c r="M127" s="15">
        <f>(H127*0.5*(E127/100+F127/100))*K127</f>
        <v>297.40771646621369</v>
      </c>
      <c r="N127" s="15">
        <f>L127+M127</f>
        <v>1181.3840276491258</v>
      </c>
    </row>
    <row r="128" spans="1:14" x14ac:dyDescent="0.35">
      <c r="A128" s="50">
        <v>984015666</v>
      </c>
      <c r="B128" s="51" t="s">
        <v>47</v>
      </c>
      <c r="C128" s="50">
        <v>2022</v>
      </c>
      <c r="D128" s="50">
        <v>132</v>
      </c>
      <c r="E128" s="50">
        <v>100</v>
      </c>
      <c r="F128" s="50">
        <v>100</v>
      </c>
      <c r="G128" s="50">
        <v>2</v>
      </c>
      <c r="H128" s="50">
        <v>100</v>
      </c>
      <c r="I128" s="50">
        <v>600200</v>
      </c>
      <c r="J128" s="50">
        <v>226.622172039064</v>
      </c>
      <c r="K128" s="50">
        <v>4.2861857894608004</v>
      </c>
      <c r="L128" s="15">
        <f>(G128*0.5*(E128/100+F128/100))*J128</f>
        <v>453.24434407812799</v>
      </c>
      <c r="M128" s="15">
        <f>(H128*0.5*(E128/100+F128/100))*K128</f>
        <v>428.61857894608005</v>
      </c>
      <c r="N128" s="15">
        <f>L128+M128</f>
        <v>881.86292302420804</v>
      </c>
    </row>
    <row r="129" spans="1:14" x14ac:dyDescent="0.35">
      <c r="A129" s="50">
        <v>913680294</v>
      </c>
      <c r="B129" s="51" t="s">
        <v>533</v>
      </c>
      <c r="C129" s="50">
        <v>2022</v>
      </c>
      <c r="D129" s="50">
        <v>66</v>
      </c>
      <c r="E129" s="50">
        <v>100</v>
      </c>
      <c r="F129" s="50">
        <v>100</v>
      </c>
      <c r="G129" s="50">
        <v>1</v>
      </c>
      <c r="H129" s="50">
        <v>8</v>
      </c>
      <c r="I129" s="50">
        <v>600100</v>
      </c>
      <c r="J129" s="50">
        <v>147.32938519715199</v>
      </c>
      <c r="K129" s="50">
        <v>4.8755363355116996</v>
      </c>
      <c r="L129" s="15">
        <f>(G129*0.5*(E129/100+F129/100))*J129</f>
        <v>147.32938519715199</v>
      </c>
      <c r="M129" s="15">
        <f>(H129*0.5*(E129/100+F129/100))*K129</f>
        <v>39.004290684093597</v>
      </c>
      <c r="N129" s="15">
        <f>L129+M129</f>
        <v>186.3336758812456</v>
      </c>
    </row>
  </sheetData>
  <autoFilter ref="A2:N128" xr:uid="{00000000-0009-0000-0000-00000B000000}">
    <sortState xmlns:xlrd2="http://schemas.microsoft.com/office/spreadsheetml/2017/richdata2" ref="A3:N129">
      <sortCondition ref="B2:B128"/>
    </sortState>
  </autoFilter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CB3F-34B3-444C-B248-7E9419924AF1}">
  <dimension ref="A1:B64"/>
  <sheetViews>
    <sheetView workbookViewId="0"/>
  </sheetViews>
  <sheetFormatPr baseColWidth="10" defaultRowHeight="14.5" x14ac:dyDescent="0.35"/>
  <cols>
    <col min="1" max="1" width="13.54296875" bestFit="1" customWidth="1"/>
    <col min="2" max="2" width="33.90625" bestFit="1" customWidth="1"/>
  </cols>
  <sheetData>
    <row r="1" spans="1:2" x14ac:dyDescent="0.35">
      <c r="A1" s="24" t="s">
        <v>306</v>
      </c>
      <c r="B1" t="s">
        <v>534</v>
      </c>
    </row>
    <row r="2" spans="1:2" x14ac:dyDescent="0.35">
      <c r="A2" s="25">
        <v>824914982</v>
      </c>
      <c r="B2" s="26">
        <v>1579.6745416085455</v>
      </c>
    </row>
    <row r="3" spans="1:2" x14ac:dyDescent="0.35">
      <c r="A3" s="25">
        <v>912631532</v>
      </c>
      <c r="B3" s="26">
        <v>14541.359666861539</v>
      </c>
    </row>
    <row r="4" spans="1:2" x14ac:dyDescent="0.35">
      <c r="A4" s="25">
        <v>913680294</v>
      </c>
      <c r="B4" s="26">
        <v>186.3336758812456</v>
      </c>
    </row>
    <row r="5" spans="1:2" x14ac:dyDescent="0.35">
      <c r="A5" s="25">
        <v>915635857</v>
      </c>
      <c r="B5" s="26">
        <v>19663.285110359251</v>
      </c>
    </row>
    <row r="6" spans="1:2" x14ac:dyDescent="0.35">
      <c r="A6" s="25">
        <v>915729290</v>
      </c>
      <c r="B6" s="26">
        <v>587.19095052500597</v>
      </c>
    </row>
    <row r="7" spans="1:2" x14ac:dyDescent="0.35">
      <c r="A7" s="25">
        <v>916319908</v>
      </c>
      <c r="B7" s="26">
        <v>2694.3045261130469</v>
      </c>
    </row>
    <row r="8" spans="1:2" x14ac:dyDescent="0.35">
      <c r="A8" s="25">
        <v>916763476</v>
      </c>
      <c r="B8" s="26">
        <v>684.6983767090112</v>
      </c>
    </row>
    <row r="9" spans="1:2" x14ac:dyDescent="0.35">
      <c r="A9" s="25">
        <v>917424799</v>
      </c>
      <c r="B9" s="26">
        <v>7780.6271374687512</v>
      </c>
    </row>
    <row r="10" spans="1:2" x14ac:dyDescent="0.35">
      <c r="A10" s="25">
        <v>917856222</v>
      </c>
      <c r="B10" s="26">
        <v>1194.1956087475899</v>
      </c>
    </row>
    <row r="11" spans="1:2" x14ac:dyDescent="0.35">
      <c r="A11" s="25">
        <v>917983550</v>
      </c>
      <c r="B11" s="26">
        <v>1292.245409207728</v>
      </c>
    </row>
    <row r="12" spans="1:2" x14ac:dyDescent="0.35">
      <c r="A12" s="25">
        <v>918312730</v>
      </c>
      <c r="B12" s="26">
        <v>2424.0234373963012</v>
      </c>
    </row>
    <row r="13" spans="1:2" x14ac:dyDescent="0.35">
      <c r="A13" s="25">
        <v>918999361</v>
      </c>
      <c r="B13" s="26">
        <v>2875.196418796299</v>
      </c>
    </row>
    <row r="14" spans="1:2" x14ac:dyDescent="0.35">
      <c r="A14" s="25">
        <v>919173122</v>
      </c>
      <c r="B14" s="26">
        <v>333.776816775584</v>
      </c>
    </row>
    <row r="15" spans="1:2" x14ac:dyDescent="0.35">
      <c r="A15" s="25">
        <v>919415096</v>
      </c>
      <c r="B15" s="26">
        <v>1300.2853080891946</v>
      </c>
    </row>
    <row r="16" spans="1:2" x14ac:dyDescent="0.35">
      <c r="A16" s="25">
        <v>919884452</v>
      </c>
      <c r="B16" s="26">
        <v>1465.6150233389681</v>
      </c>
    </row>
    <row r="17" spans="1:2" x14ac:dyDescent="0.35">
      <c r="A17" s="25">
        <v>921025610</v>
      </c>
      <c r="B17" s="26">
        <v>3973.2150142007558</v>
      </c>
    </row>
    <row r="18" spans="1:2" x14ac:dyDescent="0.35">
      <c r="A18" s="25">
        <v>921680554</v>
      </c>
      <c r="B18" s="26">
        <v>1319.9869103527005</v>
      </c>
    </row>
    <row r="19" spans="1:2" x14ac:dyDescent="0.35">
      <c r="A19" s="25">
        <v>921683057</v>
      </c>
      <c r="B19" s="26">
        <v>1181.3840276491258</v>
      </c>
    </row>
    <row r="20" spans="1:2" x14ac:dyDescent="0.35">
      <c r="A20" s="25">
        <v>923050612</v>
      </c>
      <c r="B20" s="26">
        <v>671.13836336050588</v>
      </c>
    </row>
    <row r="21" spans="1:2" x14ac:dyDescent="0.35">
      <c r="A21" s="25">
        <v>923152601</v>
      </c>
      <c r="B21" s="26">
        <v>3081.288574789648</v>
      </c>
    </row>
    <row r="22" spans="1:2" x14ac:dyDescent="0.35">
      <c r="A22" s="25">
        <v>923354204</v>
      </c>
      <c r="B22" s="26">
        <v>3486.7386467890656</v>
      </c>
    </row>
    <row r="23" spans="1:2" x14ac:dyDescent="0.35">
      <c r="A23" s="25">
        <v>923436596</v>
      </c>
      <c r="B23" s="26">
        <v>186.3336758812456</v>
      </c>
    </row>
    <row r="24" spans="1:2" x14ac:dyDescent="0.35">
      <c r="A24" s="25">
        <v>923819177</v>
      </c>
      <c r="B24" s="26">
        <v>514.05790549233052</v>
      </c>
    </row>
    <row r="25" spans="1:2" x14ac:dyDescent="0.35">
      <c r="A25" s="25">
        <v>923993355</v>
      </c>
      <c r="B25" s="26">
        <v>1702.8434255094223</v>
      </c>
    </row>
    <row r="26" spans="1:2" x14ac:dyDescent="0.35">
      <c r="A26" s="25">
        <v>924527994</v>
      </c>
      <c r="B26" s="26">
        <v>538.435587169889</v>
      </c>
    </row>
    <row r="27" spans="1:2" x14ac:dyDescent="0.35">
      <c r="A27" s="25">
        <v>924619260</v>
      </c>
      <c r="B27" s="26">
        <v>5137.5552367357159</v>
      </c>
    </row>
    <row r="28" spans="1:2" x14ac:dyDescent="0.35">
      <c r="A28" s="25">
        <v>924862602</v>
      </c>
      <c r="B28" s="26">
        <v>508.430636380549</v>
      </c>
    </row>
    <row r="29" spans="1:2" x14ac:dyDescent="0.35">
      <c r="A29" s="25">
        <v>924868759</v>
      </c>
      <c r="B29" s="26">
        <v>897.53962505764605</v>
      </c>
    </row>
    <row r="30" spans="1:2" x14ac:dyDescent="0.35">
      <c r="A30" s="25">
        <v>924934867</v>
      </c>
      <c r="B30" s="26">
        <v>779.46345787356427</v>
      </c>
    </row>
    <row r="31" spans="1:2" x14ac:dyDescent="0.35">
      <c r="A31" s="25">
        <v>924940379</v>
      </c>
      <c r="B31" s="26">
        <v>290.91495888097597</v>
      </c>
    </row>
    <row r="32" spans="1:2" x14ac:dyDescent="0.35">
      <c r="A32" s="25">
        <v>925017809</v>
      </c>
      <c r="B32" s="26">
        <v>685.2333248011405</v>
      </c>
    </row>
    <row r="33" spans="1:2" x14ac:dyDescent="0.35">
      <c r="A33" s="25">
        <v>925336637</v>
      </c>
      <c r="B33" s="26">
        <v>1700.5969079305935</v>
      </c>
    </row>
    <row r="34" spans="1:2" x14ac:dyDescent="0.35">
      <c r="A34" s="25">
        <v>925549738</v>
      </c>
      <c r="B34" s="26">
        <v>1175.4451961818129</v>
      </c>
    </row>
    <row r="35" spans="1:2" x14ac:dyDescent="0.35">
      <c r="A35" s="25">
        <v>925668389</v>
      </c>
      <c r="B35" s="26">
        <v>5206.7668512054424</v>
      </c>
    </row>
    <row r="36" spans="1:2" x14ac:dyDescent="0.35">
      <c r="A36" s="25">
        <v>925803375</v>
      </c>
      <c r="B36" s="26">
        <v>1591.7269637467364</v>
      </c>
    </row>
    <row r="37" spans="1:2" x14ac:dyDescent="0.35">
      <c r="A37" s="25">
        <v>926377841</v>
      </c>
      <c r="B37" s="26">
        <v>355.20774572288803</v>
      </c>
    </row>
    <row r="38" spans="1:2" x14ac:dyDescent="0.35">
      <c r="A38" s="25">
        <v>962986633</v>
      </c>
      <c r="B38" s="26">
        <v>7740.6469031402567</v>
      </c>
    </row>
    <row r="39" spans="1:2" x14ac:dyDescent="0.35">
      <c r="A39" s="25">
        <v>966731508</v>
      </c>
      <c r="B39" s="26">
        <v>398.069603617496</v>
      </c>
    </row>
    <row r="40" spans="1:2" x14ac:dyDescent="0.35">
      <c r="A40" s="25">
        <v>968168134</v>
      </c>
      <c r="B40" s="26">
        <v>1278.8947543593597</v>
      </c>
    </row>
    <row r="41" spans="1:2" x14ac:dyDescent="0.35">
      <c r="A41" s="25">
        <v>971058854</v>
      </c>
      <c r="B41" s="26">
        <v>7002.6811161553878</v>
      </c>
    </row>
    <row r="42" spans="1:2" x14ac:dyDescent="0.35">
      <c r="A42" s="25">
        <v>971589752</v>
      </c>
      <c r="B42" s="26">
        <v>3165.8570776217266</v>
      </c>
    </row>
    <row r="43" spans="1:2" x14ac:dyDescent="0.35">
      <c r="A43" s="25">
        <v>976894677</v>
      </c>
      <c r="B43" s="26">
        <v>1463.5862595280284</v>
      </c>
    </row>
    <row r="44" spans="1:2" x14ac:dyDescent="0.35">
      <c r="A44" s="25">
        <v>976944801</v>
      </c>
      <c r="B44" s="26">
        <v>40142.299941092264</v>
      </c>
    </row>
    <row r="45" spans="1:2" x14ac:dyDescent="0.35">
      <c r="A45" s="25">
        <v>977285712</v>
      </c>
      <c r="B45" s="26">
        <v>1464.6967826747048</v>
      </c>
    </row>
    <row r="46" spans="1:2" x14ac:dyDescent="0.35">
      <c r="A46" s="25">
        <v>978631029</v>
      </c>
      <c r="B46" s="26">
        <v>27370.49890547285</v>
      </c>
    </row>
    <row r="47" spans="1:2" x14ac:dyDescent="0.35">
      <c r="A47" s="25">
        <v>979151950</v>
      </c>
      <c r="B47" s="26">
        <v>27535.533990432596</v>
      </c>
    </row>
    <row r="48" spans="1:2" x14ac:dyDescent="0.35">
      <c r="A48" s="25">
        <v>979379455</v>
      </c>
      <c r="B48" s="26">
        <v>4814.8652407127411</v>
      </c>
    </row>
    <row r="49" spans="1:2" x14ac:dyDescent="0.35">
      <c r="A49" s="25">
        <v>979399901</v>
      </c>
      <c r="B49" s="26">
        <v>1744.9630565092955</v>
      </c>
    </row>
    <row r="50" spans="1:2" x14ac:dyDescent="0.35">
      <c r="A50" s="25">
        <v>979422679</v>
      </c>
      <c r="B50" s="26">
        <v>35558.692079706147</v>
      </c>
    </row>
    <row r="51" spans="1:2" x14ac:dyDescent="0.35">
      <c r="A51" s="25">
        <v>980038408</v>
      </c>
      <c r="B51" s="26">
        <v>29142.170697862901</v>
      </c>
    </row>
    <row r="52" spans="1:2" x14ac:dyDescent="0.35">
      <c r="A52" s="25">
        <v>980234088</v>
      </c>
      <c r="B52" s="26">
        <v>2135.5326601267889</v>
      </c>
    </row>
    <row r="53" spans="1:2" x14ac:dyDescent="0.35">
      <c r="A53" s="25">
        <v>980489698</v>
      </c>
      <c r="B53" s="26">
        <v>157284.8452505997</v>
      </c>
    </row>
    <row r="54" spans="1:2" x14ac:dyDescent="0.35">
      <c r="A54" s="25">
        <v>982897327</v>
      </c>
      <c r="B54" s="26">
        <v>2108.4175842191125</v>
      </c>
    </row>
    <row r="55" spans="1:2" x14ac:dyDescent="0.35">
      <c r="A55" s="25">
        <v>982974011</v>
      </c>
      <c r="B55" s="26">
        <v>61125.846734995503</v>
      </c>
    </row>
    <row r="56" spans="1:2" x14ac:dyDescent="0.35">
      <c r="A56" s="25">
        <v>984015666</v>
      </c>
      <c r="B56" s="26">
        <v>881.86292302420804</v>
      </c>
    </row>
    <row r="57" spans="1:2" x14ac:dyDescent="0.35">
      <c r="A57" s="25">
        <v>984882114</v>
      </c>
      <c r="B57" s="26">
        <v>9988.8979982143028</v>
      </c>
    </row>
    <row r="58" spans="1:2" x14ac:dyDescent="0.35">
      <c r="A58" s="25">
        <v>985411131</v>
      </c>
      <c r="B58" s="26">
        <v>7846.0713398326234</v>
      </c>
    </row>
    <row r="59" spans="1:2" x14ac:dyDescent="0.35">
      <c r="A59" s="25">
        <v>986347801</v>
      </c>
      <c r="B59" s="26">
        <v>3943.4614473921333</v>
      </c>
    </row>
    <row r="60" spans="1:2" x14ac:dyDescent="0.35">
      <c r="A60" s="25">
        <v>988807648</v>
      </c>
      <c r="B60" s="26">
        <v>15594.314670907401</v>
      </c>
    </row>
    <row r="61" spans="1:2" x14ac:dyDescent="0.35">
      <c r="A61" s="25">
        <v>996732673</v>
      </c>
      <c r="B61" s="26">
        <v>1470.1039665761168</v>
      </c>
    </row>
    <row r="62" spans="1:2" x14ac:dyDescent="0.35">
      <c r="A62" s="25">
        <v>998509289</v>
      </c>
      <c r="B62" s="26">
        <v>5003.4574154490165</v>
      </c>
    </row>
    <row r="63" spans="1:2" x14ac:dyDescent="0.35">
      <c r="A63" s="25">
        <v>999999998</v>
      </c>
      <c r="B63" s="26">
        <v>1060.7913765768449</v>
      </c>
    </row>
    <row r="64" spans="1:2" x14ac:dyDescent="0.35">
      <c r="A64" s="25" t="s">
        <v>369</v>
      </c>
      <c r="B64" s="26">
        <v>550854.17482038948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553"/>
  <sheetViews>
    <sheetView workbookViewId="0">
      <pane xSplit="1" ySplit="2" topLeftCell="B529" activePane="bottomRight" state="frozen"/>
      <selection pane="topRight" activeCell="B1" sqref="B1"/>
      <selection pane="bottomLeft" activeCell="A3" sqref="A3"/>
      <selection pane="bottomRight" activeCell="A2" sqref="A2:K553"/>
    </sheetView>
  </sheetViews>
  <sheetFormatPr baseColWidth="10" defaultColWidth="11.54296875" defaultRowHeight="14.5" x14ac:dyDescent="0.35"/>
  <cols>
    <col min="2" max="2" width="36.08984375" customWidth="1"/>
    <col min="3" max="3" width="7.54296875" bestFit="1" customWidth="1"/>
    <col min="6" max="6" width="14" bestFit="1" customWidth="1"/>
    <col min="7" max="7" width="15.453125" bestFit="1" customWidth="1"/>
    <col min="9" max="9" width="0" hidden="1" customWidth="1"/>
    <col min="10" max="10" width="15.54296875" style="6" customWidth="1"/>
    <col min="11" max="11" width="28.08984375" customWidth="1"/>
  </cols>
  <sheetData>
    <row r="1" spans="1:11" ht="29" x14ac:dyDescent="0.35">
      <c r="A1" s="9"/>
      <c r="B1" s="5" t="s">
        <v>48</v>
      </c>
      <c r="C1" s="9"/>
      <c r="D1" s="9"/>
      <c r="E1" s="9"/>
      <c r="F1" s="9"/>
      <c r="G1" s="9"/>
      <c r="H1" s="9"/>
      <c r="I1" s="9"/>
      <c r="J1" s="43"/>
      <c r="K1" s="7">
        <f>SUBTOTAL(9,K3:K302)</f>
        <v>1522409.9640492673</v>
      </c>
    </row>
    <row r="2" spans="1:11" x14ac:dyDescent="0.35">
      <c r="A2" s="16" t="s">
        <v>0</v>
      </c>
      <c r="B2" s="16" t="s">
        <v>49</v>
      </c>
      <c r="C2" s="16" t="s">
        <v>2</v>
      </c>
      <c r="D2" s="16" t="s">
        <v>3</v>
      </c>
      <c r="E2" s="16" t="s">
        <v>50</v>
      </c>
      <c r="F2" s="16" t="s">
        <v>8</v>
      </c>
      <c r="G2" s="16" t="s">
        <v>9</v>
      </c>
      <c r="H2" s="16" t="s">
        <v>40</v>
      </c>
      <c r="I2" s="16" t="s">
        <v>14</v>
      </c>
      <c r="J2" s="45" t="s">
        <v>51</v>
      </c>
      <c r="K2" s="17" t="s">
        <v>52</v>
      </c>
    </row>
    <row r="3" spans="1:11" x14ac:dyDescent="0.35">
      <c r="A3" s="50">
        <v>915729290</v>
      </c>
      <c r="B3" s="51" t="s">
        <v>24</v>
      </c>
      <c r="C3" s="50">
        <v>2022</v>
      </c>
      <c r="D3" s="50">
        <v>66</v>
      </c>
      <c r="E3" s="51" t="s">
        <v>19</v>
      </c>
      <c r="F3" s="50">
        <v>100</v>
      </c>
      <c r="G3" s="50">
        <v>100</v>
      </c>
      <c r="H3" s="50">
        <v>4</v>
      </c>
      <c r="I3" s="50">
        <v>400500</v>
      </c>
      <c r="J3" s="57">
        <v>188.02392557290901</v>
      </c>
      <c r="K3" s="8">
        <f>(H3*0.5*(F3/100+G3/100))*J3</f>
        <v>752.09570229163603</v>
      </c>
    </row>
    <row r="4" spans="1:11" x14ac:dyDescent="0.35">
      <c r="A4" s="50">
        <v>915729290</v>
      </c>
      <c r="B4" s="51" t="s">
        <v>24</v>
      </c>
      <c r="C4" s="50">
        <v>2022</v>
      </c>
      <c r="D4" s="50">
        <v>24</v>
      </c>
      <c r="E4" s="51" t="s">
        <v>21</v>
      </c>
      <c r="F4" s="50">
        <v>100</v>
      </c>
      <c r="G4" s="50">
        <v>100</v>
      </c>
      <c r="H4" s="50">
        <v>20</v>
      </c>
      <c r="I4" s="50">
        <v>400200</v>
      </c>
      <c r="J4" s="57">
        <v>32.904186975259101</v>
      </c>
      <c r="K4" s="8">
        <f t="shared" ref="K4:K67" si="0">(H4*0.5*(F4/100+G4/100))*J4</f>
        <v>658.08373950518205</v>
      </c>
    </row>
    <row r="5" spans="1:11" x14ac:dyDescent="0.35">
      <c r="A5" s="50">
        <v>915729290</v>
      </c>
      <c r="B5" s="51" t="s">
        <v>24</v>
      </c>
      <c r="C5" s="50">
        <v>2022</v>
      </c>
      <c r="D5" s="50">
        <v>66</v>
      </c>
      <c r="E5" s="51" t="s">
        <v>21</v>
      </c>
      <c r="F5" s="50">
        <v>100</v>
      </c>
      <c r="G5" s="50">
        <v>100</v>
      </c>
      <c r="H5" s="50">
        <v>6</v>
      </c>
      <c r="I5" s="50">
        <v>400400</v>
      </c>
      <c r="J5" s="57">
        <v>94.011962786454603</v>
      </c>
      <c r="K5" s="8">
        <f t="shared" si="0"/>
        <v>564.07177671872762</v>
      </c>
    </row>
    <row r="6" spans="1:11" x14ac:dyDescent="0.35">
      <c r="A6" s="50">
        <v>915729290</v>
      </c>
      <c r="B6" s="51" t="s">
        <v>24</v>
      </c>
      <c r="C6" s="50">
        <v>2022</v>
      </c>
      <c r="D6" s="50">
        <v>300</v>
      </c>
      <c r="E6" s="51" t="s">
        <v>21</v>
      </c>
      <c r="F6" s="50">
        <v>100</v>
      </c>
      <c r="G6" s="50">
        <v>100</v>
      </c>
      <c r="H6" s="50">
        <v>4</v>
      </c>
      <c r="I6" s="50">
        <v>400800</v>
      </c>
      <c r="J6" s="57">
        <v>564.07177671872796</v>
      </c>
      <c r="K6" s="8">
        <f t="shared" si="0"/>
        <v>2256.2871068749118</v>
      </c>
    </row>
    <row r="7" spans="1:11" x14ac:dyDescent="0.35">
      <c r="A7" s="50">
        <v>925336637</v>
      </c>
      <c r="B7" s="51" t="s">
        <v>346</v>
      </c>
      <c r="C7" s="50">
        <v>2022</v>
      </c>
      <c r="D7" s="50">
        <v>24</v>
      </c>
      <c r="E7" s="51" t="s">
        <v>19</v>
      </c>
      <c r="F7" s="50">
        <v>100</v>
      </c>
      <c r="G7" s="50">
        <v>100</v>
      </c>
      <c r="H7" s="50">
        <v>31</v>
      </c>
      <c r="I7" s="50">
        <v>400300</v>
      </c>
      <c r="J7" s="57">
        <v>65.808373950518202</v>
      </c>
      <c r="K7" s="8">
        <f t="shared" si="0"/>
        <v>2040.0595924660643</v>
      </c>
    </row>
    <row r="8" spans="1:11" x14ac:dyDescent="0.35">
      <c r="A8" s="50">
        <v>925336637</v>
      </c>
      <c r="B8" s="51" t="s">
        <v>346</v>
      </c>
      <c r="C8" s="50">
        <v>2022</v>
      </c>
      <c r="D8" s="50">
        <v>132</v>
      </c>
      <c r="E8" s="51" t="s">
        <v>19</v>
      </c>
      <c r="F8" s="50">
        <v>100</v>
      </c>
      <c r="G8" s="50">
        <v>100</v>
      </c>
      <c r="H8" s="50">
        <v>4</v>
      </c>
      <c r="I8" s="50">
        <v>400700</v>
      </c>
      <c r="J8" s="57">
        <v>413.65263626040002</v>
      </c>
      <c r="K8" s="8">
        <f t="shared" si="0"/>
        <v>1654.6105450416001</v>
      </c>
    </row>
    <row r="9" spans="1:11" x14ac:dyDescent="0.35">
      <c r="A9" s="50">
        <v>925336637</v>
      </c>
      <c r="B9" s="51" t="s">
        <v>346</v>
      </c>
      <c r="C9" s="50">
        <v>2022</v>
      </c>
      <c r="D9" s="50">
        <v>24</v>
      </c>
      <c r="E9" s="51" t="s">
        <v>21</v>
      </c>
      <c r="F9" s="50">
        <v>100</v>
      </c>
      <c r="G9" s="50">
        <v>100</v>
      </c>
      <c r="H9" s="50">
        <v>13</v>
      </c>
      <c r="I9" s="50">
        <v>400200</v>
      </c>
      <c r="J9" s="57">
        <v>32.904186975259101</v>
      </c>
      <c r="K9" s="8">
        <f t="shared" si="0"/>
        <v>427.75443067836829</v>
      </c>
    </row>
    <row r="10" spans="1:11" x14ac:dyDescent="0.35">
      <c r="A10" s="50">
        <v>925336637</v>
      </c>
      <c r="B10" s="51" t="s">
        <v>346</v>
      </c>
      <c r="C10" s="50">
        <v>2022</v>
      </c>
      <c r="D10" s="50">
        <v>66</v>
      </c>
      <c r="E10" s="51" t="s">
        <v>21</v>
      </c>
      <c r="F10" s="50">
        <v>100</v>
      </c>
      <c r="G10" s="50">
        <v>100</v>
      </c>
      <c r="H10" s="50">
        <v>7</v>
      </c>
      <c r="I10" s="50">
        <v>400400</v>
      </c>
      <c r="J10" s="57">
        <v>94.011962786454603</v>
      </c>
      <c r="K10" s="8">
        <f t="shared" si="0"/>
        <v>658.08373950518217</v>
      </c>
    </row>
    <row r="11" spans="1:11" x14ac:dyDescent="0.35">
      <c r="A11" s="50">
        <v>925336637</v>
      </c>
      <c r="B11" s="51" t="s">
        <v>346</v>
      </c>
      <c r="C11" s="50">
        <v>2022</v>
      </c>
      <c r="D11" s="50">
        <v>132</v>
      </c>
      <c r="E11" s="51" t="s">
        <v>21</v>
      </c>
      <c r="F11" s="50">
        <v>100</v>
      </c>
      <c r="G11" s="50">
        <v>100</v>
      </c>
      <c r="H11" s="50">
        <v>2</v>
      </c>
      <c r="I11" s="50">
        <v>400600</v>
      </c>
      <c r="J11" s="57">
        <v>206.82631813020001</v>
      </c>
      <c r="K11" s="8">
        <f t="shared" si="0"/>
        <v>413.65263626040002</v>
      </c>
    </row>
    <row r="12" spans="1:11" x14ac:dyDescent="0.35">
      <c r="A12" s="50">
        <v>979151950</v>
      </c>
      <c r="B12" s="51" t="s">
        <v>307</v>
      </c>
      <c r="C12" s="50">
        <v>2022</v>
      </c>
      <c r="D12" s="50">
        <v>132</v>
      </c>
      <c r="E12" s="51" t="s">
        <v>19</v>
      </c>
      <c r="F12" s="50">
        <v>50</v>
      </c>
      <c r="G12" s="50">
        <v>50</v>
      </c>
      <c r="H12" s="50">
        <v>1</v>
      </c>
      <c r="I12" s="50">
        <v>400700</v>
      </c>
      <c r="J12" s="57">
        <v>413.65263626040002</v>
      </c>
      <c r="K12" s="8">
        <f t="shared" si="0"/>
        <v>206.82631813020001</v>
      </c>
    </row>
    <row r="13" spans="1:11" x14ac:dyDescent="0.35">
      <c r="A13" s="50">
        <v>979151950</v>
      </c>
      <c r="B13" s="51" t="s">
        <v>307</v>
      </c>
      <c r="C13" s="50">
        <v>2022</v>
      </c>
      <c r="D13" s="50">
        <v>24</v>
      </c>
      <c r="E13" s="51" t="s">
        <v>19</v>
      </c>
      <c r="F13" s="50">
        <v>100</v>
      </c>
      <c r="G13" s="50">
        <v>100</v>
      </c>
      <c r="H13" s="50">
        <v>122</v>
      </c>
      <c r="I13" s="50">
        <v>400300</v>
      </c>
      <c r="J13" s="57">
        <v>65.808373950518202</v>
      </c>
      <c r="K13" s="8">
        <f t="shared" si="0"/>
        <v>8028.6216219632206</v>
      </c>
    </row>
    <row r="14" spans="1:11" x14ac:dyDescent="0.35">
      <c r="A14" s="50">
        <v>979151950</v>
      </c>
      <c r="B14" s="51" t="s">
        <v>307</v>
      </c>
      <c r="C14" s="50">
        <v>2022</v>
      </c>
      <c r="D14" s="50">
        <v>66</v>
      </c>
      <c r="E14" s="51" t="s">
        <v>19</v>
      </c>
      <c r="F14" s="50">
        <v>100</v>
      </c>
      <c r="G14" s="50">
        <v>100</v>
      </c>
      <c r="H14" s="50">
        <v>32</v>
      </c>
      <c r="I14" s="50">
        <v>400500</v>
      </c>
      <c r="J14" s="57">
        <v>188.02392557290901</v>
      </c>
      <c r="K14" s="8">
        <f t="shared" si="0"/>
        <v>6016.7656183330882</v>
      </c>
    </row>
    <row r="15" spans="1:11" x14ac:dyDescent="0.35">
      <c r="A15" s="50">
        <v>979151950</v>
      </c>
      <c r="B15" s="51" t="s">
        <v>307</v>
      </c>
      <c r="C15" s="50">
        <v>2022</v>
      </c>
      <c r="D15" s="50">
        <v>132</v>
      </c>
      <c r="E15" s="51" t="s">
        <v>19</v>
      </c>
      <c r="F15" s="50">
        <v>100</v>
      </c>
      <c r="G15" s="50">
        <v>100</v>
      </c>
      <c r="H15" s="50">
        <v>50</v>
      </c>
      <c r="I15" s="50">
        <v>400700</v>
      </c>
      <c r="J15" s="57">
        <v>413.65263626040002</v>
      </c>
      <c r="K15" s="8">
        <f t="shared" si="0"/>
        <v>20682.631813020002</v>
      </c>
    </row>
    <row r="16" spans="1:11" x14ac:dyDescent="0.35">
      <c r="A16" s="50">
        <v>979151950</v>
      </c>
      <c r="B16" s="51" t="s">
        <v>307</v>
      </c>
      <c r="C16" s="50">
        <v>2022</v>
      </c>
      <c r="D16" s="50">
        <v>5</v>
      </c>
      <c r="E16" s="51" t="s">
        <v>21</v>
      </c>
      <c r="F16" s="50">
        <v>100</v>
      </c>
      <c r="G16" s="50">
        <v>100</v>
      </c>
      <c r="H16" s="50">
        <v>9</v>
      </c>
      <c r="I16" s="50">
        <v>400000</v>
      </c>
      <c r="J16" s="57">
        <v>32.904186975259101</v>
      </c>
      <c r="K16" s="8">
        <f t="shared" si="0"/>
        <v>296.13768277733192</v>
      </c>
    </row>
    <row r="17" spans="1:11" x14ac:dyDescent="0.35">
      <c r="A17" s="50">
        <v>979151950</v>
      </c>
      <c r="B17" s="51" t="s">
        <v>307</v>
      </c>
      <c r="C17" s="50">
        <v>2022</v>
      </c>
      <c r="D17" s="50">
        <v>24</v>
      </c>
      <c r="E17" s="51" t="s">
        <v>21</v>
      </c>
      <c r="F17" s="50">
        <v>100</v>
      </c>
      <c r="G17" s="50">
        <v>100</v>
      </c>
      <c r="H17" s="50">
        <v>278</v>
      </c>
      <c r="I17" s="50">
        <v>400200</v>
      </c>
      <c r="J17" s="57">
        <v>32.904186975259101</v>
      </c>
      <c r="K17" s="8">
        <f t="shared" si="0"/>
        <v>9147.3639791220303</v>
      </c>
    </row>
    <row r="18" spans="1:11" x14ac:dyDescent="0.35">
      <c r="A18" s="50">
        <v>979151950</v>
      </c>
      <c r="B18" s="51" t="s">
        <v>307</v>
      </c>
      <c r="C18" s="50">
        <v>2022</v>
      </c>
      <c r="D18" s="50">
        <v>66</v>
      </c>
      <c r="E18" s="51" t="s">
        <v>21</v>
      </c>
      <c r="F18" s="50">
        <v>100</v>
      </c>
      <c r="G18" s="50">
        <v>100</v>
      </c>
      <c r="H18" s="50">
        <v>57</v>
      </c>
      <c r="I18" s="50">
        <v>400400</v>
      </c>
      <c r="J18" s="57">
        <v>94.011962786454603</v>
      </c>
      <c r="K18" s="8">
        <f t="shared" si="0"/>
        <v>5358.6818788279124</v>
      </c>
    </row>
    <row r="19" spans="1:11" x14ac:dyDescent="0.35">
      <c r="A19" s="50">
        <v>979151950</v>
      </c>
      <c r="B19" s="51" t="s">
        <v>307</v>
      </c>
      <c r="C19" s="50">
        <v>2022</v>
      </c>
      <c r="D19" s="50">
        <v>132</v>
      </c>
      <c r="E19" s="51" t="s">
        <v>21</v>
      </c>
      <c r="F19" s="50">
        <v>100</v>
      </c>
      <c r="G19" s="50">
        <v>100</v>
      </c>
      <c r="H19" s="50">
        <v>63</v>
      </c>
      <c r="I19" s="50">
        <v>400600</v>
      </c>
      <c r="J19" s="57">
        <v>206.82631813020001</v>
      </c>
      <c r="K19" s="8">
        <f t="shared" si="0"/>
        <v>13030.0580422026</v>
      </c>
    </row>
    <row r="20" spans="1:11" x14ac:dyDescent="0.35">
      <c r="A20" s="50">
        <v>971058854</v>
      </c>
      <c r="B20" s="51" t="s">
        <v>347</v>
      </c>
      <c r="C20" s="50">
        <v>2022</v>
      </c>
      <c r="D20" s="50">
        <v>24</v>
      </c>
      <c r="E20" s="51" t="s">
        <v>19</v>
      </c>
      <c r="F20" s="50">
        <v>100</v>
      </c>
      <c r="G20" s="50">
        <v>100</v>
      </c>
      <c r="H20" s="50">
        <v>8</v>
      </c>
      <c r="I20" s="50">
        <v>400300</v>
      </c>
      <c r="J20" s="57">
        <v>65.808373950518202</v>
      </c>
      <c r="K20" s="8">
        <f t="shared" si="0"/>
        <v>526.46699160414562</v>
      </c>
    </row>
    <row r="21" spans="1:11" x14ac:dyDescent="0.35">
      <c r="A21" s="50">
        <v>971058854</v>
      </c>
      <c r="B21" s="51" t="s">
        <v>347</v>
      </c>
      <c r="C21" s="50">
        <v>2022</v>
      </c>
      <c r="D21" s="50">
        <v>132</v>
      </c>
      <c r="E21" s="51" t="s">
        <v>19</v>
      </c>
      <c r="F21" s="50">
        <v>100</v>
      </c>
      <c r="G21" s="50">
        <v>100</v>
      </c>
      <c r="H21" s="50">
        <v>12</v>
      </c>
      <c r="I21" s="50">
        <v>400700</v>
      </c>
      <c r="J21" s="57">
        <v>413.65263626040002</v>
      </c>
      <c r="K21" s="8">
        <f t="shared" si="0"/>
        <v>4963.8316351248004</v>
      </c>
    </row>
    <row r="22" spans="1:11" x14ac:dyDescent="0.35">
      <c r="A22" s="50">
        <v>971058854</v>
      </c>
      <c r="B22" s="51" t="s">
        <v>347</v>
      </c>
      <c r="C22" s="50">
        <v>2022</v>
      </c>
      <c r="D22" s="50">
        <v>24</v>
      </c>
      <c r="E22" s="51" t="s">
        <v>21</v>
      </c>
      <c r="F22" s="50">
        <v>100</v>
      </c>
      <c r="G22" s="50">
        <v>100</v>
      </c>
      <c r="H22" s="50">
        <v>91</v>
      </c>
      <c r="I22" s="50">
        <v>400200</v>
      </c>
      <c r="J22" s="57">
        <v>32.904186975259101</v>
      </c>
      <c r="K22" s="8">
        <f t="shared" si="0"/>
        <v>2994.2810147485784</v>
      </c>
    </row>
    <row r="23" spans="1:11" x14ac:dyDescent="0.35">
      <c r="A23" s="50">
        <v>971058854</v>
      </c>
      <c r="B23" s="51" t="s">
        <v>347</v>
      </c>
      <c r="C23" s="50">
        <v>2022</v>
      </c>
      <c r="D23" s="50">
        <v>66</v>
      </c>
      <c r="E23" s="51" t="s">
        <v>21</v>
      </c>
      <c r="F23" s="50">
        <v>100</v>
      </c>
      <c r="G23" s="50">
        <v>100</v>
      </c>
      <c r="H23" s="50">
        <v>3</v>
      </c>
      <c r="I23" s="50">
        <v>400400</v>
      </c>
      <c r="J23" s="57">
        <v>94.011962786454603</v>
      </c>
      <c r="K23" s="8">
        <f t="shared" si="0"/>
        <v>282.03588835936381</v>
      </c>
    </row>
    <row r="24" spans="1:11" x14ac:dyDescent="0.35">
      <c r="A24" s="50">
        <v>971058854</v>
      </c>
      <c r="B24" s="51" t="s">
        <v>347</v>
      </c>
      <c r="C24" s="50">
        <v>2022</v>
      </c>
      <c r="D24" s="50">
        <v>132</v>
      </c>
      <c r="E24" s="51" t="s">
        <v>21</v>
      </c>
      <c r="F24" s="50">
        <v>100</v>
      </c>
      <c r="G24" s="50">
        <v>100</v>
      </c>
      <c r="H24" s="50">
        <v>22</v>
      </c>
      <c r="I24" s="50">
        <v>400600</v>
      </c>
      <c r="J24" s="57">
        <v>206.82631813020001</v>
      </c>
      <c r="K24" s="8">
        <f t="shared" si="0"/>
        <v>4550.1789988644005</v>
      </c>
    </row>
    <row r="25" spans="1:11" x14ac:dyDescent="0.35">
      <c r="A25" s="50">
        <v>976944801</v>
      </c>
      <c r="B25" s="51" t="s">
        <v>400</v>
      </c>
      <c r="C25" s="50">
        <v>2022</v>
      </c>
      <c r="D25" s="50">
        <v>132</v>
      </c>
      <c r="E25" s="51" t="s">
        <v>19</v>
      </c>
      <c r="F25" s="50">
        <v>0</v>
      </c>
      <c r="G25" s="50">
        <v>0</v>
      </c>
      <c r="H25" s="50">
        <v>1</v>
      </c>
      <c r="I25" s="50">
        <v>400700</v>
      </c>
      <c r="J25" s="57">
        <v>413.65263626040002</v>
      </c>
      <c r="K25" s="8">
        <f t="shared" si="0"/>
        <v>0</v>
      </c>
    </row>
    <row r="26" spans="1:11" x14ac:dyDescent="0.35">
      <c r="A26" s="50">
        <v>976944801</v>
      </c>
      <c r="B26" s="51" t="s">
        <v>400</v>
      </c>
      <c r="C26" s="50">
        <v>2022</v>
      </c>
      <c r="D26" s="50">
        <v>300</v>
      </c>
      <c r="E26" s="51" t="s">
        <v>19</v>
      </c>
      <c r="F26" s="50">
        <v>0</v>
      </c>
      <c r="G26" s="50">
        <v>0</v>
      </c>
      <c r="H26" s="50">
        <v>4</v>
      </c>
      <c r="I26" s="50">
        <v>400900</v>
      </c>
      <c r="J26" s="57">
        <v>1128.14355343746</v>
      </c>
      <c r="K26" s="8">
        <f t="shared" si="0"/>
        <v>0</v>
      </c>
    </row>
    <row r="27" spans="1:11" x14ac:dyDescent="0.35">
      <c r="A27" s="50">
        <v>976944801</v>
      </c>
      <c r="B27" s="51" t="s">
        <v>400</v>
      </c>
      <c r="C27" s="50">
        <v>2022</v>
      </c>
      <c r="D27" s="50">
        <v>24</v>
      </c>
      <c r="E27" s="51" t="s">
        <v>19</v>
      </c>
      <c r="F27" s="50">
        <v>100</v>
      </c>
      <c r="G27" s="50">
        <v>100</v>
      </c>
      <c r="H27" s="50">
        <v>361</v>
      </c>
      <c r="I27" s="50">
        <v>400300</v>
      </c>
      <c r="J27" s="57">
        <v>65.808373950518202</v>
      </c>
      <c r="K27" s="8">
        <f t="shared" si="0"/>
        <v>23756.822996137071</v>
      </c>
    </row>
    <row r="28" spans="1:11" x14ac:dyDescent="0.35">
      <c r="A28" s="50">
        <v>976944801</v>
      </c>
      <c r="B28" s="51" t="s">
        <v>400</v>
      </c>
      <c r="C28" s="50">
        <v>2022</v>
      </c>
      <c r="D28" s="50">
        <v>66</v>
      </c>
      <c r="E28" s="51" t="s">
        <v>19</v>
      </c>
      <c r="F28" s="50">
        <v>100</v>
      </c>
      <c r="G28" s="50">
        <v>100</v>
      </c>
      <c r="H28" s="50">
        <v>29</v>
      </c>
      <c r="I28" s="50">
        <v>400500</v>
      </c>
      <c r="J28" s="57">
        <v>188.02392557290901</v>
      </c>
      <c r="K28" s="8">
        <f t="shared" si="0"/>
        <v>5452.6938416143612</v>
      </c>
    </row>
    <row r="29" spans="1:11" x14ac:dyDescent="0.35">
      <c r="A29" s="50">
        <v>976944801</v>
      </c>
      <c r="B29" s="51" t="s">
        <v>400</v>
      </c>
      <c r="C29" s="50">
        <v>2022</v>
      </c>
      <c r="D29" s="50">
        <v>132</v>
      </c>
      <c r="E29" s="51" t="s">
        <v>19</v>
      </c>
      <c r="F29" s="50">
        <v>100</v>
      </c>
      <c r="G29" s="50">
        <v>100</v>
      </c>
      <c r="H29" s="50">
        <v>148</v>
      </c>
      <c r="I29" s="50">
        <v>400700</v>
      </c>
      <c r="J29" s="57">
        <v>413.65263626040002</v>
      </c>
      <c r="K29" s="8">
        <f t="shared" si="0"/>
        <v>61220.590166539201</v>
      </c>
    </row>
    <row r="30" spans="1:11" x14ac:dyDescent="0.35">
      <c r="A30" s="50">
        <v>976944801</v>
      </c>
      <c r="B30" s="51" t="s">
        <v>400</v>
      </c>
      <c r="C30" s="50">
        <v>2022</v>
      </c>
      <c r="D30" s="50">
        <v>300</v>
      </c>
      <c r="E30" s="51" t="s">
        <v>19</v>
      </c>
      <c r="F30" s="50">
        <v>100</v>
      </c>
      <c r="G30" s="50">
        <v>100</v>
      </c>
      <c r="H30" s="50">
        <v>2</v>
      </c>
      <c r="I30" s="50">
        <v>400900</v>
      </c>
      <c r="J30" s="57">
        <v>1128.14355343746</v>
      </c>
      <c r="K30" s="8">
        <f t="shared" si="0"/>
        <v>2256.28710687492</v>
      </c>
    </row>
    <row r="31" spans="1:11" x14ac:dyDescent="0.35">
      <c r="A31" s="50">
        <v>976944801</v>
      </c>
      <c r="B31" s="51" t="s">
        <v>400</v>
      </c>
      <c r="C31" s="50">
        <v>2022</v>
      </c>
      <c r="D31" s="50">
        <v>24</v>
      </c>
      <c r="E31" s="51" t="s">
        <v>21</v>
      </c>
      <c r="F31" s="50">
        <v>100</v>
      </c>
      <c r="G31" s="50">
        <v>100</v>
      </c>
      <c r="H31" s="50">
        <v>425</v>
      </c>
      <c r="I31" s="50">
        <v>400200</v>
      </c>
      <c r="J31" s="57">
        <v>32.904186975259101</v>
      </c>
      <c r="K31" s="8">
        <f t="shared" si="0"/>
        <v>13984.279464485118</v>
      </c>
    </row>
    <row r="32" spans="1:11" x14ac:dyDescent="0.35">
      <c r="A32" s="50">
        <v>976944801</v>
      </c>
      <c r="B32" s="51" t="s">
        <v>400</v>
      </c>
      <c r="C32" s="50">
        <v>2022</v>
      </c>
      <c r="D32" s="50">
        <v>66</v>
      </c>
      <c r="E32" s="51" t="s">
        <v>21</v>
      </c>
      <c r="F32" s="50">
        <v>100</v>
      </c>
      <c r="G32" s="50">
        <v>100</v>
      </c>
      <c r="H32" s="50">
        <v>38</v>
      </c>
      <c r="I32" s="50">
        <v>400400</v>
      </c>
      <c r="J32" s="57">
        <v>94.011962786454603</v>
      </c>
      <c r="K32" s="8">
        <f t="shared" si="0"/>
        <v>3572.4545858852748</v>
      </c>
    </row>
    <row r="33" spans="1:11" x14ac:dyDescent="0.35">
      <c r="A33" s="50">
        <v>976944801</v>
      </c>
      <c r="B33" s="51" t="s">
        <v>400</v>
      </c>
      <c r="C33" s="50">
        <v>2022</v>
      </c>
      <c r="D33" s="50">
        <v>132</v>
      </c>
      <c r="E33" s="51" t="s">
        <v>21</v>
      </c>
      <c r="F33" s="50">
        <v>100</v>
      </c>
      <c r="G33" s="50">
        <v>100</v>
      </c>
      <c r="H33" s="50">
        <v>54</v>
      </c>
      <c r="I33" s="50">
        <v>400600</v>
      </c>
      <c r="J33" s="57">
        <v>206.82631813020001</v>
      </c>
      <c r="K33" s="8">
        <f t="shared" si="0"/>
        <v>11168.621179030801</v>
      </c>
    </row>
    <row r="34" spans="1:11" x14ac:dyDescent="0.35">
      <c r="A34" s="50">
        <v>924527994</v>
      </c>
      <c r="B34" s="51" t="s">
        <v>348</v>
      </c>
      <c r="C34" s="50">
        <v>2022</v>
      </c>
      <c r="D34" s="50">
        <v>24</v>
      </c>
      <c r="E34" s="51" t="s">
        <v>19</v>
      </c>
      <c r="F34" s="50">
        <v>50</v>
      </c>
      <c r="G34" s="50">
        <v>50</v>
      </c>
      <c r="H34" s="50">
        <v>4</v>
      </c>
      <c r="I34" s="50">
        <v>400300</v>
      </c>
      <c r="J34" s="57">
        <v>65.808373950518202</v>
      </c>
      <c r="K34" s="8">
        <f t="shared" si="0"/>
        <v>131.6167479010364</v>
      </c>
    </row>
    <row r="35" spans="1:11" x14ac:dyDescent="0.35">
      <c r="A35" s="50">
        <v>924527994</v>
      </c>
      <c r="B35" s="51" t="s">
        <v>348</v>
      </c>
      <c r="C35" s="50">
        <v>2022</v>
      </c>
      <c r="D35" s="50">
        <v>24</v>
      </c>
      <c r="E35" s="51" t="s">
        <v>21</v>
      </c>
      <c r="F35" s="50">
        <v>50</v>
      </c>
      <c r="G35" s="50">
        <v>50</v>
      </c>
      <c r="H35" s="50">
        <v>2</v>
      </c>
      <c r="I35" s="50">
        <v>400200</v>
      </c>
      <c r="J35" s="57">
        <v>32.904186975259101</v>
      </c>
      <c r="K35" s="8">
        <f t="shared" si="0"/>
        <v>32.904186975259101</v>
      </c>
    </row>
    <row r="36" spans="1:11" x14ac:dyDescent="0.35">
      <c r="A36" s="50">
        <v>924527994</v>
      </c>
      <c r="B36" s="51" t="s">
        <v>348</v>
      </c>
      <c r="C36" s="50">
        <v>2022</v>
      </c>
      <c r="D36" s="50">
        <v>24</v>
      </c>
      <c r="E36" s="51" t="s">
        <v>21</v>
      </c>
      <c r="F36" s="50">
        <v>100</v>
      </c>
      <c r="G36" s="50">
        <v>100</v>
      </c>
      <c r="H36" s="50">
        <v>6</v>
      </c>
      <c r="I36" s="50">
        <v>400200</v>
      </c>
      <c r="J36" s="57">
        <v>32.904186975259101</v>
      </c>
      <c r="K36" s="8">
        <f t="shared" si="0"/>
        <v>197.42512185155459</v>
      </c>
    </row>
    <row r="37" spans="1:11" x14ac:dyDescent="0.35">
      <c r="A37" s="50">
        <v>924527994</v>
      </c>
      <c r="B37" s="51" t="s">
        <v>348</v>
      </c>
      <c r="C37" s="50">
        <v>2022</v>
      </c>
      <c r="D37" s="50">
        <v>66</v>
      </c>
      <c r="E37" s="51" t="s">
        <v>21</v>
      </c>
      <c r="F37" s="50">
        <v>100</v>
      </c>
      <c r="G37" s="50">
        <v>100</v>
      </c>
      <c r="H37" s="50">
        <v>4</v>
      </c>
      <c r="I37" s="50">
        <v>400400</v>
      </c>
      <c r="J37" s="57">
        <v>94.011962786454603</v>
      </c>
      <c r="K37" s="8">
        <f t="shared" si="0"/>
        <v>376.04785114581841</v>
      </c>
    </row>
    <row r="38" spans="1:11" x14ac:dyDescent="0.35">
      <c r="A38" s="50">
        <v>923934138</v>
      </c>
      <c r="B38" s="51" t="s">
        <v>343</v>
      </c>
      <c r="C38" s="50">
        <v>2022</v>
      </c>
      <c r="D38" s="50">
        <v>24</v>
      </c>
      <c r="E38" s="51" t="s">
        <v>21</v>
      </c>
      <c r="F38" s="50">
        <v>100</v>
      </c>
      <c r="G38" s="50">
        <v>100</v>
      </c>
      <c r="H38" s="50">
        <v>8</v>
      </c>
      <c r="I38" s="50">
        <v>400200</v>
      </c>
      <c r="J38" s="57">
        <v>32.904186975259101</v>
      </c>
      <c r="K38" s="8">
        <f t="shared" si="0"/>
        <v>263.23349580207281</v>
      </c>
    </row>
    <row r="39" spans="1:11" x14ac:dyDescent="0.35">
      <c r="A39" s="50">
        <v>924862602</v>
      </c>
      <c r="B39" s="51" t="s">
        <v>387</v>
      </c>
      <c r="C39" s="50">
        <v>2022</v>
      </c>
      <c r="D39" s="50">
        <v>24</v>
      </c>
      <c r="E39" s="51" t="s">
        <v>19</v>
      </c>
      <c r="F39" s="50">
        <v>100</v>
      </c>
      <c r="G39" s="50">
        <v>100</v>
      </c>
      <c r="H39" s="50">
        <v>8</v>
      </c>
      <c r="I39" s="50">
        <v>400300</v>
      </c>
      <c r="J39" s="57">
        <v>65.808373950518202</v>
      </c>
      <c r="K39" s="8">
        <f t="shared" si="0"/>
        <v>526.46699160414562</v>
      </c>
    </row>
    <row r="40" spans="1:11" x14ac:dyDescent="0.35">
      <c r="A40" s="50">
        <v>924862602</v>
      </c>
      <c r="B40" s="51" t="s">
        <v>387</v>
      </c>
      <c r="C40" s="50">
        <v>2022</v>
      </c>
      <c r="D40" s="50">
        <v>24</v>
      </c>
      <c r="E40" s="51" t="s">
        <v>21</v>
      </c>
      <c r="F40" s="50">
        <v>100</v>
      </c>
      <c r="G40" s="50">
        <v>100</v>
      </c>
      <c r="H40" s="50">
        <v>1</v>
      </c>
      <c r="I40" s="50">
        <v>400200</v>
      </c>
      <c r="J40" s="57">
        <v>32.904186975259101</v>
      </c>
      <c r="K40" s="8">
        <f t="shared" si="0"/>
        <v>32.904186975259101</v>
      </c>
    </row>
    <row r="41" spans="1:11" x14ac:dyDescent="0.35">
      <c r="A41" s="50">
        <v>924862602</v>
      </c>
      <c r="B41" s="51" t="s">
        <v>387</v>
      </c>
      <c r="C41" s="50">
        <v>2022</v>
      </c>
      <c r="D41" s="50">
        <v>66</v>
      </c>
      <c r="E41" s="51" t="s">
        <v>21</v>
      </c>
      <c r="F41" s="50">
        <v>100</v>
      </c>
      <c r="G41" s="50">
        <v>100</v>
      </c>
      <c r="H41" s="50">
        <v>1</v>
      </c>
      <c r="I41" s="50">
        <v>400400</v>
      </c>
      <c r="J41" s="57">
        <v>94.011962786454603</v>
      </c>
      <c r="K41" s="8">
        <f t="shared" si="0"/>
        <v>94.011962786454603</v>
      </c>
    </row>
    <row r="42" spans="1:11" x14ac:dyDescent="0.35">
      <c r="A42" s="50">
        <v>924862602</v>
      </c>
      <c r="B42" s="51" t="s">
        <v>387</v>
      </c>
      <c r="C42" s="50">
        <v>2022</v>
      </c>
      <c r="D42" s="50">
        <v>132</v>
      </c>
      <c r="E42" s="51" t="s">
        <v>21</v>
      </c>
      <c r="F42" s="50">
        <v>100</v>
      </c>
      <c r="G42" s="50">
        <v>100</v>
      </c>
      <c r="H42" s="50">
        <v>1</v>
      </c>
      <c r="I42" s="50">
        <v>400600</v>
      </c>
      <c r="J42" s="57">
        <v>206.82631813020001</v>
      </c>
      <c r="K42" s="8">
        <f t="shared" si="0"/>
        <v>206.82631813020001</v>
      </c>
    </row>
    <row r="43" spans="1:11" x14ac:dyDescent="0.35">
      <c r="A43" s="50">
        <v>979379455</v>
      </c>
      <c r="B43" s="51" t="s">
        <v>349</v>
      </c>
      <c r="C43" s="50">
        <v>2022</v>
      </c>
      <c r="D43" s="50">
        <v>24</v>
      </c>
      <c r="E43" s="51" t="s">
        <v>19</v>
      </c>
      <c r="F43" s="50">
        <v>100</v>
      </c>
      <c r="G43" s="50">
        <v>100</v>
      </c>
      <c r="H43" s="50">
        <v>57</v>
      </c>
      <c r="I43" s="50">
        <v>400300</v>
      </c>
      <c r="J43" s="57">
        <v>65.808373950518202</v>
      </c>
      <c r="K43" s="8">
        <f t="shared" si="0"/>
        <v>3751.0773151795374</v>
      </c>
    </row>
    <row r="44" spans="1:11" x14ac:dyDescent="0.35">
      <c r="A44" s="50">
        <v>979379455</v>
      </c>
      <c r="B44" s="51" t="s">
        <v>349</v>
      </c>
      <c r="C44" s="50">
        <v>2022</v>
      </c>
      <c r="D44" s="50">
        <v>132</v>
      </c>
      <c r="E44" s="51" t="s">
        <v>19</v>
      </c>
      <c r="F44" s="50">
        <v>100</v>
      </c>
      <c r="G44" s="50">
        <v>100</v>
      </c>
      <c r="H44" s="50">
        <v>13</v>
      </c>
      <c r="I44" s="50">
        <v>400700</v>
      </c>
      <c r="J44" s="57">
        <v>413.65263626040002</v>
      </c>
      <c r="K44" s="8">
        <f t="shared" si="0"/>
        <v>5377.4842713852004</v>
      </c>
    </row>
    <row r="45" spans="1:11" x14ac:dyDescent="0.35">
      <c r="A45" s="50">
        <v>979379455</v>
      </c>
      <c r="B45" s="51" t="s">
        <v>349</v>
      </c>
      <c r="C45" s="50">
        <v>2022</v>
      </c>
      <c r="D45" s="50">
        <v>24</v>
      </c>
      <c r="E45" s="51" t="s">
        <v>21</v>
      </c>
      <c r="F45" s="50">
        <v>100</v>
      </c>
      <c r="G45" s="50">
        <v>100</v>
      </c>
      <c r="H45" s="50">
        <v>37</v>
      </c>
      <c r="I45" s="50">
        <v>400200</v>
      </c>
      <c r="J45" s="57">
        <v>32.904186975259101</v>
      </c>
      <c r="K45" s="8">
        <f t="shared" si="0"/>
        <v>1217.4549180845868</v>
      </c>
    </row>
    <row r="46" spans="1:11" x14ac:dyDescent="0.35">
      <c r="A46" s="50">
        <v>979379455</v>
      </c>
      <c r="B46" s="51" t="s">
        <v>349</v>
      </c>
      <c r="C46" s="50">
        <v>2022</v>
      </c>
      <c r="D46" s="50">
        <v>132</v>
      </c>
      <c r="E46" s="51" t="s">
        <v>21</v>
      </c>
      <c r="F46" s="50">
        <v>100</v>
      </c>
      <c r="G46" s="50">
        <v>100</v>
      </c>
      <c r="H46" s="50">
        <v>19</v>
      </c>
      <c r="I46" s="50">
        <v>400600</v>
      </c>
      <c r="J46" s="57">
        <v>206.82631813020001</v>
      </c>
      <c r="K46" s="8">
        <f t="shared" si="0"/>
        <v>3929.7000444738001</v>
      </c>
    </row>
    <row r="47" spans="1:11" x14ac:dyDescent="0.35">
      <c r="A47" s="50">
        <v>986347801</v>
      </c>
      <c r="B47" s="51" t="s">
        <v>350</v>
      </c>
      <c r="C47" s="50">
        <v>2022</v>
      </c>
      <c r="D47" s="50">
        <v>24</v>
      </c>
      <c r="E47" s="51" t="s">
        <v>19</v>
      </c>
      <c r="F47" s="50">
        <v>100</v>
      </c>
      <c r="G47" s="50">
        <v>100</v>
      </c>
      <c r="H47" s="50">
        <v>21</v>
      </c>
      <c r="I47" s="50">
        <v>400300</v>
      </c>
      <c r="J47" s="57">
        <v>65.808373950518202</v>
      </c>
      <c r="K47" s="8">
        <f t="shared" si="0"/>
        <v>1381.9758529608823</v>
      </c>
    </row>
    <row r="48" spans="1:11" x14ac:dyDescent="0.35">
      <c r="A48" s="50">
        <v>986347801</v>
      </c>
      <c r="B48" s="51" t="s">
        <v>350</v>
      </c>
      <c r="C48" s="50">
        <v>2022</v>
      </c>
      <c r="D48" s="50">
        <v>132</v>
      </c>
      <c r="E48" s="51" t="s">
        <v>19</v>
      </c>
      <c r="F48" s="50">
        <v>100</v>
      </c>
      <c r="G48" s="50">
        <v>100</v>
      </c>
      <c r="H48" s="50">
        <v>18</v>
      </c>
      <c r="I48" s="50">
        <v>400700</v>
      </c>
      <c r="J48" s="57">
        <v>413.65263626040002</v>
      </c>
      <c r="K48" s="8">
        <f t="shared" si="0"/>
        <v>7445.7474526872002</v>
      </c>
    </row>
    <row r="49" spans="1:11" x14ac:dyDescent="0.35">
      <c r="A49" s="50">
        <v>986347801</v>
      </c>
      <c r="B49" s="51" t="s">
        <v>350</v>
      </c>
      <c r="C49" s="50">
        <v>2022</v>
      </c>
      <c r="D49" s="50">
        <v>24</v>
      </c>
      <c r="E49" s="51" t="s">
        <v>21</v>
      </c>
      <c r="F49" s="50">
        <v>100</v>
      </c>
      <c r="G49" s="50">
        <v>100</v>
      </c>
      <c r="H49" s="50">
        <v>30</v>
      </c>
      <c r="I49" s="50">
        <v>400200</v>
      </c>
      <c r="J49" s="57">
        <v>32.904186975259101</v>
      </c>
      <c r="K49" s="8">
        <f t="shared" si="0"/>
        <v>987.12560925777302</v>
      </c>
    </row>
    <row r="50" spans="1:11" x14ac:dyDescent="0.35">
      <c r="A50" s="50">
        <v>986347801</v>
      </c>
      <c r="B50" s="51" t="s">
        <v>350</v>
      </c>
      <c r="C50" s="50">
        <v>2022</v>
      </c>
      <c r="D50" s="50">
        <v>66</v>
      </c>
      <c r="E50" s="51" t="s">
        <v>21</v>
      </c>
      <c r="F50" s="50">
        <v>100</v>
      </c>
      <c r="G50" s="50">
        <v>100</v>
      </c>
      <c r="H50" s="50">
        <v>2</v>
      </c>
      <c r="I50" s="50">
        <v>400400</v>
      </c>
      <c r="J50" s="57">
        <v>94.011962786454603</v>
      </c>
      <c r="K50" s="8">
        <f t="shared" si="0"/>
        <v>188.02392557290921</v>
      </c>
    </row>
    <row r="51" spans="1:11" x14ac:dyDescent="0.35">
      <c r="A51" s="50">
        <v>986347801</v>
      </c>
      <c r="B51" s="51" t="s">
        <v>350</v>
      </c>
      <c r="C51" s="50">
        <v>2022</v>
      </c>
      <c r="D51" s="50">
        <v>132</v>
      </c>
      <c r="E51" s="51" t="s">
        <v>21</v>
      </c>
      <c r="F51" s="50">
        <v>100</v>
      </c>
      <c r="G51" s="50">
        <v>100</v>
      </c>
      <c r="H51" s="50">
        <v>3</v>
      </c>
      <c r="I51" s="50">
        <v>400600</v>
      </c>
      <c r="J51" s="57">
        <v>206.82631813020001</v>
      </c>
      <c r="K51" s="8">
        <f t="shared" si="0"/>
        <v>620.47895439060005</v>
      </c>
    </row>
    <row r="52" spans="1:11" x14ac:dyDescent="0.35">
      <c r="A52" s="50">
        <v>980489698</v>
      </c>
      <c r="B52" s="51" t="s">
        <v>308</v>
      </c>
      <c r="C52" s="50">
        <v>2022</v>
      </c>
      <c r="D52" s="50">
        <v>66</v>
      </c>
      <c r="E52" s="51" t="s">
        <v>19</v>
      </c>
      <c r="F52" s="50">
        <v>0</v>
      </c>
      <c r="G52" s="50">
        <v>100</v>
      </c>
      <c r="H52" s="50">
        <v>0</v>
      </c>
      <c r="I52" s="50">
        <v>400500</v>
      </c>
      <c r="J52" s="57">
        <v>188.02392557290901</v>
      </c>
      <c r="K52" s="8">
        <f t="shared" si="0"/>
        <v>0</v>
      </c>
    </row>
    <row r="53" spans="1:11" x14ac:dyDescent="0.35">
      <c r="A53" s="50">
        <v>980489698</v>
      </c>
      <c r="B53" s="51" t="s">
        <v>308</v>
      </c>
      <c r="C53" s="50">
        <v>2022</v>
      </c>
      <c r="D53" s="50">
        <v>24</v>
      </c>
      <c r="E53" s="51" t="s">
        <v>19</v>
      </c>
      <c r="F53" s="50">
        <v>100</v>
      </c>
      <c r="G53" s="50">
        <v>80</v>
      </c>
      <c r="H53" s="50">
        <v>77</v>
      </c>
      <c r="I53" s="50">
        <v>400300</v>
      </c>
      <c r="J53" s="57">
        <v>65.808373950518202</v>
      </c>
      <c r="K53" s="8">
        <f t="shared" si="0"/>
        <v>4560.5203147709117</v>
      </c>
    </row>
    <row r="54" spans="1:11" x14ac:dyDescent="0.35">
      <c r="A54" s="50">
        <v>980489698</v>
      </c>
      <c r="B54" s="51" t="s">
        <v>308</v>
      </c>
      <c r="C54" s="50">
        <v>2022</v>
      </c>
      <c r="D54" s="50">
        <v>5</v>
      </c>
      <c r="E54" s="51" t="s">
        <v>19</v>
      </c>
      <c r="F54" s="50">
        <v>100</v>
      </c>
      <c r="G54" s="50">
        <v>100</v>
      </c>
      <c r="H54" s="50">
        <v>18</v>
      </c>
      <c r="I54" s="50">
        <v>400100</v>
      </c>
      <c r="J54" s="57">
        <v>65.808373950518202</v>
      </c>
      <c r="K54" s="8">
        <f t="shared" si="0"/>
        <v>1184.5507311093277</v>
      </c>
    </row>
    <row r="55" spans="1:11" x14ac:dyDescent="0.35">
      <c r="A55" s="50">
        <v>980489698</v>
      </c>
      <c r="B55" s="51" t="s">
        <v>308</v>
      </c>
      <c r="C55" s="50">
        <v>2022</v>
      </c>
      <c r="D55" s="50">
        <v>24</v>
      </c>
      <c r="E55" s="51" t="s">
        <v>19</v>
      </c>
      <c r="F55" s="50">
        <v>100</v>
      </c>
      <c r="G55" s="50">
        <v>100</v>
      </c>
      <c r="H55" s="50">
        <v>1800</v>
      </c>
      <c r="I55" s="50">
        <v>400300</v>
      </c>
      <c r="J55" s="57">
        <v>65.808373950518202</v>
      </c>
      <c r="K55" s="8">
        <f t="shared" si="0"/>
        <v>118455.07311093276</v>
      </c>
    </row>
    <row r="56" spans="1:11" x14ac:dyDescent="0.35">
      <c r="A56" s="50">
        <v>980489698</v>
      </c>
      <c r="B56" s="51" t="s">
        <v>308</v>
      </c>
      <c r="C56" s="50">
        <v>2022</v>
      </c>
      <c r="D56" s="50">
        <v>66</v>
      </c>
      <c r="E56" s="51" t="s">
        <v>19</v>
      </c>
      <c r="F56" s="50">
        <v>100</v>
      </c>
      <c r="G56" s="50">
        <v>100</v>
      </c>
      <c r="H56" s="50">
        <v>587</v>
      </c>
      <c r="I56" s="50">
        <v>400500</v>
      </c>
      <c r="J56" s="57">
        <v>188.02392557290901</v>
      </c>
      <c r="K56" s="8">
        <f t="shared" si="0"/>
        <v>110370.04431129759</v>
      </c>
    </row>
    <row r="57" spans="1:11" x14ac:dyDescent="0.35">
      <c r="A57" s="50">
        <v>980489698</v>
      </c>
      <c r="B57" s="51" t="s">
        <v>308</v>
      </c>
      <c r="C57" s="50">
        <v>2022</v>
      </c>
      <c r="D57" s="50">
        <v>132</v>
      </c>
      <c r="E57" s="51" t="s">
        <v>19</v>
      </c>
      <c r="F57" s="50">
        <v>100</v>
      </c>
      <c r="G57" s="50">
        <v>100</v>
      </c>
      <c r="H57" s="50">
        <v>176</v>
      </c>
      <c r="I57" s="50">
        <v>400700</v>
      </c>
      <c r="J57" s="57">
        <v>413.65263626040002</v>
      </c>
      <c r="K57" s="8">
        <f t="shared" si="0"/>
        <v>72802.863981830407</v>
      </c>
    </row>
    <row r="58" spans="1:11" x14ac:dyDescent="0.35">
      <c r="A58" s="50">
        <v>980489698</v>
      </c>
      <c r="B58" s="51" t="s">
        <v>308</v>
      </c>
      <c r="C58" s="50">
        <v>2022</v>
      </c>
      <c r="D58" s="50">
        <v>24</v>
      </c>
      <c r="E58" s="51" t="s">
        <v>21</v>
      </c>
      <c r="F58" s="50">
        <v>0</v>
      </c>
      <c r="G58" s="50">
        <v>0</v>
      </c>
      <c r="H58" s="50">
        <v>2</v>
      </c>
      <c r="I58" s="50">
        <v>400200</v>
      </c>
      <c r="J58" s="57">
        <v>32.904186975259101</v>
      </c>
      <c r="K58" s="8">
        <f t="shared" si="0"/>
        <v>0</v>
      </c>
    </row>
    <row r="59" spans="1:11" x14ac:dyDescent="0.35">
      <c r="A59" s="50">
        <v>980489698</v>
      </c>
      <c r="B59" s="51" t="s">
        <v>308</v>
      </c>
      <c r="C59" s="50">
        <v>2022</v>
      </c>
      <c r="D59" s="50">
        <v>24</v>
      </c>
      <c r="E59" s="51" t="s">
        <v>21</v>
      </c>
      <c r="F59" s="50">
        <v>100</v>
      </c>
      <c r="G59" s="50">
        <v>80</v>
      </c>
      <c r="H59" s="50">
        <v>25</v>
      </c>
      <c r="I59" s="50">
        <v>400200</v>
      </c>
      <c r="J59" s="57">
        <v>32.904186975259101</v>
      </c>
      <c r="K59" s="8">
        <f t="shared" si="0"/>
        <v>740.34420694332982</v>
      </c>
    </row>
    <row r="60" spans="1:11" x14ac:dyDescent="0.35">
      <c r="A60" s="50">
        <v>980489698</v>
      </c>
      <c r="B60" s="51" t="s">
        <v>308</v>
      </c>
      <c r="C60" s="50">
        <v>2022</v>
      </c>
      <c r="D60" s="50">
        <v>5</v>
      </c>
      <c r="E60" s="51" t="s">
        <v>21</v>
      </c>
      <c r="F60" s="50">
        <v>100</v>
      </c>
      <c r="G60" s="50">
        <v>100</v>
      </c>
      <c r="H60" s="50">
        <v>13</v>
      </c>
      <c r="I60" s="50">
        <v>400000</v>
      </c>
      <c r="J60" s="57">
        <v>32.904186975259101</v>
      </c>
      <c r="K60" s="8">
        <f t="shared" si="0"/>
        <v>427.75443067836829</v>
      </c>
    </row>
    <row r="61" spans="1:11" x14ac:dyDescent="0.35">
      <c r="A61" s="50">
        <v>980489698</v>
      </c>
      <c r="B61" s="51" t="s">
        <v>308</v>
      </c>
      <c r="C61" s="50">
        <v>2022</v>
      </c>
      <c r="D61" s="50">
        <v>24</v>
      </c>
      <c r="E61" s="51" t="s">
        <v>21</v>
      </c>
      <c r="F61" s="50">
        <v>100</v>
      </c>
      <c r="G61" s="50">
        <v>100</v>
      </c>
      <c r="H61" s="50">
        <v>1467</v>
      </c>
      <c r="I61" s="50">
        <v>400200</v>
      </c>
      <c r="J61" s="57">
        <v>32.904186975259101</v>
      </c>
      <c r="K61" s="8">
        <f t="shared" si="0"/>
        <v>48270.442292705098</v>
      </c>
    </row>
    <row r="62" spans="1:11" x14ac:dyDescent="0.35">
      <c r="A62" s="50">
        <v>980489698</v>
      </c>
      <c r="B62" s="51" t="s">
        <v>308</v>
      </c>
      <c r="C62" s="50">
        <v>2022</v>
      </c>
      <c r="D62" s="50">
        <v>66</v>
      </c>
      <c r="E62" s="51" t="s">
        <v>21</v>
      </c>
      <c r="F62" s="50">
        <v>100</v>
      </c>
      <c r="G62" s="50">
        <v>100</v>
      </c>
      <c r="H62" s="50">
        <v>499</v>
      </c>
      <c r="I62" s="50">
        <v>400400</v>
      </c>
      <c r="J62" s="57">
        <v>94.011962786454603</v>
      </c>
      <c r="K62" s="8">
        <f t="shared" si="0"/>
        <v>46911.969430440848</v>
      </c>
    </row>
    <row r="63" spans="1:11" x14ac:dyDescent="0.35">
      <c r="A63" s="50">
        <v>980489698</v>
      </c>
      <c r="B63" s="51" t="s">
        <v>308</v>
      </c>
      <c r="C63" s="50">
        <v>2022</v>
      </c>
      <c r="D63" s="50">
        <v>132</v>
      </c>
      <c r="E63" s="51" t="s">
        <v>21</v>
      </c>
      <c r="F63" s="50">
        <v>100</v>
      </c>
      <c r="G63" s="50">
        <v>100</v>
      </c>
      <c r="H63" s="50">
        <v>98</v>
      </c>
      <c r="I63" s="50">
        <v>400600</v>
      </c>
      <c r="J63" s="57">
        <v>206.82631813020001</v>
      </c>
      <c r="K63" s="8">
        <f t="shared" si="0"/>
        <v>20268.9791767596</v>
      </c>
    </row>
    <row r="64" spans="1:11" x14ac:dyDescent="0.35">
      <c r="A64" s="50">
        <v>918312730</v>
      </c>
      <c r="B64" s="51" t="s">
        <v>309</v>
      </c>
      <c r="C64" s="50">
        <v>2022</v>
      </c>
      <c r="D64" s="50">
        <v>24</v>
      </c>
      <c r="E64" s="51" t="s">
        <v>19</v>
      </c>
      <c r="F64" s="50">
        <v>100</v>
      </c>
      <c r="G64" s="50">
        <v>100</v>
      </c>
      <c r="H64" s="50">
        <v>10</v>
      </c>
      <c r="I64" s="50">
        <v>400300</v>
      </c>
      <c r="J64" s="57">
        <v>65.808373950518202</v>
      </c>
      <c r="K64" s="8">
        <f t="shared" si="0"/>
        <v>658.08373950518205</v>
      </c>
    </row>
    <row r="65" spans="1:11" x14ac:dyDescent="0.35">
      <c r="A65" s="50">
        <v>918312730</v>
      </c>
      <c r="B65" s="51" t="s">
        <v>309</v>
      </c>
      <c r="C65" s="50">
        <v>2022</v>
      </c>
      <c r="D65" s="50">
        <v>132</v>
      </c>
      <c r="E65" s="51" t="s">
        <v>19</v>
      </c>
      <c r="F65" s="50">
        <v>100</v>
      </c>
      <c r="G65" s="50">
        <v>100</v>
      </c>
      <c r="H65" s="50">
        <v>3</v>
      </c>
      <c r="I65" s="50">
        <v>400700</v>
      </c>
      <c r="J65" s="57">
        <v>413.65263626040002</v>
      </c>
      <c r="K65" s="8">
        <f t="shared" si="0"/>
        <v>1240.9579087812001</v>
      </c>
    </row>
    <row r="66" spans="1:11" x14ac:dyDescent="0.35">
      <c r="A66" s="50">
        <v>918312730</v>
      </c>
      <c r="B66" s="51" t="s">
        <v>309</v>
      </c>
      <c r="C66" s="50">
        <v>2022</v>
      </c>
      <c r="D66" s="50">
        <v>24</v>
      </c>
      <c r="E66" s="51" t="s">
        <v>21</v>
      </c>
      <c r="F66" s="50">
        <v>100</v>
      </c>
      <c r="G66" s="50">
        <v>100</v>
      </c>
      <c r="H66" s="50">
        <v>40</v>
      </c>
      <c r="I66" s="50">
        <v>400200</v>
      </c>
      <c r="J66" s="57">
        <v>32.904186975259101</v>
      </c>
      <c r="K66" s="8">
        <f t="shared" si="0"/>
        <v>1316.1674790103641</v>
      </c>
    </row>
    <row r="67" spans="1:11" x14ac:dyDescent="0.35">
      <c r="A67" s="50">
        <v>918312730</v>
      </c>
      <c r="B67" s="51" t="s">
        <v>309</v>
      </c>
      <c r="C67" s="50">
        <v>2022</v>
      </c>
      <c r="D67" s="50">
        <v>66</v>
      </c>
      <c r="E67" s="51" t="s">
        <v>21</v>
      </c>
      <c r="F67" s="50">
        <v>100</v>
      </c>
      <c r="G67" s="50">
        <v>100</v>
      </c>
      <c r="H67" s="50">
        <v>23</v>
      </c>
      <c r="I67" s="50">
        <v>400400</v>
      </c>
      <c r="J67" s="57">
        <v>94.011962786454603</v>
      </c>
      <c r="K67" s="8">
        <f t="shared" si="0"/>
        <v>2162.2751440884558</v>
      </c>
    </row>
    <row r="68" spans="1:11" x14ac:dyDescent="0.35">
      <c r="A68" s="50">
        <v>882783022</v>
      </c>
      <c r="B68" s="51" t="s">
        <v>392</v>
      </c>
      <c r="C68" s="50">
        <v>2022</v>
      </c>
      <c r="D68" s="50">
        <v>24</v>
      </c>
      <c r="E68" s="51" t="s">
        <v>19</v>
      </c>
      <c r="F68" s="50">
        <v>100</v>
      </c>
      <c r="G68" s="50">
        <v>100</v>
      </c>
      <c r="H68" s="50">
        <v>15</v>
      </c>
      <c r="I68" s="50">
        <v>400300</v>
      </c>
      <c r="J68" s="57">
        <v>65.808373950518202</v>
      </c>
      <c r="K68" s="8">
        <f t="shared" ref="K68:K131" si="1">(H68*0.5*(F68/100+G68/100))*J68</f>
        <v>987.12560925777302</v>
      </c>
    </row>
    <row r="69" spans="1:11" x14ac:dyDescent="0.35">
      <c r="A69" s="50">
        <v>882783022</v>
      </c>
      <c r="B69" s="51" t="s">
        <v>392</v>
      </c>
      <c r="C69" s="50">
        <v>2022</v>
      </c>
      <c r="D69" s="50">
        <v>24</v>
      </c>
      <c r="E69" s="51" t="s">
        <v>21</v>
      </c>
      <c r="F69" s="50">
        <v>0</v>
      </c>
      <c r="G69" s="50">
        <v>100</v>
      </c>
      <c r="H69" s="50">
        <v>1</v>
      </c>
      <c r="I69" s="50">
        <v>400200</v>
      </c>
      <c r="J69" s="57">
        <v>32.904186975259101</v>
      </c>
      <c r="K69" s="8">
        <f t="shared" si="1"/>
        <v>16.452093487629551</v>
      </c>
    </row>
    <row r="70" spans="1:11" x14ac:dyDescent="0.35">
      <c r="A70" s="50">
        <v>882783022</v>
      </c>
      <c r="B70" s="51" t="s">
        <v>392</v>
      </c>
      <c r="C70" s="50">
        <v>2022</v>
      </c>
      <c r="D70" s="50">
        <v>24</v>
      </c>
      <c r="E70" s="51" t="s">
        <v>21</v>
      </c>
      <c r="F70" s="50">
        <v>100</v>
      </c>
      <c r="G70" s="50">
        <v>100</v>
      </c>
      <c r="H70" s="50">
        <v>7</v>
      </c>
      <c r="I70" s="50">
        <v>400200</v>
      </c>
      <c r="J70" s="57">
        <v>32.904186975259101</v>
      </c>
      <c r="K70" s="8">
        <f t="shared" si="1"/>
        <v>230.3293088268137</v>
      </c>
    </row>
    <row r="71" spans="1:11" x14ac:dyDescent="0.35">
      <c r="A71" s="50">
        <v>966731508</v>
      </c>
      <c r="B71" s="51" t="s">
        <v>339</v>
      </c>
      <c r="C71" s="50">
        <v>2022</v>
      </c>
      <c r="D71" s="50">
        <v>24</v>
      </c>
      <c r="E71" s="51" t="s">
        <v>21</v>
      </c>
      <c r="F71" s="50">
        <v>100</v>
      </c>
      <c r="G71" s="50">
        <v>100</v>
      </c>
      <c r="H71" s="50">
        <v>32</v>
      </c>
      <c r="I71" s="50">
        <v>400200</v>
      </c>
      <c r="J71" s="57">
        <v>32.904186975259101</v>
      </c>
      <c r="K71" s="8">
        <f t="shared" si="1"/>
        <v>1052.9339832082912</v>
      </c>
    </row>
    <row r="72" spans="1:11" x14ac:dyDescent="0.35">
      <c r="A72" s="50">
        <v>966731508</v>
      </c>
      <c r="B72" s="51" t="s">
        <v>339</v>
      </c>
      <c r="C72" s="50">
        <v>2022</v>
      </c>
      <c r="D72" s="50">
        <v>132</v>
      </c>
      <c r="E72" s="51" t="s">
        <v>21</v>
      </c>
      <c r="F72" s="50">
        <v>100</v>
      </c>
      <c r="G72" s="50">
        <v>100</v>
      </c>
      <c r="H72" s="50">
        <v>1</v>
      </c>
      <c r="I72" s="50">
        <v>400600</v>
      </c>
      <c r="J72" s="57">
        <v>206.82631813020001</v>
      </c>
      <c r="K72" s="8">
        <f t="shared" si="1"/>
        <v>206.82631813020001</v>
      </c>
    </row>
    <row r="73" spans="1:11" x14ac:dyDescent="0.35">
      <c r="A73" s="50">
        <v>915635857</v>
      </c>
      <c r="B73" s="51" t="s">
        <v>351</v>
      </c>
      <c r="C73" s="50">
        <v>2022</v>
      </c>
      <c r="D73" s="50">
        <v>66</v>
      </c>
      <c r="E73" s="51" t="s">
        <v>19</v>
      </c>
      <c r="F73" s="50">
        <v>0</v>
      </c>
      <c r="G73" s="50">
        <v>0</v>
      </c>
      <c r="H73" s="50">
        <v>5</v>
      </c>
      <c r="I73" s="50">
        <v>400500</v>
      </c>
      <c r="J73" s="57">
        <v>188.02392557290901</v>
      </c>
      <c r="K73" s="8">
        <f t="shared" si="1"/>
        <v>0</v>
      </c>
    </row>
    <row r="74" spans="1:11" x14ac:dyDescent="0.35">
      <c r="A74" s="50">
        <v>915635857</v>
      </c>
      <c r="B74" s="51" t="s">
        <v>351</v>
      </c>
      <c r="C74" s="50">
        <v>2022</v>
      </c>
      <c r="D74" s="50">
        <v>24</v>
      </c>
      <c r="E74" s="51" t="s">
        <v>19</v>
      </c>
      <c r="F74" s="50">
        <v>100</v>
      </c>
      <c r="G74" s="50">
        <v>100</v>
      </c>
      <c r="H74" s="50">
        <v>163</v>
      </c>
      <c r="I74" s="50">
        <v>400300</v>
      </c>
      <c r="J74" s="57">
        <v>65.808373950518202</v>
      </c>
      <c r="K74" s="8">
        <f t="shared" si="1"/>
        <v>10726.764953934467</v>
      </c>
    </row>
    <row r="75" spans="1:11" x14ac:dyDescent="0.35">
      <c r="A75" s="50">
        <v>915635857</v>
      </c>
      <c r="B75" s="51" t="s">
        <v>351</v>
      </c>
      <c r="C75" s="50">
        <v>2022</v>
      </c>
      <c r="D75" s="50">
        <v>66</v>
      </c>
      <c r="E75" s="51" t="s">
        <v>19</v>
      </c>
      <c r="F75" s="50">
        <v>100</v>
      </c>
      <c r="G75" s="50">
        <v>100</v>
      </c>
      <c r="H75" s="50">
        <v>98</v>
      </c>
      <c r="I75" s="50">
        <v>400500</v>
      </c>
      <c r="J75" s="57">
        <v>188.02392557290901</v>
      </c>
      <c r="K75" s="8">
        <f t="shared" si="1"/>
        <v>18426.344706145082</v>
      </c>
    </row>
    <row r="76" spans="1:11" x14ac:dyDescent="0.35">
      <c r="A76" s="50">
        <v>915635857</v>
      </c>
      <c r="B76" s="51" t="s">
        <v>351</v>
      </c>
      <c r="C76" s="50">
        <v>2022</v>
      </c>
      <c r="D76" s="50">
        <v>132</v>
      </c>
      <c r="E76" s="51" t="s">
        <v>19</v>
      </c>
      <c r="F76" s="50">
        <v>100</v>
      </c>
      <c r="G76" s="50">
        <v>100</v>
      </c>
      <c r="H76" s="50">
        <v>8</v>
      </c>
      <c r="I76" s="50">
        <v>400700</v>
      </c>
      <c r="J76" s="57">
        <v>413.65263626040002</v>
      </c>
      <c r="K76" s="8">
        <f t="shared" si="1"/>
        <v>3309.2210900832001</v>
      </c>
    </row>
    <row r="77" spans="1:11" x14ac:dyDescent="0.35">
      <c r="A77" s="50">
        <v>915635857</v>
      </c>
      <c r="B77" s="51" t="s">
        <v>351</v>
      </c>
      <c r="C77" s="50">
        <v>2022</v>
      </c>
      <c r="D77" s="50">
        <v>24</v>
      </c>
      <c r="E77" s="51" t="s">
        <v>21</v>
      </c>
      <c r="F77" s="50">
        <v>0</v>
      </c>
      <c r="G77" s="50">
        <v>0</v>
      </c>
      <c r="H77" s="50">
        <v>2</v>
      </c>
      <c r="I77" s="50">
        <v>400200</v>
      </c>
      <c r="J77" s="57">
        <v>32.904186975259101</v>
      </c>
      <c r="K77" s="8">
        <f t="shared" si="1"/>
        <v>0</v>
      </c>
    </row>
    <row r="78" spans="1:11" x14ac:dyDescent="0.35">
      <c r="A78" s="50">
        <v>915635857</v>
      </c>
      <c r="B78" s="51" t="s">
        <v>351</v>
      </c>
      <c r="C78" s="50">
        <v>2022</v>
      </c>
      <c r="D78" s="50">
        <v>24</v>
      </c>
      <c r="E78" s="51" t="s">
        <v>21</v>
      </c>
      <c r="F78" s="50">
        <v>100</v>
      </c>
      <c r="G78" s="50">
        <v>100</v>
      </c>
      <c r="H78" s="50">
        <v>128</v>
      </c>
      <c r="I78" s="50">
        <v>400200</v>
      </c>
      <c r="J78" s="57">
        <v>32.904186975259101</v>
      </c>
      <c r="K78" s="8">
        <f t="shared" si="1"/>
        <v>4211.735932833165</v>
      </c>
    </row>
    <row r="79" spans="1:11" x14ac:dyDescent="0.35">
      <c r="A79" s="50">
        <v>915635857</v>
      </c>
      <c r="B79" s="51" t="s">
        <v>351</v>
      </c>
      <c r="C79" s="50">
        <v>2022</v>
      </c>
      <c r="D79" s="50">
        <v>66</v>
      </c>
      <c r="E79" s="51" t="s">
        <v>21</v>
      </c>
      <c r="F79" s="50">
        <v>100</v>
      </c>
      <c r="G79" s="50">
        <v>100</v>
      </c>
      <c r="H79" s="50">
        <v>109</v>
      </c>
      <c r="I79" s="50">
        <v>400400</v>
      </c>
      <c r="J79" s="57">
        <v>94.011962786454603</v>
      </c>
      <c r="K79" s="8">
        <f t="shared" si="1"/>
        <v>10247.303943723551</v>
      </c>
    </row>
    <row r="80" spans="1:11" x14ac:dyDescent="0.35">
      <c r="A80" s="50">
        <v>915635857</v>
      </c>
      <c r="B80" s="51" t="s">
        <v>351</v>
      </c>
      <c r="C80" s="50">
        <v>2022</v>
      </c>
      <c r="D80" s="50">
        <v>300</v>
      </c>
      <c r="E80" s="51" t="s">
        <v>21</v>
      </c>
      <c r="F80" s="50">
        <v>100</v>
      </c>
      <c r="G80" s="50">
        <v>100</v>
      </c>
      <c r="H80" s="50">
        <v>6</v>
      </c>
      <c r="I80" s="50">
        <v>400800</v>
      </c>
      <c r="J80" s="57">
        <v>564.07177671872796</v>
      </c>
      <c r="K80" s="8">
        <f t="shared" si="1"/>
        <v>3384.4306603123678</v>
      </c>
    </row>
    <row r="81" spans="1:11" x14ac:dyDescent="0.35">
      <c r="A81" s="50">
        <v>923354204</v>
      </c>
      <c r="B81" s="51" t="s">
        <v>352</v>
      </c>
      <c r="C81" s="50">
        <v>2022</v>
      </c>
      <c r="D81" s="50">
        <v>24</v>
      </c>
      <c r="E81" s="51" t="s">
        <v>19</v>
      </c>
      <c r="F81" s="50">
        <v>100</v>
      </c>
      <c r="G81" s="50">
        <v>100</v>
      </c>
      <c r="H81" s="50">
        <v>10</v>
      </c>
      <c r="I81" s="50">
        <v>400300</v>
      </c>
      <c r="J81" s="57">
        <v>65.808373950518202</v>
      </c>
      <c r="K81" s="8">
        <f t="shared" si="1"/>
        <v>658.08373950518205</v>
      </c>
    </row>
    <row r="82" spans="1:11" x14ac:dyDescent="0.35">
      <c r="A82" s="50">
        <v>923354204</v>
      </c>
      <c r="B82" s="51" t="s">
        <v>352</v>
      </c>
      <c r="C82" s="50">
        <v>2022</v>
      </c>
      <c r="D82" s="50">
        <v>24</v>
      </c>
      <c r="E82" s="51" t="s">
        <v>21</v>
      </c>
      <c r="F82" s="50">
        <v>100</v>
      </c>
      <c r="G82" s="50">
        <v>100</v>
      </c>
      <c r="H82" s="50">
        <v>58</v>
      </c>
      <c r="I82" s="50">
        <v>400200</v>
      </c>
      <c r="J82" s="57">
        <v>32.904186975259101</v>
      </c>
      <c r="K82" s="8">
        <f t="shared" si="1"/>
        <v>1908.4428445650278</v>
      </c>
    </row>
    <row r="83" spans="1:11" x14ac:dyDescent="0.35">
      <c r="A83" s="50">
        <v>923354204</v>
      </c>
      <c r="B83" s="51" t="s">
        <v>352</v>
      </c>
      <c r="C83" s="50">
        <v>2022</v>
      </c>
      <c r="D83" s="50">
        <v>66</v>
      </c>
      <c r="E83" s="51" t="s">
        <v>21</v>
      </c>
      <c r="F83" s="50">
        <v>100</v>
      </c>
      <c r="G83" s="50">
        <v>100</v>
      </c>
      <c r="H83" s="50">
        <v>26</v>
      </c>
      <c r="I83" s="50">
        <v>400400</v>
      </c>
      <c r="J83" s="57">
        <v>94.011962786454603</v>
      </c>
      <c r="K83" s="8">
        <f t="shared" si="1"/>
        <v>2444.3110324478198</v>
      </c>
    </row>
    <row r="84" spans="1:11" x14ac:dyDescent="0.35">
      <c r="A84" s="50">
        <v>923354204</v>
      </c>
      <c r="B84" s="51" t="s">
        <v>352</v>
      </c>
      <c r="C84" s="50">
        <v>2022</v>
      </c>
      <c r="D84" s="50">
        <v>132</v>
      </c>
      <c r="E84" s="51" t="s">
        <v>21</v>
      </c>
      <c r="F84" s="50">
        <v>100</v>
      </c>
      <c r="G84" s="50">
        <v>100</v>
      </c>
      <c r="H84" s="50">
        <v>9</v>
      </c>
      <c r="I84" s="50">
        <v>400600</v>
      </c>
      <c r="J84" s="57">
        <v>206.82631813020001</v>
      </c>
      <c r="K84" s="8">
        <f t="shared" si="1"/>
        <v>1861.4368631718</v>
      </c>
    </row>
    <row r="85" spans="1:11" x14ac:dyDescent="0.35">
      <c r="A85" s="50">
        <v>925549738</v>
      </c>
      <c r="B85" s="51" t="s">
        <v>388</v>
      </c>
      <c r="C85" s="50">
        <v>2022</v>
      </c>
      <c r="D85" s="50">
        <v>24</v>
      </c>
      <c r="E85" s="51" t="s">
        <v>21</v>
      </c>
      <c r="F85" s="50">
        <v>100</v>
      </c>
      <c r="G85" s="50">
        <v>100</v>
      </c>
      <c r="H85" s="50">
        <v>30</v>
      </c>
      <c r="I85" s="50">
        <v>400200</v>
      </c>
      <c r="J85" s="57">
        <v>32.904186975259101</v>
      </c>
      <c r="K85" s="8">
        <f t="shared" si="1"/>
        <v>987.12560925777302</v>
      </c>
    </row>
    <row r="86" spans="1:11" x14ac:dyDescent="0.35">
      <c r="A86" s="50">
        <v>925549738</v>
      </c>
      <c r="B86" s="51" t="s">
        <v>388</v>
      </c>
      <c r="C86" s="50">
        <v>2022</v>
      </c>
      <c r="D86" s="50">
        <v>66</v>
      </c>
      <c r="E86" s="51" t="s">
        <v>21</v>
      </c>
      <c r="F86" s="50">
        <v>100</v>
      </c>
      <c r="G86" s="50">
        <v>100</v>
      </c>
      <c r="H86" s="50">
        <v>5</v>
      </c>
      <c r="I86" s="50">
        <v>400400</v>
      </c>
      <c r="J86" s="57">
        <v>94.011962786454603</v>
      </c>
      <c r="K86" s="8">
        <f t="shared" si="1"/>
        <v>470.05981393227302</v>
      </c>
    </row>
    <row r="87" spans="1:11" x14ac:dyDescent="0.35">
      <c r="A87" s="50">
        <v>982974011</v>
      </c>
      <c r="B87" s="51" t="s">
        <v>523</v>
      </c>
      <c r="C87" s="50">
        <v>2022</v>
      </c>
      <c r="D87" s="50">
        <v>5</v>
      </c>
      <c r="E87" s="51" t="s">
        <v>19</v>
      </c>
      <c r="F87" s="50">
        <v>100</v>
      </c>
      <c r="G87" s="50">
        <v>100</v>
      </c>
      <c r="H87" s="50">
        <v>1</v>
      </c>
      <c r="I87" s="50">
        <v>400100</v>
      </c>
      <c r="J87" s="57">
        <v>65.808373950518202</v>
      </c>
      <c r="K87" s="8">
        <f t="shared" si="1"/>
        <v>65.808373950518202</v>
      </c>
    </row>
    <row r="88" spans="1:11" x14ac:dyDescent="0.35">
      <c r="A88" s="50">
        <v>982974011</v>
      </c>
      <c r="B88" s="51" t="s">
        <v>523</v>
      </c>
      <c r="C88" s="50">
        <v>2022</v>
      </c>
      <c r="D88" s="50">
        <v>24</v>
      </c>
      <c r="E88" s="51" t="s">
        <v>19</v>
      </c>
      <c r="F88" s="50">
        <v>100</v>
      </c>
      <c r="G88" s="50">
        <v>100</v>
      </c>
      <c r="H88" s="50">
        <v>580</v>
      </c>
      <c r="I88" s="50">
        <v>400300</v>
      </c>
      <c r="J88" s="57">
        <v>65.808373950518202</v>
      </c>
      <c r="K88" s="8">
        <f t="shared" si="1"/>
        <v>38168.856891300558</v>
      </c>
    </row>
    <row r="89" spans="1:11" x14ac:dyDescent="0.35">
      <c r="A89" s="50">
        <v>982974011</v>
      </c>
      <c r="B89" s="51" t="s">
        <v>523</v>
      </c>
      <c r="C89" s="50">
        <v>2022</v>
      </c>
      <c r="D89" s="50">
        <v>66</v>
      </c>
      <c r="E89" s="51" t="s">
        <v>19</v>
      </c>
      <c r="F89" s="50">
        <v>100</v>
      </c>
      <c r="G89" s="50">
        <v>100</v>
      </c>
      <c r="H89" s="50">
        <v>97</v>
      </c>
      <c r="I89" s="50">
        <v>400500</v>
      </c>
      <c r="J89" s="57">
        <v>188.02392557290901</v>
      </c>
      <c r="K89" s="8">
        <f t="shared" si="1"/>
        <v>18238.320780572172</v>
      </c>
    </row>
    <row r="90" spans="1:11" x14ac:dyDescent="0.35">
      <c r="A90" s="50">
        <v>982974011</v>
      </c>
      <c r="B90" s="51" t="s">
        <v>523</v>
      </c>
      <c r="C90" s="50">
        <v>2022</v>
      </c>
      <c r="D90" s="50">
        <v>132</v>
      </c>
      <c r="E90" s="51" t="s">
        <v>19</v>
      </c>
      <c r="F90" s="50">
        <v>100</v>
      </c>
      <c r="G90" s="50">
        <v>100</v>
      </c>
      <c r="H90" s="50">
        <v>170</v>
      </c>
      <c r="I90" s="50">
        <v>400700</v>
      </c>
      <c r="J90" s="57">
        <v>413.65263626040002</v>
      </c>
      <c r="K90" s="8">
        <f t="shared" si="1"/>
        <v>70320.948164268004</v>
      </c>
    </row>
    <row r="91" spans="1:11" x14ac:dyDescent="0.35">
      <c r="A91" s="50">
        <v>982974011</v>
      </c>
      <c r="B91" s="51" t="s">
        <v>523</v>
      </c>
      <c r="C91" s="50">
        <v>2022</v>
      </c>
      <c r="D91" s="50">
        <v>132</v>
      </c>
      <c r="E91" s="51" t="s">
        <v>21</v>
      </c>
      <c r="F91" s="50">
        <v>50</v>
      </c>
      <c r="G91" s="50">
        <v>50</v>
      </c>
      <c r="H91" s="50">
        <v>4</v>
      </c>
      <c r="I91" s="50">
        <v>400600</v>
      </c>
      <c r="J91" s="57">
        <v>206.82631813020001</v>
      </c>
      <c r="K91" s="8">
        <f t="shared" si="1"/>
        <v>413.65263626040002</v>
      </c>
    </row>
    <row r="92" spans="1:11" x14ac:dyDescent="0.35">
      <c r="A92" s="50">
        <v>982974011</v>
      </c>
      <c r="B92" s="51" t="s">
        <v>523</v>
      </c>
      <c r="C92" s="50">
        <v>2022</v>
      </c>
      <c r="D92" s="50">
        <v>24</v>
      </c>
      <c r="E92" s="51" t="s">
        <v>21</v>
      </c>
      <c r="F92" s="50">
        <v>100</v>
      </c>
      <c r="G92" s="50">
        <v>100</v>
      </c>
      <c r="H92" s="50">
        <v>295</v>
      </c>
      <c r="I92" s="50">
        <v>400200</v>
      </c>
      <c r="J92" s="57">
        <v>32.904186975259101</v>
      </c>
      <c r="K92" s="8">
        <f t="shared" si="1"/>
        <v>9706.7351577014342</v>
      </c>
    </row>
    <row r="93" spans="1:11" x14ac:dyDescent="0.35">
      <c r="A93" s="50">
        <v>982974011</v>
      </c>
      <c r="B93" s="51" t="s">
        <v>523</v>
      </c>
      <c r="C93" s="50">
        <v>2022</v>
      </c>
      <c r="D93" s="50">
        <v>66</v>
      </c>
      <c r="E93" s="51" t="s">
        <v>21</v>
      </c>
      <c r="F93" s="50">
        <v>100</v>
      </c>
      <c r="G93" s="50">
        <v>100</v>
      </c>
      <c r="H93" s="50">
        <v>114</v>
      </c>
      <c r="I93" s="50">
        <v>400400</v>
      </c>
      <c r="J93" s="57">
        <v>94.011962786454603</v>
      </c>
      <c r="K93" s="8">
        <f t="shared" si="1"/>
        <v>10717.363757655825</v>
      </c>
    </row>
    <row r="94" spans="1:11" x14ac:dyDescent="0.35">
      <c r="A94" s="50">
        <v>982974011</v>
      </c>
      <c r="B94" s="51" t="s">
        <v>523</v>
      </c>
      <c r="C94" s="50">
        <v>2022</v>
      </c>
      <c r="D94" s="50">
        <v>132</v>
      </c>
      <c r="E94" s="51" t="s">
        <v>21</v>
      </c>
      <c r="F94" s="50">
        <v>100</v>
      </c>
      <c r="G94" s="50">
        <v>100</v>
      </c>
      <c r="H94" s="50">
        <v>116</v>
      </c>
      <c r="I94" s="50">
        <v>400600</v>
      </c>
      <c r="J94" s="57">
        <v>206.82631813020001</v>
      </c>
      <c r="K94" s="8">
        <f t="shared" si="1"/>
        <v>23991.852903103201</v>
      </c>
    </row>
    <row r="95" spans="1:11" x14ac:dyDescent="0.35">
      <c r="A95" s="50">
        <v>953681781</v>
      </c>
      <c r="B95" s="51" t="s">
        <v>393</v>
      </c>
      <c r="C95" s="50">
        <v>2022</v>
      </c>
      <c r="D95" s="50">
        <v>24</v>
      </c>
      <c r="E95" s="51" t="s">
        <v>21</v>
      </c>
      <c r="F95" s="50">
        <v>0</v>
      </c>
      <c r="G95" s="50">
        <v>0</v>
      </c>
      <c r="H95" s="50">
        <v>2</v>
      </c>
      <c r="I95" s="50">
        <v>400200</v>
      </c>
      <c r="J95" s="57">
        <v>32.904186975259101</v>
      </c>
      <c r="K95" s="8">
        <f t="shared" si="1"/>
        <v>0</v>
      </c>
    </row>
    <row r="96" spans="1:11" x14ac:dyDescent="0.35">
      <c r="A96" s="50">
        <v>976894677</v>
      </c>
      <c r="B96" s="51" t="s">
        <v>386</v>
      </c>
      <c r="C96" s="50">
        <v>2022</v>
      </c>
      <c r="D96" s="50">
        <v>300</v>
      </c>
      <c r="E96" s="51" t="s">
        <v>21</v>
      </c>
      <c r="F96" s="50">
        <v>47.29</v>
      </c>
      <c r="G96" s="50">
        <v>47.29</v>
      </c>
      <c r="H96" s="50">
        <v>2</v>
      </c>
      <c r="I96" s="50">
        <v>400800</v>
      </c>
      <c r="J96" s="57">
        <v>564.07177671872796</v>
      </c>
      <c r="K96" s="8">
        <f t="shared" si="1"/>
        <v>533.49908642057289</v>
      </c>
    </row>
    <row r="97" spans="1:11" x14ac:dyDescent="0.35">
      <c r="A97" s="50">
        <v>976894677</v>
      </c>
      <c r="B97" s="51" t="s">
        <v>386</v>
      </c>
      <c r="C97" s="50">
        <v>2022</v>
      </c>
      <c r="D97" s="50">
        <v>66</v>
      </c>
      <c r="E97" s="51" t="s">
        <v>21</v>
      </c>
      <c r="F97" s="50">
        <v>100</v>
      </c>
      <c r="G97" s="50">
        <v>100</v>
      </c>
      <c r="H97" s="50">
        <v>2</v>
      </c>
      <c r="I97" s="50">
        <v>400400</v>
      </c>
      <c r="J97" s="57">
        <v>94.011962786454603</v>
      </c>
      <c r="K97" s="8">
        <f t="shared" si="1"/>
        <v>188.02392557290921</v>
      </c>
    </row>
    <row r="98" spans="1:11" x14ac:dyDescent="0.35">
      <c r="A98" s="50">
        <v>971589752</v>
      </c>
      <c r="B98" s="51" t="s">
        <v>25</v>
      </c>
      <c r="C98" s="50">
        <v>2022</v>
      </c>
      <c r="D98" s="50">
        <v>24</v>
      </c>
      <c r="E98" s="51" t="s">
        <v>19</v>
      </c>
      <c r="F98" s="50">
        <v>100</v>
      </c>
      <c r="G98" s="50">
        <v>100</v>
      </c>
      <c r="H98" s="50">
        <v>17</v>
      </c>
      <c r="I98" s="50">
        <v>400300</v>
      </c>
      <c r="J98" s="57">
        <v>65.808373950518202</v>
      </c>
      <c r="K98" s="8">
        <f t="shared" si="1"/>
        <v>1118.7423571588095</v>
      </c>
    </row>
    <row r="99" spans="1:11" x14ac:dyDescent="0.35">
      <c r="A99" s="50">
        <v>971589752</v>
      </c>
      <c r="B99" s="51" t="s">
        <v>25</v>
      </c>
      <c r="C99" s="50">
        <v>2022</v>
      </c>
      <c r="D99" s="50">
        <v>66</v>
      </c>
      <c r="E99" s="51" t="s">
        <v>19</v>
      </c>
      <c r="F99" s="50">
        <v>100</v>
      </c>
      <c r="G99" s="50">
        <v>100</v>
      </c>
      <c r="H99" s="50">
        <v>3</v>
      </c>
      <c r="I99" s="50">
        <v>400500</v>
      </c>
      <c r="J99" s="57">
        <v>188.02392557290901</v>
      </c>
      <c r="K99" s="8">
        <f t="shared" si="1"/>
        <v>564.07177671872705</v>
      </c>
    </row>
    <row r="100" spans="1:11" x14ac:dyDescent="0.35">
      <c r="A100" s="50">
        <v>971589752</v>
      </c>
      <c r="B100" s="51" t="s">
        <v>25</v>
      </c>
      <c r="C100" s="50">
        <v>2022</v>
      </c>
      <c r="D100" s="50">
        <v>24</v>
      </c>
      <c r="E100" s="51" t="s">
        <v>21</v>
      </c>
      <c r="F100" s="50">
        <v>100</v>
      </c>
      <c r="G100" s="50">
        <v>100</v>
      </c>
      <c r="H100" s="50">
        <v>29</v>
      </c>
      <c r="I100" s="50">
        <v>400200</v>
      </c>
      <c r="J100" s="57">
        <v>32.904186975259101</v>
      </c>
      <c r="K100" s="8">
        <f t="shared" si="1"/>
        <v>954.22142228251391</v>
      </c>
    </row>
    <row r="101" spans="1:11" x14ac:dyDescent="0.35">
      <c r="A101" s="50">
        <v>971589752</v>
      </c>
      <c r="B101" s="51" t="s">
        <v>25</v>
      </c>
      <c r="C101" s="50">
        <v>2022</v>
      </c>
      <c r="D101" s="50">
        <v>66</v>
      </c>
      <c r="E101" s="51" t="s">
        <v>21</v>
      </c>
      <c r="F101" s="50">
        <v>100</v>
      </c>
      <c r="G101" s="50">
        <v>100</v>
      </c>
      <c r="H101" s="50">
        <v>20</v>
      </c>
      <c r="I101" s="50">
        <v>400400</v>
      </c>
      <c r="J101" s="57">
        <v>94.011962786454603</v>
      </c>
      <c r="K101" s="8">
        <f t="shared" si="1"/>
        <v>1880.2392557290921</v>
      </c>
    </row>
    <row r="102" spans="1:11" x14ac:dyDescent="0.35">
      <c r="A102" s="50">
        <v>923050612</v>
      </c>
      <c r="B102" s="51" t="s">
        <v>353</v>
      </c>
      <c r="C102" s="50">
        <v>2022</v>
      </c>
      <c r="D102" s="50">
        <v>24</v>
      </c>
      <c r="E102" s="51" t="s">
        <v>21</v>
      </c>
      <c r="F102" s="50">
        <v>100</v>
      </c>
      <c r="G102" s="50">
        <v>100</v>
      </c>
      <c r="H102" s="50">
        <v>16</v>
      </c>
      <c r="I102" s="50">
        <v>400200</v>
      </c>
      <c r="J102" s="57">
        <v>32.904186975259101</v>
      </c>
      <c r="K102" s="8">
        <f t="shared" si="1"/>
        <v>526.46699160414562</v>
      </c>
    </row>
    <row r="103" spans="1:11" x14ac:dyDescent="0.35">
      <c r="A103" s="50">
        <v>923050612</v>
      </c>
      <c r="B103" s="51" t="s">
        <v>353</v>
      </c>
      <c r="C103" s="50">
        <v>2022</v>
      </c>
      <c r="D103" s="50">
        <v>66</v>
      </c>
      <c r="E103" s="51" t="s">
        <v>21</v>
      </c>
      <c r="F103" s="50">
        <v>100</v>
      </c>
      <c r="G103" s="50">
        <v>100</v>
      </c>
      <c r="H103" s="50">
        <v>6</v>
      </c>
      <c r="I103" s="50">
        <v>400400</v>
      </c>
      <c r="J103" s="57">
        <v>94.011962786454603</v>
      </c>
      <c r="K103" s="8">
        <f t="shared" si="1"/>
        <v>564.07177671872762</v>
      </c>
    </row>
    <row r="104" spans="1:11" x14ac:dyDescent="0.35">
      <c r="A104" s="50">
        <v>998509289</v>
      </c>
      <c r="B104" s="51" t="s">
        <v>26</v>
      </c>
      <c r="C104" s="50">
        <v>2022</v>
      </c>
      <c r="D104" s="50">
        <v>24</v>
      </c>
      <c r="E104" s="51" t="s">
        <v>19</v>
      </c>
      <c r="F104" s="50">
        <v>100</v>
      </c>
      <c r="G104" s="50">
        <v>100</v>
      </c>
      <c r="H104" s="50">
        <v>96</v>
      </c>
      <c r="I104" s="50">
        <v>400300</v>
      </c>
      <c r="J104" s="57">
        <v>65.808373950518202</v>
      </c>
      <c r="K104" s="8">
        <f t="shared" si="1"/>
        <v>6317.603899249747</v>
      </c>
    </row>
    <row r="105" spans="1:11" x14ac:dyDescent="0.35">
      <c r="A105" s="50">
        <v>998509289</v>
      </c>
      <c r="B105" s="51" t="s">
        <v>26</v>
      </c>
      <c r="C105" s="50">
        <v>2022</v>
      </c>
      <c r="D105" s="50">
        <v>132</v>
      </c>
      <c r="E105" s="51" t="s">
        <v>19</v>
      </c>
      <c r="F105" s="50">
        <v>100</v>
      </c>
      <c r="G105" s="50">
        <v>100</v>
      </c>
      <c r="H105" s="50">
        <v>30</v>
      </c>
      <c r="I105" s="50">
        <v>400700</v>
      </c>
      <c r="J105" s="57">
        <v>413.65263626040002</v>
      </c>
      <c r="K105" s="8">
        <f t="shared" si="1"/>
        <v>12409.579087812001</v>
      </c>
    </row>
    <row r="106" spans="1:11" x14ac:dyDescent="0.35">
      <c r="A106" s="50">
        <v>998509289</v>
      </c>
      <c r="B106" s="51" t="s">
        <v>26</v>
      </c>
      <c r="C106" s="50">
        <v>2022</v>
      </c>
      <c r="D106" s="50">
        <v>24</v>
      </c>
      <c r="E106" s="51" t="s">
        <v>21</v>
      </c>
      <c r="F106" s="50">
        <v>100</v>
      </c>
      <c r="G106" s="50">
        <v>100</v>
      </c>
      <c r="H106" s="50">
        <v>15</v>
      </c>
      <c r="I106" s="50">
        <v>400200</v>
      </c>
      <c r="J106" s="57">
        <v>32.904186975259101</v>
      </c>
      <c r="K106" s="8">
        <f t="shared" si="1"/>
        <v>493.56280462888651</v>
      </c>
    </row>
    <row r="107" spans="1:11" x14ac:dyDescent="0.35">
      <c r="A107" s="50">
        <v>917537534</v>
      </c>
      <c r="B107" s="51" t="s">
        <v>302</v>
      </c>
      <c r="C107" s="50">
        <v>2022</v>
      </c>
      <c r="D107" s="50">
        <v>5</v>
      </c>
      <c r="E107" s="51" t="s">
        <v>21</v>
      </c>
      <c r="F107" s="50">
        <v>100</v>
      </c>
      <c r="G107" s="50">
        <v>100</v>
      </c>
      <c r="H107" s="50">
        <v>29</v>
      </c>
      <c r="I107" s="50">
        <v>400000</v>
      </c>
      <c r="J107" s="57">
        <v>32.904186975259101</v>
      </c>
      <c r="K107" s="8">
        <f t="shared" si="1"/>
        <v>954.22142228251391</v>
      </c>
    </row>
    <row r="108" spans="1:11" x14ac:dyDescent="0.35">
      <c r="A108" s="50">
        <v>917537534</v>
      </c>
      <c r="B108" s="51" t="s">
        <v>302</v>
      </c>
      <c r="C108" s="50">
        <v>2022</v>
      </c>
      <c r="D108" s="50">
        <v>24</v>
      </c>
      <c r="E108" s="51" t="s">
        <v>21</v>
      </c>
      <c r="F108" s="50">
        <v>100</v>
      </c>
      <c r="G108" s="50">
        <v>100</v>
      </c>
      <c r="H108" s="50">
        <v>69</v>
      </c>
      <c r="I108" s="50">
        <v>400200</v>
      </c>
      <c r="J108" s="57">
        <v>32.904186975259101</v>
      </c>
      <c r="K108" s="8">
        <f t="shared" si="1"/>
        <v>2270.388901292878</v>
      </c>
    </row>
    <row r="109" spans="1:11" x14ac:dyDescent="0.35">
      <c r="A109" s="50">
        <v>917537534</v>
      </c>
      <c r="B109" s="51" t="s">
        <v>302</v>
      </c>
      <c r="C109" s="50">
        <v>2022</v>
      </c>
      <c r="D109" s="50">
        <v>132</v>
      </c>
      <c r="E109" s="51" t="s">
        <v>21</v>
      </c>
      <c r="F109" s="50">
        <v>100</v>
      </c>
      <c r="G109" s="50">
        <v>100</v>
      </c>
      <c r="H109" s="50">
        <v>7</v>
      </c>
      <c r="I109" s="50">
        <v>400600</v>
      </c>
      <c r="J109" s="57">
        <v>206.82631813020001</v>
      </c>
      <c r="K109" s="8">
        <f t="shared" si="1"/>
        <v>1447.7842269114001</v>
      </c>
    </row>
    <row r="110" spans="1:11" x14ac:dyDescent="0.35">
      <c r="A110" s="50">
        <v>917537534</v>
      </c>
      <c r="B110" s="51" t="s">
        <v>302</v>
      </c>
      <c r="C110" s="50">
        <v>2022</v>
      </c>
      <c r="D110" s="50">
        <v>300</v>
      </c>
      <c r="E110" s="51" t="s">
        <v>21</v>
      </c>
      <c r="F110" s="50">
        <v>100</v>
      </c>
      <c r="G110" s="50">
        <v>100</v>
      </c>
      <c r="H110" s="50">
        <v>1</v>
      </c>
      <c r="I110" s="50">
        <v>400800</v>
      </c>
      <c r="J110" s="57">
        <v>564.07177671872796</v>
      </c>
      <c r="K110" s="8">
        <f t="shared" si="1"/>
        <v>564.07177671872796</v>
      </c>
    </row>
    <row r="111" spans="1:11" x14ac:dyDescent="0.35">
      <c r="A111" s="50">
        <v>919415096</v>
      </c>
      <c r="B111" s="51" t="s">
        <v>354</v>
      </c>
      <c r="C111" s="50">
        <v>2022</v>
      </c>
      <c r="D111" s="50">
        <v>24</v>
      </c>
      <c r="E111" s="51" t="s">
        <v>21</v>
      </c>
      <c r="F111" s="50">
        <v>100</v>
      </c>
      <c r="G111" s="50">
        <v>100</v>
      </c>
      <c r="H111" s="50">
        <v>36</v>
      </c>
      <c r="I111" s="50">
        <v>400200</v>
      </c>
      <c r="J111" s="57">
        <v>32.904186975259101</v>
      </c>
      <c r="K111" s="8">
        <f t="shared" si="1"/>
        <v>1184.5507311093277</v>
      </c>
    </row>
    <row r="112" spans="1:11" x14ac:dyDescent="0.35">
      <c r="A112" s="50">
        <v>919415096</v>
      </c>
      <c r="B112" s="51" t="s">
        <v>354</v>
      </c>
      <c r="C112" s="50">
        <v>2022</v>
      </c>
      <c r="D112" s="50">
        <v>66</v>
      </c>
      <c r="E112" s="51" t="s">
        <v>21</v>
      </c>
      <c r="F112" s="50">
        <v>100</v>
      </c>
      <c r="G112" s="50">
        <v>100</v>
      </c>
      <c r="H112" s="50">
        <v>6</v>
      </c>
      <c r="I112" s="50">
        <v>400400</v>
      </c>
      <c r="J112" s="57">
        <v>94.011962786454603</v>
      </c>
      <c r="K112" s="8">
        <f t="shared" si="1"/>
        <v>564.07177671872762</v>
      </c>
    </row>
    <row r="113" spans="1:11" x14ac:dyDescent="0.35">
      <c r="A113" s="50">
        <v>919415096</v>
      </c>
      <c r="B113" s="51" t="s">
        <v>354</v>
      </c>
      <c r="C113" s="50">
        <v>2022</v>
      </c>
      <c r="D113" s="50">
        <v>132</v>
      </c>
      <c r="E113" s="51" t="s">
        <v>21</v>
      </c>
      <c r="F113" s="50">
        <v>100</v>
      </c>
      <c r="G113" s="50">
        <v>100</v>
      </c>
      <c r="H113" s="50">
        <v>2</v>
      </c>
      <c r="I113" s="50">
        <v>400600</v>
      </c>
      <c r="J113" s="57">
        <v>206.82631813020001</v>
      </c>
      <c r="K113" s="8">
        <f t="shared" si="1"/>
        <v>413.65263626040002</v>
      </c>
    </row>
    <row r="114" spans="1:11" x14ac:dyDescent="0.35">
      <c r="A114" s="50">
        <v>824914982</v>
      </c>
      <c r="B114" s="51" t="s">
        <v>340</v>
      </c>
      <c r="C114" s="50">
        <v>2022</v>
      </c>
      <c r="D114" s="50">
        <v>24</v>
      </c>
      <c r="E114" s="51" t="s">
        <v>19</v>
      </c>
      <c r="F114" s="50">
        <v>100</v>
      </c>
      <c r="G114" s="50">
        <v>100</v>
      </c>
      <c r="H114" s="50">
        <v>11</v>
      </c>
      <c r="I114" s="50">
        <v>400300</v>
      </c>
      <c r="J114" s="57">
        <v>65.808373950518202</v>
      </c>
      <c r="K114" s="8">
        <f t="shared" si="1"/>
        <v>723.89211345570027</v>
      </c>
    </row>
    <row r="115" spans="1:11" x14ac:dyDescent="0.35">
      <c r="A115" s="50">
        <v>824914982</v>
      </c>
      <c r="B115" s="51" t="s">
        <v>340</v>
      </c>
      <c r="C115" s="50">
        <v>2022</v>
      </c>
      <c r="D115" s="50">
        <v>132</v>
      </c>
      <c r="E115" s="51" t="s">
        <v>19</v>
      </c>
      <c r="F115" s="50">
        <v>100</v>
      </c>
      <c r="G115" s="50">
        <v>100</v>
      </c>
      <c r="H115" s="50">
        <v>2</v>
      </c>
      <c r="I115" s="50">
        <v>400700</v>
      </c>
      <c r="J115" s="57">
        <v>413.65263626040002</v>
      </c>
      <c r="K115" s="8">
        <f t="shared" si="1"/>
        <v>827.30527252080003</v>
      </c>
    </row>
    <row r="116" spans="1:11" x14ac:dyDescent="0.35">
      <c r="A116" s="50">
        <v>824914982</v>
      </c>
      <c r="B116" s="51" t="s">
        <v>340</v>
      </c>
      <c r="C116" s="50">
        <v>2022</v>
      </c>
      <c r="D116" s="50">
        <v>24</v>
      </c>
      <c r="E116" s="51" t="s">
        <v>21</v>
      </c>
      <c r="F116" s="50">
        <v>100</v>
      </c>
      <c r="G116" s="50">
        <v>100</v>
      </c>
      <c r="H116" s="50">
        <v>11</v>
      </c>
      <c r="I116" s="50">
        <v>400200</v>
      </c>
      <c r="J116" s="57">
        <v>32.904186975259101</v>
      </c>
      <c r="K116" s="8">
        <f t="shared" si="1"/>
        <v>361.94605672785013</v>
      </c>
    </row>
    <row r="117" spans="1:11" x14ac:dyDescent="0.35">
      <c r="A117" s="50">
        <v>824914982</v>
      </c>
      <c r="B117" s="51" t="s">
        <v>340</v>
      </c>
      <c r="C117" s="50">
        <v>2022</v>
      </c>
      <c r="D117" s="50">
        <v>66</v>
      </c>
      <c r="E117" s="51" t="s">
        <v>21</v>
      </c>
      <c r="F117" s="50">
        <v>100</v>
      </c>
      <c r="G117" s="50">
        <v>100</v>
      </c>
      <c r="H117" s="50">
        <v>4</v>
      </c>
      <c r="I117" s="50">
        <v>400400</v>
      </c>
      <c r="J117" s="57">
        <v>94.011962786454603</v>
      </c>
      <c r="K117" s="8">
        <f t="shared" si="1"/>
        <v>376.04785114581841</v>
      </c>
    </row>
    <row r="118" spans="1:11" x14ac:dyDescent="0.35">
      <c r="A118" s="50">
        <v>977285712</v>
      </c>
      <c r="B118" s="51" t="s">
        <v>341</v>
      </c>
      <c r="C118" s="50">
        <v>2022</v>
      </c>
      <c r="D118" s="50">
        <v>24</v>
      </c>
      <c r="E118" s="51" t="s">
        <v>19</v>
      </c>
      <c r="F118" s="50">
        <v>50</v>
      </c>
      <c r="G118" s="50">
        <v>50</v>
      </c>
      <c r="H118" s="50">
        <v>6</v>
      </c>
      <c r="I118" s="50">
        <v>400300</v>
      </c>
      <c r="J118" s="57">
        <v>65.808373950518202</v>
      </c>
      <c r="K118" s="8">
        <f t="shared" si="1"/>
        <v>197.42512185155459</v>
      </c>
    </row>
    <row r="119" spans="1:11" x14ac:dyDescent="0.35">
      <c r="A119" s="50">
        <v>977285712</v>
      </c>
      <c r="B119" s="51" t="s">
        <v>341</v>
      </c>
      <c r="C119" s="50">
        <v>2022</v>
      </c>
      <c r="D119" s="50">
        <v>66</v>
      </c>
      <c r="E119" s="51" t="s">
        <v>19</v>
      </c>
      <c r="F119" s="50">
        <v>50</v>
      </c>
      <c r="G119" s="50">
        <v>50</v>
      </c>
      <c r="H119" s="50">
        <v>3</v>
      </c>
      <c r="I119" s="50">
        <v>400500</v>
      </c>
      <c r="J119" s="57">
        <v>188.02392557290901</v>
      </c>
      <c r="K119" s="8">
        <f t="shared" si="1"/>
        <v>282.03588835936353</v>
      </c>
    </row>
    <row r="120" spans="1:11" x14ac:dyDescent="0.35">
      <c r="A120" s="50">
        <v>977285712</v>
      </c>
      <c r="B120" s="51" t="s">
        <v>341</v>
      </c>
      <c r="C120" s="50">
        <v>2022</v>
      </c>
      <c r="D120" s="50">
        <v>24</v>
      </c>
      <c r="E120" s="51" t="s">
        <v>19</v>
      </c>
      <c r="F120" s="50">
        <v>100</v>
      </c>
      <c r="G120" s="50">
        <v>100</v>
      </c>
      <c r="H120" s="50">
        <v>16</v>
      </c>
      <c r="I120" s="50">
        <v>400300</v>
      </c>
      <c r="J120" s="57">
        <v>65.808373950518202</v>
      </c>
      <c r="K120" s="8">
        <f t="shared" si="1"/>
        <v>1052.9339832082912</v>
      </c>
    </row>
    <row r="121" spans="1:11" x14ac:dyDescent="0.35">
      <c r="A121" s="50">
        <v>977285712</v>
      </c>
      <c r="B121" s="51" t="s">
        <v>341</v>
      </c>
      <c r="C121" s="50">
        <v>2022</v>
      </c>
      <c r="D121" s="50">
        <v>66</v>
      </c>
      <c r="E121" s="51" t="s">
        <v>19</v>
      </c>
      <c r="F121" s="50">
        <v>100</v>
      </c>
      <c r="G121" s="50">
        <v>100</v>
      </c>
      <c r="H121" s="50">
        <v>5</v>
      </c>
      <c r="I121" s="50">
        <v>400500</v>
      </c>
      <c r="J121" s="57">
        <v>188.02392557290901</v>
      </c>
      <c r="K121" s="8">
        <f t="shared" si="1"/>
        <v>940.11962786454501</v>
      </c>
    </row>
    <row r="122" spans="1:11" x14ac:dyDescent="0.35">
      <c r="A122" s="50">
        <v>923436596</v>
      </c>
      <c r="B122" s="51" t="s">
        <v>389</v>
      </c>
      <c r="C122" s="50">
        <v>2022</v>
      </c>
      <c r="D122" s="50">
        <v>24</v>
      </c>
      <c r="E122" s="51" t="s">
        <v>21</v>
      </c>
      <c r="F122" s="50">
        <v>100</v>
      </c>
      <c r="G122" s="50">
        <v>100</v>
      </c>
      <c r="H122" s="50">
        <v>2</v>
      </c>
      <c r="I122" s="50">
        <v>400200</v>
      </c>
      <c r="J122" s="57">
        <v>32.904186975259101</v>
      </c>
      <c r="K122" s="8">
        <f t="shared" si="1"/>
        <v>65.808373950518202</v>
      </c>
    </row>
    <row r="123" spans="1:11" x14ac:dyDescent="0.35">
      <c r="A123" s="50">
        <v>923436596</v>
      </c>
      <c r="B123" s="51" t="s">
        <v>389</v>
      </c>
      <c r="C123" s="50">
        <v>2022</v>
      </c>
      <c r="D123" s="50">
        <v>66</v>
      </c>
      <c r="E123" s="51" t="s">
        <v>21</v>
      </c>
      <c r="F123" s="50">
        <v>100</v>
      </c>
      <c r="G123" s="50">
        <v>100</v>
      </c>
      <c r="H123" s="50">
        <v>1</v>
      </c>
      <c r="I123" s="50">
        <v>400400</v>
      </c>
      <c r="J123" s="57">
        <v>94.011962786454603</v>
      </c>
      <c r="K123" s="8">
        <f t="shared" si="1"/>
        <v>94.011962786454603</v>
      </c>
    </row>
    <row r="124" spans="1:11" x14ac:dyDescent="0.35">
      <c r="A124" s="50">
        <v>923789324</v>
      </c>
      <c r="B124" s="51" t="s">
        <v>344</v>
      </c>
      <c r="C124" s="50">
        <v>2022</v>
      </c>
      <c r="D124" s="50">
        <v>24</v>
      </c>
      <c r="E124" s="51" t="s">
        <v>19</v>
      </c>
      <c r="F124" s="50">
        <v>100</v>
      </c>
      <c r="G124" s="50">
        <v>100</v>
      </c>
      <c r="H124" s="50">
        <v>1</v>
      </c>
      <c r="I124" s="50">
        <v>400300</v>
      </c>
      <c r="J124" s="57">
        <v>65.808373950518202</v>
      </c>
      <c r="K124" s="8">
        <f t="shared" si="1"/>
        <v>65.808373950518202</v>
      </c>
    </row>
    <row r="125" spans="1:11" x14ac:dyDescent="0.35">
      <c r="A125" s="50">
        <v>923152601</v>
      </c>
      <c r="B125" s="51" t="s">
        <v>310</v>
      </c>
      <c r="C125" s="50">
        <v>2022</v>
      </c>
      <c r="D125" s="50">
        <v>132</v>
      </c>
      <c r="E125" s="51" t="s">
        <v>19</v>
      </c>
      <c r="F125" s="50">
        <v>100</v>
      </c>
      <c r="G125" s="50">
        <v>100</v>
      </c>
      <c r="H125" s="50">
        <v>3</v>
      </c>
      <c r="I125" s="50">
        <v>400700</v>
      </c>
      <c r="J125" s="57">
        <v>413.65263626040002</v>
      </c>
      <c r="K125" s="8">
        <f t="shared" si="1"/>
        <v>1240.9579087812001</v>
      </c>
    </row>
    <row r="126" spans="1:11" x14ac:dyDescent="0.35">
      <c r="A126" s="50">
        <v>923152601</v>
      </c>
      <c r="B126" s="51" t="s">
        <v>310</v>
      </c>
      <c r="C126" s="50">
        <v>2022</v>
      </c>
      <c r="D126" s="50">
        <v>24</v>
      </c>
      <c r="E126" s="51" t="s">
        <v>21</v>
      </c>
      <c r="F126" s="50">
        <v>100</v>
      </c>
      <c r="G126" s="50">
        <v>100</v>
      </c>
      <c r="H126" s="50">
        <v>61</v>
      </c>
      <c r="I126" s="50">
        <v>400200</v>
      </c>
      <c r="J126" s="57">
        <v>32.904186975259101</v>
      </c>
      <c r="K126" s="8">
        <f t="shared" si="1"/>
        <v>2007.1554054908052</v>
      </c>
    </row>
    <row r="127" spans="1:11" x14ac:dyDescent="0.35">
      <c r="A127" s="50">
        <v>923152601</v>
      </c>
      <c r="B127" s="51" t="s">
        <v>310</v>
      </c>
      <c r="C127" s="50">
        <v>2022</v>
      </c>
      <c r="D127" s="50">
        <v>66</v>
      </c>
      <c r="E127" s="51" t="s">
        <v>21</v>
      </c>
      <c r="F127" s="50">
        <v>100</v>
      </c>
      <c r="G127" s="50">
        <v>100</v>
      </c>
      <c r="H127" s="50">
        <v>38</v>
      </c>
      <c r="I127" s="50">
        <v>400400</v>
      </c>
      <c r="J127" s="57">
        <v>94.011962786454603</v>
      </c>
      <c r="K127" s="8">
        <f t="shared" si="1"/>
        <v>3572.4545858852748</v>
      </c>
    </row>
    <row r="128" spans="1:11" x14ac:dyDescent="0.35">
      <c r="A128" s="50">
        <v>923152601</v>
      </c>
      <c r="B128" s="51" t="s">
        <v>310</v>
      </c>
      <c r="C128" s="50">
        <v>2022</v>
      </c>
      <c r="D128" s="50">
        <v>132</v>
      </c>
      <c r="E128" s="51" t="s">
        <v>21</v>
      </c>
      <c r="F128" s="50">
        <v>100</v>
      </c>
      <c r="G128" s="50">
        <v>100</v>
      </c>
      <c r="H128" s="50">
        <v>4</v>
      </c>
      <c r="I128" s="50">
        <v>400600</v>
      </c>
      <c r="J128" s="57">
        <v>206.82631813020001</v>
      </c>
      <c r="K128" s="8">
        <f t="shared" si="1"/>
        <v>827.30527252080003</v>
      </c>
    </row>
    <row r="129" spans="1:11" x14ac:dyDescent="0.35">
      <c r="A129" s="50">
        <v>979422679</v>
      </c>
      <c r="B129" s="51" t="s">
        <v>355</v>
      </c>
      <c r="C129" s="50">
        <v>2022</v>
      </c>
      <c r="D129" s="50">
        <v>24</v>
      </c>
      <c r="E129" s="51" t="s">
        <v>19</v>
      </c>
      <c r="F129" s="50">
        <v>100</v>
      </c>
      <c r="G129" s="50">
        <v>100</v>
      </c>
      <c r="H129" s="50">
        <v>564</v>
      </c>
      <c r="I129" s="50">
        <v>400300</v>
      </c>
      <c r="J129" s="57">
        <v>65.808373950518202</v>
      </c>
      <c r="K129" s="8">
        <f t="shared" si="1"/>
        <v>37115.922908092267</v>
      </c>
    </row>
    <row r="130" spans="1:11" x14ac:dyDescent="0.35">
      <c r="A130" s="50">
        <v>979422679</v>
      </c>
      <c r="B130" s="51" t="s">
        <v>355</v>
      </c>
      <c r="C130" s="50">
        <v>2022</v>
      </c>
      <c r="D130" s="50">
        <v>66</v>
      </c>
      <c r="E130" s="51" t="s">
        <v>19</v>
      </c>
      <c r="F130" s="50">
        <v>100</v>
      </c>
      <c r="G130" s="50">
        <v>100</v>
      </c>
      <c r="H130" s="50">
        <v>22</v>
      </c>
      <c r="I130" s="50">
        <v>400500</v>
      </c>
      <c r="J130" s="57">
        <v>188.02392557290901</v>
      </c>
      <c r="K130" s="8">
        <f t="shared" si="1"/>
        <v>4136.5263626039978</v>
      </c>
    </row>
    <row r="131" spans="1:11" x14ac:dyDescent="0.35">
      <c r="A131" s="50">
        <v>979422679</v>
      </c>
      <c r="B131" s="51" t="s">
        <v>355</v>
      </c>
      <c r="C131" s="50">
        <v>2022</v>
      </c>
      <c r="D131" s="50">
        <v>132</v>
      </c>
      <c r="E131" s="51" t="s">
        <v>19</v>
      </c>
      <c r="F131" s="50">
        <v>100</v>
      </c>
      <c r="G131" s="50">
        <v>100</v>
      </c>
      <c r="H131" s="50">
        <v>191</v>
      </c>
      <c r="I131" s="50">
        <v>400700</v>
      </c>
      <c r="J131" s="57">
        <v>413.65263626040002</v>
      </c>
      <c r="K131" s="8">
        <f t="shared" si="1"/>
        <v>79007.653525736401</v>
      </c>
    </row>
    <row r="132" spans="1:11" x14ac:dyDescent="0.35">
      <c r="A132" s="50">
        <v>979422679</v>
      </c>
      <c r="B132" s="51" t="s">
        <v>355</v>
      </c>
      <c r="C132" s="50">
        <v>2022</v>
      </c>
      <c r="D132" s="50">
        <v>24</v>
      </c>
      <c r="E132" s="51" t="s">
        <v>21</v>
      </c>
      <c r="F132" s="50">
        <v>100</v>
      </c>
      <c r="G132" s="50">
        <v>100</v>
      </c>
      <c r="H132" s="50">
        <v>102</v>
      </c>
      <c r="I132" s="50">
        <v>400200</v>
      </c>
      <c r="J132" s="57">
        <v>32.904186975259101</v>
      </c>
      <c r="K132" s="8">
        <f t="shared" ref="K132:K195" si="2">(H132*0.5*(F132/100+G132/100))*J132</f>
        <v>3356.2270714764281</v>
      </c>
    </row>
    <row r="133" spans="1:11" x14ac:dyDescent="0.35">
      <c r="A133" s="50">
        <v>979422679</v>
      </c>
      <c r="B133" s="51" t="s">
        <v>355</v>
      </c>
      <c r="C133" s="50">
        <v>2022</v>
      </c>
      <c r="D133" s="50">
        <v>66</v>
      </c>
      <c r="E133" s="51" t="s">
        <v>21</v>
      </c>
      <c r="F133" s="50">
        <v>100</v>
      </c>
      <c r="G133" s="50">
        <v>100</v>
      </c>
      <c r="H133" s="50">
        <v>22</v>
      </c>
      <c r="I133" s="50">
        <v>400400</v>
      </c>
      <c r="J133" s="57">
        <v>94.011962786454603</v>
      </c>
      <c r="K133" s="8">
        <f t="shared" si="2"/>
        <v>2068.2631813020012</v>
      </c>
    </row>
    <row r="134" spans="1:11" x14ac:dyDescent="0.35">
      <c r="A134" s="50">
        <v>979422679</v>
      </c>
      <c r="B134" s="51" t="s">
        <v>355</v>
      </c>
      <c r="C134" s="50">
        <v>2022</v>
      </c>
      <c r="D134" s="50">
        <v>132</v>
      </c>
      <c r="E134" s="51" t="s">
        <v>21</v>
      </c>
      <c r="F134" s="50">
        <v>100</v>
      </c>
      <c r="G134" s="50">
        <v>100</v>
      </c>
      <c r="H134" s="50">
        <v>87</v>
      </c>
      <c r="I134" s="50">
        <v>400600</v>
      </c>
      <c r="J134" s="57">
        <v>206.82631813020001</v>
      </c>
      <c r="K134" s="8">
        <f t="shared" si="2"/>
        <v>17993.889677327399</v>
      </c>
    </row>
    <row r="135" spans="1:11" x14ac:dyDescent="0.35">
      <c r="A135" s="50">
        <v>924868759</v>
      </c>
      <c r="B135" s="51" t="s">
        <v>356</v>
      </c>
      <c r="C135" s="50">
        <v>2022</v>
      </c>
      <c r="D135" s="50">
        <v>5</v>
      </c>
      <c r="E135" s="51" t="s">
        <v>21</v>
      </c>
      <c r="F135" s="50">
        <v>100</v>
      </c>
      <c r="G135" s="50">
        <v>100</v>
      </c>
      <c r="H135" s="50">
        <v>2</v>
      </c>
      <c r="I135" s="50">
        <v>400000</v>
      </c>
      <c r="J135" s="57">
        <v>32.904186975259101</v>
      </c>
      <c r="K135" s="8">
        <f t="shared" si="2"/>
        <v>65.808373950518202</v>
      </c>
    </row>
    <row r="136" spans="1:11" x14ac:dyDescent="0.35">
      <c r="A136" s="50">
        <v>924868759</v>
      </c>
      <c r="B136" s="51" t="s">
        <v>356</v>
      </c>
      <c r="C136" s="50">
        <v>2022</v>
      </c>
      <c r="D136" s="50">
        <v>24</v>
      </c>
      <c r="E136" s="51" t="s">
        <v>21</v>
      </c>
      <c r="F136" s="50">
        <v>100</v>
      </c>
      <c r="G136" s="50">
        <v>100</v>
      </c>
      <c r="H136" s="50">
        <v>12</v>
      </c>
      <c r="I136" s="50">
        <v>400200</v>
      </c>
      <c r="J136" s="57">
        <v>32.904186975259101</v>
      </c>
      <c r="K136" s="8">
        <f t="shared" si="2"/>
        <v>394.85024370310919</v>
      </c>
    </row>
    <row r="137" spans="1:11" x14ac:dyDescent="0.35">
      <c r="A137" s="50">
        <v>924868759</v>
      </c>
      <c r="B137" s="51" t="s">
        <v>356</v>
      </c>
      <c r="C137" s="50">
        <v>2022</v>
      </c>
      <c r="D137" s="50">
        <v>66</v>
      </c>
      <c r="E137" s="51" t="s">
        <v>21</v>
      </c>
      <c r="F137" s="50">
        <v>100</v>
      </c>
      <c r="G137" s="50">
        <v>100</v>
      </c>
      <c r="H137" s="50">
        <v>4</v>
      </c>
      <c r="I137" s="50">
        <v>400400</v>
      </c>
      <c r="J137" s="57">
        <v>94.011962786454603</v>
      </c>
      <c r="K137" s="8">
        <f t="shared" si="2"/>
        <v>376.04785114581841</v>
      </c>
    </row>
    <row r="138" spans="1:11" x14ac:dyDescent="0.35">
      <c r="A138" s="50">
        <v>917424799</v>
      </c>
      <c r="B138" s="51" t="s">
        <v>311</v>
      </c>
      <c r="C138" s="50">
        <v>2022</v>
      </c>
      <c r="D138" s="50">
        <v>24</v>
      </c>
      <c r="E138" s="51" t="s">
        <v>19</v>
      </c>
      <c r="F138" s="50">
        <v>100</v>
      </c>
      <c r="G138" s="50">
        <v>100</v>
      </c>
      <c r="H138" s="50">
        <v>27</v>
      </c>
      <c r="I138" s="50">
        <v>400300</v>
      </c>
      <c r="J138" s="57">
        <v>65.808373950518202</v>
      </c>
      <c r="K138" s="8">
        <f t="shared" si="2"/>
        <v>1776.8260966639914</v>
      </c>
    </row>
    <row r="139" spans="1:11" x14ac:dyDescent="0.35">
      <c r="A139" s="50">
        <v>917424799</v>
      </c>
      <c r="B139" s="51" t="s">
        <v>311</v>
      </c>
      <c r="C139" s="50">
        <v>2022</v>
      </c>
      <c r="D139" s="50">
        <v>132</v>
      </c>
      <c r="E139" s="51" t="s">
        <v>19</v>
      </c>
      <c r="F139" s="50">
        <v>100</v>
      </c>
      <c r="G139" s="50">
        <v>100</v>
      </c>
      <c r="H139" s="50">
        <v>21</v>
      </c>
      <c r="I139" s="50">
        <v>400700</v>
      </c>
      <c r="J139" s="57">
        <v>413.65263626040002</v>
      </c>
      <c r="K139" s="8">
        <f t="shared" si="2"/>
        <v>8686.705361468401</v>
      </c>
    </row>
    <row r="140" spans="1:11" x14ac:dyDescent="0.35">
      <c r="A140" s="50">
        <v>917424799</v>
      </c>
      <c r="B140" s="51" t="s">
        <v>311</v>
      </c>
      <c r="C140" s="50">
        <v>2022</v>
      </c>
      <c r="D140" s="50">
        <v>24</v>
      </c>
      <c r="E140" s="51" t="s">
        <v>21</v>
      </c>
      <c r="F140" s="50">
        <v>100</v>
      </c>
      <c r="G140" s="50">
        <v>100</v>
      </c>
      <c r="H140" s="50">
        <v>102</v>
      </c>
      <c r="I140" s="50">
        <v>400200</v>
      </c>
      <c r="J140" s="57">
        <v>32.904186975259101</v>
      </c>
      <c r="K140" s="8">
        <f t="shared" si="2"/>
        <v>3356.2270714764281</v>
      </c>
    </row>
    <row r="141" spans="1:11" x14ac:dyDescent="0.35">
      <c r="A141" s="50">
        <v>917424799</v>
      </c>
      <c r="B141" s="51" t="s">
        <v>311</v>
      </c>
      <c r="C141" s="50">
        <v>2022</v>
      </c>
      <c r="D141" s="50">
        <v>66</v>
      </c>
      <c r="E141" s="51" t="s">
        <v>21</v>
      </c>
      <c r="F141" s="50">
        <v>100</v>
      </c>
      <c r="G141" s="50">
        <v>100</v>
      </c>
      <c r="H141" s="50">
        <v>11</v>
      </c>
      <c r="I141" s="50">
        <v>400400</v>
      </c>
      <c r="J141" s="57">
        <v>94.011962786454603</v>
      </c>
      <c r="K141" s="8">
        <f t="shared" si="2"/>
        <v>1034.1315906510006</v>
      </c>
    </row>
    <row r="142" spans="1:11" x14ac:dyDescent="0.35">
      <c r="A142" s="50">
        <v>917424799</v>
      </c>
      <c r="B142" s="51" t="s">
        <v>311</v>
      </c>
      <c r="C142" s="50">
        <v>2022</v>
      </c>
      <c r="D142" s="50">
        <v>132</v>
      </c>
      <c r="E142" s="51" t="s">
        <v>21</v>
      </c>
      <c r="F142" s="50">
        <v>100</v>
      </c>
      <c r="G142" s="50">
        <v>100</v>
      </c>
      <c r="H142" s="50">
        <v>42</v>
      </c>
      <c r="I142" s="50">
        <v>400600</v>
      </c>
      <c r="J142" s="57">
        <v>206.82631813020001</v>
      </c>
      <c r="K142" s="8">
        <f t="shared" si="2"/>
        <v>8686.705361468401</v>
      </c>
    </row>
    <row r="143" spans="1:11" x14ac:dyDescent="0.35">
      <c r="A143" s="50">
        <v>912631532</v>
      </c>
      <c r="B143" s="51" t="s">
        <v>312</v>
      </c>
      <c r="C143" s="50">
        <v>2022</v>
      </c>
      <c r="D143" s="50">
        <v>24</v>
      </c>
      <c r="E143" s="51" t="s">
        <v>19</v>
      </c>
      <c r="F143" s="50">
        <v>100</v>
      </c>
      <c r="G143" s="50">
        <v>100</v>
      </c>
      <c r="H143" s="50">
        <v>105</v>
      </c>
      <c r="I143" s="50">
        <v>400300</v>
      </c>
      <c r="J143" s="57">
        <v>65.808373950518202</v>
      </c>
      <c r="K143" s="8">
        <f t="shared" si="2"/>
        <v>6909.8792648044109</v>
      </c>
    </row>
    <row r="144" spans="1:11" x14ac:dyDescent="0.35">
      <c r="A144" s="50">
        <v>912631532</v>
      </c>
      <c r="B144" s="51" t="s">
        <v>312</v>
      </c>
      <c r="C144" s="50">
        <v>2022</v>
      </c>
      <c r="D144" s="50">
        <v>66</v>
      </c>
      <c r="E144" s="51" t="s">
        <v>19</v>
      </c>
      <c r="F144" s="50">
        <v>100</v>
      </c>
      <c r="G144" s="50">
        <v>100</v>
      </c>
      <c r="H144" s="50">
        <v>6</v>
      </c>
      <c r="I144" s="50">
        <v>400500</v>
      </c>
      <c r="J144" s="57">
        <v>188.02392557290901</v>
      </c>
      <c r="K144" s="8">
        <f t="shared" si="2"/>
        <v>1128.1435534374541</v>
      </c>
    </row>
    <row r="145" spans="1:11" x14ac:dyDescent="0.35">
      <c r="A145" s="50">
        <v>912631532</v>
      </c>
      <c r="B145" s="51" t="s">
        <v>312</v>
      </c>
      <c r="C145" s="50">
        <v>2022</v>
      </c>
      <c r="D145" s="50">
        <v>132</v>
      </c>
      <c r="E145" s="51" t="s">
        <v>19</v>
      </c>
      <c r="F145" s="50">
        <v>100</v>
      </c>
      <c r="G145" s="50">
        <v>100</v>
      </c>
      <c r="H145" s="50">
        <v>33</v>
      </c>
      <c r="I145" s="50">
        <v>400700</v>
      </c>
      <c r="J145" s="57">
        <v>413.65263626040002</v>
      </c>
      <c r="K145" s="8">
        <f t="shared" si="2"/>
        <v>13650.5369965932</v>
      </c>
    </row>
    <row r="146" spans="1:11" x14ac:dyDescent="0.35">
      <c r="A146" s="50">
        <v>912631532</v>
      </c>
      <c r="B146" s="51" t="s">
        <v>312</v>
      </c>
      <c r="C146" s="50">
        <v>2022</v>
      </c>
      <c r="D146" s="50">
        <v>24</v>
      </c>
      <c r="E146" s="51" t="s">
        <v>21</v>
      </c>
      <c r="F146" s="50">
        <v>100</v>
      </c>
      <c r="G146" s="50">
        <v>100</v>
      </c>
      <c r="H146" s="50">
        <v>105</v>
      </c>
      <c r="I146" s="50">
        <v>400200</v>
      </c>
      <c r="J146" s="57">
        <v>32.904186975259101</v>
      </c>
      <c r="K146" s="8">
        <f t="shared" si="2"/>
        <v>3454.9396324022055</v>
      </c>
    </row>
    <row r="147" spans="1:11" x14ac:dyDescent="0.35">
      <c r="A147" s="50">
        <v>912631532</v>
      </c>
      <c r="B147" s="51" t="s">
        <v>312</v>
      </c>
      <c r="C147" s="50">
        <v>2022</v>
      </c>
      <c r="D147" s="50">
        <v>66</v>
      </c>
      <c r="E147" s="51" t="s">
        <v>21</v>
      </c>
      <c r="F147" s="50">
        <v>100</v>
      </c>
      <c r="G147" s="50">
        <v>100</v>
      </c>
      <c r="H147" s="50">
        <v>40</v>
      </c>
      <c r="I147" s="50">
        <v>400400</v>
      </c>
      <c r="J147" s="57">
        <v>94.011962786454603</v>
      </c>
      <c r="K147" s="8">
        <f t="shared" si="2"/>
        <v>3760.4785114581841</v>
      </c>
    </row>
    <row r="148" spans="1:11" x14ac:dyDescent="0.35">
      <c r="A148" s="50">
        <v>912631532</v>
      </c>
      <c r="B148" s="51" t="s">
        <v>312</v>
      </c>
      <c r="C148" s="50">
        <v>2022</v>
      </c>
      <c r="D148" s="50">
        <v>132</v>
      </c>
      <c r="E148" s="51" t="s">
        <v>21</v>
      </c>
      <c r="F148" s="50">
        <v>100</v>
      </c>
      <c r="G148" s="50">
        <v>100</v>
      </c>
      <c r="H148" s="50">
        <v>32</v>
      </c>
      <c r="I148" s="50">
        <v>400600</v>
      </c>
      <c r="J148" s="57">
        <v>206.82631813020001</v>
      </c>
      <c r="K148" s="8">
        <f t="shared" si="2"/>
        <v>6618.4421801664002</v>
      </c>
    </row>
    <row r="149" spans="1:11" x14ac:dyDescent="0.35">
      <c r="A149" s="50">
        <v>984882114</v>
      </c>
      <c r="B149" s="51" t="s">
        <v>312</v>
      </c>
      <c r="C149" s="50">
        <v>2022</v>
      </c>
      <c r="D149" s="50">
        <v>132</v>
      </c>
      <c r="E149" s="51" t="s">
        <v>19</v>
      </c>
      <c r="F149" s="50">
        <v>100</v>
      </c>
      <c r="G149" s="50">
        <v>100</v>
      </c>
      <c r="H149" s="50">
        <v>30</v>
      </c>
      <c r="I149" s="50">
        <v>400700</v>
      </c>
      <c r="J149" s="57">
        <v>413.65263626040002</v>
      </c>
      <c r="K149" s="8">
        <f t="shared" si="2"/>
        <v>12409.579087812001</v>
      </c>
    </row>
    <row r="150" spans="1:11" x14ac:dyDescent="0.35">
      <c r="A150" s="50">
        <v>984882114</v>
      </c>
      <c r="B150" s="51" t="s">
        <v>312</v>
      </c>
      <c r="C150" s="50">
        <v>2022</v>
      </c>
      <c r="D150" s="50">
        <v>5</v>
      </c>
      <c r="E150" s="51" t="s">
        <v>21</v>
      </c>
      <c r="F150" s="50">
        <v>100</v>
      </c>
      <c r="G150" s="50">
        <v>100</v>
      </c>
      <c r="H150" s="50">
        <v>1</v>
      </c>
      <c r="I150" s="50">
        <v>400000</v>
      </c>
      <c r="J150" s="57">
        <v>32.904186975259101</v>
      </c>
      <c r="K150" s="8">
        <f t="shared" si="2"/>
        <v>32.904186975259101</v>
      </c>
    </row>
    <row r="151" spans="1:11" x14ac:dyDescent="0.35">
      <c r="A151" s="50">
        <v>984882114</v>
      </c>
      <c r="B151" s="51" t="s">
        <v>312</v>
      </c>
      <c r="C151" s="50">
        <v>2022</v>
      </c>
      <c r="D151" s="50">
        <v>24</v>
      </c>
      <c r="E151" s="51" t="s">
        <v>21</v>
      </c>
      <c r="F151" s="50">
        <v>100</v>
      </c>
      <c r="G151" s="50">
        <v>100</v>
      </c>
      <c r="H151" s="50">
        <v>95</v>
      </c>
      <c r="I151" s="50">
        <v>400200</v>
      </c>
      <c r="J151" s="57">
        <v>32.904186975259101</v>
      </c>
      <c r="K151" s="8">
        <f t="shared" si="2"/>
        <v>3125.8977626496148</v>
      </c>
    </row>
    <row r="152" spans="1:11" x14ac:dyDescent="0.35">
      <c r="A152" s="50">
        <v>984882114</v>
      </c>
      <c r="B152" s="51" t="s">
        <v>312</v>
      </c>
      <c r="C152" s="50">
        <v>2022</v>
      </c>
      <c r="D152" s="50">
        <v>66</v>
      </c>
      <c r="E152" s="51" t="s">
        <v>21</v>
      </c>
      <c r="F152" s="50">
        <v>100</v>
      </c>
      <c r="G152" s="50">
        <v>100</v>
      </c>
      <c r="H152" s="50">
        <v>58</v>
      </c>
      <c r="I152" s="50">
        <v>400400</v>
      </c>
      <c r="J152" s="57">
        <v>94.011962786454603</v>
      </c>
      <c r="K152" s="8">
        <f t="shared" si="2"/>
        <v>5452.6938416143666</v>
      </c>
    </row>
    <row r="153" spans="1:11" x14ac:dyDescent="0.35">
      <c r="A153" s="50">
        <v>984882114</v>
      </c>
      <c r="B153" s="51" t="s">
        <v>312</v>
      </c>
      <c r="C153" s="50">
        <v>2022</v>
      </c>
      <c r="D153" s="50">
        <v>132</v>
      </c>
      <c r="E153" s="51" t="s">
        <v>21</v>
      </c>
      <c r="F153" s="50">
        <v>100</v>
      </c>
      <c r="G153" s="50">
        <v>100</v>
      </c>
      <c r="H153" s="50">
        <v>29</v>
      </c>
      <c r="I153" s="50">
        <v>400600</v>
      </c>
      <c r="J153" s="57">
        <v>206.82631813020001</v>
      </c>
      <c r="K153" s="8">
        <f t="shared" si="2"/>
        <v>5997.9632257758003</v>
      </c>
    </row>
    <row r="154" spans="1:11" x14ac:dyDescent="0.35">
      <c r="A154" s="50">
        <v>980038408</v>
      </c>
      <c r="B154" s="51" t="s">
        <v>357</v>
      </c>
      <c r="C154" s="50">
        <v>2022</v>
      </c>
      <c r="D154" s="50">
        <v>132</v>
      </c>
      <c r="E154" s="51" t="s">
        <v>19</v>
      </c>
      <c r="F154" s="50">
        <v>0</v>
      </c>
      <c r="G154" s="50">
        <v>0</v>
      </c>
      <c r="H154" s="50">
        <v>2</v>
      </c>
      <c r="I154" s="50">
        <v>400700</v>
      </c>
      <c r="J154" s="57">
        <v>413.65263626040002</v>
      </c>
      <c r="K154" s="8">
        <f t="shared" si="2"/>
        <v>0</v>
      </c>
    </row>
    <row r="155" spans="1:11" x14ac:dyDescent="0.35">
      <c r="A155" s="50">
        <v>980038408</v>
      </c>
      <c r="B155" s="51" t="s">
        <v>357</v>
      </c>
      <c r="C155" s="50">
        <v>2022</v>
      </c>
      <c r="D155" s="50">
        <v>24</v>
      </c>
      <c r="E155" s="51" t="s">
        <v>19</v>
      </c>
      <c r="F155" s="50">
        <v>100</v>
      </c>
      <c r="G155" s="50">
        <v>100</v>
      </c>
      <c r="H155" s="50">
        <v>327</v>
      </c>
      <c r="I155" s="50">
        <v>400300</v>
      </c>
      <c r="J155" s="57">
        <v>65.808373950518202</v>
      </c>
      <c r="K155" s="8">
        <f t="shared" si="2"/>
        <v>21519.338281819451</v>
      </c>
    </row>
    <row r="156" spans="1:11" x14ac:dyDescent="0.35">
      <c r="A156" s="50">
        <v>980038408</v>
      </c>
      <c r="B156" s="51" t="s">
        <v>357</v>
      </c>
      <c r="C156" s="50">
        <v>2022</v>
      </c>
      <c r="D156" s="50">
        <v>66</v>
      </c>
      <c r="E156" s="51" t="s">
        <v>19</v>
      </c>
      <c r="F156" s="50">
        <v>100</v>
      </c>
      <c r="G156" s="50">
        <v>100</v>
      </c>
      <c r="H156" s="50">
        <v>181</v>
      </c>
      <c r="I156" s="50">
        <v>400500</v>
      </c>
      <c r="J156" s="57">
        <v>188.02392557290901</v>
      </c>
      <c r="K156" s="8">
        <f t="shared" si="2"/>
        <v>34032.330528696533</v>
      </c>
    </row>
    <row r="157" spans="1:11" x14ac:dyDescent="0.35">
      <c r="A157" s="50">
        <v>980038408</v>
      </c>
      <c r="B157" s="51" t="s">
        <v>357</v>
      </c>
      <c r="C157" s="50">
        <v>2022</v>
      </c>
      <c r="D157" s="50">
        <v>132</v>
      </c>
      <c r="E157" s="51" t="s">
        <v>19</v>
      </c>
      <c r="F157" s="50">
        <v>100</v>
      </c>
      <c r="G157" s="50">
        <v>100</v>
      </c>
      <c r="H157" s="50">
        <v>26</v>
      </c>
      <c r="I157" s="50">
        <v>400700</v>
      </c>
      <c r="J157" s="57">
        <v>413.65263626040002</v>
      </c>
      <c r="K157" s="8">
        <f t="shared" si="2"/>
        <v>10754.968542770401</v>
      </c>
    </row>
    <row r="158" spans="1:11" x14ac:dyDescent="0.35">
      <c r="A158" s="50">
        <v>980038408</v>
      </c>
      <c r="B158" s="51" t="s">
        <v>357</v>
      </c>
      <c r="C158" s="50">
        <v>2022</v>
      </c>
      <c r="D158" s="50">
        <v>24</v>
      </c>
      <c r="E158" s="51" t="s">
        <v>21</v>
      </c>
      <c r="F158" s="50">
        <v>0</v>
      </c>
      <c r="G158" s="50">
        <v>0</v>
      </c>
      <c r="H158" s="50">
        <v>6</v>
      </c>
      <c r="I158" s="50">
        <v>400200</v>
      </c>
      <c r="J158" s="57">
        <v>32.904186975259101</v>
      </c>
      <c r="K158" s="8">
        <f t="shared" si="2"/>
        <v>0</v>
      </c>
    </row>
    <row r="159" spans="1:11" x14ac:dyDescent="0.35">
      <c r="A159" s="50">
        <v>980038408</v>
      </c>
      <c r="B159" s="51" t="s">
        <v>357</v>
      </c>
      <c r="C159" s="50">
        <v>2022</v>
      </c>
      <c r="D159" s="50">
        <v>66</v>
      </c>
      <c r="E159" s="51" t="s">
        <v>21</v>
      </c>
      <c r="F159" s="50">
        <v>0</v>
      </c>
      <c r="G159" s="50">
        <v>0</v>
      </c>
      <c r="H159" s="50">
        <v>10</v>
      </c>
      <c r="I159" s="50">
        <v>400400</v>
      </c>
      <c r="J159" s="57">
        <v>94.011962786454603</v>
      </c>
      <c r="K159" s="8">
        <f t="shared" si="2"/>
        <v>0</v>
      </c>
    </row>
    <row r="160" spans="1:11" x14ac:dyDescent="0.35">
      <c r="A160" s="50">
        <v>980038408</v>
      </c>
      <c r="B160" s="51" t="s">
        <v>357</v>
      </c>
      <c r="C160" s="50">
        <v>2022</v>
      </c>
      <c r="D160" s="50">
        <v>132</v>
      </c>
      <c r="E160" s="51" t="s">
        <v>21</v>
      </c>
      <c r="F160" s="50">
        <v>0</v>
      </c>
      <c r="G160" s="50">
        <v>0</v>
      </c>
      <c r="H160" s="50">
        <v>6</v>
      </c>
      <c r="I160" s="50">
        <v>400600</v>
      </c>
      <c r="J160" s="57">
        <v>206.82631813020001</v>
      </c>
      <c r="K160" s="8">
        <f t="shared" si="2"/>
        <v>0</v>
      </c>
    </row>
    <row r="161" spans="1:11" x14ac:dyDescent="0.35">
      <c r="A161" s="50">
        <v>980038408</v>
      </c>
      <c r="B161" s="51" t="s">
        <v>357</v>
      </c>
      <c r="C161" s="50">
        <v>2022</v>
      </c>
      <c r="D161" s="50">
        <v>24</v>
      </c>
      <c r="E161" s="51" t="s">
        <v>21</v>
      </c>
      <c r="F161" s="50">
        <v>100</v>
      </c>
      <c r="G161" s="50">
        <v>100</v>
      </c>
      <c r="H161" s="50">
        <v>126</v>
      </c>
      <c r="I161" s="50">
        <v>400200</v>
      </c>
      <c r="J161" s="57">
        <v>32.904186975259101</v>
      </c>
      <c r="K161" s="8">
        <f t="shared" si="2"/>
        <v>4145.9275588826467</v>
      </c>
    </row>
    <row r="162" spans="1:11" x14ac:dyDescent="0.35">
      <c r="A162" s="50">
        <v>980038408</v>
      </c>
      <c r="B162" s="51" t="s">
        <v>357</v>
      </c>
      <c r="C162" s="50">
        <v>2022</v>
      </c>
      <c r="D162" s="50">
        <v>66</v>
      </c>
      <c r="E162" s="51" t="s">
        <v>21</v>
      </c>
      <c r="F162" s="50">
        <v>100</v>
      </c>
      <c r="G162" s="50">
        <v>100</v>
      </c>
      <c r="H162" s="50">
        <v>61</v>
      </c>
      <c r="I162" s="50">
        <v>400400</v>
      </c>
      <c r="J162" s="57">
        <v>94.011962786454603</v>
      </c>
      <c r="K162" s="8">
        <f t="shared" si="2"/>
        <v>5734.7297299737311</v>
      </c>
    </row>
    <row r="163" spans="1:11" x14ac:dyDescent="0.35">
      <c r="A163" s="50">
        <v>980038408</v>
      </c>
      <c r="B163" s="51" t="s">
        <v>357</v>
      </c>
      <c r="C163" s="50">
        <v>2022</v>
      </c>
      <c r="D163" s="50">
        <v>132</v>
      </c>
      <c r="E163" s="51" t="s">
        <v>21</v>
      </c>
      <c r="F163" s="50">
        <v>100</v>
      </c>
      <c r="G163" s="50">
        <v>100</v>
      </c>
      <c r="H163" s="50">
        <v>12</v>
      </c>
      <c r="I163" s="50">
        <v>400600</v>
      </c>
      <c r="J163" s="57">
        <v>206.82631813020001</v>
      </c>
      <c r="K163" s="8">
        <f t="shared" si="2"/>
        <v>2481.9158175624002</v>
      </c>
    </row>
    <row r="164" spans="1:11" x14ac:dyDescent="0.35">
      <c r="A164" s="50">
        <v>982897327</v>
      </c>
      <c r="B164" s="51" t="s">
        <v>358</v>
      </c>
      <c r="C164" s="50">
        <v>2022</v>
      </c>
      <c r="D164" s="50">
        <v>132</v>
      </c>
      <c r="E164" s="51" t="s">
        <v>19</v>
      </c>
      <c r="F164" s="50">
        <v>100</v>
      </c>
      <c r="G164" s="50">
        <v>100</v>
      </c>
      <c r="H164" s="50">
        <v>6</v>
      </c>
      <c r="I164" s="50">
        <v>400700</v>
      </c>
      <c r="J164" s="57">
        <v>413.65263626040002</v>
      </c>
      <c r="K164" s="8">
        <f t="shared" si="2"/>
        <v>2481.9158175624002</v>
      </c>
    </row>
    <row r="165" spans="1:11" x14ac:dyDescent="0.35">
      <c r="A165" s="50">
        <v>982897327</v>
      </c>
      <c r="B165" s="51" t="s">
        <v>358</v>
      </c>
      <c r="C165" s="50">
        <v>2022</v>
      </c>
      <c r="D165" s="50">
        <v>24</v>
      </c>
      <c r="E165" s="51" t="s">
        <v>21</v>
      </c>
      <c r="F165" s="50">
        <v>0</v>
      </c>
      <c r="G165" s="50">
        <v>0</v>
      </c>
      <c r="H165" s="50">
        <v>5</v>
      </c>
      <c r="I165" s="50">
        <v>400200</v>
      </c>
      <c r="J165" s="57">
        <v>32.904186975259101</v>
      </c>
      <c r="K165" s="8">
        <f t="shared" si="2"/>
        <v>0</v>
      </c>
    </row>
    <row r="166" spans="1:11" x14ac:dyDescent="0.35">
      <c r="A166" s="50">
        <v>982897327</v>
      </c>
      <c r="B166" s="51" t="s">
        <v>358</v>
      </c>
      <c r="C166" s="50">
        <v>2022</v>
      </c>
      <c r="D166" s="50">
        <v>66</v>
      </c>
      <c r="E166" s="51" t="s">
        <v>21</v>
      </c>
      <c r="F166" s="50">
        <v>0</v>
      </c>
      <c r="G166" s="50">
        <v>0</v>
      </c>
      <c r="H166" s="50">
        <v>4</v>
      </c>
      <c r="I166" s="50">
        <v>400400</v>
      </c>
      <c r="J166" s="57">
        <v>94.011962786454603</v>
      </c>
      <c r="K166" s="8">
        <f t="shared" si="2"/>
        <v>0</v>
      </c>
    </row>
    <row r="167" spans="1:11" x14ac:dyDescent="0.35">
      <c r="A167" s="50">
        <v>982897327</v>
      </c>
      <c r="B167" s="51" t="s">
        <v>358</v>
      </c>
      <c r="C167" s="50">
        <v>2022</v>
      </c>
      <c r="D167" s="50">
        <v>24</v>
      </c>
      <c r="E167" s="51" t="s">
        <v>21</v>
      </c>
      <c r="F167" s="50">
        <v>100</v>
      </c>
      <c r="G167" s="50">
        <v>100</v>
      </c>
      <c r="H167" s="50">
        <v>35</v>
      </c>
      <c r="I167" s="50">
        <v>400200</v>
      </c>
      <c r="J167" s="57">
        <v>32.904186975259101</v>
      </c>
      <c r="K167" s="8">
        <f t="shared" si="2"/>
        <v>1151.6465441340686</v>
      </c>
    </row>
    <row r="168" spans="1:11" x14ac:dyDescent="0.35">
      <c r="A168" s="50">
        <v>982897327</v>
      </c>
      <c r="B168" s="51" t="s">
        <v>358</v>
      </c>
      <c r="C168" s="50">
        <v>2022</v>
      </c>
      <c r="D168" s="50">
        <v>66</v>
      </c>
      <c r="E168" s="51" t="s">
        <v>21</v>
      </c>
      <c r="F168" s="50">
        <v>100</v>
      </c>
      <c r="G168" s="50">
        <v>100</v>
      </c>
      <c r="H168" s="50">
        <v>12</v>
      </c>
      <c r="I168" s="50">
        <v>400400</v>
      </c>
      <c r="J168" s="57">
        <v>94.011962786454603</v>
      </c>
      <c r="K168" s="8">
        <f t="shared" si="2"/>
        <v>1128.1435534374552</v>
      </c>
    </row>
    <row r="169" spans="1:11" x14ac:dyDescent="0.35">
      <c r="A169" s="50">
        <v>982897327</v>
      </c>
      <c r="B169" s="51" t="s">
        <v>358</v>
      </c>
      <c r="C169" s="50">
        <v>2022</v>
      </c>
      <c r="D169" s="50">
        <v>132</v>
      </c>
      <c r="E169" s="51" t="s">
        <v>21</v>
      </c>
      <c r="F169" s="50">
        <v>100</v>
      </c>
      <c r="G169" s="50">
        <v>100</v>
      </c>
      <c r="H169" s="50">
        <v>7</v>
      </c>
      <c r="I169" s="50">
        <v>400600</v>
      </c>
      <c r="J169" s="57">
        <v>206.82631813020001</v>
      </c>
      <c r="K169" s="8">
        <f t="shared" si="2"/>
        <v>1447.7842269114001</v>
      </c>
    </row>
    <row r="170" spans="1:11" x14ac:dyDescent="0.35">
      <c r="A170" s="50">
        <v>924934867</v>
      </c>
      <c r="B170" s="51" t="s">
        <v>401</v>
      </c>
      <c r="C170" s="50">
        <v>2022</v>
      </c>
      <c r="D170" s="50">
        <v>66</v>
      </c>
      <c r="E170" s="51" t="s">
        <v>19</v>
      </c>
      <c r="F170" s="50">
        <v>100</v>
      </c>
      <c r="G170" s="50">
        <v>100</v>
      </c>
      <c r="H170" s="50">
        <v>4</v>
      </c>
      <c r="I170" s="50">
        <v>400500</v>
      </c>
      <c r="J170" s="57">
        <v>188.02392557290901</v>
      </c>
      <c r="K170" s="8">
        <f t="shared" si="2"/>
        <v>752.09570229163603</v>
      </c>
    </row>
    <row r="171" spans="1:11" x14ac:dyDescent="0.35">
      <c r="A171" s="50">
        <v>924934867</v>
      </c>
      <c r="B171" s="51" t="s">
        <v>401</v>
      </c>
      <c r="C171" s="50">
        <v>2022</v>
      </c>
      <c r="D171" s="50">
        <v>24</v>
      </c>
      <c r="E171" s="51" t="s">
        <v>21</v>
      </c>
      <c r="F171" s="50">
        <v>100</v>
      </c>
      <c r="G171" s="50">
        <v>100</v>
      </c>
      <c r="H171" s="50">
        <v>7</v>
      </c>
      <c r="I171" s="50">
        <v>400200</v>
      </c>
      <c r="J171" s="57">
        <v>32.904186975259101</v>
      </c>
      <c r="K171" s="8">
        <f t="shared" si="2"/>
        <v>230.3293088268137</v>
      </c>
    </row>
    <row r="172" spans="1:11" x14ac:dyDescent="0.35">
      <c r="A172" s="50">
        <v>924934867</v>
      </c>
      <c r="B172" s="51" t="s">
        <v>401</v>
      </c>
      <c r="C172" s="50">
        <v>2022</v>
      </c>
      <c r="D172" s="50">
        <v>66</v>
      </c>
      <c r="E172" s="51" t="s">
        <v>21</v>
      </c>
      <c r="F172" s="50">
        <v>100</v>
      </c>
      <c r="G172" s="50">
        <v>100</v>
      </c>
      <c r="H172" s="50">
        <v>3</v>
      </c>
      <c r="I172" s="50">
        <v>400400</v>
      </c>
      <c r="J172" s="57">
        <v>94.011962786454603</v>
      </c>
      <c r="K172" s="8">
        <f t="shared" si="2"/>
        <v>282.03588835936381</v>
      </c>
    </row>
    <row r="173" spans="1:11" x14ac:dyDescent="0.35">
      <c r="A173" s="50">
        <v>923833706</v>
      </c>
      <c r="B173" s="51" t="s">
        <v>394</v>
      </c>
      <c r="C173" s="50">
        <v>2022</v>
      </c>
      <c r="D173" s="50">
        <v>24</v>
      </c>
      <c r="E173" s="51" t="s">
        <v>21</v>
      </c>
      <c r="F173" s="50">
        <v>0</v>
      </c>
      <c r="G173" s="50">
        <v>100</v>
      </c>
      <c r="H173" s="50">
        <v>4</v>
      </c>
      <c r="I173" s="50">
        <v>400200</v>
      </c>
      <c r="J173" s="57">
        <v>32.904186975259101</v>
      </c>
      <c r="K173" s="8">
        <f t="shared" si="2"/>
        <v>65.808373950518202</v>
      </c>
    </row>
    <row r="174" spans="1:11" x14ac:dyDescent="0.35">
      <c r="A174" s="50">
        <v>923833706</v>
      </c>
      <c r="B174" s="51" t="s">
        <v>394</v>
      </c>
      <c r="C174" s="50">
        <v>2022</v>
      </c>
      <c r="D174" s="50">
        <v>24</v>
      </c>
      <c r="E174" s="51" t="s">
        <v>21</v>
      </c>
      <c r="F174" s="50">
        <v>100</v>
      </c>
      <c r="G174" s="50">
        <v>100</v>
      </c>
      <c r="H174" s="50">
        <v>8</v>
      </c>
      <c r="I174" s="50">
        <v>400200</v>
      </c>
      <c r="J174" s="57">
        <v>32.904186975259101</v>
      </c>
      <c r="K174" s="8">
        <f t="shared" si="2"/>
        <v>263.23349580207281</v>
      </c>
    </row>
    <row r="175" spans="1:11" x14ac:dyDescent="0.35">
      <c r="A175" s="50">
        <v>925668389</v>
      </c>
      <c r="B175" s="51" t="s">
        <v>359</v>
      </c>
      <c r="C175" s="50">
        <v>2022</v>
      </c>
      <c r="D175" s="50">
        <v>24</v>
      </c>
      <c r="E175" s="51" t="s">
        <v>19</v>
      </c>
      <c r="F175" s="50">
        <v>100</v>
      </c>
      <c r="G175" s="50">
        <v>100</v>
      </c>
      <c r="H175" s="50">
        <v>56</v>
      </c>
      <c r="I175" s="50">
        <v>400300</v>
      </c>
      <c r="J175" s="57">
        <v>65.808373950518202</v>
      </c>
      <c r="K175" s="8">
        <f t="shared" si="2"/>
        <v>3685.2689412290192</v>
      </c>
    </row>
    <row r="176" spans="1:11" x14ac:dyDescent="0.35">
      <c r="A176" s="50">
        <v>925668389</v>
      </c>
      <c r="B176" s="51" t="s">
        <v>359</v>
      </c>
      <c r="C176" s="50">
        <v>2022</v>
      </c>
      <c r="D176" s="50">
        <v>132</v>
      </c>
      <c r="E176" s="51" t="s">
        <v>19</v>
      </c>
      <c r="F176" s="50">
        <v>100</v>
      </c>
      <c r="G176" s="50">
        <v>100</v>
      </c>
      <c r="H176" s="50">
        <v>9</v>
      </c>
      <c r="I176" s="50">
        <v>400700</v>
      </c>
      <c r="J176" s="57">
        <v>413.65263626040002</v>
      </c>
      <c r="K176" s="8">
        <f t="shared" si="2"/>
        <v>3722.8737263436001</v>
      </c>
    </row>
    <row r="177" spans="1:11" x14ac:dyDescent="0.35">
      <c r="A177" s="50">
        <v>925668389</v>
      </c>
      <c r="B177" s="51" t="s">
        <v>359</v>
      </c>
      <c r="C177" s="50">
        <v>2022</v>
      </c>
      <c r="D177" s="50">
        <v>24</v>
      </c>
      <c r="E177" s="51" t="s">
        <v>21</v>
      </c>
      <c r="F177" s="50">
        <v>100</v>
      </c>
      <c r="G177" s="50">
        <v>100</v>
      </c>
      <c r="H177" s="50">
        <v>37</v>
      </c>
      <c r="I177" s="50">
        <v>400200</v>
      </c>
      <c r="J177" s="57">
        <v>32.904186975259101</v>
      </c>
      <c r="K177" s="8">
        <f t="shared" si="2"/>
        <v>1217.4549180845868</v>
      </c>
    </row>
    <row r="178" spans="1:11" x14ac:dyDescent="0.35">
      <c r="A178" s="50">
        <v>925668389</v>
      </c>
      <c r="B178" s="51" t="s">
        <v>359</v>
      </c>
      <c r="C178" s="50">
        <v>2022</v>
      </c>
      <c r="D178" s="50">
        <v>66</v>
      </c>
      <c r="E178" s="51" t="s">
        <v>21</v>
      </c>
      <c r="F178" s="50">
        <v>100</v>
      </c>
      <c r="G178" s="50">
        <v>100</v>
      </c>
      <c r="H178" s="50">
        <v>24</v>
      </c>
      <c r="I178" s="50">
        <v>400400</v>
      </c>
      <c r="J178" s="57">
        <v>94.011962786454603</v>
      </c>
      <c r="K178" s="8">
        <f t="shared" si="2"/>
        <v>2256.2871068749105</v>
      </c>
    </row>
    <row r="179" spans="1:11" x14ac:dyDescent="0.35">
      <c r="A179" s="50">
        <v>925668389</v>
      </c>
      <c r="B179" s="51" t="s">
        <v>359</v>
      </c>
      <c r="C179" s="50">
        <v>2022</v>
      </c>
      <c r="D179" s="50">
        <v>132</v>
      </c>
      <c r="E179" s="51" t="s">
        <v>21</v>
      </c>
      <c r="F179" s="50">
        <v>100</v>
      </c>
      <c r="G179" s="50">
        <v>100</v>
      </c>
      <c r="H179" s="50">
        <v>17</v>
      </c>
      <c r="I179" s="50">
        <v>400600</v>
      </c>
      <c r="J179" s="57">
        <v>206.82631813020001</v>
      </c>
      <c r="K179" s="8">
        <f t="shared" si="2"/>
        <v>3516.0474082134001</v>
      </c>
    </row>
    <row r="180" spans="1:11" x14ac:dyDescent="0.35">
      <c r="A180" s="50">
        <v>919173122</v>
      </c>
      <c r="B180" s="51" t="s">
        <v>390</v>
      </c>
      <c r="C180" s="50">
        <v>2022</v>
      </c>
      <c r="D180" s="50">
        <v>24</v>
      </c>
      <c r="E180" s="51" t="s">
        <v>21</v>
      </c>
      <c r="F180" s="50">
        <v>100</v>
      </c>
      <c r="G180" s="50">
        <v>100</v>
      </c>
      <c r="H180" s="50">
        <v>4</v>
      </c>
      <c r="I180" s="50">
        <v>400200</v>
      </c>
      <c r="J180" s="57">
        <v>32.904186975259101</v>
      </c>
      <c r="K180" s="8">
        <f t="shared" si="2"/>
        <v>131.6167479010364</v>
      </c>
    </row>
    <row r="181" spans="1:11" x14ac:dyDescent="0.35">
      <c r="A181" s="50">
        <v>919173122</v>
      </c>
      <c r="B181" s="51" t="s">
        <v>390</v>
      </c>
      <c r="C181" s="50">
        <v>2022</v>
      </c>
      <c r="D181" s="50">
        <v>132</v>
      </c>
      <c r="E181" s="51" t="s">
        <v>21</v>
      </c>
      <c r="F181" s="50">
        <v>100</v>
      </c>
      <c r="G181" s="50">
        <v>100</v>
      </c>
      <c r="H181" s="50">
        <v>1</v>
      </c>
      <c r="I181" s="50">
        <v>400600</v>
      </c>
      <c r="J181" s="57">
        <v>206.82631813020001</v>
      </c>
      <c r="K181" s="8">
        <f t="shared" si="2"/>
        <v>206.82631813020001</v>
      </c>
    </row>
    <row r="182" spans="1:11" x14ac:dyDescent="0.35">
      <c r="A182" s="50">
        <v>917856222</v>
      </c>
      <c r="B182" s="51" t="s">
        <v>360</v>
      </c>
      <c r="C182" s="50">
        <v>2022</v>
      </c>
      <c r="D182" s="50">
        <v>24</v>
      </c>
      <c r="E182" s="51" t="s">
        <v>19</v>
      </c>
      <c r="F182" s="50">
        <v>100</v>
      </c>
      <c r="G182" s="50">
        <v>100</v>
      </c>
      <c r="H182" s="50">
        <v>7</v>
      </c>
      <c r="I182" s="50">
        <v>400300</v>
      </c>
      <c r="J182" s="57">
        <v>65.808373950518202</v>
      </c>
      <c r="K182" s="8">
        <f t="shared" si="2"/>
        <v>460.6586176536274</v>
      </c>
    </row>
    <row r="183" spans="1:11" x14ac:dyDescent="0.35">
      <c r="A183" s="50">
        <v>917856222</v>
      </c>
      <c r="B183" s="51" t="s">
        <v>360</v>
      </c>
      <c r="C183" s="50">
        <v>2022</v>
      </c>
      <c r="D183" s="50">
        <v>24</v>
      </c>
      <c r="E183" s="51" t="s">
        <v>21</v>
      </c>
      <c r="F183" s="50">
        <v>100</v>
      </c>
      <c r="G183" s="50">
        <v>100</v>
      </c>
      <c r="H183" s="50">
        <v>20</v>
      </c>
      <c r="I183" s="50">
        <v>400200</v>
      </c>
      <c r="J183" s="57">
        <v>32.904186975259101</v>
      </c>
      <c r="K183" s="8">
        <f t="shared" si="2"/>
        <v>658.08373950518205</v>
      </c>
    </row>
    <row r="184" spans="1:11" x14ac:dyDescent="0.35">
      <c r="A184" s="50">
        <v>917856222</v>
      </c>
      <c r="B184" s="51" t="s">
        <v>360</v>
      </c>
      <c r="C184" s="50">
        <v>2022</v>
      </c>
      <c r="D184" s="50">
        <v>66</v>
      </c>
      <c r="E184" s="51" t="s">
        <v>21</v>
      </c>
      <c r="F184" s="50">
        <v>100</v>
      </c>
      <c r="G184" s="50">
        <v>100</v>
      </c>
      <c r="H184" s="50">
        <v>9</v>
      </c>
      <c r="I184" s="50">
        <v>400400</v>
      </c>
      <c r="J184" s="57">
        <v>94.011962786454603</v>
      </c>
      <c r="K184" s="8">
        <f t="shared" si="2"/>
        <v>846.10766507809149</v>
      </c>
    </row>
    <row r="185" spans="1:11" x14ac:dyDescent="0.35">
      <c r="A185" s="50">
        <v>917856222</v>
      </c>
      <c r="B185" s="51" t="s">
        <v>360</v>
      </c>
      <c r="C185" s="50">
        <v>2022</v>
      </c>
      <c r="D185" s="50">
        <v>132</v>
      </c>
      <c r="E185" s="51" t="s">
        <v>21</v>
      </c>
      <c r="F185" s="50">
        <v>100</v>
      </c>
      <c r="G185" s="50">
        <v>100</v>
      </c>
      <c r="H185" s="50">
        <v>1</v>
      </c>
      <c r="I185" s="50">
        <v>400600</v>
      </c>
      <c r="J185" s="57">
        <v>206.82631813020001</v>
      </c>
      <c r="K185" s="8">
        <f t="shared" si="2"/>
        <v>206.82631813020001</v>
      </c>
    </row>
    <row r="186" spans="1:11" x14ac:dyDescent="0.35">
      <c r="A186" s="50">
        <v>923993355</v>
      </c>
      <c r="B186" s="51" t="s">
        <v>524</v>
      </c>
      <c r="C186" s="50">
        <v>2022</v>
      </c>
      <c r="D186" s="50">
        <v>66</v>
      </c>
      <c r="E186" s="51" t="s">
        <v>19</v>
      </c>
      <c r="F186" s="50">
        <v>100</v>
      </c>
      <c r="G186" s="50">
        <v>100</v>
      </c>
      <c r="H186" s="50">
        <v>6</v>
      </c>
      <c r="I186" s="50">
        <v>400500</v>
      </c>
      <c r="J186" s="57">
        <v>188.02392557290901</v>
      </c>
      <c r="K186" s="8">
        <f t="shared" si="2"/>
        <v>1128.1435534374541</v>
      </c>
    </row>
    <row r="187" spans="1:11" x14ac:dyDescent="0.35">
      <c r="A187" s="50">
        <v>923993355</v>
      </c>
      <c r="B187" s="51" t="s">
        <v>524</v>
      </c>
      <c r="C187" s="50">
        <v>2022</v>
      </c>
      <c r="D187" s="50">
        <v>24</v>
      </c>
      <c r="E187" s="51" t="s">
        <v>21</v>
      </c>
      <c r="F187" s="50">
        <v>100</v>
      </c>
      <c r="G187" s="50">
        <v>100</v>
      </c>
      <c r="H187" s="50">
        <v>32</v>
      </c>
      <c r="I187" s="50">
        <v>400200</v>
      </c>
      <c r="J187" s="57">
        <v>32.904186975259101</v>
      </c>
      <c r="K187" s="8">
        <f t="shared" si="2"/>
        <v>1052.9339832082912</v>
      </c>
    </row>
    <row r="188" spans="1:11" x14ac:dyDescent="0.35">
      <c r="A188" s="50">
        <v>923993355</v>
      </c>
      <c r="B188" s="51" t="s">
        <v>524</v>
      </c>
      <c r="C188" s="50">
        <v>2022</v>
      </c>
      <c r="D188" s="50">
        <v>66</v>
      </c>
      <c r="E188" s="51" t="s">
        <v>21</v>
      </c>
      <c r="F188" s="50">
        <v>100</v>
      </c>
      <c r="G188" s="50">
        <v>100</v>
      </c>
      <c r="H188" s="50">
        <v>15</v>
      </c>
      <c r="I188" s="50">
        <v>400400</v>
      </c>
      <c r="J188" s="57">
        <v>94.011962786454603</v>
      </c>
      <c r="K188" s="8">
        <f t="shared" si="2"/>
        <v>1410.179441796819</v>
      </c>
    </row>
    <row r="189" spans="1:11" x14ac:dyDescent="0.35">
      <c r="A189" s="50">
        <v>921680554</v>
      </c>
      <c r="B189" s="51" t="s">
        <v>525</v>
      </c>
      <c r="C189" s="50">
        <v>2022</v>
      </c>
      <c r="D189" s="50">
        <v>24</v>
      </c>
      <c r="E189" s="51" t="s">
        <v>21</v>
      </c>
      <c r="F189" s="50">
        <v>100</v>
      </c>
      <c r="G189" s="50">
        <v>100</v>
      </c>
      <c r="H189" s="50">
        <v>18</v>
      </c>
      <c r="I189" s="50">
        <v>400200</v>
      </c>
      <c r="J189" s="57">
        <v>32.904186975259101</v>
      </c>
      <c r="K189" s="8">
        <f t="shared" si="2"/>
        <v>592.27536555466384</v>
      </c>
    </row>
    <row r="190" spans="1:11" x14ac:dyDescent="0.35">
      <c r="A190" s="50">
        <v>921680554</v>
      </c>
      <c r="B190" s="51" t="s">
        <v>525</v>
      </c>
      <c r="C190" s="50">
        <v>2022</v>
      </c>
      <c r="D190" s="50">
        <v>66</v>
      </c>
      <c r="E190" s="51" t="s">
        <v>21</v>
      </c>
      <c r="F190" s="50">
        <v>100</v>
      </c>
      <c r="G190" s="50">
        <v>100</v>
      </c>
      <c r="H190" s="50">
        <v>18</v>
      </c>
      <c r="I190" s="50">
        <v>400400</v>
      </c>
      <c r="J190" s="57">
        <v>94.011962786454603</v>
      </c>
      <c r="K190" s="8">
        <f t="shared" si="2"/>
        <v>1692.215330156183</v>
      </c>
    </row>
    <row r="191" spans="1:11" x14ac:dyDescent="0.35">
      <c r="A191" s="50">
        <v>921680554</v>
      </c>
      <c r="B191" s="51" t="s">
        <v>525</v>
      </c>
      <c r="C191" s="50">
        <v>2022</v>
      </c>
      <c r="D191" s="50">
        <v>132</v>
      </c>
      <c r="E191" s="51" t="s">
        <v>21</v>
      </c>
      <c r="F191" s="50">
        <v>100</v>
      </c>
      <c r="G191" s="50">
        <v>100</v>
      </c>
      <c r="H191" s="50">
        <v>1</v>
      </c>
      <c r="I191" s="50">
        <v>400600</v>
      </c>
      <c r="J191" s="57">
        <v>206.82631813020001</v>
      </c>
      <c r="K191" s="8">
        <f t="shared" si="2"/>
        <v>206.82631813020001</v>
      </c>
    </row>
    <row r="192" spans="1:11" x14ac:dyDescent="0.35">
      <c r="A192" s="50">
        <v>985411131</v>
      </c>
      <c r="B192" s="51" t="s">
        <v>526</v>
      </c>
      <c r="C192" s="50">
        <v>2022</v>
      </c>
      <c r="D192" s="50">
        <v>24</v>
      </c>
      <c r="E192" s="51" t="s">
        <v>19</v>
      </c>
      <c r="F192" s="50">
        <v>100</v>
      </c>
      <c r="G192" s="50">
        <v>100</v>
      </c>
      <c r="H192" s="50">
        <v>26</v>
      </c>
      <c r="I192" s="50">
        <v>400300</v>
      </c>
      <c r="J192" s="57">
        <v>65.808373950518202</v>
      </c>
      <c r="K192" s="8">
        <f t="shared" si="2"/>
        <v>1711.0177227134732</v>
      </c>
    </row>
    <row r="193" spans="1:11" x14ac:dyDescent="0.35">
      <c r="A193" s="50">
        <v>985411131</v>
      </c>
      <c r="B193" s="51" t="s">
        <v>526</v>
      </c>
      <c r="C193" s="50">
        <v>2022</v>
      </c>
      <c r="D193" s="50">
        <v>132</v>
      </c>
      <c r="E193" s="51" t="s">
        <v>19</v>
      </c>
      <c r="F193" s="50">
        <v>100</v>
      </c>
      <c r="G193" s="50">
        <v>100</v>
      </c>
      <c r="H193" s="50">
        <v>4</v>
      </c>
      <c r="I193" s="50">
        <v>400700</v>
      </c>
      <c r="J193" s="57">
        <v>413.65263626040002</v>
      </c>
      <c r="K193" s="8">
        <f t="shared" si="2"/>
        <v>1654.6105450416001</v>
      </c>
    </row>
    <row r="194" spans="1:11" x14ac:dyDescent="0.35">
      <c r="A194" s="50">
        <v>985411131</v>
      </c>
      <c r="B194" s="51" t="s">
        <v>526</v>
      </c>
      <c r="C194" s="50">
        <v>2022</v>
      </c>
      <c r="D194" s="50">
        <v>5</v>
      </c>
      <c r="E194" s="51" t="s">
        <v>21</v>
      </c>
      <c r="F194" s="50">
        <v>100</v>
      </c>
      <c r="G194" s="50">
        <v>100</v>
      </c>
      <c r="H194" s="50">
        <v>2</v>
      </c>
      <c r="I194" s="50">
        <v>400000</v>
      </c>
      <c r="J194" s="57">
        <v>32.904186975259101</v>
      </c>
      <c r="K194" s="8">
        <f t="shared" si="2"/>
        <v>65.808373950518202</v>
      </c>
    </row>
    <row r="195" spans="1:11" x14ac:dyDescent="0.35">
      <c r="A195" s="50">
        <v>985411131</v>
      </c>
      <c r="B195" s="51" t="s">
        <v>526</v>
      </c>
      <c r="C195" s="50">
        <v>2022</v>
      </c>
      <c r="D195" s="50">
        <v>24</v>
      </c>
      <c r="E195" s="51" t="s">
        <v>21</v>
      </c>
      <c r="F195" s="50">
        <v>100</v>
      </c>
      <c r="G195" s="50">
        <v>100</v>
      </c>
      <c r="H195" s="50">
        <v>115</v>
      </c>
      <c r="I195" s="50">
        <v>400200</v>
      </c>
      <c r="J195" s="57">
        <v>32.904186975259101</v>
      </c>
      <c r="K195" s="8">
        <f t="shared" si="2"/>
        <v>3783.9815021547965</v>
      </c>
    </row>
    <row r="196" spans="1:11" x14ac:dyDescent="0.35">
      <c r="A196" s="50">
        <v>985411131</v>
      </c>
      <c r="B196" s="51" t="s">
        <v>526</v>
      </c>
      <c r="C196" s="50">
        <v>2022</v>
      </c>
      <c r="D196" s="50">
        <v>66</v>
      </c>
      <c r="E196" s="51" t="s">
        <v>21</v>
      </c>
      <c r="F196" s="50">
        <v>100</v>
      </c>
      <c r="G196" s="50">
        <v>100</v>
      </c>
      <c r="H196" s="50">
        <v>51</v>
      </c>
      <c r="I196" s="50">
        <v>400400</v>
      </c>
      <c r="J196" s="57">
        <v>94.011962786454603</v>
      </c>
      <c r="K196" s="8">
        <f t="shared" ref="K196:K259" si="3">(H196*0.5*(F196/100+G196/100))*J196</f>
        <v>4794.6101021091845</v>
      </c>
    </row>
    <row r="197" spans="1:11" x14ac:dyDescent="0.35">
      <c r="A197" s="50">
        <v>985411131</v>
      </c>
      <c r="B197" s="51" t="s">
        <v>526</v>
      </c>
      <c r="C197" s="50">
        <v>2022</v>
      </c>
      <c r="D197" s="50">
        <v>132</v>
      </c>
      <c r="E197" s="51" t="s">
        <v>21</v>
      </c>
      <c r="F197" s="50">
        <v>100</v>
      </c>
      <c r="G197" s="50">
        <v>100</v>
      </c>
      <c r="H197" s="50">
        <v>13</v>
      </c>
      <c r="I197" s="50">
        <v>400600</v>
      </c>
      <c r="J197" s="57">
        <v>206.82631813020001</v>
      </c>
      <c r="K197" s="8">
        <f t="shared" si="3"/>
        <v>2688.7421356926002</v>
      </c>
    </row>
    <row r="198" spans="1:11" x14ac:dyDescent="0.35">
      <c r="A198" s="50">
        <v>917983550</v>
      </c>
      <c r="B198" s="51" t="s">
        <v>527</v>
      </c>
      <c r="C198" s="50">
        <v>2022</v>
      </c>
      <c r="D198" s="50">
        <v>132</v>
      </c>
      <c r="E198" s="51" t="s">
        <v>19</v>
      </c>
      <c r="F198" s="50">
        <v>50</v>
      </c>
      <c r="G198" s="50">
        <v>50</v>
      </c>
      <c r="H198" s="50">
        <v>4</v>
      </c>
      <c r="I198" s="50">
        <v>400700</v>
      </c>
      <c r="J198" s="57">
        <v>413.65263626040002</v>
      </c>
      <c r="K198" s="8">
        <f t="shared" si="3"/>
        <v>827.30527252080003</v>
      </c>
    </row>
    <row r="199" spans="1:11" x14ac:dyDescent="0.35">
      <c r="A199" s="50">
        <v>917983550</v>
      </c>
      <c r="B199" s="51" t="s">
        <v>527</v>
      </c>
      <c r="C199" s="50">
        <v>2022</v>
      </c>
      <c r="D199" s="50">
        <v>24</v>
      </c>
      <c r="E199" s="51" t="s">
        <v>19</v>
      </c>
      <c r="F199" s="50">
        <v>100</v>
      </c>
      <c r="G199" s="50">
        <v>100</v>
      </c>
      <c r="H199" s="50">
        <v>7</v>
      </c>
      <c r="I199" s="50">
        <v>400300</v>
      </c>
      <c r="J199" s="57">
        <v>65.808373950518202</v>
      </c>
      <c r="K199" s="8">
        <f t="shared" si="3"/>
        <v>460.6586176536274</v>
      </c>
    </row>
    <row r="200" spans="1:11" x14ac:dyDescent="0.35">
      <c r="A200" s="50">
        <v>917983550</v>
      </c>
      <c r="B200" s="51" t="s">
        <v>527</v>
      </c>
      <c r="C200" s="50">
        <v>2022</v>
      </c>
      <c r="D200" s="50">
        <v>132</v>
      </c>
      <c r="E200" s="51" t="s">
        <v>21</v>
      </c>
      <c r="F200" s="50">
        <v>50</v>
      </c>
      <c r="G200" s="50">
        <v>50</v>
      </c>
      <c r="H200" s="50">
        <v>4</v>
      </c>
      <c r="I200" s="50">
        <v>400600</v>
      </c>
      <c r="J200" s="57">
        <v>206.82631813020001</v>
      </c>
      <c r="K200" s="8">
        <f t="shared" si="3"/>
        <v>413.65263626040002</v>
      </c>
    </row>
    <row r="201" spans="1:11" x14ac:dyDescent="0.35">
      <c r="A201" s="50">
        <v>917983550</v>
      </c>
      <c r="B201" s="51" t="s">
        <v>527</v>
      </c>
      <c r="C201" s="50">
        <v>2022</v>
      </c>
      <c r="D201" s="50">
        <v>24</v>
      </c>
      <c r="E201" s="51" t="s">
        <v>21</v>
      </c>
      <c r="F201" s="50">
        <v>100</v>
      </c>
      <c r="G201" s="50">
        <v>100</v>
      </c>
      <c r="H201" s="50">
        <v>8</v>
      </c>
      <c r="I201" s="50">
        <v>400200</v>
      </c>
      <c r="J201" s="57">
        <v>32.904186975259101</v>
      </c>
      <c r="K201" s="8">
        <f t="shared" si="3"/>
        <v>263.23349580207281</v>
      </c>
    </row>
    <row r="202" spans="1:11" x14ac:dyDescent="0.35">
      <c r="A202" s="50">
        <v>980234088</v>
      </c>
      <c r="B202" s="51" t="s">
        <v>313</v>
      </c>
      <c r="C202" s="50">
        <v>2022</v>
      </c>
      <c r="D202" s="50">
        <v>24</v>
      </c>
      <c r="E202" s="51" t="s">
        <v>19</v>
      </c>
      <c r="F202" s="50">
        <v>0</v>
      </c>
      <c r="G202" s="50">
        <v>20</v>
      </c>
      <c r="H202" s="50">
        <v>86</v>
      </c>
      <c r="I202" s="50">
        <v>400300</v>
      </c>
      <c r="J202" s="57">
        <v>65.808373950518202</v>
      </c>
      <c r="K202" s="8">
        <f t="shared" si="3"/>
        <v>565.95201597445657</v>
      </c>
    </row>
    <row r="203" spans="1:11" x14ac:dyDescent="0.35">
      <c r="A203" s="50">
        <v>980234088</v>
      </c>
      <c r="B203" s="51" t="s">
        <v>313</v>
      </c>
      <c r="C203" s="50">
        <v>2022</v>
      </c>
      <c r="D203" s="50">
        <v>24</v>
      </c>
      <c r="E203" s="51" t="s">
        <v>19</v>
      </c>
      <c r="F203" s="50">
        <v>0</v>
      </c>
      <c r="G203" s="50">
        <v>50</v>
      </c>
      <c r="H203" s="50">
        <v>24</v>
      </c>
      <c r="I203" s="50">
        <v>400300</v>
      </c>
      <c r="J203" s="57">
        <v>65.808373950518202</v>
      </c>
      <c r="K203" s="8">
        <f t="shared" si="3"/>
        <v>394.85024370310919</v>
      </c>
    </row>
    <row r="204" spans="1:11" x14ac:dyDescent="0.35">
      <c r="A204" s="50">
        <v>980234088</v>
      </c>
      <c r="B204" s="51" t="s">
        <v>313</v>
      </c>
      <c r="C204" s="50">
        <v>2022</v>
      </c>
      <c r="D204" s="50">
        <v>24</v>
      </c>
      <c r="E204" s="51" t="s">
        <v>19</v>
      </c>
      <c r="F204" s="50">
        <v>100</v>
      </c>
      <c r="G204" s="50">
        <v>100</v>
      </c>
      <c r="H204" s="50">
        <v>123</v>
      </c>
      <c r="I204" s="50">
        <v>400300</v>
      </c>
      <c r="J204" s="57">
        <v>65.808373950518202</v>
      </c>
      <c r="K204" s="8">
        <f t="shared" si="3"/>
        <v>8094.4299959137388</v>
      </c>
    </row>
    <row r="205" spans="1:11" x14ac:dyDescent="0.35">
      <c r="A205" s="50">
        <v>980234088</v>
      </c>
      <c r="B205" s="51" t="s">
        <v>313</v>
      </c>
      <c r="C205" s="50">
        <v>2022</v>
      </c>
      <c r="D205" s="50">
        <v>132</v>
      </c>
      <c r="E205" s="51" t="s">
        <v>19</v>
      </c>
      <c r="F205" s="50">
        <v>100</v>
      </c>
      <c r="G205" s="50">
        <v>100</v>
      </c>
      <c r="H205" s="50">
        <v>4</v>
      </c>
      <c r="I205" s="50">
        <v>400700</v>
      </c>
      <c r="J205" s="57">
        <v>413.65263626040002</v>
      </c>
      <c r="K205" s="8">
        <f t="shared" si="3"/>
        <v>1654.6105450416001</v>
      </c>
    </row>
    <row r="206" spans="1:11" x14ac:dyDescent="0.35">
      <c r="A206" s="50">
        <v>980234088</v>
      </c>
      <c r="B206" s="51" t="s">
        <v>313</v>
      </c>
      <c r="C206" s="50">
        <v>2022</v>
      </c>
      <c r="D206" s="50">
        <v>24</v>
      </c>
      <c r="E206" s="51" t="s">
        <v>21</v>
      </c>
      <c r="F206" s="50">
        <v>0</v>
      </c>
      <c r="G206" s="50">
        <v>20</v>
      </c>
      <c r="H206" s="50">
        <v>26</v>
      </c>
      <c r="I206" s="50">
        <v>400200</v>
      </c>
      <c r="J206" s="57">
        <v>32.904186975259101</v>
      </c>
      <c r="K206" s="8">
        <f t="shared" si="3"/>
        <v>85.550886135673665</v>
      </c>
    </row>
    <row r="207" spans="1:11" x14ac:dyDescent="0.35">
      <c r="A207" s="50">
        <v>980234088</v>
      </c>
      <c r="B207" s="51" t="s">
        <v>313</v>
      </c>
      <c r="C207" s="50">
        <v>2022</v>
      </c>
      <c r="D207" s="50">
        <v>24</v>
      </c>
      <c r="E207" s="51" t="s">
        <v>21</v>
      </c>
      <c r="F207" s="50">
        <v>100</v>
      </c>
      <c r="G207" s="50">
        <v>100</v>
      </c>
      <c r="H207" s="50">
        <v>69</v>
      </c>
      <c r="I207" s="50">
        <v>400200</v>
      </c>
      <c r="J207" s="57">
        <v>32.904186975259101</v>
      </c>
      <c r="K207" s="8">
        <f t="shared" si="3"/>
        <v>2270.388901292878</v>
      </c>
    </row>
    <row r="208" spans="1:11" x14ac:dyDescent="0.35">
      <c r="A208" s="50">
        <v>980234088</v>
      </c>
      <c r="B208" s="51" t="s">
        <v>313</v>
      </c>
      <c r="C208" s="50">
        <v>2022</v>
      </c>
      <c r="D208" s="50">
        <v>132</v>
      </c>
      <c r="E208" s="51" t="s">
        <v>21</v>
      </c>
      <c r="F208" s="50">
        <v>100</v>
      </c>
      <c r="G208" s="50">
        <v>100</v>
      </c>
      <c r="H208" s="50">
        <v>2</v>
      </c>
      <c r="I208" s="50">
        <v>400600</v>
      </c>
      <c r="J208" s="57">
        <v>206.82631813020001</v>
      </c>
      <c r="K208" s="8">
        <f t="shared" si="3"/>
        <v>413.65263626040002</v>
      </c>
    </row>
    <row r="209" spans="1:11" x14ac:dyDescent="0.35">
      <c r="A209" s="50">
        <v>996732673</v>
      </c>
      <c r="B209" s="51" t="s">
        <v>314</v>
      </c>
      <c r="C209" s="50">
        <v>2022</v>
      </c>
      <c r="D209" s="50">
        <v>66</v>
      </c>
      <c r="E209" s="51" t="s">
        <v>19</v>
      </c>
      <c r="F209" s="50">
        <v>100</v>
      </c>
      <c r="G209" s="50">
        <v>100</v>
      </c>
      <c r="H209" s="50">
        <v>3</v>
      </c>
      <c r="I209" s="50">
        <v>400500</v>
      </c>
      <c r="J209" s="57">
        <v>188.02392557290901</v>
      </c>
      <c r="K209" s="8">
        <f t="shared" si="3"/>
        <v>564.07177671872705</v>
      </c>
    </row>
    <row r="210" spans="1:11" x14ac:dyDescent="0.35">
      <c r="A210" s="50">
        <v>996732673</v>
      </c>
      <c r="B210" s="51" t="s">
        <v>314</v>
      </c>
      <c r="C210" s="50">
        <v>2022</v>
      </c>
      <c r="D210" s="50">
        <v>66</v>
      </c>
      <c r="E210" s="51" t="s">
        <v>21</v>
      </c>
      <c r="F210" s="50">
        <v>100</v>
      </c>
      <c r="G210" s="50">
        <v>100</v>
      </c>
      <c r="H210" s="50">
        <v>4</v>
      </c>
      <c r="I210" s="50">
        <v>400400</v>
      </c>
      <c r="J210" s="57">
        <v>94.011962786454603</v>
      </c>
      <c r="K210" s="8">
        <f t="shared" si="3"/>
        <v>376.04785114581841</v>
      </c>
    </row>
    <row r="211" spans="1:11" x14ac:dyDescent="0.35">
      <c r="A211" s="50">
        <v>999999998</v>
      </c>
      <c r="B211" s="51" t="s">
        <v>528</v>
      </c>
      <c r="C211" s="50">
        <v>2022</v>
      </c>
      <c r="D211" s="50">
        <v>24</v>
      </c>
      <c r="E211" s="51" t="s">
        <v>19</v>
      </c>
      <c r="F211" s="50">
        <v>100</v>
      </c>
      <c r="G211" s="50">
        <v>100</v>
      </c>
      <c r="H211" s="50">
        <v>20</v>
      </c>
      <c r="I211" s="50">
        <v>400300</v>
      </c>
      <c r="J211" s="57">
        <v>65.808373950518202</v>
      </c>
      <c r="K211" s="8">
        <f t="shared" si="3"/>
        <v>1316.1674790103641</v>
      </c>
    </row>
    <row r="212" spans="1:11" x14ac:dyDescent="0.35">
      <c r="A212" s="50">
        <v>999999998</v>
      </c>
      <c r="B212" s="51" t="s">
        <v>528</v>
      </c>
      <c r="C212" s="50">
        <v>2022</v>
      </c>
      <c r="D212" s="50">
        <v>132</v>
      </c>
      <c r="E212" s="51" t="s">
        <v>19</v>
      </c>
      <c r="F212" s="50">
        <v>100</v>
      </c>
      <c r="G212" s="50">
        <v>100</v>
      </c>
      <c r="H212" s="50">
        <v>4</v>
      </c>
      <c r="I212" s="50">
        <v>400700</v>
      </c>
      <c r="J212" s="57">
        <v>413.65263626040002</v>
      </c>
      <c r="K212" s="8">
        <f t="shared" si="3"/>
        <v>1654.6105450416001</v>
      </c>
    </row>
    <row r="213" spans="1:11" x14ac:dyDescent="0.35">
      <c r="A213" s="50">
        <v>968398083</v>
      </c>
      <c r="B213" s="51" t="s">
        <v>303</v>
      </c>
      <c r="C213" s="50">
        <v>2022</v>
      </c>
      <c r="D213" s="50">
        <v>24</v>
      </c>
      <c r="E213" s="51" t="s">
        <v>19</v>
      </c>
      <c r="F213" s="50">
        <v>100</v>
      </c>
      <c r="G213" s="50">
        <v>100</v>
      </c>
      <c r="H213" s="50">
        <v>14</v>
      </c>
      <c r="I213" s="50">
        <v>400300</v>
      </c>
      <c r="J213" s="57">
        <v>65.808373950518202</v>
      </c>
      <c r="K213" s="8">
        <f t="shared" si="3"/>
        <v>921.3172353072548</v>
      </c>
    </row>
    <row r="214" spans="1:11" x14ac:dyDescent="0.35">
      <c r="A214" s="50">
        <v>968398083</v>
      </c>
      <c r="B214" s="51" t="s">
        <v>303</v>
      </c>
      <c r="C214" s="50">
        <v>2022</v>
      </c>
      <c r="D214" s="50">
        <v>24</v>
      </c>
      <c r="E214" s="51" t="s">
        <v>21</v>
      </c>
      <c r="F214" s="50">
        <v>100</v>
      </c>
      <c r="G214" s="50">
        <v>100</v>
      </c>
      <c r="H214" s="50">
        <v>6</v>
      </c>
      <c r="I214" s="50">
        <v>400200</v>
      </c>
      <c r="J214" s="57">
        <v>32.904186975259101</v>
      </c>
      <c r="K214" s="8">
        <f t="shared" si="3"/>
        <v>197.42512185155459</v>
      </c>
    </row>
    <row r="215" spans="1:11" x14ac:dyDescent="0.35">
      <c r="A215" s="50">
        <v>925017809</v>
      </c>
      <c r="B215" s="51" t="s">
        <v>361</v>
      </c>
      <c r="C215" s="50">
        <v>2022</v>
      </c>
      <c r="D215" s="50">
        <v>24</v>
      </c>
      <c r="E215" s="51" t="s">
        <v>21</v>
      </c>
      <c r="F215" s="50">
        <v>50</v>
      </c>
      <c r="G215" s="50">
        <v>50</v>
      </c>
      <c r="H215" s="50">
        <v>1</v>
      </c>
      <c r="I215" s="50">
        <v>400200</v>
      </c>
      <c r="J215" s="57">
        <v>32.904186975259101</v>
      </c>
      <c r="K215" s="8">
        <f t="shared" si="3"/>
        <v>16.452093487629551</v>
      </c>
    </row>
    <row r="216" spans="1:11" x14ac:dyDescent="0.35">
      <c r="A216" s="50">
        <v>925017809</v>
      </c>
      <c r="B216" s="51" t="s">
        <v>361</v>
      </c>
      <c r="C216" s="50">
        <v>2022</v>
      </c>
      <c r="D216" s="50">
        <v>66</v>
      </c>
      <c r="E216" s="51" t="s">
        <v>21</v>
      </c>
      <c r="F216" s="50">
        <v>50</v>
      </c>
      <c r="G216" s="50">
        <v>50</v>
      </c>
      <c r="H216" s="50">
        <v>1</v>
      </c>
      <c r="I216" s="50">
        <v>400400</v>
      </c>
      <c r="J216" s="57">
        <v>94.011962786454603</v>
      </c>
      <c r="K216" s="8">
        <f t="shared" si="3"/>
        <v>47.005981393227302</v>
      </c>
    </row>
    <row r="217" spans="1:11" x14ac:dyDescent="0.35">
      <c r="A217" s="50">
        <v>925017809</v>
      </c>
      <c r="B217" s="51" t="s">
        <v>361</v>
      </c>
      <c r="C217" s="50">
        <v>2022</v>
      </c>
      <c r="D217" s="50">
        <v>24</v>
      </c>
      <c r="E217" s="51" t="s">
        <v>21</v>
      </c>
      <c r="F217" s="50">
        <v>100</v>
      </c>
      <c r="G217" s="50">
        <v>100</v>
      </c>
      <c r="H217" s="50">
        <v>7</v>
      </c>
      <c r="I217" s="50">
        <v>400200</v>
      </c>
      <c r="J217" s="57">
        <v>32.904186975259101</v>
      </c>
      <c r="K217" s="8">
        <f t="shared" si="3"/>
        <v>230.3293088268137</v>
      </c>
    </row>
    <row r="218" spans="1:11" x14ac:dyDescent="0.35">
      <c r="A218" s="50">
        <v>925017809</v>
      </c>
      <c r="B218" s="51" t="s">
        <v>361</v>
      </c>
      <c r="C218" s="50">
        <v>2022</v>
      </c>
      <c r="D218" s="50">
        <v>66</v>
      </c>
      <c r="E218" s="51" t="s">
        <v>21</v>
      </c>
      <c r="F218" s="50">
        <v>100</v>
      </c>
      <c r="G218" s="50">
        <v>100</v>
      </c>
      <c r="H218" s="50">
        <v>1</v>
      </c>
      <c r="I218" s="50">
        <v>400400</v>
      </c>
      <c r="J218" s="57">
        <v>94.011962786454603</v>
      </c>
      <c r="K218" s="8">
        <f t="shared" si="3"/>
        <v>94.011962786454603</v>
      </c>
    </row>
    <row r="219" spans="1:11" x14ac:dyDescent="0.35">
      <c r="A219" s="50">
        <v>926377841</v>
      </c>
      <c r="B219" s="51" t="s">
        <v>391</v>
      </c>
      <c r="C219" s="50">
        <v>2022</v>
      </c>
      <c r="D219" s="50">
        <v>24</v>
      </c>
      <c r="E219" s="51" t="s">
        <v>19</v>
      </c>
      <c r="F219" s="50">
        <v>100</v>
      </c>
      <c r="G219" s="50">
        <v>100</v>
      </c>
      <c r="H219" s="50">
        <v>9</v>
      </c>
      <c r="I219" s="50">
        <v>400300</v>
      </c>
      <c r="J219" s="57">
        <v>65.808373950518202</v>
      </c>
      <c r="K219" s="8">
        <f t="shared" si="3"/>
        <v>592.27536555466384</v>
      </c>
    </row>
    <row r="220" spans="1:11" x14ac:dyDescent="0.35">
      <c r="A220" s="50">
        <v>926377841</v>
      </c>
      <c r="B220" s="51" t="s">
        <v>391</v>
      </c>
      <c r="C220" s="50">
        <v>2022</v>
      </c>
      <c r="D220" s="50">
        <v>24</v>
      </c>
      <c r="E220" s="51" t="s">
        <v>21</v>
      </c>
      <c r="F220" s="50">
        <v>100</v>
      </c>
      <c r="G220" s="50">
        <v>100</v>
      </c>
      <c r="H220" s="50">
        <v>7</v>
      </c>
      <c r="I220" s="50">
        <v>400200</v>
      </c>
      <c r="J220" s="57">
        <v>32.904186975259101</v>
      </c>
      <c r="K220" s="8">
        <f t="shared" si="3"/>
        <v>230.3293088268137</v>
      </c>
    </row>
    <row r="221" spans="1:11" x14ac:dyDescent="0.35">
      <c r="A221" s="50">
        <v>926377841</v>
      </c>
      <c r="B221" s="51" t="s">
        <v>391</v>
      </c>
      <c r="C221" s="50">
        <v>2022</v>
      </c>
      <c r="D221" s="50">
        <v>132</v>
      </c>
      <c r="E221" s="51" t="s">
        <v>21</v>
      </c>
      <c r="F221" s="50">
        <v>100</v>
      </c>
      <c r="G221" s="50">
        <v>100</v>
      </c>
      <c r="H221" s="50">
        <v>1</v>
      </c>
      <c r="I221" s="50">
        <v>400600</v>
      </c>
      <c r="J221" s="57">
        <v>206.82631813020001</v>
      </c>
      <c r="K221" s="8">
        <f t="shared" si="3"/>
        <v>206.82631813020001</v>
      </c>
    </row>
    <row r="222" spans="1:11" x14ac:dyDescent="0.35">
      <c r="A222" s="50">
        <v>919884452</v>
      </c>
      <c r="B222" s="51" t="s">
        <v>315</v>
      </c>
      <c r="C222" s="50">
        <v>2022</v>
      </c>
      <c r="D222" s="50">
        <v>24</v>
      </c>
      <c r="E222" s="51" t="s">
        <v>19</v>
      </c>
      <c r="F222" s="50">
        <v>100</v>
      </c>
      <c r="G222" s="50">
        <v>100</v>
      </c>
      <c r="H222" s="50">
        <v>6</v>
      </c>
      <c r="I222" s="50">
        <v>400300</v>
      </c>
      <c r="J222" s="57">
        <v>65.808373950518202</v>
      </c>
      <c r="K222" s="8">
        <f t="shared" si="3"/>
        <v>394.85024370310919</v>
      </c>
    </row>
    <row r="223" spans="1:11" x14ac:dyDescent="0.35">
      <c r="A223" s="50">
        <v>919884452</v>
      </c>
      <c r="B223" s="51" t="s">
        <v>315</v>
      </c>
      <c r="C223" s="50">
        <v>2022</v>
      </c>
      <c r="D223" s="50">
        <v>24</v>
      </c>
      <c r="E223" s="51" t="s">
        <v>21</v>
      </c>
      <c r="F223" s="50">
        <v>100</v>
      </c>
      <c r="G223" s="50">
        <v>100</v>
      </c>
      <c r="H223" s="50">
        <v>5</v>
      </c>
      <c r="I223" s="50">
        <v>400200</v>
      </c>
      <c r="J223" s="57">
        <v>32.904186975259101</v>
      </c>
      <c r="K223" s="8">
        <f t="shared" si="3"/>
        <v>164.52093487629551</v>
      </c>
    </row>
    <row r="224" spans="1:11" x14ac:dyDescent="0.35">
      <c r="A224" s="50">
        <v>919884452</v>
      </c>
      <c r="B224" s="51" t="s">
        <v>315</v>
      </c>
      <c r="C224" s="50">
        <v>2022</v>
      </c>
      <c r="D224" s="50">
        <v>66</v>
      </c>
      <c r="E224" s="51" t="s">
        <v>21</v>
      </c>
      <c r="F224" s="50">
        <v>100</v>
      </c>
      <c r="G224" s="50">
        <v>100</v>
      </c>
      <c r="H224" s="50">
        <v>3</v>
      </c>
      <c r="I224" s="50">
        <v>400400</v>
      </c>
      <c r="J224" s="57">
        <v>94.011962786454603</v>
      </c>
      <c r="K224" s="8">
        <f t="shared" si="3"/>
        <v>282.03588835936381</v>
      </c>
    </row>
    <row r="225" spans="1:11" x14ac:dyDescent="0.35">
      <c r="A225" s="50">
        <v>919884452</v>
      </c>
      <c r="B225" s="51" t="s">
        <v>315</v>
      </c>
      <c r="C225" s="50">
        <v>2022</v>
      </c>
      <c r="D225" s="50">
        <v>132</v>
      </c>
      <c r="E225" s="51" t="s">
        <v>21</v>
      </c>
      <c r="F225" s="50">
        <v>100</v>
      </c>
      <c r="G225" s="50">
        <v>100</v>
      </c>
      <c r="H225" s="50">
        <v>4</v>
      </c>
      <c r="I225" s="50">
        <v>400600</v>
      </c>
      <c r="J225" s="57">
        <v>206.82631813020001</v>
      </c>
      <c r="K225" s="8">
        <f t="shared" si="3"/>
        <v>827.30527252080003</v>
      </c>
    </row>
    <row r="226" spans="1:11" x14ac:dyDescent="0.35">
      <c r="A226" s="50">
        <v>920295975</v>
      </c>
      <c r="B226" s="51" t="s">
        <v>518</v>
      </c>
      <c r="C226" s="50">
        <v>2022</v>
      </c>
      <c r="D226" s="50">
        <v>24</v>
      </c>
      <c r="E226" s="51" t="s">
        <v>21</v>
      </c>
      <c r="F226" s="50">
        <v>100</v>
      </c>
      <c r="G226" s="50">
        <v>100</v>
      </c>
      <c r="H226" s="50">
        <v>4</v>
      </c>
      <c r="I226" s="50">
        <v>400200</v>
      </c>
      <c r="J226" s="57">
        <v>32.904186975259101</v>
      </c>
      <c r="K226" s="8">
        <f t="shared" si="3"/>
        <v>131.6167479010364</v>
      </c>
    </row>
    <row r="227" spans="1:11" x14ac:dyDescent="0.35">
      <c r="A227" s="50">
        <v>923819177</v>
      </c>
      <c r="B227" s="51" t="s">
        <v>362</v>
      </c>
      <c r="C227" s="50">
        <v>2022</v>
      </c>
      <c r="D227" s="50">
        <v>24</v>
      </c>
      <c r="E227" s="51" t="s">
        <v>21</v>
      </c>
      <c r="F227" s="50">
        <v>100</v>
      </c>
      <c r="G227" s="50">
        <v>100</v>
      </c>
      <c r="H227" s="50">
        <v>20</v>
      </c>
      <c r="I227" s="50">
        <v>400200</v>
      </c>
      <c r="J227" s="57">
        <v>32.904186975259101</v>
      </c>
      <c r="K227" s="8">
        <f t="shared" si="3"/>
        <v>658.08373950518205</v>
      </c>
    </row>
    <row r="228" spans="1:11" x14ac:dyDescent="0.35">
      <c r="A228" s="50">
        <v>923819177</v>
      </c>
      <c r="B228" s="51" t="s">
        <v>362</v>
      </c>
      <c r="C228" s="50">
        <v>2022</v>
      </c>
      <c r="D228" s="50">
        <v>66</v>
      </c>
      <c r="E228" s="51" t="s">
        <v>21</v>
      </c>
      <c r="F228" s="50">
        <v>100</v>
      </c>
      <c r="G228" s="50">
        <v>100</v>
      </c>
      <c r="H228" s="50">
        <v>3</v>
      </c>
      <c r="I228" s="50">
        <v>400400</v>
      </c>
      <c r="J228" s="57">
        <v>94.011962786454603</v>
      </c>
      <c r="K228" s="8">
        <f t="shared" si="3"/>
        <v>282.03588835936381</v>
      </c>
    </row>
    <row r="229" spans="1:11" x14ac:dyDescent="0.35">
      <c r="A229" s="50">
        <v>924940379</v>
      </c>
      <c r="B229" s="51" t="s">
        <v>342</v>
      </c>
      <c r="C229" s="50">
        <v>2022</v>
      </c>
      <c r="D229" s="50">
        <v>24</v>
      </c>
      <c r="E229" s="51" t="s">
        <v>21</v>
      </c>
      <c r="F229" s="50">
        <v>100</v>
      </c>
      <c r="G229" s="50">
        <v>100</v>
      </c>
      <c r="H229" s="50">
        <v>1</v>
      </c>
      <c r="I229" s="50">
        <v>400200</v>
      </c>
      <c r="J229" s="57">
        <v>32.904186975259101</v>
      </c>
      <c r="K229" s="8">
        <f t="shared" si="3"/>
        <v>32.904186975259101</v>
      </c>
    </row>
    <row r="230" spans="1:11" x14ac:dyDescent="0.35">
      <c r="A230" s="50">
        <v>924940379</v>
      </c>
      <c r="B230" s="51" t="s">
        <v>342</v>
      </c>
      <c r="C230" s="50">
        <v>2022</v>
      </c>
      <c r="D230" s="50">
        <v>132</v>
      </c>
      <c r="E230" s="51" t="s">
        <v>21</v>
      </c>
      <c r="F230" s="50">
        <v>100</v>
      </c>
      <c r="G230" s="50">
        <v>100</v>
      </c>
      <c r="H230" s="50">
        <v>1</v>
      </c>
      <c r="I230" s="50">
        <v>400600</v>
      </c>
      <c r="J230" s="57">
        <v>206.82631813020001</v>
      </c>
      <c r="K230" s="8">
        <f t="shared" si="3"/>
        <v>206.82631813020001</v>
      </c>
    </row>
    <row r="231" spans="1:11" x14ac:dyDescent="0.35">
      <c r="A231" s="50">
        <v>987059729</v>
      </c>
      <c r="B231" s="51" t="s">
        <v>38</v>
      </c>
      <c r="C231" s="50">
        <v>2022</v>
      </c>
      <c r="D231" s="50">
        <v>66</v>
      </c>
      <c r="E231" s="51" t="s">
        <v>19</v>
      </c>
      <c r="F231" s="50">
        <v>0</v>
      </c>
      <c r="G231" s="50">
        <v>0</v>
      </c>
      <c r="H231" s="50">
        <v>1</v>
      </c>
      <c r="I231" s="50">
        <v>400500</v>
      </c>
      <c r="J231" s="57">
        <v>188.02392557290901</v>
      </c>
      <c r="K231" s="8">
        <f t="shared" si="3"/>
        <v>0</v>
      </c>
    </row>
    <row r="232" spans="1:11" x14ac:dyDescent="0.35">
      <c r="A232" s="50">
        <v>987059729</v>
      </c>
      <c r="B232" s="51" t="s">
        <v>38</v>
      </c>
      <c r="C232" s="50">
        <v>2022</v>
      </c>
      <c r="D232" s="50">
        <v>66</v>
      </c>
      <c r="E232" s="51" t="s">
        <v>19</v>
      </c>
      <c r="F232" s="50">
        <v>100</v>
      </c>
      <c r="G232" s="50">
        <v>100</v>
      </c>
      <c r="H232" s="50">
        <v>3</v>
      </c>
      <c r="I232" s="50">
        <v>400500</v>
      </c>
      <c r="J232" s="57">
        <v>188.02392557290901</v>
      </c>
      <c r="K232" s="8">
        <f t="shared" si="3"/>
        <v>564.07177671872705</v>
      </c>
    </row>
    <row r="233" spans="1:11" x14ac:dyDescent="0.35">
      <c r="A233" s="50">
        <v>987059729</v>
      </c>
      <c r="B233" s="51" t="s">
        <v>38</v>
      </c>
      <c r="C233" s="50">
        <v>2022</v>
      </c>
      <c r="D233" s="50">
        <v>132</v>
      </c>
      <c r="E233" s="51" t="s">
        <v>21</v>
      </c>
      <c r="F233" s="50">
        <v>100</v>
      </c>
      <c r="G233" s="50">
        <v>100</v>
      </c>
      <c r="H233" s="50">
        <v>2</v>
      </c>
      <c r="I233" s="50">
        <v>400600</v>
      </c>
      <c r="J233" s="57">
        <v>206.82631813020001</v>
      </c>
      <c r="K233" s="8">
        <f t="shared" si="3"/>
        <v>413.65263626040002</v>
      </c>
    </row>
    <row r="234" spans="1:11" x14ac:dyDescent="0.35">
      <c r="A234" s="50">
        <v>962986633</v>
      </c>
      <c r="B234" s="51" t="s">
        <v>27</v>
      </c>
      <c r="C234" s="50">
        <v>2022</v>
      </c>
      <c r="D234" s="50">
        <v>24</v>
      </c>
      <c r="E234" s="51" t="s">
        <v>19</v>
      </c>
      <c r="F234" s="50">
        <v>0</v>
      </c>
      <c r="G234" s="50">
        <v>0</v>
      </c>
      <c r="H234" s="50">
        <v>2</v>
      </c>
      <c r="I234" s="50">
        <v>400300</v>
      </c>
      <c r="J234" s="57">
        <v>65.808373950518202</v>
      </c>
      <c r="K234" s="8">
        <f t="shared" si="3"/>
        <v>0</v>
      </c>
    </row>
    <row r="235" spans="1:11" x14ac:dyDescent="0.35">
      <c r="A235" s="50">
        <v>962986633</v>
      </c>
      <c r="B235" s="51" t="s">
        <v>27</v>
      </c>
      <c r="C235" s="50">
        <v>2022</v>
      </c>
      <c r="D235" s="50">
        <v>66</v>
      </c>
      <c r="E235" s="51" t="s">
        <v>19</v>
      </c>
      <c r="F235" s="50">
        <v>0</v>
      </c>
      <c r="G235" s="50">
        <v>0</v>
      </c>
      <c r="H235" s="50">
        <v>52</v>
      </c>
      <c r="I235" s="50">
        <v>400500</v>
      </c>
      <c r="J235" s="57">
        <v>188.02392557290901</v>
      </c>
      <c r="K235" s="8">
        <f t="shared" si="3"/>
        <v>0</v>
      </c>
    </row>
    <row r="236" spans="1:11" x14ac:dyDescent="0.35">
      <c r="A236" s="50">
        <v>962986633</v>
      </c>
      <c r="B236" s="51" t="s">
        <v>27</v>
      </c>
      <c r="C236" s="50">
        <v>2022</v>
      </c>
      <c r="D236" s="50">
        <v>132</v>
      </c>
      <c r="E236" s="51" t="s">
        <v>19</v>
      </c>
      <c r="F236" s="50">
        <v>0</v>
      </c>
      <c r="G236" s="50">
        <v>0</v>
      </c>
      <c r="H236" s="50">
        <v>14</v>
      </c>
      <c r="I236" s="50">
        <v>400700</v>
      </c>
      <c r="J236" s="57">
        <v>413.65263626040002</v>
      </c>
      <c r="K236" s="8">
        <f t="shared" si="3"/>
        <v>0</v>
      </c>
    </row>
    <row r="237" spans="1:11" x14ac:dyDescent="0.35">
      <c r="A237" s="50">
        <v>962986633</v>
      </c>
      <c r="B237" s="51" t="s">
        <v>27</v>
      </c>
      <c r="C237" s="50">
        <v>2022</v>
      </c>
      <c r="D237" s="50">
        <v>300</v>
      </c>
      <c r="E237" s="51" t="s">
        <v>19</v>
      </c>
      <c r="F237" s="50">
        <v>0</v>
      </c>
      <c r="G237" s="50">
        <v>0</v>
      </c>
      <c r="H237" s="50">
        <v>2</v>
      </c>
      <c r="I237" s="50">
        <v>400900</v>
      </c>
      <c r="J237" s="57">
        <v>1128.14355343746</v>
      </c>
      <c r="K237" s="8">
        <f t="shared" si="3"/>
        <v>0</v>
      </c>
    </row>
    <row r="238" spans="1:11" x14ac:dyDescent="0.35">
      <c r="A238" s="50">
        <v>962986633</v>
      </c>
      <c r="B238" s="51" t="s">
        <v>27</v>
      </c>
      <c r="C238" s="50">
        <v>2022</v>
      </c>
      <c r="D238" s="50">
        <v>24</v>
      </c>
      <c r="E238" s="51" t="s">
        <v>19</v>
      </c>
      <c r="F238" s="50">
        <v>100</v>
      </c>
      <c r="G238" s="50">
        <v>100</v>
      </c>
      <c r="H238" s="50">
        <v>13</v>
      </c>
      <c r="I238" s="50">
        <v>400300</v>
      </c>
      <c r="J238" s="57">
        <v>65.808373950518202</v>
      </c>
      <c r="K238" s="8">
        <f t="shared" si="3"/>
        <v>855.50886135673659</v>
      </c>
    </row>
    <row r="239" spans="1:11" x14ac:dyDescent="0.35">
      <c r="A239" s="50">
        <v>962986633</v>
      </c>
      <c r="B239" s="51" t="s">
        <v>27</v>
      </c>
      <c r="C239" s="50">
        <v>2022</v>
      </c>
      <c r="D239" s="50">
        <v>66</v>
      </c>
      <c r="E239" s="51" t="s">
        <v>19</v>
      </c>
      <c r="F239" s="50">
        <v>100</v>
      </c>
      <c r="G239" s="50">
        <v>100</v>
      </c>
      <c r="H239" s="50">
        <v>34</v>
      </c>
      <c r="I239" s="50">
        <v>400500</v>
      </c>
      <c r="J239" s="57">
        <v>188.02392557290901</v>
      </c>
      <c r="K239" s="8">
        <f t="shared" si="3"/>
        <v>6392.813469478906</v>
      </c>
    </row>
    <row r="240" spans="1:11" x14ac:dyDescent="0.35">
      <c r="A240" s="50">
        <v>962986633</v>
      </c>
      <c r="B240" s="51" t="s">
        <v>27</v>
      </c>
      <c r="C240" s="50">
        <v>2022</v>
      </c>
      <c r="D240" s="50">
        <v>132</v>
      </c>
      <c r="E240" s="51" t="s">
        <v>19</v>
      </c>
      <c r="F240" s="50">
        <v>100</v>
      </c>
      <c r="G240" s="50">
        <v>100</v>
      </c>
      <c r="H240" s="50">
        <v>58</v>
      </c>
      <c r="I240" s="50">
        <v>400700</v>
      </c>
      <c r="J240" s="57">
        <v>413.65263626040002</v>
      </c>
      <c r="K240" s="8">
        <f t="shared" si="3"/>
        <v>23991.852903103201</v>
      </c>
    </row>
    <row r="241" spans="1:11" x14ac:dyDescent="0.35">
      <c r="A241" s="50">
        <v>962986633</v>
      </c>
      <c r="B241" s="51" t="s">
        <v>27</v>
      </c>
      <c r="C241" s="50">
        <v>2022</v>
      </c>
      <c r="D241" s="50">
        <v>300</v>
      </c>
      <c r="E241" s="51" t="s">
        <v>19</v>
      </c>
      <c r="F241" s="50">
        <v>100</v>
      </c>
      <c r="G241" s="50">
        <v>100</v>
      </c>
      <c r="H241" s="50">
        <v>4</v>
      </c>
      <c r="I241" s="50">
        <v>400900</v>
      </c>
      <c r="J241" s="57">
        <v>1128.14355343746</v>
      </c>
      <c r="K241" s="8">
        <f t="shared" si="3"/>
        <v>4512.5742137498401</v>
      </c>
    </row>
    <row r="242" spans="1:11" x14ac:dyDescent="0.35">
      <c r="A242" s="50">
        <v>962986633</v>
      </c>
      <c r="B242" s="51" t="s">
        <v>27</v>
      </c>
      <c r="C242" s="50">
        <v>2022</v>
      </c>
      <c r="D242" s="50">
        <v>24</v>
      </c>
      <c r="E242" s="51" t="s">
        <v>21</v>
      </c>
      <c r="F242" s="50">
        <v>0</v>
      </c>
      <c r="G242" s="50">
        <v>0</v>
      </c>
      <c r="H242" s="50">
        <v>15</v>
      </c>
      <c r="I242" s="50">
        <v>400200</v>
      </c>
      <c r="J242" s="57">
        <v>32.904186975259101</v>
      </c>
      <c r="K242" s="8">
        <f t="shared" si="3"/>
        <v>0</v>
      </c>
    </row>
    <row r="243" spans="1:11" x14ac:dyDescent="0.35">
      <c r="A243" s="50">
        <v>962986633</v>
      </c>
      <c r="B243" s="51" t="s">
        <v>27</v>
      </c>
      <c r="C243" s="50">
        <v>2022</v>
      </c>
      <c r="D243" s="50">
        <v>66</v>
      </c>
      <c r="E243" s="51" t="s">
        <v>21</v>
      </c>
      <c r="F243" s="50">
        <v>0</v>
      </c>
      <c r="G243" s="50">
        <v>0</v>
      </c>
      <c r="H243" s="50">
        <v>14</v>
      </c>
      <c r="I243" s="50">
        <v>400400</v>
      </c>
      <c r="J243" s="57">
        <v>94.011962786454603</v>
      </c>
      <c r="K243" s="8">
        <f t="shared" si="3"/>
        <v>0</v>
      </c>
    </row>
    <row r="244" spans="1:11" x14ac:dyDescent="0.35">
      <c r="A244" s="50">
        <v>962986633</v>
      </c>
      <c r="B244" s="51" t="s">
        <v>27</v>
      </c>
      <c r="C244" s="50">
        <v>2022</v>
      </c>
      <c r="D244" s="50">
        <v>132</v>
      </c>
      <c r="E244" s="51" t="s">
        <v>21</v>
      </c>
      <c r="F244" s="50">
        <v>0</v>
      </c>
      <c r="G244" s="50">
        <v>0</v>
      </c>
      <c r="H244" s="50">
        <v>6</v>
      </c>
      <c r="I244" s="50">
        <v>400600</v>
      </c>
      <c r="J244" s="57">
        <v>206.82631813020001</v>
      </c>
      <c r="K244" s="8">
        <f t="shared" si="3"/>
        <v>0</v>
      </c>
    </row>
    <row r="245" spans="1:11" x14ac:dyDescent="0.35">
      <c r="A245" s="50">
        <v>962986633</v>
      </c>
      <c r="B245" s="51" t="s">
        <v>27</v>
      </c>
      <c r="C245" s="50">
        <v>2022</v>
      </c>
      <c r="D245" s="50">
        <v>24</v>
      </c>
      <c r="E245" s="51" t="s">
        <v>21</v>
      </c>
      <c r="F245" s="50">
        <v>100</v>
      </c>
      <c r="G245" s="50">
        <v>100</v>
      </c>
      <c r="H245" s="50">
        <v>30</v>
      </c>
      <c r="I245" s="50">
        <v>400200</v>
      </c>
      <c r="J245" s="57">
        <v>32.904186975259101</v>
      </c>
      <c r="K245" s="8">
        <f t="shared" si="3"/>
        <v>987.12560925777302</v>
      </c>
    </row>
    <row r="246" spans="1:11" x14ac:dyDescent="0.35">
      <c r="A246" s="50">
        <v>962986633</v>
      </c>
      <c r="B246" s="51" t="s">
        <v>27</v>
      </c>
      <c r="C246" s="50">
        <v>2022</v>
      </c>
      <c r="D246" s="50">
        <v>66</v>
      </c>
      <c r="E246" s="51" t="s">
        <v>21</v>
      </c>
      <c r="F246" s="50">
        <v>100</v>
      </c>
      <c r="G246" s="50">
        <v>100</v>
      </c>
      <c r="H246" s="50">
        <v>20</v>
      </c>
      <c r="I246" s="50">
        <v>400400</v>
      </c>
      <c r="J246" s="57">
        <v>94.011962786454603</v>
      </c>
      <c r="K246" s="8">
        <f t="shared" si="3"/>
        <v>1880.2392557290921</v>
      </c>
    </row>
    <row r="247" spans="1:11" x14ac:dyDescent="0.35">
      <c r="A247" s="50">
        <v>962986633</v>
      </c>
      <c r="B247" s="51" t="s">
        <v>27</v>
      </c>
      <c r="C247" s="50">
        <v>2022</v>
      </c>
      <c r="D247" s="50">
        <v>132</v>
      </c>
      <c r="E247" s="51" t="s">
        <v>21</v>
      </c>
      <c r="F247" s="50">
        <v>100</v>
      </c>
      <c r="G247" s="50">
        <v>100</v>
      </c>
      <c r="H247" s="50">
        <v>7</v>
      </c>
      <c r="I247" s="50">
        <v>400600</v>
      </c>
      <c r="J247" s="57">
        <v>206.82631813020001</v>
      </c>
      <c r="K247" s="8">
        <f t="shared" si="3"/>
        <v>1447.7842269114001</v>
      </c>
    </row>
    <row r="248" spans="1:11" x14ac:dyDescent="0.35">
      <c r="A248" s="50">
        <v>962986633</v>
      </c>
      <c r="B248" s="51" t="s">
        <v>27</v>
      </c>
      <c r="C248" s="50">
        <v>2022</v>
      </c>
      <c r="D248" s="50">
        <v>300</v>
      </c>
      <c r="E248" s="51" t="s">
        <v>21</v>
      </c>
      <c r="F248" s="50">
        <v>100</v>
      </c>
      <c r="G248" s="50">
        <v>100</v>
      </c>
      <c r="H248" s="50">
        <v>9</v>
      </c>
      <c r="I248" s="50">
        <v>400800</v>
      </c>
      <c r="J248" s="57">
        <v>564.07177671872796</v>
      </c>
      <c r="K248" s="8">
        <f t="shared" si="3"/>
        <v>5076.6459904685516</v>
      </c>
    </row>
    <row r="249" spans="1:11" x14ac:dyDescent="0.35">
      <c r="A249" s="50">
        <v>925354813</v>
      </c>
      <c r="B249" s="51" t="s">
        <v>395</v>
      </c>
      <c r="C249" s="50">
        <v>2022</v>
      </c>
      <c r="D249" s="50">
        <v>24</v>
      </c>
      <c r="E249" s="51" t="s">
        <v>19</v>
      </c>
      <c r="F249" s="50">
        <v>100</v>
      </c>
      <c r="G249" s="50">
        <v>100</v>
      </c>
      <c r="H249" s="50">
        <v>7</v>
      </c>
      <c r="I249" s="50">
        <v>400300</v>
      </c>
      <c r="J249" s="57">
        <v>65.808373950518202</v>
      </c>
      <c r="K249" s="8">
        <f t="shared" si="3"/>
        <v>460.6586176536274</v>
      </c>
    </row>
    <row r="250" spans="1:11" x14ac:dyDescent="0.35">
      <c r="A250" s="50">
        <v>922694435</v>
      </c>
      <c r="B250" s="51" t="s">
        <v>396</v>
      </c>
      <c r="C250" s="50">
        <v>2022</v>
      </c>
      <c r="D250" s="50">
        <v>24</v>
      </c>
      <c r="E250" s="51" t="s">
        <v>21</v>
      </c>
      <c r="F250" s="50">
        <v>100</v>
      </c>
      <c r="G250" s="50">
        <v>100</v>
      </c>
      <c r="H250" s="50">
        <v>17</v>
      </c>
      <c r="I250" s="50">
        <v>400200</v>
      </c>
      <c r="J250" s="57">
        <v>32.904186975259101</v>
      </c>
      <c r="K250" s="8">
        <f t="shared" si="3"/>
        <v>559.37117857940473</v>
      </c>
    </row>
    <row r="251" spans="1:11" x14ac:dyDescent="0.35">
      <c r="A251" s="50">
        <v>924330678</v>
      </c>
      <c r="B251" s="51" t="s">
        <v>397</v>
      </c>
      <c r="C251" s="50">
        <v>2022</v>
      </c>
      <c r="D251" s="50">
        <v>24</v>
      </c>
      <c r="E251" s="51" t="s">
        <v>21</v>
      </c>
      <c r="F251" s="50">
        <v>100</v>
      </c>
      <c r="G251" s="50">
        <v>100</v>
      </c>
      <c r="H251" s="50">
        <v>13</v>
      </c>
      <c r="I251" s="50">
        <v>400200</v>
      </c>
      <c r="J251" s="57">
        <v>32.904186975259101</v>
      </c>
      <c r="K251" s="8">
        <f t="shared" si="3"/>
        <v>427.75443067836829</v>
      </c>
    </row>
    <row r="252" spans="1:11" x14ac:dyDescent="0.35">
      <c r="A252" s="50">
        <v>921025610</v>
      </c>
      <c r="B252" s="51" t="s">
        <v>402</v>
      </c>
      <c r="C252" s="50">
        <v>2022</v>
      </c>
      <c r="D252" s="50">
        <v>24</v>
      </c>
      <c r="E252" s="51" t="s">
        <v>19</v>
      </c>
      <c r="F252" s="50">
        <v>100</v>
      </c>
      <c r="G252" s="50">
        <v>100</v>
      </c>
      <c r="H252" s="50">
        <v>23</v>
      </c>
      <c r="I252" s="50">
        <v>400300</v>
      </c>
      <c r="J252" s="57">
        <v>65.808373950518202</v>
      </c>
      <c r="K252" s="8">
        <f t="shared" si="3"/>
        <v>1513.5926008619188</v>
      </c>
    </row>
    <row r="253" spans="1:11" x14ac:dyDescent="0.35">
      <c r="A253" s="50">
        <v>921025610</v>
      </c>
      <c r="B253" s="51" t="s">
        <v>402</v>
      </c>
      <c r="C253" s="50">
        <v>2022</v>
      </c>
      <c r="D253" s="50">
        <v>132</v>
      </c>
      <c r="E253" s="51" t="s">
        <v>19</v>
      </c>
      <c r="F253" s="50">
        <v>100</v>
      </c>
      <c r="G253" s="50">
        <v>100</v>
      </c>
      <c r="H253" s="50">
        <v>16</v>
      </c>
      <c r="I253" s="50">
        <v>400700</v>
      </c>
      <c r="J253" s="57">
        <v>413.65263626040002</v>
      </c>
      <c r="K253" s="8">
        <f t="shared" si="3"/>
        <v>6618.4421801664002</v>
      </c>
    </row>
    <row r="254" spans="1:11" x14ac:dyDescent="0.35">
      <c r="A254" s="50">
        <v>921025610</v>
      </c>
      <c r="B254" s="51" t="s">
        <v>402</v>
      </c>
      <c r="C254" s="50">
        <v>2022</v>
      </c>
      <c r="D254" s="50">
        <v>24</v>
      </c>
      <c r="E254" s="51" t="s">
        <v>21</v>
      </c>
      <c r="F254" s="50">
        <v>100</v>
      </c>
      <c r="G254" s="50">
        <v>100</v>
      </c>
      <c r="H254" s="50">
        <v>10</v>
      </c>
      <c r="I254" s="50">
        <v>400200</v>
      </c>
      <c r="J254" s="57">
        <v>32.904186975259101</v>
      </c>
      <c r="K254" s="8">
        <f t="shared" si="3"/>
        <v>329.04186975259103</v>
      </c>
    </row>
    <row r="255" spans="1:11" x14ac:dyDescent="0.35">
      <c r="A255" s="50">
        <v>921025610</v>
      </c>
      <c r="B255" s="51" t="s">
        <v>402</v>
      </c>
      <c r="C255" s="50">
        <v>2022</v>
      </c>
      <c r="D255" s="50">
        <v>132</v>
      </c>
      <c r="E255" s="51" t="s">
        <v>21</v>
      </c>
      <c r="F255" s="50">
        <v>100</v>
      </c>
      <c r="G255" s="50">
        <v>100</v>
      </c>
      <c r="H255" s="50">
        <v>3</v>
      </c>
      <c r="I255" s="50">
        <v>400600</v>
      </c>
      <c r="J255" s="57">
        <v>206.82631813020001</v>
      </c>
      <c r="K255" s="8">
        <f t="shared" si="3"/>
        <v>620.47895439060005</v>
      </c>
    </row>
    <row r="256" spans="1:11" x14ac:dyDescent="0.35">
      <c r="A256" s="50">
        <v>924619260</v>
      </c>
      <c r="B256" s="51" t="s">
        <v>363</v>
      </c>
      <c r="C256" s="50">
        <v>2022</v>
      </c>
      <c r="D256" s="50">
        <v>66</v>
      </c>
      <c r="E256" s="51" t="s">
        <v>19</v>
      </c>
      <c r="F256" s="50">
        <v>100</v>
      </c>
      <c r="G256" s="50">
        <v>100</v>
      </c>
      <c r="H256" s="50">
        <v>5</v>
      </c>
      <c r="I256" s="50">
        <v>400500</v>
      </c>
      <c r="J256" s="57">
        <v>188.02392557290901</v>
      </c>
      <c r="K256" s="8">
        <f t="shared" si="3"/>
        <v>940.11962786454501</v>
      </c>
    </row>
    <row r="257" spans="1:11" x14ac:dyDescent="0.35">
      <c r="A257" s="50">
        <v>924619260</v>
      </c>
      <c r="B257" s="51" t="s">
        <v>363</v>
      </c>
      <c r="C257" s="50">
        <v>2022</v>
      </c>
      <c r="D257" s="50">
        <v>132</v>
      </c>
      <c r="E257" s="51" t="s">
        <v>19</v>
      </c>
      <c r="F257" s="50">
        <v>100</v>
      </c>
      <c r="G257" s="50">
        <v>100</v>
      </c>
      <c r="H257" s="50">
        <v>4</v>
      </c>
      <c r="I257" s="50">
        <v>400700</v>
      </c>
      <c r="J257" s="57">
        <v>413.65263626040002</v>
      </c>
      <c r="K257" s="8">
        <f t="shared" si="3"/>
        <v>1654.6105450416001</v>
      </c>
    </row>
    <row r="258" spans="1:11" x14ac:dyDescent="0.35">
      <c r="A258" s="50">
        <v>924619260</v>
      </c>
      <c r="B258" s="51" t="s">
        <v>363</v>
      </c>
      <c r="C258" s="50">
        <v>2022</v>
      </c>
      <c r="D258" s="50">
        <v>66</v>
      </c>
      <c r="E258" s="51" t="s">
        <v>21</v>
      </c>
      <c r="F258" s="50">
        <v>0</v>
      </c>
      <c r="G258" s="50">
        <v>100</v>
      </c>
      <c r="H258" s="50">
        <v>2</v>
      </c>
      <c r="I258" s="50">
        <v>400400</v>
      </c>
      <c r="J258" s="57">
        <v>94.011962786454603</v>
      </c>
      <c r="K258" s="8">
        <f t="shared" si="3"/>
        <v>94.011962786454603</v>
      </c>
    </row>
    <row r="259" spans="1:11" x14ac:dyDescent="0.35">
      <c r="A259" s="50">
        <v>924619260</v>
      </c>
      <c r="B259" s="51" t="s">
        <v>363</v>
      </c>
      <c r="C259" s="50">
        <v>2022</v>
      </c>
      <c r="D259" s="50">
        <v>24</v>
      </c>
      <c r="E259" s="51" t="s">
        <v>21</v>
      </c>
      <c r="F259" s="50">
        <v>100</v>
      </c>
      <c r="G259" s="50">
        <v>100</v>
      </c>
      <c r="H259" s="50">
        <v>86</v>
      </c>
      <c r="I259" s="50">
        <v>400200</v>
      </c>
      <c r="J259" s="57">
        <v>32.904186975259101</v>
      </c>
      <c r="K259" s="8">
        <f t="shared" si="3"/>
        <v>2829.7600798722829</v>
      </c>
    </row>
    <row r="260" spans="1:11" x14ac:dyDescent="0.35">
      <c r="A260" s="50">
        <v>924619260</v>
      </c>
      <c r="B260" s="51" t="s">
        <v>363</v>
      </c>
      <c r="C260" s="50">
        <v>2022</v>
      </c>
      <c r="D260" s="50">
        <v>66</v>
      </c>
      <c r="E260" s="51" t="s">
        <v>21</v>
      </c>
      <c r="F260" s="50">
        <v>100</v>
      </c>
      <c r="G260" s="50">
        <v>100</v>
      </c>
      <c r="H260" s="50">
        <v>30</v>
      </c>
      <c r="I260" s="50">
        <v>400400</v>
      </c>
      <c r="J260" s="57">
        <v>94.011962786454603</v>
      </c>
      <c r="K260" s="8">
        <f t="shared" ref="K260:K323" si="4">(H260*0.5*(F260/100+G260/100))*J260</f>
        <v>2820.358883593638</v>
      </c>
    </row>
    <row r="261" spans="1:11" x14ac:dyDescent="0.35">
      <c r="A261" s="50">
        <v>924619260</v>
      </c>
      <c r="B261" s="51" t="s">
        <v>363</v>
      </c>
      <c r="C261" s="50">
        <v>2022</v>
      </c>
      <c r="D261" s="50">
        <v>132</v>
      </c>
      <c r="E261" s="51" t="s">
        <v>21</v>
      </c>
      <c r="F261" s="50">
        <v>100</v>
      </c>
      <c r="G261" s="50">
        <v>100</v>
      </c>
      <c r="H261" s="50">
        <v>2</v>
      </c>
      <c r="I261" s="50">
        <v>400600</v>
      </c>
      <c r="J261" s="57">
        <v>206.82631813020001</v>
      </c>
      <c r="K261" s="8">
        <f t="shared" si="4"/>
        <v>413.65263626040002</v>
      </c>
    </row>
    <row r="262" spans="1:11" x14ac:dyDescent="0.35">
      <c r="A262" s="50">
        <v>924619260</v>
      </c>
      <c r="B262" s="51" t="s">
        <v>363</v>
      </c>
      <c r="C262" s="50">
        <v>2022</v>
      </c>
      <c r="D262" s="50">
        <v>300</v>
      </c>
      <c r="E262" s="51" t="s">
        <v>21</v>
      </c>
      <c r="F262" s="50">
        <v>100</v>
      </c>
      <c r="G262" s="50">
        <v>100</v>
      </c>
      <c r="H262" s="50">
        <v>0</v>
      </c>
      <c r="I262" s="50">
        <v>400800</v>
      </c>
      <c r="J262" s="57">
        <v>564.07177671872796</v>
      </c>
      <c r="K262" s="8">
        <f t="shared" si="4"/>
        <v>0</v>
      </c>
    </row>
    <row r="263" spans="1:11" x14ac:dyDescent="0.35">
      <c r="A263" s="50">
        <v>997712099</v>
      </c>
      <c r="B263" s="51" t="s">
        <v>304</v>
      </c>
      <c r="C263" s="50">
        <v>2022</v>
      </c>
      <c r="D263" s="50">
        <v>24</v>
      </c>
      <c r="E263" s="51" t="s">
        <v>21</v>
      </c>
      <c r="F263" s="50">
        <v>100</v>
      </c>
      <c r="G263" s="50">
        <v>100</v>
      </c>
      <c r="H263" s="50">
        <v>4</v>
      </c>
      <c r="I263" s="50">
        <v>400200</v>
      </c>
      <c r="J263" s="57">
        <v>32.904186975259101</v>
      </c>
      <c r="K263" s="8">
        <f t="shared" si="4"/>
        <v>131.6167479010364</v>
      </c>
    </row>
    <row r="264" spans="1:11" x14ac:dyDescent="0.35">
      <c r="A264" s="50">
        <v>925803375</v>
      </c>
      <c r="B264" s="51" t="s">
        <v>403</v>
      </c>
      <c r="C264" s="50">
        <v>2022</v>
      </c>
      <c r="D264" s="50">
        <v>24</v>
      </c>
      <c r="E264" s="51" t="s">
        <v>19</v>
      </c>
      <c r="F264" s="50">
        <v>100</v>
      </c>
      <c r="G264" s="50">
        <v>100</v>
      </c>
      <c r="H264" s="50">
        <v>12</v>
      </c>
      <c r="I264" s="50">
        <v>400300</v>
      </c>
      <c r="J264" s="57">
        <v>65.808373950518202</v>
      </c>
      <c r="K264" s="8">
        <f t="shared" si="4"/>
        <v>789.70048740621837</v>
      </c>
    </row>
    <row r="265" spans="1:11" x14ac:dyDescent="0.35">
      <c r="A265" s="50">
        <v>925803375</v>
      </c>
      <c r="B265" s="51" t="s">
        <v>403</v>
      </c>
      <c r="C265" s="50">
        <v>2022</v>
      </c>
      <c r="D265" s="50">
        <v>66</v>
      </c>
      <c r="E265" s="51" t="s">
        <v>21</v>
      </c>
      <c r="F265" s="50">
        <v>50</v>
      </c>
      <c r="G265" s="50">
        <v>50</v>
      </c>
      <c r="H265" s="50">
        <v>1</v>
      </c>
      <c r="I265" s="50">
        <v>400400</v>
      </c>
      <c r="J265" s="57">
        <v>94.011962786454603</v>
      </c>
      <c r="K265" s="8">
        <f t="shared" si="4"/>
        <v>47.005981393227302</v>
      </c>
    </row>
    <row r="266" spans="1:11" x14ac:dyDescent="0.35">
      <c r="A266" s="50">
        <v>925803375</v>
      </c>
      <c r="B266" s="51" t="s">
        <v>403</v>
      </c>
      <c r="C266" s="50">
        <v>2022</v>
      </c>
      <c r="D266" s="50">
        <v>24</v>
      </c>
      <c r="E266" s="51" t="s">
        <v>21</v>
      </c>
      <c r="F266" s="50">
        <v>100</v>
      </c>
      <c r="G266" s="50">
        <v>100</v>
      </c>
      <c r="H266" s="50">
        <v>34</v>
      </c>
      <c r="I266" s="50">
        <v>400200</v>
      </c>
      <c r="J266" s="57">
        <v>32.904186975259101</v>
      </c>
      <c r="K266" s="8">
        <f t="shared" si="4"/>
        <v>1118.7423571588095</v>
      </c>
    </row>
    <row r="267" spans="1:11" x14ac:dyDescent="0.35">
      <c r="A267" s="50">
        <v>925803375</v>
      </c>
      <c r="B267" s="51" t="s">
        <v>403</v>
      </c>
      <c r="C267" s="50">
        <v>2022</v>
      </c>
      <c r="D267" s="50">
        <v>66</v>
      </c>
      <c r="E267" s="51" t="s">
        <v>21</v>
      </c>
      <c r="F267" s="50">
        <v>100</v>
      </c>
      <c r="G267" s="50">
        <v>100</v>
      </c>
      <c r="H267" s="50">
        <v>19</v>
      </c>
      <c r="I267" s="50">
        <v>400400</v>
      </c>
      <c r="J267" s="57">
        <v>94.011962786454603</v>
      </c>
      <c r="K267" s="8">
        <f t="shared" si="4"/>
        <v>1786.2272929426374</v>
      </c>
    </row>
    <row r="268" spans="1:11" x14ac:dyDescent="0.35">
      <c r="A268" s="50">
        <v>925803375</v>
      </c>
      <c r="B268" s="51" t="s">
        <v>403</v>
      </c>
      <c r="C268" s="50">
        <v>2022</v>
      </c>
      <c r="D268" s="50">
        <v>132</v>
      </c>
      <c r="E268" s="51" t="s">
        <v>21</v>
      </c>
      <c r="F268" s="50">
        <v>100</v>
      </c>
      <c r="G268" s="50">
        <v>100</v>
      </c>
      <c r="H268" s="50">
        <v>1</v>
      </c>
      <c r="I268" s="50">
        <v>400600</v>
      </c>
      <c r="J268" s="57">
        <v>206.82631813020001</v>
      </c>
      <c r="K268" s="8">
        <f t="shared" si="4"/>
        <v>206.82631813020001</v>
      </c>
    </row>
    <row r="269" spans="1:11" x14ac:dyDescent="0.35">
      <c r="A269" s="50">
        <v>918999361</v>
      </c>
      <c r="B269" s="51" t="s">
        <v>529</v>
      </c>
      <c r="C269" s="50">
        <v>2022</v>
      </c>
      <c r="D269" s="50">
        <v>66</v>
      </c>
      <c r="E269" s="51" t="s">
        <v>19</v>
      </c>
      <c r="F269" s="50">
        <v>0</v>
      </c>
      <c r="G269" s="50">
        <v>100</v>
      </c>
      <c r="H269" s="50">
        <v>0</v>
      </c>
      <c r="I269" s="50">
        <v>400500</v>
      </c>
      <c r="J269" s="57">
        <v>188.02392557290901</v>
      </c>
      <c r="K269" s="8">
        <f t="shared" si="4"/>
        <v>0</v>
      </c>
    </row>
    <row r="270" spans="1:11" x14ac:dyDescent="0.35">
      <c r="A270" s="50">
        <v>918999361</v>
      </c>
      <c r="B270" s="51" t="s">
        <v>529</v>
      </c>
      <c r="C270" s="50">
        <v>2022</v>
      </c>
      <c r="D270" s="50">
        <v>66</v>
      </c>
      <c r="E270" s="51" t="s">
        <v>19</v>
      </c>
      <c r="F270" s="50">
        <v>100</v>
      </c>
      <c r="G270" s="50">
        <v>100</v>
      </c>
      <c r="H270" s="50">
        <v>4</v>
      </c>
      <c r="I270" s="50">
        <v>400500</v>
      </c>
      <c r="J270" s="57">
        <v>188.02392557290901</v>
      </c>
      <c r="K270" s="8">
        <f t="shared" si="4"/>
        <v>752.09570229163603</v>
      </c>
    </row>
    <row r="271" spans="1:11" x14ac:dyDescent="0.35">
      <c r="A271" s="50">
        <v>918999361</v>
      </c>
      <c r="B271" s="51" t="s">
        <v>529</v>
      </c>
      <c r="C271" s="50">
        <v>2022</v>
      </c>
      <c r="D271" s="50">
        <v>132</v>
      </c>
      <c r="E271" s="51" t="s">
        <v>19</v>
      </c>
      <c r="F271" s="50">
        <v>100</v>
      </c>
      <c r="G271" s="50">
        <v>100</v>
      </c>
      <c r="H271" s="50">
        <v>1</v>
      </c>
      <c r="I271" s="50">
        <v>400700</v>
      </c>
      <c r="J271" s="57">
        <v>413.65263626040002</v>
      </c>
      <c r="K271" s="8">
        <f t="shared" si="4"/>
        <v>413.65263626040002</v>
      </c>
    </row>
    <row r="272" spans="1:11" x14ac:dyDescent="0.35">
      <c r="A272" s="50">
        <v>918999361</v>
      </c>
      <c r="B272" s="51" t="s">
        <v>529</v>
      </c>
      <c r="C272" s="50">
        <v>2022</v>
      </c>
      <c r="D272" s="50">
        <v>5</v>
      </c>
      <c r="E272" s="51" t="s">
        <v>21</v>
      </c>
      <c r="F272" s="50">
        <v>100</v>
      </c>
      <c r="G272" s="50">
        <v>100</v>
      </c>
      <c r="H272" s="50">
        <v>4</v>
      </c>
      <c r="I272" s="50">
        <v>400000</v>
      </c>
      <c r="J272" s="57">
        <v>32.904186975259101</v>
      </c>
      <c r="K272" s="8">
        <f t="shared" si="4"/>
        <v>131.6167479010364</v>
      </c>
    </row>
    <row r="273" spans="1:11" x14ac:dyDescent="0.35">
      <c r="A273" s="50">
        <v>918999361</v>
      </c>
      <c r="B273" s="51" t="s">
        <v>529</v>
      </c>
      <c r="C273" s="50">
        <v>2022</v>
      </c>
      <c r="D273" s="50">
        <v>24</v>
      </c>
      <c r="E273" s="51" t="s">
        <v>21</v>
      </c>
      <c r="F273" s="50">
        <v>100</v>
      </c>
      <c r="G273" s="50">
        <v>100</v>
      </c>
      <c r="H273" s="50">
        <v>40</v>
      </c>
      <c r="I273" s="50">
        <v>400200</v>
      </c>
      <c r="J273" s="57">
        <v>32.904186975259101</v>
      </c>
      <c r="K273" s="8">
        <f t="shared" si="4"/>
        <v>1316.1674790103641</v>
      </c>
    </row>
    <row r="274" spans="1:11" x14ac:dyDescent="0.35">
      <c r="A274" s="50">
        <v>918999361</v>
      </c>
      <c r="B274" s="51" t="s">
        <v>529</v>
      </c>
      <c r="C274" s="50">
        <v>2022</v>
      </c>
      <c r="D274" s="50">
        <v>66</v>
      </c>
      <c r="E274" s="51" t="s">
        <v>21</v>
      </c>
      <c r="F274" s="50">
        <v>100</v>
      </c>
      <c r="G274" s="50">
        <v>100</v>
      </c>
      <c r="H274" s="50">
        <v>7</v>
      </c>
      <c r="I274" s="50">
        <v>400400</v>
      </c>
      <c r="J274" s="57">
        <v>94.011962786454603</v>
      </c>
      <c r="K274" s="8">
        <f t="shared" si="4"/>
        <v>658.08373950518217</v>
      </c>
    </row>
    <row r="275" spans="1:11" x14ac:dyDescent="0.35">
      <c r="A275" s="50">
        <v>918999361</v>
      </c>
      <c r="B275" s="51" t="s">
        <v>529</v>
      </c>
      <c r="C275" s="50">
        <v>2022</v>
      </c>
      <c r="D275" s="50">
        <v>132</v>
      </c>
      <c r="E275" s="51" t="s">
        <v>21</v>
      </c>
      <c r="F275" s="50">
        <v>100</v>
      </c>
      <c r="G275" s="50">
        <v>100</v>
      </c>
      <c r="H275" s="50">
        <v>9</v>
      </c>
      <c r="I275" s="50">
        <v>400600</v>
      </c>
      <c r="J275" s="57">
        <v>206.82631813020001</v>
      </c>
      <c r="K275" s="8">
        <f t="shared" si="4"/>
        <v>1861.4368631718</v>
      </c>
    </row>
    <row r="276" spans="1:11" x14ac:dyDescent="0.35">
      <c r="A276" s="50">
        <v>988807648</v>
      </c>
      <c r="B276" s="51" t="s">
        <v>364</v>
      </c>
      <c r="C276" s="50">
        <v>2022</v>
      </c>
      <c r="D276" s="50">
        <v>24</v>
      </c>
      <c r="E276" s="51" t="s">
        <v>19</v>
      </c>
      <c r="F276" s="50">
        <v>100</v>
      </c>
      <c r="G276" s="50">
        <v>100</v>
      </c>
      <c r="H276" s="50">
        <v>40</v>
      </c>
      <c r="I276" s="50">
        <v>400300</v>
      </c>
      <c r="J276" s="57">
        <v>65.808373950518202</v>
      </c>
      <c r="K276" s="8">
        <f t="shared" si="4"/>
        <v>2632.3349580207282</v>
      </c>
    </row>
    <row r="277" spans="1:11" x14ac:dyDescent="0.35">
      <c r="A277" s="50">
        <v>988807648</v>
      </c>
      <c r="B277" s="51" t="s">
        <v>364</v>
      </c>
      <c r="C277" s="50">
        <v>2022</v>
      </c>
      <c r="D277" s="50">
        <v>66</v>
      </c>
      <c r="E277" s="51" t="s">
        <v>19</v>
      </c>
      <c r="F277" s="50">
        <v>100</v>
      </c>
      <c r="G277" s="50">
        <v>100</v>
      </c>
      <c r="H277" s="50">
        <v>18</v>
      </c>
      <c r="I277" s="50">
        <v>400500</v>
      </c>
      <c r="J277" s="57">
        <v>188.02392557290901</v>
      </c>
      <c r="K277" s="8">
        <f t="shared" si="4"/>
        <v>3384.4306603123623</v>
      </c>
    </row>
    <row r="278" spans="1:11" x14ac:dyDescent="0.35">
      <c r="A278" s="50">
        <v>988807648</v>
      </c>
      <c r="B278" s="51" t="s">
        <v>364</v>
      </c>
      <c r="C278" s="50">
        <v>2022</v>
      </c>
      <c r="D278" s="50">
        <v>132</v>
      </c>
      <c r="E278" s="51" t="s">
        <v>19</v>
      </c>
      <c r="F278" s="50">
        <v>100</v>
      </c>
      <c r="G278" s="50">
        <v>100</v>
      </c>
      <c r="H278" s="50">
        <v>18</v>
      </c>
      <c r="I278" s="50">
        <v>400700</v>
      </c>
      <c r="J278" s="57">
        <v>413.65263626040002</v>
      </c>
      <c r="K278" s="8">
        <f t="shared" si="4"/>
        <v>7445.7474526872002</v>
      </c>
    </row>
    <row r="279" spans="1:11" x14ac:dyDescent="0.35">
      <c r="A279" s="50">
        <v>988807648</v>
      </c>
      <c r="B279" s="51" t="s">
        <v>364</v>
      </c>
      <c r="C279" s="50">
        <v>2022</v>
      </c>
      <c r="D279" s="50">
        <v>5</v>
      </c>
      <c r="E279" s="51" t="s">
        <v>21</v>
      </c>
      <c r="F279" s="50">
        <v>100</v>
      </c>
      <c r="G279" s="50">
        <v>100</v>
      </c>
      <c r="H279" s="50">
        <v>1</v>
      </c>
      <c r="I279" s="50">
        <v>400000</v>
      </c>
      <c r="J279" s="57">
        <v>32.904186975259101</v>
      </c>
      <c r="K279" s="8">
        <f t="shared" si="4"/>
        <v>32.904186975259101</v>
      </c>
    </row>
    <row r="280" spans="1:11" x14ac:dyDescent="0.35">
      <c r="A280" s="50">
        <v>988807648</v>
      </c>
      <c r="B280" s="51" t="s">
        <v>364</v>
      </c>
      <c r="C280" s="50">
        <v>2022</v>
      </c>
      <c r="D280" s="50">
        <v>24</v>
      </c>
      <c r="E280" s="51" t="s">
        <v>21</v>
      </c>
      <c r="F280" s="50">
        <v>100</v>
      </c>
      <c r="G280" s="50">
        <v>100</v>
      </c>
      <c r="H280" s="50">
        <v>167</v>
      </c>
      <c r="I280" s="50">
        <v>400200</v>
      </c>
      <c r="J280" s="57">
        <v>32.904186975259101</v>
      </c>
      <c r="K280" s="8">
        <f t="shared" si="4"/>
        <v>5494.9992248682702</v>
      </c>
    </row>
    <row r="281" spans="1:11" x14ac:dyDescent="0.35">
      <c r="A281" s="50">
        <v>988807648</v>
      </c>
      <c r="B281" s="51" t="s">
        <v>364</v>
      </c>
      <c r="C281" s="50">
        <v>2022</v>
      </c>
      <c r="D281" s="50">
        <v>66</v>
      </c>
      <c r="E281" s="51" t="s">
        <v>21</v>
      </c>
      <c r="F281" s="50">
        <v>100</v>
      </c>
      <c r="G281" s="50">
        <v>100</v>
      </c>
      <c r="H281" s="50">
        <v>107</v>
      </c>
      <c r="I281" s="50">
        <v>400400</v>
      </c>
      <c r="J281" s="57">
        <v>94.011962786454603</v>
      </c>
      <c r="K281" s="8">
        <f t="shared" si="4"/>
        <v>10059.280018150643</v>
      </c>
    </row>
    <row r="282" spans="1:11" x14ac:dyDescent="0.35">
      <c r="A282" s="50">
        <v>988807648</v>
      </c>
      <c r="B282" s="51" t="s">
        <v>364</v>
      </c>
      <c r="C282" s="50">
        <v>2022</v>
      </c>
      <c r="D282" s="50">
        <v>132</v>
      </c>
      <c r="E282" s="51" t="s">
        <v>21</v>
      </c>
      <c r="F282" s="50">
        <v>100</v>
      </c>
      <c r="G282" s="50">
        <v>100</v>
      </c>
      <c r="H282" s="50">
        <v>5</v>
      </c>
      <c r="I282" s="50">
        <v>400600</v>
      </c>
      <c r="J282" s="57">
        <v>206.82631813020001</v>
      </c>
      <c r="K282" s="8">
        <f t="shared" si="4"/>
        <v>1034.1315906510001</v>
      </c>
    </row>
    <row r="283" spans="1:11" x14ac:dyDescent="0.35">
      <c r="A283" s="50">
        <v>978631029</v>
      </c>
      <c r="B283" s="51" t="s">
        <v>316</v>
      </c>
      <c r="C283" s="50">
        <v>2022</v>
      </c>
      <c r="D283" s="50">
        <v>24</v>
      </c>
      <c r="E283" s="51" t="s">
        <v>19</v>
      </c>
      <c r="F283" s="50">
        <v>100</v>
      </c>
      <c r="G283" s="50">
        <v>100</v>
      </c>
      <c r="H283" s="50">
        <v>351</v>
      </c>
      <c r="I283" s="50">
        <v>400300</v>
      </c>
      <c r="J283" s="57">
        <v>65.808373950518202</v>
      </c>
      <c r="K283" s="8">
        <f t="shared" si="4"/>
        <v>23098.739256631889</v>
      </c>
    </row>
    <row r="284" spans="1:11" x14ac:dyDescent="0.35">
      <c r="A284" s="50">
        <v>978631029</v>
      </c>
      <c r="B284" s="51" t="s">
        <v>316</v>
      </c>
      <c r="C284" s="50">
        <v>2022</v>
      </c>
      <c r="D284" s="50">
        <v>66</v>
      </c>
      <c r="E284" s="51" t="s">
        <v>19</v>
      </c>
      <c r="F284" s="50">
        <v>100</v>
      </c>
      <c r="G284" s="50">
        <v>100</v>
      </c>
      <c r="H284" s="50">
        <v>84</v>
      </c>
      <c r="I284" s="50">
        <v>400500</v>
      </c>
      <c r="J284" s="57">
        <v>188.02392557290901</v>
      </c>
      <c r="K284" s="8">
        <f t="shared" si="4"/>
        <v>15794.009748124357</v>
      </c>
    </row>
    <row r="285" spans="1:11" x14ac:dyDescent="0.35">
      <c r="A285" s="50">
        <v>978631029</v>
      </c>
      <c r="B285" s="51" t="s">
        <v>316</v>
      </c>
      <c r="C285" s="50">
        <v>2022</v>
      </c>
      <c r="D285" s="50">
        <v>132</v>
      </c>
      <c r="E285" s="51" t="s">
        <v>19</v>
      </c>
      <c r="F285" s="50">
        <v>100</v>
      </c>
      <c r="G285" s="50">
        <v>100</v>
      </c>
      <c r="H285" s="50">
        <v>23</v>
      </c>
      <c r="I285" s="50">
        <v>400700</v>
      </c>
      <c r="J285" s="57">
        <v>413.65263626040002</v>
      </c>
      <c r="K285" s="8">
        <f t="shared" si="4"/>
        <v>9514.0106339892009</v>
      </c>
    </row>
    <row r="286" spans="1:11" x14ac:dyDescent="0.35">
      <c r="A286" s="50">
        <v>978631029</v>
      </c>
      <c r="B286" s="51" t="s">
        <v>316</v>
      </c>
      <c r="C286" s="50">
        <v>2022</v>
      </c>
      <c r="D286" s="50">
        <v>24</v>
      </c>
      <c r="E286" s="51" t="s">
        <v>21</v>
      </c>
      <c r="F286" s="50">
        <v>100</v>
      </c>
      <c r="G286" s="50">
        <v>100</v>
      </c>
      <c r="H286" s="50">
        <v>294</v>
      </c>
      <c r="I286" s="50">
        <v>400200</v>
      </c>
      <c r="J286" s="57">
        <v>32.904186975259101</v>
      </c>
      <c r="K286" s="8">
        <f t="shared" si="4"/>
        <v>9673.830970726176</v>
      </c>
    </row>
    <row r="287" spans="1:11" x14ac:dyDescent="0.35">
      <c r="A287" s="50">
        <v>978631029</v>
      </c>
      <c r="B287" s="51" t="s">
        <v>316</v>
      </c>
      <c r="C287" s="50">
        <v>2022</v>
      </c>
      <c r="D287" s="50">
        <v>66</v>
      </c>
      <c r="E287" s="51" t="s">
        <v>21</v>
      </c>
      <c r="F287" s="50">
        <v>100</v>
      </c>
      <c r="G287" s="50">
        <v>100</v>
      </c>
      <c r="H287" s="50">
        <v>132</v>
      </c>
      <c r="I287" s="50">
        <v>400400</v>
      </c>
      <c r="J287" s="57">
        <v>94.011962786454603</v>
      </c>
      <c r="K287" s="8">
        <f t="shared" si="4"/>
        <v>12409.579087812008</v>
      </c>
    </row>
    <row r="288" spans="1:11" x14ac:dyDescent="0.35">
      <c r="A288" s="50">
        <v>978631029</v>
      </c>
      <c r="B288" s="51" t="s">
        <v>316</v>
      </c>
      <c r="C288" s="50">
        <v>2022</v>
      </c>
      <c r="D288" s="50">
        <v>132</v>
      </c>
      <c r="E288" s="51" t="s">
        <v>21</v>
      </c>
      <c r="F288" s="50">
        <v>100</v>
      </c>
      <c r="G288" s="50">
        <v>100</v>
      </c>
      <c r="H288" s="50">
        <v>58</v>
      </c>
      <c r="I288" s="50">
        <v>400600</v>
      </c>
      <c r="J288" s="57">
        <v>206.82631813020001</v>
      </c>
      <c r="K288" s="8">
        <f t="shared" si="4"/>
        <v>11995.926451551601</v>
      </c>
    </row>
    <row r="289" spans="1:11" x14ac:dyDescent="0.35">
      <c r="A289" s="50">
        <v>916763476</v>
      </c>
      <c r="B289" s="51" t="s">
        <v>28</v>
      </c>
      <c r="C289" s="50">
        <v>2022</v>
      </c>
      <c r="D289" s="50">
        <v>132</v>
      </c>
      <c r="E289" s="51" t="s">
        <v>21</v>
      </c>
      <c r="F289" s="50">
        <v>100</v>
      </c>
      <c r="G289" s="50">
        <v>100</v>
      </c>
      <c r="H289" s="50">
        <v>2</v>
      </c>
      <c r="I289" s="50">
        <v>400600</v>
      </c>
      <c r="J289" s="57">
        <v>206.82631813020001</v>
      </c>
      <c r="K289" s="8">
        <f t="shared" si="4"/>
        <v>413.65263626040002</v>
      </c>
    </row>
    <row r="290" spans="1:11" x14ac:dyDescent="0.35">
      <c r="A290" s="50">
        <v>968168134</v>
      </c>
      <c r="B290" s="51" t="s">
        <v>365</v>
      </c>
      <c r="C290" s="50">
        <v>2022</v>
      </c>
      <c r="D290" s="50">
        <v>24</v>
      </c>
      <c r="E290" s="51" t="s">
        <v>21</v>
      </c>
      <c r="F290" s="50">
        <v>100</v>
      </c>
      <c r="G290" s="50">
        <v>100</v>
      </c>
      <c r="H290" s="50">
        <v>21</v>
      </c>
      <c r="I290" s="50">
        <v>400200</v>
      </c>
      <c r="J290" s="57">
        <v>32.904186975259101</v>
      </c>
      <c r="K290" s="8">
        <f t="shared" si="4"/>
        <v>690.98792648044116</v>
      </c>
    </row>
    <row r="291" spans="1:11" x14ac:dyDescent="0.35">
      <c r="A291" s="50">
        <v>968168134</v>
      </c>
      <c r="B291" s="51" t="s">
        <v>365</v>
      </c>
      <c r="C291" s="50">
        <v>2022</v>
      </c>
      <c r="D291" s="50">
        <v>66</v>
      </c>
      <c r="E291" s="51" t="s">
        <v>21</v>
      </c>
      <c r="F291" s="50">
        <v>100</v>
      </c>
      <c r="G291" s="50">
        <v>100</v>
      </c>
      <c r="H291" s="50">
        <v>18</v>
      </c>
      <c r="I291" s="50">
        <v>400400</v>
      </c>
      <c r="J291" s="57">
        <v>94.011962786454603</v>
      </c>
      <c r="K291" s="8">
        <f t="shared" si="4"/>
        <v>1692.215330156183</v>
      </c>
    </row>
    <row r="292" spans="1:11" x14ac:dyDescent="0.35">
      <c r="A292" s="50">
        <v>979399901</v>
      </c>
      <c r="B292" s="51" t="s">
        <v>366</v>
      </c>
      <c r="C292" s="50">
        <v>2022</v>
      </c>
      <c r="D292" s="50">
        <v>66</v>
      </c>
      <c r="E292" s="51" t="s">
        <v>21</v>
      </c>
      <c r="F292" s="50">
        <v>50</v>
      </c>
      <c r="G292" s="50">
        <v>50</v>
      </c>
      <c r="H292" s="50">
        <v>1</v>
      </c>
      <c r="I292" s="50">
        <v>400400</v>
      </c>
      <c r="J292" s="57">
        <v>94.011962786454603</v>
      </c>
      <c r="K292" s="8">
        <f t="shared" si="4"/>
        <v>47.005981393227302</v>
      </c>
    </row>
    <row r="293" spans="1:11" x14ac:dyDescent="0.35">
      <c r="A293" s="50">
        <v>979399901</v>
      </c>
      <c r="B293" s="51" t="s">
        <v>366</v>
      </c>
      <c r="C293" s="50">
        <v>2022</v>
      </c>
      <c r="D293" s="50">
        <v>24</v>
      </c>
      <c r="E293" s="51" t="s">
        <v>21</v>
      </c>
      <c r="F293" s="50">
        <v>100</v>
      </c>
      <c r="G293" s="50">
        <v>100</v>
      </c>
      <c r="H293" s="50">
        <v>31</v>
      </c>
      <c r="I293" s="50">
        <v>400200</v>
      </c>
      <c r="J293" s="57">
        <v>32.904186975259101</v>
      </c>
      <c r="K293" s="8">
        <f t="shared" si="4"/>
        <v>1020.0297962330321</v>
      </c>
    </row>
    <row r="294" spans="1:11" x14ac:dyDescent="0.35">
      <c r="A294" s="50">
        <v>979399901</v>
      </c>
      <c r="B294" s="51" t="s">
        <v>366</v>
      </c>
      <c r="C294" s="50">
        <v>2022</v>
      </c>
      <c r="D294" s="50">
        <v>66</v>
      </c>
      <c r="E294" s="51" t="s">
        <v>21</v>
      </c>
      <c r="F294" s="50">
        <v>100</v>
      </c>
      <c r="G294" s="50">
        <v>100</v>
      </c>
      <c r="H294" s="50">
        <v>4</v>
      </c>
      <c r="I294" s="50">
        <v>400400</v>
      </c>
      <c r="J294" s="57">
        <v>94.011962786454603</v>
      </c>
      <c r="K294" s="8">
        <f t="shared" si="4"/>
        <v>376.04785114581841</v>
      </c>
    </row>
    <row r="295" spans="1:11" x14ac:dyDescent="0.35">
      <c r="A295" s="50">
        <v>979399901</v>
      </c>
      <c r="B295" s="51" t="s">
        <v>366</v>
      </c>
      <c r="C295" s="50">
        <v>2022</v>
      </c>
      <c r="D295" s="50">
        <v>132</v>
      </c>
      <c r="E295" s="51" t="s">
        <v>21</v>
      </c>
      <c r="F295" s="50">
        <v>100</v>
      </c>
      <c r="G295" s="50">
        <v>100</v>
      </c>
      <c r="H295" s="50">
        <v>6</v>
      </c>
      <c r="I295" s="50">
        <v>400600</v>
      </c>
      <c r="J295" s="57">
        <v>206.82631813020001</v>
      </c>
      <c r="K295" s="8">
        <f t="shared" si="4"/>
        <v>1240.9579087812001</v>
      </c>
    </row>
    <row r="296" spans="1:11" x14ac:dyDescent="0.35">
      <c r="A296" s="50">
        <v>916319908</v>
      </c>
      <c r="B296" s="51" t="s">
        <v>367</v>
      </c>
      <c r="C296" s="50">
        <v>2022</v>
      </c>
      <c r="D296" s="50">
        <v>24</v>
      </c>
      <c r="E296" s="51" t="s">
        <v>19</v>
      </c>
      <c r="F296" s="50">
        <v>100</v>
      </c>
      <c r="G296" s="50">
        <v>100</v>
      </c>
      <c r="H296" s="50">
        <v>33</v>
      </c>
      <c r="I296" s="50">
        <v>400300</v>
      </c>
      <c r="J296" s="57">
        <v>65.808373950518202</v>
      </c>
      <c r="K296" s="8">
        <f t="shared" si="4"/>
        <v>2171.6763403671007</v>
      </c>
    </row>
    <row r="297" spans="1:11" x14ac:dyDescent="0.35">
      <c r="A297" s="50">
        <v>916319908</v>
      </c>
      <c r="B297" s="51" t="s">
        <v>367</v>
      </c>
      <c r="C297" s="50">
        <v>2022</v>
      </c>
      <c r="D297" s="50">
        <v>24</v>
      </c>
      <c r="E297" s="51" t="s">
        <v>21</v>
      </c>
      <c r="F297" s="50">
        <v>100</v>
      </c>
      <c r="G297" s="50">
        <v>100</v>
      </c>
      <c r="H297" s="50">
        <v>29</v>
      </c>
      <c r="I297" s="50">
        <v>400200</v>
      </c>
      <c r="J297" s="57">
        <v>32.904186975259101</v>
      </c>
      <c r="K297" s="8">
        <f t="shared" si="4"/>
        <v>954.22142228251391</v>
      </c>
    </row>
    <row r="298" spans="1:11" x14ac:dyDescent="0.35">
      <c r="A298" s="50">
        <v>916319908</v>
      </c>
      <c r="B298" s="51" t="s">
        <v>367</v>
      </c>
      <c r="C298" s="50">
        <v>2022</v>
      </c>
      <c r="D298" s="50">
        <v>66</v>
      </c>
      <c r="E298" s="51" t="s">
        <v>21</v>
      </c>
      <c r="F298" s="50">
        <v>100</v>
      </c>
      <c r="G298" s="50">
        <v>100</v>
      </c>
      <c r="H298" s="50">
        <v>30</v>
      </c>
      <c r="I298" s="50">
        <v>400400</v>
      </c>
      <c r="J298" s="57">
        <v>94.011962786454603</v>
      </c>
      <c r="K298" s="8">
        <f t="shared" si="4"/>
        <v>2820.358883593638</v>
      </c>
    </row>
    <row r="299" spans="1:11" x14ac:dyDescent="0.35">
      <c r="A299" s="50">
        <v>921683057</v>
      </c>
      <c r="B299" s="51" t="s">
        <v>368</v>
      </c>
      <c r="C299" s="50">
        <v>2022</v>
      </c>
      <c r="D299" s="50">
        <v>24</v>
      </c>
      <c r="E299" s="51" t="s">
        <v>21</v>
      </c>
      <c r="F299" s="50">
        <v>100</v>
      </c>
      <c r="G299" s="50">
        <v>100</v>
      </c>
      <c r="H299" s="50">
        <v>27</v>
      </c>
      <c r="I299" s="50">
        <v>400200</v>
      </c>
      <c r="J299" s="57">
        <v>32.904186975259101</v>
      </c>
      <c r="K299" s="8">
        <f t="shared" si="4"/>
        <v>888.4130483319957</v>
      </c>
    </row>
    <row r="300" spans="1:11" x14ac:dyDescent="0.35">
      <c r="A300" s="50">
        <v>921683057</v>
      </c>
      <c r="B300" s="51" t="s">
        <v>368</v>
      </c>
      <c r="C300" s="50">
        <v>2022</v>
      </c>
      <c r="D300" s="50">
        <v>66</v>
      </c>
      <c r="E300" s="51" t="s">
        <v>21</v>
      </c>
      <c r="F300" s="50">
        <v>100</v>
      </c>
      <c r="G300" s="50">
        <v>100</v>
      </c>
      <c r="H300" s="50">
        <v>15</v>
      </c>
      <c r="I300" s="50">
        <v>400400</v>
      </c>
      <c r="J300" s="57">
        <v>94.011962786454603</v>
      </c>
      <c r="K300" s="8">
        <f t="shared" si="4"/>
        <v>1410.179441796819</v>
      </c>
    </row>
    <row r="301" spans="1:11" x14ac:dyDescent="0.35">
      <c r="A301" s="50">
        <v>984015666</v>
      </c>
      <c r="B301" s="51" t="s">
        <v>47</v>
      </c>
      <c r="C301" s="50">
        <v>2022</v>
      </c>
      <c r="D301" s="50">
        <v>132</v>
      </c>
      <c r="E301" s="51" t="s">
        <v>21</v>
      </c>
      <c r="F301" s="50">
        <v>100</v>
      </c>
      <c r="G301" s="50">
        <v>100</v>
      </c>
      <c r="H301" s="50">
        <v>2</v>
      </c>
      <c r="I301" s="50">
        <v>400600</v>
      </c>
      <c r="J301" s="57">
        <v>206.82631813020001</v>
      </c>
      <c r="K301" s="8">
        <f t="shared" si="4"/>
        <v>413.65263626040002</v>
      </c>
    </row>
    <row r="302" spans="1:11" x14ac:dyDescent="0.35">
      <c r="A302" s="50">
        <v>913680294</v>
      </c>
      <c r="B302" s="51" t="s">
        <v>533</v>
      </c>
      <c r="C302" s="50">
        <v>2022</v>
      </c>
      <c r="D302" s="50">
        <v>24</v>
      </c>
      <c r="E302" s="51" t="s">
        <v>21</v>
      </c>
      <c r="F302" s="50">
        <v>100</v>
      </c>
      <c r="G302" s="50">
        <v>100</v>
      </c>
      <c r="H302" s="50">
        <v>2</v>
      </c>
      <c r="I302" s="50">
        <v>400200</v>
      </c>
      <c r="J302" s="57">
        <v>32.904186975259101</v>
      </c>
      <c r="K302" s="8">
        <f t="shared" si="4"/>
        <v>65.808373950518202</v>
      </c>
    </row>
    <row r="303" spans="1:11" x14ac:dyDescent="0.35">
      <c r="A303" s="50">
        <v>913680294</v>
      </c>
      <c r="B303" s="51" t="s">
        <v>533</v>
      </c>
      <c r="C303" s="50">
        <v>2022</v>
      </c>
      <c r="D303" s="50">
        <v>66</v>
      </c>
      <c r="E303" s="51" t="s">
        <v>21</v>
      </c>
      <c r="F303" s="50">
        <v>100</v>
      </c>
      <c r="G303" s="50">
        <v>100</v>
      </c>
      <c r="H303" s="50">
        <v>1</v>
      </c>
      <c r="I303" s="50">
        <v>400400</v>
      </c>
      <c r="J303" s="57">
        <v>94.011962786454603</v>
      </c>
      <c r="K303" s="8">
        <f t="shared" si="4"/>
        <v>94.011962786454603</v>
      </c>
    </row>
    <row r="304" spans="1:11" x14ac:dyDescent="0.35">
      <c r="A304" s="50">
        <v>980489698</v>
      </c>
      <c r="B304" s="51" t="s">
        <v>308</v>
      </c>
      <c r="C304" s="50">
        <v>2022</v>
      </c>
      <c r="D304" s="50">
        <v>5</v>
      </c>
      <c r="E304" s="51" t="s">
        <v>19</v>
      </c>
      <c r="F304" s="50">
        <v>100</v>
      </c>
      <c r="G304" s="50">
        <v>100</v>
      </c>
      <c r="H304" s="50">
        <v>18</v>
      </c>
      <c r="I304" s="50">
        <v>400100</v>
      </c>
      <c r="J304" s="57">
        <v>65.808373950518202</v>
      </c>
      <c r="K304" s="8">
        <f t="shared" si="4"/>
        <v>1184.5507311093277</v>
      </c>
    </row>
    <row r="305" spans="1:11" x14ac:dyDescent="0.35">
      <c r="A305" s="50">
        <v>980489698</v>
      </c>
      <c r="B305" s="51" t="s">
        <v>308</v>
      </c>
      <c r="C305" s="50">
        <v>2022</v>
      </c>
      <c r="D305" s="50">
        <v>24</v>
      </c>
      <c r="E305" s="51" t="s">
        <v>19</v>
      </c>
      <c r="F305" s="50">
        <v>100</v>
      </c>
      <c r="G305" s="50">
        <v>100</v>
      </c>
      <c r="H305" s="50">
        <v>1800</v>
      </c>
      <c r="I305" s="50">
        <v>400300</v>
      </c>
      <c r="J305" s="57">
        <v>65.808373950518202</v>
      </c>
      <c r="K305" s="8">
        <f t="shared" si="4"/>
        <v>118455.07311093276</v>
      </c>
    </row>
    <row r="306" spans="1:11" x14ac:dyDescent="0.35">
      <c r="A306" s="50">
        <v>980489698</v>
      </c>
      <c r="B306" s="51" t="s">
        <v>308</v>
      </c>
      <c r="C306" s="50">
        <v>2022</v>
      </c>
      <c r="D306" s="50">
        <v>66</v>
      </c>
      <c r="E306" s="51" t="s">
        <v>19</v>
      </c>
      <c r="F306" s="50">
        <v>100</v>
      </c>
      <c r="G306" s="50">
        <v>100</v>
      </c>
      <c r="H306" s="50">
        <v>587</v>
      </c>
      <c r="I306" s="50">
        <v>400500</v>
      </c>
      <c r="J306" s="57">
        <v>188.02392557290901</v>
      </c>
      <c r="K306" s="8">
        <f t="shared" si="4"/>
        <v>110370.04431129759</v>
      </c>
    </row>
    <row r="307" spans="1:11" x14ac:dyDescent="0.35">
      <c r="A307" s="50">
        <v>980489698</v>
      </c>
      <c r="B307" s="51" t="s">
        <v>308</v>
      </c>
      <c r="C307" s="50">
        <v>2022</v>
      </c>
      <c r="D307" s="50">
        <v>132</v>
      </c>
      <c r="E307" s="51" t="s">
        <v>19</v>
      </c>
      <c r="F307" s="50">
        <v>100</v>
      </c>
      <c r="G307" s="50">
        <v>100</v>
      </c>
      <c r="H307" s="50">
        <v>176</v>
      </c>
      <c r="I307" s="50">
        <v>400700</v>
      </c>
      <c r="J307" s="57">
        <v>413.65263626040002</v>
      </c>
      <c r="K307" s="8">
        <f t="shared" si="4"/>
        <v>72802.863981830407</v>
      </c>
    </row>
    <row r="308" spans="1:11" x14ac:dyDescent="0.35">
      <c r="A308" s="50">
        <v>980489698</v>
      </c>
      <c r="B308" s="51" t="s">
        <v>308</v>
      </c>
      <c r="C308" s="50">
        <v>2022</v>
      </c>
      <c r="D308" s="50">
        <v>24</v>
      </c>
      <c r="E308" s="51" t="s">
        <v>21</v>
      </c>
      <c r="F308" s="50">
        <v>0</v>
      </c>
      <c r="G308" s="50">
        <v>0</v>
      </c>
      <c r="H308" s="50">
        <v>2</v>
      </c>
      <c r="I308" s="50">
        <v>400200</v>
      </c>
      <c r="J308" s="57">
        <v>32.904186975259101</v>
      </c>
      <c r="K308" s="8">
        <f t="shared" si="4"/>
        <v>0</v>
      </c>
    </row>
    <row r="309" spans="1:11" x14ac:dyDescent="0.35">
      <c r="A309" s="50">
        <v>980489698</v>
      </c>
      <c r="B309" s="51" t="s">
        <v>308</v>
      </c>
      <c r="C309" s="50">
        <v>2022</v>
      </c>
      <c r="D309" s="50">
        <v>24</v>
      </c>
      <c r="E309" s="51" t="s">
        <v>21</v>
      </c>
      <c r="F309" s="50">
        <v>100</v>
      </c>
      <c r="G309" s="50">
        <v>80</v>
      </c>
      <c r="H309" s="50">
        <v>25</v>
      </c>
      <c r="I309" s="50">
        <v>400200</v>
      </c>
      <c r="J309" s="57">
        <v>32.904186975259101</v>
      </c>
      <c r="K309" s="8">
        <f t="shared" si="4"/>
        <v>740.34420694332982</v>
      </c>
    </row>
    <row r="310" spans="1:11" x14ac:dyDescent="0.35">
      <c r="A310" s="50">
        <v>980489698</v>
      </c>
      <c r="B310" s="51" t="s">
        <v>308</v>
      </c>
      <c r="C310" s="50">
        <v>2022</v>
      </c>
      <c r="D310" s="50">
        <v>5</v>
      </c>
      <c r="E310" s="51" t="s">
        <v>21</v>
      </c>
      <c r="F310" s="50">
        <v>100</v>
      </c>
      <c r="G310" s="50">
        <v>100</v>
      </c>
      <c r="H310" s="50">
        <v>13</v>
      </c>
      <c r="I310" s="50">
        <v>400000</v>
      </c>
      <c r="J310" s="57">
        <v>32.904186975259101</v>
      </c>
      <c r="K310" s="8">
        <f t="shared" si="4"/>
        <v>427.75443067836829</v>
      </c>
    </row>
    <row r="311" spans="1:11" x14ac:dyDescent="0.35">
      <c r="A311" s="50">
        <v>980489698</v>
      </c>
      <c r="B311" s="51" t="s">
        <v>308</v>
      </c>
      <c r="C311" s="50">
        <v>2022</v>
      </c>
      <c r="D311" s="50">
        <v>24</v>
      </c>
      <c r="E311" s="51" t="s">
        <v>21</v>
      </c>
      <c r="F311" s="50">
        <v>100</v>
      </c>
      <c r="G311" s="50">
        <v>100</v>
      </c>
      <c r="H311" s="50">
        <v>1467</v>
      </c>
      <c r="I311" s="50">
        <v>400200</v>
      </c>
      <c r="J311" s="57">
        <v>32.904186975259101</v>
      </c>
      <c r="K311" s="8">
        <f t="shared" si="4"/>
        <v>48270.442292705098</v>
      </c>
    </row>
    <row r="312" spans="1:11" x14ac:dyDescent="0.35">
      <c r="A312" s="50">
        <v>980489698</v>
      </c>
      <c r="B312" s="51" t="s">
        <v>308</v>
      </c>
      <c r="C312" s="50">
        <v>2022</v>
      </c>
      <c r="D312" s="50">
        <v>66</v>
      </c>
      <c r="E312" s="51" t="s">
        <v>21</v>
      </c>
      <c r="F312" s="50">
        <v>100</v>
      </c>
      <c r="G312" s="50">
        <v>100</v>
      </c>
      <c r="H312" s="50">
        <v>499</v>
      </c>
      <c r="I312" s="50">
        <v>400400</v>
      </c>
      <c r="J312" s="57">
        <v>94.011962786454603</v>
      </c>
      <c r="K312" s="8">
        <f t="shared" si="4"/>
        <v>46911.969430440848</v>
      </c>
    </row>
    <row r="313" spans="1:11" x14ac:dyDescent="0.35">
      <c r="A313" s="50">
        <v>980489698</v>
      </c>
      <c r="B313" s="51" t="s">
        <v>308</v>
      </c>
      <c r="C313" s="50">
        <v>2022</v>
      </c>
      <c r="D313" s="50">
        <v>132</v>
      </c>
      <c r="E313" s="51" t="s">
        <v>21</v>
      </c>
      <c r="F313" s="50">
        <v>100</v>
      </c>
      <c r="G313" s="50">
        <v>100</v>
      </c>
      <c r="H313" s="50">
        <v>98</v>
      </c>
      <c r="I313" s="50">
        <v>400600</v>
      </c>
      <c r="J313" s="57">
        <v>206.82631813020001</v>
      </c>
      <c r="K313" s="8">
        <f t="shared" si="4"/>
        <v>20268.9791767596</v>
      </c>
    </row>
    <row r="314" spans="1:11" x14ac:dyDescent="0.35">
      <c r="A314" s="50">
        <v>918312730</v>
      </c>
      <c r="B314" s="51" t="s">
        <v>309</v>
      </c>
      <c r="C314" s="50">
        <v>2022</v>
      </c>
      <c r="D314" s="50">
        <v>24</v>
      </c>
      <c r="E314" s="51" t="s">
        <v>19</v>
      </c>
      <c r="F314" s="50">
        <v>100</v>
      </c>
      <c r="G314" s="50">
        <v>100</v>
      </c>
      <c r="H314" s="50">
        <v>10</v>
      </c>
      <c r="I314" s="50">
        <v>400300</v>
      </c>
      <c r="J314" s="57">
        <v>65.808373950518202</v>
      </c>
      <c r="K314" s="8">
        <f t="shared" si="4"/>
        <v>658.08373950518205</v>
      </c>
    </row>
    <row r="315" spans="1:11" x14ac:dyDescent="0.35">
      <c r="A315" s="50">
        <v>918312730</v>
      </c>
      <c r="B315" s="51" t="s">
        <v>309</v>
      </c>
      <c r="C315" s="50">
        <v>2022</v>
      </c>
      <c r="D315" s="50">
        <v>132</v>
      </c>
      <c r="E315" s="51" t="s">
        <v>19</v>
      </c>
      <c r="F315" s="50">
        <v>100</v>
      </c>
      <c r="G315" s="50">
        <v>100</v>
      </c>
      <c r="H315" s="50">
        <v>3</v>
      </c>
      <c r="I315" s="50">
        <v>400700</v>
      </c>
      <c r="J315" s="57">
        <v>413.65263626040002</v>
      </c>
      <c r="K315" s="8">
        <f t="shared" si="4"/>
        <v>1240.9579087812001</v>
      </c>
    </row>
    <row r="316" spans="1:11" x14ac:dyDescent="0.35">
      <c r="A316" s="50">
        <v>918312730</v>
      </c>
      <c r="B316" s="51" t="s">
        <v>309</v>
      </c>
      <c r="C316" s="50">
        <v>2022</v>
      </c>
      <c r="D316" s="50">
        <v>24</v>
      </c>
      <c r="E316" s="51" t="s">
        <v>21</v>
      </c>
      <c r="F316" s="50">
        <v>100</v>
      </c>
      <c r="G316" s="50">
        <v>100</v>
      </c>
      <c r="H316" s="50">
        <v>40</v>
      </c>
      <c r="I316" s="50">
        <v>400200</v>
      </c>
      <c r="J316" s="57">
        <v>32.904186975259101</v>
      </c>
      <c r="K316" s="8">
        <f t="shared" si="4"/>
        <v>1316.1674790103641</v>
      </c>
    </row>
    <row r="317" spans="1:11" x14ac:dyDescent="0.35">
      <c r="A317" s="50">
        <v>918312730</v>
      </c>
      <c r="B317" s="51" t="s">
        <v>309</v>
      </c>
      <c r="C317" s="50">
        <v>2022</v>
      </c>
      <c r="D317" s="50">
        <v>66</v>
      </c>
      <c r="E317" s="51" t="s">
        <v>21</v>
      </c>
      <c r="F317" s="50">
        <v>100</v>
      </c>
      <c r="G317" s="50">
        <v>100</v>
      </c>
      <c r="H317" s="50">
        <v>23</v>
      </c>
      <c r="I317" s="50">
        <v>400400</v>
      </c>
      <c r="J317" s="57">
        <v>94.011962786454603</v>
      </c>
      <c r="K317" s="8">
        <f t="shared" si="4"/>
        <v>2162.2751440884558</v>
      </c>
    </row>
    <row r="318" spans="1:11" x14ac:dyDescent="0.35">
      <c r="A318" s="50">
        <v>882783022</v>
      </c>
      <c r="B318" s="51" t="s">
        <v>392</v>
      </c>
      <c r="C318" s="50">
        <v>2022</v>
      </c>
      <c r="D318" s="50">
        <v>24</v>
      </c>
      <c r="E318" s="51" t="s">
        <v>19</v>
      </c>
      <c r="F318" s="50">
        <v>100</v>
      </c>
      <c r="G318" s="50">
        <v>100</v>
      </c>
      <c r="H318" s="50">
        <v>15</v>
      </c>
      <c r="I318" s="50">
        <v>400300</v>
      </c>
      <c r="J318" s="57">
        <v>65.808373950518202</v>
      </c>
      <c r="K318" s="8">
        <f t="shared" si="4"/>
        <v>987.12560925777302</v>
      </c>
    </row>
    <row r="319" spans="1:11" x14ac:dyDescent="0.35">
      <c r="A319" s="50">
        <v>882783022</v>
      </c>
      <c r="B319" s="51" t="s">
        <v>392</v>
      </c>
      <c r="C319" s="50">
        <v>2022</v>
      </c>
      <c r="D319" s="50">
        <v>24</v>
      </c>
      <c r="E319" s="51" t="s">
        <v>21</v>
      </c>
      <c r="F319" s="50">
        <v>0</v>
      </c>
      <c r="G319" s="50">
        <v>100</v>
      </c>
      <c r="H319" s="50">
        <v>1</v>
      </c>
      <c r="I319" s="50">
        <v>400200</v>
      </c>
      <c r="J319" s="57">
        <v>32.904186975259101</v>
      </c>
      <c r="K319" s="8">
        <f t="shared" si="4"/>
        <v>16.452093487629551</v>
      </c>
    </row>
    <row r="320" spans="1:11" x14ac:dyDescent="0.35">
      <c r="A320" s="50">
        <v>882783022</v>
      </c>
      <c r="B320" s="51" t="s">
        <v>392</v>
      </c>
      <c r="C320" s="50">
        <v>2022</v>
      </c>
      <c r="D320" s="50">
        <v>24</v>
      </c>
      <c r="E320" s="51" t="s">
        <v>21</v>
      </c>
      <c r="F320" s="50">
        <v>100</v>
      </c>
      <c r="G320" s="50">
        <v>100</v>
      </c>
      <c r="H320" s="50">
        <v>7</v>
      </c>
      <c r="I320" s="50">
        <v>400200</v>
      </c>
      <c r="J320" s="57">
        <v>32.904186975259101</v>
      </c>
      <c r="K320" s="8">
        <f t="shared" si="4"/>
        <v>230.3293088268137</v>
      </c>
    </row>
    <row r="321" spans="1:11" x14ac:dyDescent="0.35">
      <c r="A321" s="50">
        <v>966731508</v>
      </c>
      <c r="B321" s="51" t="s">
        <v>339</v>
      </c>
      <c r="C321" s="50">
        <v>2022</v>
      </c>
      <c r="D321" s="50">
        <v>24</v>
      </c>
      <c r="E321" s="51" t="s">
        <v>21</v>
      </c>
      <c r="F321" s="50">
        <v>100</v>
      </c>
      <c r="G321" s="50">
        <v>100</v>
      </c>
      <c r="H321" s="50">
        <v>32</v>
      </c>
      <c r="I321" s="50">
        <v>400200</v>
      </c>
      <c r="J321" s="57">
        <v>32.904186975259101</v>
      </c>
      <c r="K321" s="8">
        <f t="shared" si="4"/>
        <v>1052.9339832082912</v>
      </c>
    </row>
    <row r="322" spans="1:11" x14ac:dyDescent="0.35">
      <c r="A322" s="50">
        <v>966731508</v>
      </c>
      <c r="B322" s="51" t="s">
        <v>339</v>
      </c>
      <c r="C322" s="50">
        <v>2022</v>
      </c>
      <c r="D322" s="50">
        <v>132</v>
      </c>
      <c r="E322" s="51" t="s">
        <v>21</v>
      </c>
      <c r="F322" s="50">
        <v>100</v>
      </c>
      <c r="G322" s="50">
        <v>100</v>
      </c>
      <c r="H322" s="50">
        <v>1</v>
      </c>
      <c r="I322" s="50">
        <v>400600</v>
      </c>
      <c r="J322" s="57">
        <v>206.82631813020001</v>
      </c>
      <c r="K322" s="8">
        <f t="shared" si="4"/>
        <v>206.82631813020001</v>
      </c>
    </row>
    <row r="323" spans="1:11" x14ac:dyDescent="0.35">
      <c r="A323" s="50">
        <v>915635857</v>
      </c>
      <c r="B323" s="51" t="s">
        <v>351</v>
      </c>
      <c r="C323" s="50">
        <v>2022</v>
      </c>
      <c r="D323" s="50">
        <v>66</v>
      </c>
      <c r="E323" s="51" t="s">
        <v>19</v>
      </c>
      <c r="F323" s="50">
        <v>0</v>
      </c>
      <c r="G323" s="50">
        <v>0</v>
      </c>
      <c r="H323" s="50">
        <v>5</v>
      </c>
      <c r="I323" s="50">
        <v>400500</v>
      </c>
      <c r="J323" s="57">
        <v>188.02392557290901</v>
      </c>
      <c r="K323" s="8">
        <f t="shared" si="4"/>
        <v>0</v>
      </c>
    </row>
    <row r="324" spans="1:11" x14ac:dyDescent="0.35">
      <c r="A324" s="50">
        <v>915635857</v>
      </c>
      <c r="B324" s="51" t="s">
        <v>351</v>
      </c>
      <c r="C324" s="50">
        <v>2022</v>
      </c>
      <c r="D324" s="50">
        <v>24</v>
      </c>
      <c r="E324" s="51" t="s">
        <v>19</v>
      </c>
      <c r="F324" s="50">
        <v>100</v>
      </c>
      <c r="G324" s="50">
        <v>100</v>
      </c>
      <c r="H324" s="50">
        <v>163</v>
      </c>
      <c r="I324" s="50">
        <v>400300</v>
      </c>
      <c r="J324" s="57">
        <v>65.808373950518202</v>
      </c>
      <c r="K324" s="8">
        <f t="shared" ref="K324:K387" si="5">(H324*0.5*(F324/100+G324/100))*J324</f>
        <v>10726.764953934467</v>
      </c>
    </row>
    <row r="325" spans="1:11" x14ac:dyDescent="0.35">
      <c r="A325" s="50">
        <v>915635857</v>
      </c>
      <c r="B325" s="51" t="s">
        <v>351</v>
      </c>
      <c r="C325" s="50">
        <v>2022</v>
      </c>
      <c r="D325" s="50">
        <v>66</v>
      </c>
      <c r="E325" s="51" t="s">
        <v>19</v>
      </c>
      <c r="F325" s="50">
        <v>100</v>
      </c>
      <c r="G325" s="50">
        <v>100</v>
      </c>
      <c r="H325" s="50">
        <v>98</v>
      </c>
      <c r="I325" s="50">
        <v>400500</v>
      </c>
      <c r="J325" s="57">
        <v>188.02392557290901</v>
      </c>
      <c r="K325" s="8">
        <f t="shared" si="5"/>
        <v>18426.344706145082</v>
      </c>
    </row>
    <row r="326" spans="1:11" x14ac:dyDescent="0.35">
      <c r="A326" s="50">
        <v>915635857</v>
      </c>
      <c r="B326" s="51" t="s">
        <v>351</v>
      </c>
      <c r="C326" s="50">
        <v>2022</v>
      </c>
      <c r="D326" s="50">
        <v>132</v>
      </c>
      <c r="E326" s="51" t="s">
        <v>19</v>
      </c>
      <c r="F326" s="50">
        <v>100</v>
      </c>
      <c r="G326" s="50">
        <v>100</v>
      </c>
      <c r="H326" s="50">
        <v>8</v>
      </c>
      <c r="I326" s="50">
        <v>400700</v>
      </c>
      <c r="J326" s="57">
        <v>413.65263626040002</v>
      </c>
      <c r="K326" s="8">
        <f t="shared" si="5"/>
        <v>3309.2210900832001</v>
      </c>
    </row>
    <row r="327" spans="1:11" x14ac:dyDescent="0.35">
      <c r="A327" s="50">
        <v>915635857</v>
      </c>
      <c r="B327" s="51" t="s">
        <v>351</v>
      </c>
      <c r="C327" s="50">
        <v>2022</v>
      </c>
      <c r="D327" s="50">
        <v>24</v>
      </c>
      <c r="E327" s="51" t="s">
        <v>21</v>
      </c>
      <c r="F327" s="50">
        <v>0</v>
      </c>
      <c r="G327" s="50">
        <v>0</v>
      </c>
      <c r="H327" s="50">
        <v>2</v>
      </c>
      <c r="I327" s="50">
        <v>400200</v>
      </c>
      <c r="J327" s="57">
        <v>32.904186975259101</v>
      </c>
      <c r="K327" s="8">
        <f t="shared" si="5"/>
        <v>0</v>
      </c>
    </row>
    <row r="328" spans="1:11" x14ac:dyDescent="0.35">
      <c r="A328" s="50">
        <v>915635857</v>
      </c>
      <c r="B328" s="51" t="s">
        <v>351</v>
      </c>
      <c r="C328" s="50">
        <v>2022</v>
      </c>
      <c r="D328" s="50">
        <v>24</v>
      </c>
      <c r="E328" s="51" t="s">
        <v>21</v>
      </c>
      <c r="F328" s="50">
        <v>100</v>
      </c>
      <c r="G328" s="50">
        <v>100</v>
      </c>
      <c r="H328" s="50">
        <v>128</v>
      </c>
      <c r="I328" s="50">
        <v>400200</v>
      </c>
      <c r="J328" s="57">
        <v>32.904186975259101</v>
      </c>
      <c r="K328" s="8">
        <f t="shared" si="5"/>
        <v>4211.735932833165</v>
      </c>
    </row>
    <row r="329" spans="1:11" x14ac:dyDescent="0.35">
      <c r="A329" s="50">
        <v>915635857</v>
      </c>
      <c r="B329" s="51" t="s">
        <v>351</v>
      </c>
      <c r="C329" s="50">
        <v>2022</v>
      </c>
      <c r="D329" s="50">
        <v>66</v>
      </c>
      <c r="E329" s="51" t="s">
        <v>21</v>
      </c>
      <c r="F329" s="50">
        <v>100</v>
      </c>
      <c r="G329" s="50">
        <v>100</v>
      </c>
      <c r="H329" s="50">
        <v>109</v>
      </c>
      <c r="I329" s="50">
        <v>400400</v>
      </c>
      <c r="J329" s="57">
        <v>94.011962786454603</v>
      </c>
      <c r="K329" s="8">
        <f t="shared" si="5"/>
        <v>10247.303943723551</v>
      </c>
    </row>
    <row r="330" spans="1:11" x14ac:dyDescent="0.35">
      <c r="A330" s="50">
        <v>915635857</v>
      </c>
      <c r="B330" s="51" t="s">
        <v>351</v>
      </c>
      <c r="C330" s="50">
        <v>2022</v>
      </c>
      <c r="D330" s="50">
        <v>300</v>
      </c>
      <c r="E330" s="51" t="s">
        <v>21</v>
      </c>
      <c r="F330" s="50">
        <v>100</v>
      </c>
      <c r="G330" s="50">
        <v>100</v>
      </c>
      <c r="H330" s="50">
        <v>6</v>
      </c>
      <c r="I330" s="50">
        <v>400800</v>
      </c>
      <c r="J330" s="57">
        <v>564.07177671872796</v>
      </c>
      <c r="K330" s="8">
        <f t="shared" si="5"/>
        <v>3384.4306603123678</v>
      </c>
    </row>
    <row r="331" spans="1:11" x14ac:dyDescent="0.35">
      <c r="A331" s="50">
        <v>923354204</v>
      </c>
      <c r="B331" s="51" t="s">
        <v>352</v>
      </c>
      <c r="C331" s="50">
        <v>2022</v>
      </c>
      <c r="D331" s="50">
        <v>24</v>
      </c>
      <c r="E331" s="51" t="s">
        <v>19</v>
      </c>
      <c r="F331" s="50">
        <v>100</v>
      </c>
      <c r="G331" s="50">
        <v>100</v>
      </c>
      <c r="H331" s="50">
        <v>10</v>
      </c>
      <c r="I331" s="50">
        <v>400300</v>
      </c>
      <c r="J331" s="57">
        <v>65.808373950518202</v>
      </c>
      <c r="K331" s="8">
        <f t="shared" si="5"/>
        <v>658.08373950518205</v>
      </c>
    </row>
    <row r="332" spans="1:11" x14ac:dyDescent="0.35">
      <c r="A332" s="50">
        <v>923354204</v>
      </c>
      <c r="B332" s="51" t="s">
        <v>352</v>
      </c>
      <c r="C332" s="50">
        <v>2022</v>
      </c>
      <c r="D332" s="50">
        <v>24</v>
      </c>
      <c r="E332" s="51" t="s">
        <v>21</v>
      </c>
      <c r="F332" s="50">
        <v>100</v>
      </c>
      <c r="G332" s="50">
        <v>100</v>
      </c>
      <c r="H332" s="50">
        <v>58</v>
      </c>
      <c r="I332" s="50">
        <v>400200</v>
      </c>
      <c r="J332" s="57">
        <v>32.904186975259101</v>
      </c>
      <c r="K332" s="8">
        <f t="shared" si="5"/>
        <v>1908.4428445650278</v>
      </c>
    </row>
    <row r="333" spans="1:11" x14ac:dyDescent="0.35">
      <c r="A333" s="50">
        <v>923354204</v>
      </c>
      <c r="B333" s="51" t="s">
        <v>352</v>
      </c>
      <c r="C333" s="50">
        <v>2022</v>
      </c>
      <c r="D333" s="50">
        <v>66</v>
      </c>
      <c r="E333" s="51" t="s">
        <v>21</v>
      </c>
      <c r="F333" s="50">
        <v>100</v>
      </c>
      <c r="G333" s="50">
        <v>100</v>
      </c>
      <c r="H333" s="50">
        <v>26</v>
      </c>
      <c r="I333" s="50">
        <v>400400</v>
      </c>
      <c r="J333" s="57">
        <v>94.011962786454603</v>
      </c>
      <c r="K333" s="8">
        <f t="shared" si="5"/>
        <v>2444.3110324478198</v>
      </c>
    </row>
    <row r="334" spans="1:11" x14ac:dyDescent="0.35">
      <c r="A334" s="50">
        <v>923354204</v>
      </c>
      <c r="B334" s="51" t="s">
        <v>352</v>
      </c>
      <c r="C334" s="50">
        <v>2022</v>
      </c>
      <c r="D334" s="50">
        <v>132</v>
      </c>
      <c r="E334" s="51" t="s">
        <v>21</v>
      </c>
      <c r="F334" s="50">
        <v>100</v>
      </c>
      <c r="G334" s="50">
        <v>100</v>
      </c>
      <c r="H334" s="50">
        <v>9</v>
      </c>
      <c r="I334" s="50">
        <v>400600</v>
      </c>
      <c r="J334" s="57">
        <v>206.82631813020001</v>
      </c>
      <c r="K334" s="8">
        <f t="shared" si="5"/>
        <v>1861.4368631718</v>
      </c>
    </row>
    <row r="335" spans="1:11" x14ac:dyDescent="0.35">
      <c r="A335" s="50">
        <v>925549738</v>
      </c>
      <c r="B335" s="51" t="s">
        <v>388</v>
      </c>
      <c r="C335" s="50">
        <v>2022</v>
      </c>
      <c r="D335" s="50">
        <v>24</v>
      </c>
      <c r="E335" s="51" t="s">
        <v>21</v>
      </c>
      <c r="F335" s="50">
        <v>100</v>
      </c>
      <c r="G335" s="50">
        <v>100</v>
      </c>
      <c r="H335" s="50">
        <v>30</v>
      </c>
      <c r="I335" s="50">
        <v>400200</v>
      </c>
      <c r="J335" s="57">
        <v>32.904186975259101</v>
      </c>
      <c r="K335" s="8">
        <f t="shared" si="5"/>
        <v>987.12560925777302</v>
      </c>
    </row>
    <row r="336" spans="1:11" x14ac:dyDescent="0.35">
      <c r="A336" s="50">
        <v>925549738</v>
      </c>
      <c r="B336" s="51" t="s">
        <v>388</v>
      </c>
      <c r="C336" s="50">
        <v>2022</v>
      </c>
      <c r="D336" s="50">
        <v>66</v>
      </c>
      <c r="E336" s="51" t="s">
        <v>21</v>
      </c>
      <c r="F336" s="50">
        <v>100</v>
      </c>
      <c r="G336" s="50">
        <v>100</v>
      </c>
      <c r="H336" s="50">
        <v>5</v>
      </c>
      <c r="I336" s="50">
        <v>400400</v>
      </c>
      <c r="J336" s="57">
        <v>94.011962786454603</v>
      </c>
      <c r="K336" s="8">
        <f t="shared" si="5"/>
        <v>470.05981393227302</v>
      </c>
    </row>
    <row r="337" spans="1:11" x14ac:dyDescent="0.35">
      <c r="A337" s="50">
        <v>982974011</v>
      </c>
      <c r="B337" s="51" t="s">
        <v>523</v>
      </c>
      <c r="C337" s="50">
        <v>2022</v>
      </c>
      <c r="D337" s="50">
        <v>5</v>
      </c>
      <c r="E337" s="51" t="s">
        <v>19</v>
      </c>
      <c r="F337" s="50">
        <v>100</v>
      </c>
      <c r="G337" s="50">
        <v>100</v>
      </c>
      <c r="H337" s="50">
        <v>1</v>
      </c>
      <c r="I337" s="50">
        <v>400100</v>
      </c>
      <c r="J337" s="57">
        <v>65.808373950518202</v>
      </c>
      <c r="K337" s="8">
        <f t="shared" si="5"/>
        <v>65.808373950518202</v>
      </c>
    </row>
    <row r="338" spans="1:11" x14ac:dyDescent="0.35">
      <c r="A338" s="50">
        <v>982974011</v>
      </c>
      <c r="B338" s="51" t="s">
        <v>523</v>
      </c>
      <c r="C338" s="50">
        <v>2022</v>
      </c>
      <c r="D338" s="50">
        <v>24</v>
      </c>
      <c r="E338" s="51" t="s">
        <v>19</v>
      </c>
      <c r="F338" s="50">
        <v>100</v>
      </c>
      <c r="G338" s="50">
        <v>100</v>
      </c>
      <c r="H338" s="50">
        <v>580</v>
      </c>
      <c r="I338" s="50">
        <v>400300</v>
      </c>
      <c r="J338" s="57">
        <v>65.808373950518202</v>
      </c>
      <c r="K338" s="8">
        <f t="shared" si="5"/>
        <v>38168.856891300558</v>
      </c>
    </row>
    <row r="339" spans="1:11" x14ac:dyDescent="0.35">
      <c r="A339" s="50">
        <v>982974011</v>
      </c>
      <c r="B339" s="51" t="s">
        <v>523</v>
      </c>
      <c r="C339" s="50">
        <v>2022</v>
      </c>
      <c r="D339" s="50">
        <v>66</v>
      </c>
      <c r="E339" s="51" t="s">
        <v>19</v>
      </c>
      <c r="F339" s="50">
        <v>100</v>
      </c>
      <c r="G339" s="50">
        <v>100</v>
      </c>
      <c r="H339" s="50">
        <v>97</v>
      </c>
      <c r="I339" s="50">
        <v>400500</v>
      </c>
      <c r="J339" s="57">
        <v>188.02392557290901</v>
      </c>
      <c r="K339" s="8">
        <f t="shared" si="5"/>
        <v>18238.320780572172</v>
      </c>
    </row>
    <row r="340" spans="1:11" x14ac:dyDescent="0.35">
      <c r="A340" s="50">
        <v>982974011</v>
      </c>
      <c r="B340" s="51" t="s">
        <v>523</v>
      </c>
      <c r="C340" s="50">
        <v>2022</v>
      </c>
      <c r="D340" s="50">
        <v>132</v>
      </c>
      <c r="E340" s="51" t="s">
        <v>19</v>
      </c>
      <c r="F340" s="50">
        <v>100</v>
      </c>
      <c r="G340" s="50">
        <v>100</v>
      </c>
      <c r="H340" s="50">
        <v>170</v>
      </c>
      <c r="I340" s="50">
        <v>400700</v>
      </c>
      <c r="J340" s="57">
        <v>413.65263626040002</v>
      </c>
      <c r="K340" s="8">
        <f t="shared" si="5"/>
        <v>70320.948164268004</v>
      </c>
    </row>
    <row r="341" spans="1:11" x14ac:dyDescent="0.35">
      <c r="A341" s="50">
        <v>982974011</v>
      </c>
      <c r="B341" s="51" t="s">
        <v>523</v>
      </c>
      <c r="C341" s="50">
        <v>2022</v>
      </c>
      <c r="D341" s="50">
        <v>132</v>
      </c>
      <c r="E341" s="51" t="s">
        <v>21</v>
      </c>
      <c r="F341" s="50">
        <v>50</v>
      </c>
      <c r="G341" s="50">
        <v>50</v>
      </c>
      <c r="H341" s="50">
        <v>4</v>
      </c>
      <c r="I341" s="50">
        <v>400600</v>
      </c>
      <c r="J341" s="57">
        <v>206.82631813020001</v>
      </c>
      <c r="K341" s="8">
        <f t="shared" si="5"/>
        <v>413.65263626040002</v>
      </c>
    </row>
    <row r="342" spans="1:11" x14ac:dyDescent="0.35">
      <c r="A342" s="50">
        <v>982974011</v>
      </c>
      <c r="B342" s="51" t="s">
        <v>523</v>
      </c>
      <c r="C342" s="50">
        <v>2022</v>
      </c>
      <c r="D342" s="50">
        <v>24</v>
      </c>
      <c r="E342" s="51" t="s">
        <v>21</v>
      </c>
      <c r="F342" s="50">
        <v>100</v>
      </c>
      <c r="G342" s="50">
        <v>100</v>
      </c>
      <c r="H342" s="50">
        <v>295</v>
      </c>
      <c r="I342" s="50">
        <v>400200</v>
      </c>
      <c r="J342" s="57">
        <v>32.904186975259101</v>
      </c>
      <c r="K342" s="8">
        <f t="shared" si="5"/>
        <v>9706.7351577014342</v>
      </c>
    </row>
    <row r="343" spans="1:11" x14ac:dyDescent="0.35">
      <c r="A343" s="50">
        <v>982974011</v>
      </c>
      <c r="B343" s="51" t="s">
        <v>523</v>
      </c>
      <c r="C343" s="50">
        <v>2022</v>
      </c>
      <c r="D343" s="50">
        <v>66</v>
      </c>
      <c r="E343" s="51" t="s">
        <v>21</v>
      </c>
      <c r="F343" s="50">
        <v>100</v>
      </c>
      <c r="G343" s="50">
        <v>100</v>
      </c>
      <c r="H343" s="50">
        <v>114</v>
      </c>
      <c r="I343" s="50">
        <v>400400</v>
      </c>
      <c r="J343" s="57">
        <v>94.011962786454603</v>
      </c>
      <c r="K343" s="8">
        <f t="shared" si="5"/>
        <v>10717.363757655825</v>
      </c>
    </row>
    <row r="344" spans="1:11" x14ac:dyDescent="0.35">
      <c r="A344" s="50">
        <v>982974011</v>
      </c>
      <c r="B344" s="51" t="s">
        <v>523</v>
      </c>
      <c r="C344" s="50">
        <v>2022</v>
      </c>
      <c r="D344" s="50">
        <v>132</v>
      </c>
      <c r="E344" s="51" t="s">
        <v>21</v>
      </c>
      <c r="F344" s="50">
        <v>100</v>
      </c>
      <c r="G344" s="50">
        <v>100</v>
      </c>
      <c r="H344" s="50">
        <v>116</v>
      </c>
      <c r="I344" s="50">
        <v>400600</v>
      </c>
      <c r="J344" s="57">
        <v>206.82631813020001</v>
      </c>
      <c r="K344" s="8">
        <f t="shared" si="5"/>
        <v>23991.852903103201</v>
      </c>
    </row>
    <row r="345" spans="1:11" x14ac:dyDescent="0.35">
      <c r="A345" s="50">
        <v>953681781</v>
      </c>
      <c r="B345" s="51" t="s">
        <v>393</v>
      </c>
      <c r="C345" s="50">
        <v>2022</v>
      </c>
      <c r="D345" s="50">
        <v>24</v>
      </c>
      <c r="E345" s="51" t="s">
        <v>21</v>
      </c>
      <c r="F345" s="50">
        <v>0</v>
      </c>
      <c r="G345" s="50">
        <v>0</v>
      </c>
      <c r="H345" s="50">
        <v>2</v>
      </c>
      <c r="I345" s="50">
        <v>400200</v>
      </c>
      <c r="J345" s="57">
        <v>32.904186975259101</v>
      </c>
      <c r="K345" s="8">
        <f t="shared" si="5"/>
        <v>0</v>
      </c>
    </row>
    <row r="346" spans="1:11" x14ac:dyDescent="0.35">
      <c r="A346" s="50">
        <v>976894677</v>
      </c>
      <c r="B346" s="51" t="s">
        <v>386</v>
      </c>
      <c r="C346" s="50">
        <v>2022</v>
      </c>
      <c r="D346" s="50">
        <v>300</v>
      </c>
      <c r="E346" s="51" t="s">
        <v>21</v>
      </c>
      <c r="F346" s="50">
        <v>47.29</v>
      </c>
      <c r="G346" s="50">
        <v>47.29</v>
      </c>
      <c r="H346" s="50">
        <v>2</v>
      </c>
      <c r="I346" s="50">
        <v>400800</v>
      </c>
      <c r="J346" s="57">
        <v>564.07177671872796</v>
      </c>
      <c r="K346" s="8">
        <f t="shared" si="5"/>
        <v>533.49908642057289</v>
      </c>
    </row>
    <row r="347" spans="1:11" x14ac:dyDescent="0.35">
      <c r="A347" s="50">
        <v>976894677</v>
      </c>
      <c r="B347" s="51" t="s">
        <v>386</v>
      </c>
      <c r="C347" s="50">
        <v>2022</v>
      </c>
      <c r="D347" s="50">
        <v>66</v>
      </c>
      <c r="E347" s="51" t="s">
        <v>21</v>
      </c>
      <c r="F347" s="50">
        <v>100</v>
      </c>
      <c r="G347" s="50">
        <v>100</v>
      </c>
      <c r="H347" s="50">
        <v>2</v>
      </c>
      <c r="I347" s="50">
        <v>400400</v>
      </c>
      <c r="J347" s="57">
        <v>94.011962786454603</v>
      </c>
      <c r="K347" s="8">
        <f t="shared" si="5"/>
        <v>188.02392557290921</v>
      </c>
    </row>
    <row r="348" spans="1:11" x14ac:dyDescent="0.35">
      <c r="A348" s="50">
        <v>971589752</v>
      </c>
      <c r="B348" s="51" t="s">
        <v>25</v>
      </c>
      <c r="C348" s="50">
        <v>2022</v>
      </c>
      <c r="D348" s="50">
        <v>24</v>
      </c>
      <c r="E348" s="51" t="s">
        <v>19</v>
      </c>
      <c r="F348" s="50">
        <v>100</v>
      </c>
      <c r="G348" s="50">
        <v>100</v>
      </c>
      <c r="H348" s="50">
        <v>17</v>
      </c>
      <c r="I348" s="50">
        <v>400300</v>
      </c>
      <c r="J348" s="57">
        <v>65.808373950518202</v>
      </c>
      <c r="K348" s="8">
        <f t="shared" si="5"/>
        <v>1118.7423571588095</v>
      </c>
    </row>
    <row r="349" spans="1:11" x14ac:dyDescent="0.35">
      <c r="A349" s="50">
        <v>971589752</v>
      </c>
      <c r="B349" s="51" t="s">
        <v>25</v>
      </c>
      <c r="C349" s="50">
        <v>2022</v>
      </c>
      <c r="D349" s="50">
        <v>66</v>
      </c>
      <c r="E349" s="51" t="s">
        <v>19</v>
      </c>
      <c r="F349" s="50">
        <v>100</v>
      </c>
      <c r="G349" s="50">
        <v>100</v>
      </c>
      <c r="H349" s="50">
        <v>3</v>
      </c>
      <c r="I349" s="50">
        <v>400500</v>
      </c>
      <c r="J349" s="57">
        <v>188.02392557290901</v>
      </c>
      <c r="K349" s="8">
        <f t="shared" si="5"/>
        <v>564.07177671872705</v>
      </c>
    </row>
    <row r="350" spans="1:11" x14ac:dyDescent="0.35">
      <c r="A350" s="50">
        <v>971589752</v>
      </c>
      <c r="B350" s="51" t="s">
        <v>25</v>
      </c>
      <c r="C350" s="50">
        <v>2022</v>
      </c>
      <c r="D350" s="50">
        <v>24</v>
      </c>
      <c r="E350" s="51" t="s">
        <v>21</v>
      </c>
      <c r="F350" s="50">
        <v>100</v>
      </c>
      <c r="G350" s="50">
        <v>100</v>
      </c>
      <c r="H350" s="50">
        <v>29</v>
      </c>
      <c r="I350" s="50">
        <v>400200</v>
      </c>
      <c r="J350" s="57">
        <v>32.904186975259101</v>
      </c>
      <c r="K350" s="8">
        <f t="shared" si="5"/>
        <v>954.22142228251391</v>
      </c>
    </row>
    <row r="351" spans="1:11" x14ac:dyDescent="0.35">
      <c r="A351" s="50">
        <v>971589752</v>
      </c>
      <c r="B351" s="51" t="s">
        <v>25</v>
      </c>
      <c r="C351" s="50">
        <v>2022</v>
      </c>
      <c r="D351" s="50">
        <v>66</v>
      </c>
      <c r="E351" s="51" t="s">
        <v>21</v>
      </c>
      <c r="F351" s="50">
        <v>100</v>
      </c>
      <c r="G351" s="50">
        <v>100</v>
      </c>
      <c r="H351" s="50">
        <v>20</v>
      </c>
      <c r="I351" s="50">
        <v>400400</v>
      </c>
      <c r="J351" s="57">
        <v>94.011962786454603</v>
      </c>
      <c r="K351" s="8">
        <f t="shared" si="5"/>
        <v>1880.2392557290921</v>
      </c>
    </row>
    <row r="352" spans="1:11" x14ac:dyDescent="0.35">
      <c r="A352" s="50">
        <v>923050612</v>
      </c>
      <c r="B352" s="51" t="s">
        <v>353</v>
      </c>
      <c r="C352" s="50">
        <v>2022</v>
      </c>
      <c r="D352" s="50">
        <v>24</v>
      </c>
      <c r="E352" s="51" t="s">
        <v>21</v>
      </c>
      <c r="F352" s="50">
        <v>100</v>
      </c>
      <c r="G352" s="50">
        <v>100</v>
      </c>
      <c r="H352" s="50">
        <v>16</v>
      </c>
      <c r="I352" s="50">
        <v>400200</v>
      </c>
      <c r="J352" s="57">
        <v>32.904186975259101</v>
      </c>
      <c r="K352" s="8">
        <f t="shared" si="5"/>
        <v>526.46699160414562</v>
      </c>
    </row>
    <row r="353" spans="1:11" x14ac:dyDescent="0.35">
      <c r="A353" s="50">
        <v>923050612</v>
      </c>
      <c r="B353" s="51" t="s">
        <v>353</v>
      </c>
      <c r="C353" s="50">
        <v>2022</v>
      </c>
      <c r="D353" s="50">
        <v>66</v>
      </c>
      <c r="E353" s="51" t="s">
        <v>21</v>
      </c>
      <c r="F353" s="50">
        <v>100</v>
      </c>
      <c r="G353" s="50">
        <v>100</v>
      </c>
      <c r="H353" s="50">
        <v>6</v>
      </c>
      <c r="I353" s="50">
        <v>400400</v>
      </c>
      <c r="J353" s="57">
        <v>94.011962786454603</v>
      </c>
      <c r="K353" s="8">
        <f t="shared" si="5"/>
        <v>564.07177671872762</v>
      </c>
    </row>
    <row r="354" spans="1:11" x14ac:dyDescent="0.35">
      <c r="A354" s="50">
        <v>998509289</v>
      </c>
      <c r="B354" s="51" t="s">
        <v>26</v>
      </c>
      <c r="C354" s="50">
        <v>2022</v>
      </c>
      <c r="D354" s="50">
        <v>24</v>
      </c>
      <c r="E354" s="51" t="s">
        <v>19</v>
      </c>
      <c r="F354" s="50">
        <v>100</v>
      </c>
      <c r="G354" s="50">
        <v>100</v>
      </c>
      <c r="H354" s="50">
        <v>96</v>
      </c>
      <c r="I354" s="50">
        <v>400300</v>
      </c>
      <c r="J354" s="57">
        <v>65.808373950518202</v>
      </c>
      <c r="K354" s="8">
        <f t="shared" si="5"/>
        <v>6317.603899249747</v>
      </c>
    </row>
    <row r="355" spans="1:11" x14ac:dyDescent="0.35">
      <c r="A355" s="50">
        <v>998509289</v>
      </c>
      <c r="B355" s="51" t="s">
        <v>26</v>
      </c>
      <c r="C355" s="50">
        <v>2022</v>
      </c>
      <c r="D355" s="50">
        <v>132</v>
      </c>
      <c r="E355" s="51" t="s">
        <v>19</v>
      </c>
      <c r="F355" s="50">
        <v>100</v>
      </c>
      <c r="G355" s="50">
        <v>100</v>
      </c>
      <c r="H355" s="50">
        <v>30</v>
      </c>
      <c r="I355" s="50">
        <v>400700</v>
      </c>
      <c r="J355" s="57">
        <v>413.65263626040002</v>
      </c>
      <c r="K355" s="8">
        <f t="shared" si="5"/>
        <v>12409.579087812001</v>
      </c>
    </row>
    <row r="356" spans="1:11" x14ac:dyDescent="0.35">
      <c r="A356" s="50">
        <v>998509289</v>
      </c>
      <c r="B356" s="51" t="s">
        <v>26</v>
      </c>
      <c r="C356" s="50">
        <v>2022</v>
      </c>
      <c r="D356" s="50">
        <v>24</v>
      </c>
      <c r="E356" s="51" t="s">
        <v>21</v>
      </c>
      <c r="F356" s="50">
        <v>100</v>
      </c>
      <c r="G356" s="50">
        <v>100</v>
      </c>
      <c r="H356" s="50">
        <v>15</v>
      </c>
      <c r="I356" s="50">
        <v>400200</v>
      </c>
      <c r="J356" s="57">
        <v>32.904186975259101</v>
      </c>
      <c r="K356" s="8">
        <f t="shared" si="5"/>
        <v>493.56280462888651</v>
      </c>
    </row>
    <row r="357" spans="1:11" x14ac:dyDescent="0.35">
      <c r="A357" s="50">
        <v>917537534</v>
      </c>
      <c r="B357" s="51" t="s">
        <v>302</v>
      </c>
      <c r="C357" s="50">
        <v>2022</v>
      </c>
      <c r="D357" s="50">
        <v>5</v>
      </c>
      <c r="E357" s="51" t="s">
        <v>21</v>
      </c>
      <c r="F357" s="50">
        <v>100</v>
      </c>
      <c r="G357" s="50">
        <v>100</v>
      </c>
      <c r="H357" s="50">
        <v>29</v>
      </c>
      <c r="I357" s="50">
        <v>400000</v>
      </c>
      <c r="J357" s="57">
        <v>32.904186975259101</v>
      </c>
      <c r="K357" s="8">
        <f t="shared" si="5"/>
        <v>954.22142228251391</v>
      </c>
    </row>
    <row r="358" spans="1:11" x14ac:dyDescent="0.35">
      <c r="A358" s="50">
        <v>917537534</v>
      </c>
      <c r="B358" s="51" t="s">
        <v>302</v>
      </c>
      <c r="C358" s="50">
        <v>2022</v>
      </c>
      <c r="D358" s="50">
        <v>24</v>
      </c>
      <c r="E358" s="51" t="s">
        <v>21</v>
      </c>
      <c r="F358" s="50">
        <v>100</v>
      </c>
      <c r="G358" s="50">
        <v>100</v>
      </c>
      <c r="H358" s="50">
        <v>69</v>
      </c>
      <c r="I358" s="50">
        <v>400200</v>
      </c>
      <c r="J358" s="57">
        <v>32.904186975259101</v>
      </c>
      <c r="K358" s="8">
        <f t="shared" si="5"/>
        <v>2270.388901292878</v>
      </c>
    </row>
    <row r="359" spans="1:11" x14ac:dyDescent="0.35">
      <c r="A359" s="50">
        <v>917537534</v>
      </c>
      <c r="B359" s="51" t="s">
        <v>302</v>
      </c>
      <c r="C359" s="50">
        <v>2022</v>
      </c>
      <c r="D359" s="50">
        <v>132</v>
      </c>
      <c r="E359" s="51" t="s">
        <v>21</v>
      </c>
      <c r="F359" s="50">
        <v>100</v>
      </c>
      <c r="G359" s="50">
        <v>100</v>
      </c>
      <c r="H359" s="50">
        <v>7</v>
      </c>
      <c r="I359" s="50">
        <v>400600</v>
      </c>
      <c r="J359" s="57">
        <v>206.82631813020001</v>
      </c>
      <c r="K359" s="8">
        <f t="shared" si="5"/>
        <v>1447.7842269114001</v>
      </c>
    </row>
    <row r="360" spans="1:11" x14ac:dyDescent="0.35">
      <c r="A360" s="50">
        <v>917537534</v>
      </c>
      <c r="B360" s="51" t="s">
        <v>302</v>
      </c>
      <c r="C360" s="50">
        <v>2022</v>
      </c>
      <c r="D360" s="50">
        <v>300</v>
      </c>
      <c r="E360" s="51" t="s">
        <v>21</v>
      </c>
      <c r="F360" s="50">
        <v>100</v>
      </c>
      <c r="G360" s="50">
        <v>100</v>
      </c>
      <c r="H360" s="50">
        <v>1</v>
      </c>
      <c r="I360" s="50">
        <v>400800</v>
      </c>
      <c r="J360" s="57">
        <v>564.07177671872796</v>
      </c>
      <c r="K360" s="8">
        <f t="shared" si="5"/>
        <v>564.07177671872796</v>
      </c>
    </row>
    <row r="361" spans="1:11" x14ac:dyDescent="0.35">
      <c r="A361" s="50">
        <v>919415096</v>
      </c>
      <c r="B361" s="51" t="s">
        <v>354</v>
      </c>
      <c r="C361" s="50">
        <v>2022</v>
      </c>
      <c r="D361" s="50">
        <v>24</v>
      </c>
      <c r="E361" s="51" t="s">
        <v>21</v>
      </c>
      <c r="F361" s="50">
        <v>100</v>
      </c>
      <c r="G361" s="50">
        <v>100</v>
      </c>
      <c r="H361" s="50">
        <v>36</v>
      </c>
      <c r="I361" s="50">
        <v>400200</v>
      </c>
      <c r="J361" s="57">
        <v>32.904186975259101</v>
      </c>
      <c r="K361" s="8">
        <f t="shared" si="5"/>
        <v>1184.5507311093277</v>
      </c>
    </row>
    <row r="362" spans="1:11" x14ac:dyDescent="0.35">
      <c r="A362" s="50">
        <v>919415096</v>
      </c>
      <c r="B362" s="51" t="s">
        <v>354</v>
      </c>
      <c r="C362" s="50">
        <v>2022</v>
      </c>
      <c r="D362" s="50">
        <v>66</v>
      </c>
      <c r="E362" s="51" t="s">
        <v>21</v>
      </c>
      <c r="F362" s="50">
        <v>100</v>
      </c>
      <c r="G362" s="50">
        <v>100</v>
      </c>
      <c r="H362" s="50">
        <v>6</v>
      </c>
      <c r="I362" s="50">
        <v>400400</v>
      </c>
      <c r="J362" s="57">
        <v>94.011962786454603</v>
      </c>
      <c r="K362" s="8">
        <f t="shared" si="5"/>
        <v>564.07177671872762</v>
      </c>
    </row>
    <row r="363" spans="1:11" x14ac:dyDescent="0.35">
      <c r="A363" s="50">
        <v>919415096</v>
      </c>
      <c r="B363" s="51" t="s">
        <v>354</v>
      </c>
      <c r="C363" s="50">
        <v>2022</v>
      </c>
      <c r="D363" s="50">
        <v>132</v>
      </c>
      <c r="E363" s="51" t="s">
        <v>21</v>
      </c>
      <c r="F363" s="50">
        <v>100</v>
      </c>
      <c r="G363" s="50">
        <v>100</v>
      </c>
      <c r="H363" s="50">
        <v>2</v>
      </c>
      <c r="I363" s="50">
        <v>400600</v>
      </c>
      <c r="J363" s="57">
        <v>206.82631813020001</v>
      </c>
      <c r="K363" s="8">
        <f t="shared" si="5"/>
        <v>413.65263626040002</v>
      </c>
    </row>
    <row r="364" spans="1:11" x14ac:dyDescent="0.35">
      <c r="A364" s="50">
        <v>824914982</v>
      </c>
      <c r="B364" s="51" t="s">
        <v>340</v>
      </c>
      <c r="C364" s="50">
        <v>2022</v>
      </c>
      <c r="D364" s="50">
        <v>24</v>
      </c>
      <c r="E364" s="51" t="s">
        <v>19</v>
      </c>
      <c r="F364" s="50">
        <v>100</v>
      </c>
      <c r="G364" s="50">
        <v>100</v>
      </c>
      <c r="H364" s="50">
        <v>11</v>
      </c>
      <c r="I364" s="50">
        <v>400300</v>
      </c>
      <c r="J364" s="57">
        <v>65.808373950518202</v>
      </c>
      <c r="K364" s="8">
        <f t="shared" si="5"/>
        <v>723.89211345570027</v>
      </c>
    </row>
    <row r="365" spans="1:11" x14ac:dyDescent="0.35">
      <c r="A365" s="50">
        <v>824914982</v>
      </c>
      <c r="B365" s="51" t="s">
        <v>340</v>
      </c>
      <c r="C365" s="50">
        <v>2022</v>
      </c>
      <c r="D365" s="50">
        <v>132</v>
      </c>
      <c r="E365" s="51" t="s">
        <v>19</v>
      </c>
      <c r="F365" s="50">
        <v>100</v>
      </c>
      <c r="G365" s="50">
        <v>100</v>
      </c>
      <c r="H365" s="50">
        <v>2</v>
      </c>
      <c r="I365" s="50">
        <v>400700</v>
      </c>
      <c r="J365" s="57">
        <v>413.65263626040002</v>
      </c>
      <c r="K365" s="8">
        <f t="shared" si="5"/>
        <v>827.30527252080003</v>
      </c>
    </row>
    <row r="366" spans="1:11" x14ac:dyDescent="0.35">
      <c r="A366" s="50">
        <v>824914982</v>
      </c>
      <c r="B366" s="51" t="s">
        <v>340</v>
      </c>
      <c r="C366" s="50">
        <v>2022</v>
      </c>
      <c r="D366" s="50">
        <v>24</v>
      </c>
      <c r="E366" s="51" t="s">
        <v>21</v>
      </c>
      <c r="F366" s="50">
        <v>100</v>
      </c>
      <c r="G366" s="50">
        <v>100</v>
      </c>
      <c r="H366" s="50">
        <v>11</v>
      </c>
      <c r="I366" s="50">
        <v>400200</v>
      </c>
      <c r="J366" s="57">
        <v>32.904186975259101</v>
      </c>
      <c r="K366" s="8">
        <f t="shared" si="5"/>
        <v>361.94605672785013</v>
      </c>
    </row>
    <row r="367" spans="1:11" x14ac:dyDescent="0.35">
      <c r="A367" s="50">
        <v>824914982</v>
      </c>
      <c r="B367" s="51" t="s">
        <v>340</v>
      </c>
      <c r="C367" s="50">
        <v>2022</v>
      </c>
      <c r="D367" s="50">
        <v>66</v>
      </c>
      <c r="E367" s="51" t="s">
        <v>21</v>
      </c>
      <c r="F367" s="50">
        <v>100</v>
      </c>
      <c r="G367" s="50">
        <v>100</v>
      </c>
      <c r="H367" s="50">
        <v>4</v>
      </c>
      <c r="I367" s="50">
        <v>400400</v>
      </c>
      <c r="J367" s="57">
        <v>94.011962786454603</v>
      </c>
      <c r="K367" s="8">
        <f t="shared" si="5"/>
        <v>376.04785114581841</v>
      </c>
    </row>
    <row r="368" spans="1:11" x14ac:dyDescent="0.35">
      <c r="A368" s="50">
        <v>977285712</v>
      </c>
      <c r="B368" s="51" t="s">
        <v>341</v>
      </c>
      <c r="C368" s="50">
        <v>2022</v>
      </c>
      <c r="D368" s="50">
        <v>24</v>
      </c>
      <c r="E368" s="51" t="s">
        <v>19</v>
      </c>
      <c r="F368" s="50">
        <v>50</v>
      </c>
      <c r="G368" s="50">
        <v>50</v>
      </c>
      <c r="H368" s="50">
        <v>6</v>
      </c>
      <c r="I368" s="50">
        <v>400300</v>
      </c>
      <c r="J368" s="57">
        <v>65.808373950518202</v>
      </c>
      <c r="K368" s="8">
        <f t="shared" si="5"/>
        <v>197.42512185155459</v>
      </c>
    </row>
    <row r="369" spans="1:11" x14ac:dyDescent="0.35">
      <c r="A369" s="50">
        <v>977285712</v>
      </c>
      <c r="B369" s="51" t="s">
        <v>341</v>
      </c>
      <c r="C369" s="50">
        <v>2022</v>
      </c>
      <c r="D369" s="50">
        <v>66</v>
      </c>
      <c r="E369" s="51" t="s">
        <v>19</v>
      </c>
      <c r="F369" s="50">
        <v>50</v>
      </c>
      <c r="G369" s="50">
        <v>50</v>
      </c>
      <c r="H369" s="50">
        <v>3</v>
      </c>
      <c r="I369" s="50">
        <v>400500</v>
      </c>
      <c r="J369" s="57">
        <v>188.02392557290901</v>
      </c>
      <c r="K369" s="8">
        <f t="shared" si="5"/>
        <v>282.03588835936353</v>
      </c>
    </row>
    <row r="370" spans="1:11" x14ac:dyDescent="0.35">
      <c r="A370" s="50">
        <v>977285712</v>
      </c>
      <c r="B370" s="51" t="s">
        <v>341</v>
      </c>
      <c r="C370" s="50">
        <v>2022</v>
      </c>
      <c r="D370" s="50">
        <v>24</v>
      </c>
      <c r="E370" s="51" t="s">
        <v>19</v>
      </c>
      <c r="F370" s="50">
        <v>100</v>
      </c>
      <c r="G370" s="50">
        <v>100</v>
      </c>
      <c r="H370" s="50">
        <v>16</v>
      </c>
      <c r="I370" s="50">
        <v>400300</v>
      </c>
      <c r="J370" s="57">
        <v>65.808373950518202</v>
      </c>
      <c r="K370" s="8">
        <f t="shared" si="5"/>
        <v>1052.9339832082912</v>
      </c>
    </row>
    <row r="371" spans="1:11" x14ac:dyDescent="0.35">
      <c r="A371" s="50">
        <v>977285712</v>
      </c>
      <c r="B371" s="51" t="s">
        <v>341</v>
      </c>
      <c r="C371" s="50">
        <v>2022</v>
      </c>
      <c r="D371" s="50">
        <v>66</v>
      </c>
      <c r="E371" s="51" t="s">
        <v>19</v>
      </c>
      <c r="F371" s="50">
        <v>100</v>
      </c>
      <c r="G371" s="50">
        <v>100</v>
      </c>
      <c r="H371" s="50">
        <v>5</v>
      </c>
      <c r="I371" s="50">
        <v>400500</v>
      </c>
      <c r="J371" s="57">
        <v>188.02392557290901</v>
      </c>
      <c r="K371" s="8">
        <f t="shared" si="5"/>
        <v>940.11962786454501</v>
      </c>
    </row>
    <row r="372" spans="1:11" x14ac:dyDescent="0.35">
      <c r="A372" s="50">
        <v>923436596</v>
      </c>
      <c r="B372" s="51" t="s">
        <v>389</v>
      </c>
      <c r="C372" s="50">
        <v>2022</v>
      </c>
      <c r="D372" s="50">
        <v>24</v>
      </c>
      <c r="E372" s="51" t="s">
        <v>21</v>
      </c>
      <c r="F372" s="50">
        <v>100</v>
      </c>
      <c r="G372" s="50">
        <v>100</v>
      </c>
      <c r="H372" s="50">
        <v>2</v>
      </c>
      <c r="I372" s="50">
        <v>400200</v>
      </c>
      <c r="J372" s="57">
        <v>32.904186975259101</v>
      </c>
      <c r="K372" s="8">
        <f t="shared" si="5"/>
        <v>65.808373950518202</v>
      </c>
    </row>
    <row r="373" spans="1:11" x14ac:dyDescent="0.35">
      <c r="A373" s="50">
        <v>923436596</v>
      </c>
      <c r="B373" s="51" t="s">
        <v>389</v>
      </c>
      <c r="C373" s="50">
        <v>2022</v>
      </c>
      <c r="D373" s="50">
        <v>66</v>
      </c>
      <c r="E373" s="51" t="s">
        <v>21</v>
      </c>
      <c r="F373" s="50">
        <v>100</v>
      </c>
      <c r="G373" s="50">
        <v>100</v>
      </c>
      <c r="H373" s="50">
        <v>1</v>
      </c>
      <c r="I373" s="50">
        <v>400400</v>
      </c>
      <c r="J373" s="57">
        <v>94.011962786454603</v>
      </c>
      <c r="K373" s="8">
        <f t="shared" si="5"/>
        <v>94.011962786454603</v>
      </c>
    </row>
    <row r="374" spans="1:11" x14ac:dyDescent="0.35">
      <c r="A374" s="50">
        <v>923789324</v>
      </c>
      <c r="B374" s="51" t="s">
        <v>344</v>
      </c>
      <c r="C374" s="50">
        <v>2022</v>
      </c>
      <c r="D374" s="50">
        <v>24</v>
      </c>
      <c r="E374" s="51" t="s">
        <v>19</v>
      </c>
      <c r="F374" s="50">
        <v>100</v>
      </c>
      <c r="G374" s="50">
        <v>100</v>
      </c>
      <c r="H374" s="50">
        <v>1</v>
      </c>
      <c r="I374" s="50">
        <v>400300</v>
      </c>
      <c r="J374" s="57">
        <v>65.808373950518202</v>
      </c>
      <c r="K374" s="8">
        <f t="shared" si="5"/>
        <v>65.808373950518202</v>
      </c>
    </row>
    <row r="375" spans="1:11" x14ac:dyDescent="0.35">
      <c r="A375" s="50">
        <v>923152601</v>
      </c>
      <c r="B375" s="51" t="s">
        <v>310</v>
      </c>
      <c r="C375" s="50">
        <v>2022</v>
      </c>
      <c r="D375" s="50">
        <v>132</v>
      </c>
      <c r="E375" s="51" t="s">
        <v>19</v>
      </c>
      <c r="F375" s="50">
        <v>100</v>
      </c>
      <c r="G375" s="50">
        <v>100</v>
      </c>
      <c r="H375" s="50">
        <v>3</v>
      </c>
      <c r="I375" s="50">
        <v>400700</v>
      </c>
      <c r="J375" s="57">
        <v>413.65263626040002</v>
      </c>
      <c r="K375" s="8">
        <f t="shared" si="5"/>
        <v>1240.9579087812001</v>
      </c>
    </row>
    <row r="376" spans="1:11" x14ac:dyDescent="0.35">
      <c r="A376" s="50">
        <v>923152601</v>
      </c>
      <c r="B376" s="51" t="s">
        <v>310</v>
      </c>
      <c r="C376" s="50">
        <v>2022</v>
      </c>
      <c r="D376" s="50">
        <v>24</v>
      </c>
      <c r="E376" s="51" t="s">
        <v>21</v>
      </c>
      <c r="F376" s="50">
        <v>100</v>
      </c>
      <c r="G376" s="50">
        <v>100</v>
      </c>
      <c r="H376" s="50">
        <v>61</v>
      </c>
      <c r="I376" s="50">
        <v>400200</v>
      </c>
      <c r="J376" s="57">
        <v>32.904186975259101</v>
      </c>
      <c r="K376" s="8">
        <f t="shared" si="5"/>
        <v>2007.1554054908052</v>
      </c>
    </row>
    <row r="377" spans="1:11" x14ac:dyDescent="0.35">
      <c r="A377" s="50">
        <v>923152601</v>
      </c>
      <c r="B377" s="51" t="s">
        <v>310</v>
      </c>
      <c r="C377" s="50">
        <v>2022</v>
      </c>
      <c r="D377" s="50">
        <v>66</v>
      </c>
      <c r="E377" s="51" t="s">
        <v>21</v>
      </c>
      <c r="F377" s="50">
        <v>100</v>
      </c>
      <c r="G377" s="50">
        <v>100</v>
      </c>
      <c r="H377" s="50">
        <v>38</v>
      </c>
      <c r="I377" s="50">
        <v>400400</v>
      </c>
      <c r="J377" s="57">
        <v>94.011962786454603</v>
      </c>
      <c r="K377" s="8">
        <f t="shared" si="5"/>
        <v>3572.4545858852748</v>
      </c>
    </row>
    <row r="378" spans="1:11" x14ac:dyDescent="0.35">
      <c r="A378" s="50">
        <v>923152601</v>
      </c>
      <c r="B378" s="51" t="s">
        <v>310</v>
      </c>
      <c r="C378" s="50">
        <v>2022</v>
      </c>
      <c r="D378" s="50">
        <v>132</v>
      </c>
      <c r="E378" s="51" t="s">
        <v>21</v>
      </c>
      <c r="F378" s="50">
        <v>100</v>
      </c>
      <c r="G378" s="50">
        <v>100</v>
      </c>
      <c r="H378" s="50">
        <v>4</v>
      </c>
      <c r="I378" s="50">
        <v>400600</v>
      </c>
      <c r="J378" s="57">
        <v>206.82631813020001</v>
      </c>
      <c r="K378" s="8">
        <f t="shared" si="5"/>
        <v>827.30527252080003</v>
      </c>
    </row>
    <row r="379" spans="1:11" x14ac:dyDescent="0.35">
      <c r="A379" s="50">
        <v>979422679</v>
      </c>
      <c r="B379" s="51" t="s">
        <v>355</v>
      </c>
      <c r="C379" s="50">
        <v>2022</v>
      </c>
      <c r="D379" s="50">
        <v>24</v>
      </c>
      <c r="E379" s="51" t="s">
        <v>19</v>
      </c>
      <c r="F379" s="50">
        <v>100</v>
      </c>
      <c r="G379" s="50">
        <v>100</v>
      </c>
      <c r="H379" s="50">
        <v>564</v>
      </c>
      <c r="I379" s="50">
        <v>400300</v>
      </c>
      <c r="J379" s="57">
        <v>65.808373950518202</v>
      </c>
      <c r="K379" s="8">
        <f t="shared" si="5"/>
        <v>37115.922908092267</v>
      </c>
    </row>
    <row r="380" spans="1:11" x14ac:dyDescent="0.35">
      <c r="A380" s="50">
        <v>979422679</v>
      </c>
      <c r="B380" s="51" t="s">
        <v>355</v>
      </c>
      <c r="C380" s="50">
        <v>2022</v>
      </c>
      <c r="D380" s="50">
        <v>66</v>
      </c>
      <c r="E380" s="51" t="s">
        <v>19</v>
      </c>
      <c r="F380" s="50">
        <v>100</v>
      </c>
      <c r="G380" s="50">
        <v>100</v>
      </c>
      <c r="H380" s="50">
        <v>22</v>
      </c>
      <c r="I380" s="50">
        <v>400500</v>
      </c>
      <c r="J380" s="57">
        <v>188.02392557290901</v>
      </c>
      <c r="K380" s="8">
        <f t="shared" si="5"/>
        <v>4136.5263626039978</v>
      </c>
    </row>
    <row r="381" spans="1:11" x14ac:dyDescent="0.35">
      <c r="A381" s="50">
        <v>979422679</v>
      </c>
      <c r="B381" s="51" t="s">
        <v>355</v>
      </c>
      <c r="C381" s="50">
        <v>2022</v>
      </c>
      <c r="D381" s="50">
        <v>132</v>
      </c>
      <c r="E381" s="51" t="s">
        <v>19</v>
      </c>
      <c r="F381" s="50">
        <v>100</v>
      </c>
      <c r="G381" s="50">
        <v>100</v>
      </c>
      <c r="H381" s="50">
        <v>191</v>
      </c>
      <c r="I381" s="50">
        <v>400700</v>
      </c>
      <c r="J381" s="57">
        <v>413.65263626040002</v>
      </c>
      <c r="K381" s="8">
        <f t="shared" si="5"/>
        <v>79007.653525736401</v>
      </c>
    </row>
    <row r="382" spans="1:11" x14ac:dyDescent="0.35">
      <c r="A382" s="50">
        <v>979422679</v>
      </c>
      <c r="B382" s="51" t="s">
        <v>355</v>
      </c>
      <c r="C382" s="50">
        <v>2022</v>
      </c>
      <c r="D382" s="50">
        <v>24</v>
      </c>
      <c r="E382" s="51" t="s">
        <v>21</v>
      </c>
      <c r="F382" s="50">
        <v>100</v>
      </c>
      <c r="G382" s="50">
        <v>100</v>
      </c>
      <c r="H382" s="50">
        <v>102</v>
      </c>
      <c r="I382" s="50">
        <v>400200</v>
      </c>
      <c r="J382" s="57">
        <v>32.904186975259101</v>
      </c>
      <c r="K382" s="8">
        <f t="shared" si="5"/>
        <v>3356.2270714764281</v>
      </c>
    </row>
    <row r="383" spans="1:11" x14ac:dyDescent="0.35">
      <c r="A383" s="50">
        <v>979422679</v>
      </c>
      <c r="B383" s="51" t="s">
        <v>355</v>
      </c>
      <c r="C383" s="50">
        <v>2022</v>
      </c>
      <c r="D383" s="50">
        <v>66</v>
      </c>
      <c r="E383" s="51" t="s">
        <v>21</v>
      </c>
      <c r="F383" s="50">
        <v>100</v>
      </c>
      <c r="G383" s="50">
        <v>100</v>
      </c>
      <c r="H383" s="50">
        <v>22</v>
      </c>
      <c r="I383" s="50">
        <v>400400</v>
      </c>
      <c r="J383" s="57">
        <v>94.011962786454603</v>
      </c>
      <c r="K383" s="8">
        <f t="shared" si="5"/>
        <v>2068.2631813020012</v>
      </c>
    </row>
    <row r="384" spans="1:11" x14ac:dyDescent="0.35">
      <c r="A384" s="50">
        <v>979422679</v>
      </c>
      <c r="B384" s="51" t="s">
        <v>355</v>
      </c>
      <c r="C384" s="50">
        <v>2022</v>
      </c>
      <c r="D384" s="50">
        <v>132</v>
      </c>
      <c r="E384" s="51" t="s">
        <v>21</v>
      </c>
      <c r="F384" s="50">
        <v>100</v>
      </c>
      <c r="G384" s="50">
        <v>100</v>
      </c>
      <c r="H384" s="50">
        <v>87</v>
      </c>
      <c r="I384" s="50">
        <v>400600</v>
      </c>
      <c r="J384" s="57">
        <v>206.82631813020001</v>
      </c>
      <c r="K384" s="8">
        <f t="shared" si="5"/>
        <v>17993.889677327399</v>
      </c>
    </row>
    <row r="385" spans="1:11" x14ac:dyDescent="0.35">
      <c r="A385" s="50">
        <v>924868759</v>
      </c>
      <c r="B385" s="51" t="s">
        <v>356</v>
      </c>
      <c r="C385" s="50">
        <v>2022</v>
      </c>
      <c r="D385" s="50">
        <v>5</v>
      </c>
      <c r="E385" s="51" t="s">
        <v>21</v>
      </c>
      <c r="F385" s="50">
        <v>100</v>
      </c>
      <c r="G385" s="50">
        <v>100</v>
      </c>
      <c r="H385" s="50">
        <v>2</v>
      </c>
      <c r="I385" s="50">
        <v>400000</v>
      </c>
      <c r="J385" s="57">
        <v>32.904186975259101</v>
      </c>
      <c r="K385" s="8">
        <f t="shared" si="5"/>
        <v>65.808373950518202</v>
      </c>
    </row>
    <row r="386" spans="1:11" x14ac:dyDescent="0.35">
      <c r="A386" s="50">
        <v>924868759</v>
      </c>
      <c r="B386" s="51" t="s">
        <v>356</v>
      </c>
      <c r="C386" s="50">
        <v>2022</v>
      </c>
      <c r="D386" s="50">
        <v>24</v>
      </c>
      <c r="E386" s="51" t="s">
        <v>21</v>
      </c>
      <c r="F386" s="50">
        <v>100</v>
      </c>
      <c r="G386" s="50">
        <v>100</v>
      </c>
      <c r="H386" s="50">
        <v>12</v>
      </c>
      <c r="I386" s="50">
        <v>400200</v>
      </c>
      <c r="J386" s="57">
        <v>32.904186975259101</v>
      </c>
      <c r="K386" s="8">
        <f t="shared" si="5"/>
        <v>394.85024370310919</v>
      </c>
    </row>
    <row r="387" spans="1:11" x14ac:dyDescent="0.35">
      <c r="A387" s="50">
        <v>924868759</v>
      </c>
      <c r="B387" s="51" t="s">
        <v>356</v>
      </c>
      <c r="C387" s="50">
        <v>2022</v>
      </c>
      <c r="D387" s="50">
        <v>66</v>
      </c>
      <c r="E387" s="51" t="s">
        <v>21</v>
      </c>
      <c r="F387" s="50">
        <v>100</v>
      </c>
      <c r="G387" s="50">
        <v>100</v>
      </c>
      <c r="H387" s="50">
        <v>4</v>
      </c>
      <c r="I387" s="50">
        <v>400400</v>
      </c>
      <c r="J387" s="57">
        <v>94.011962786454603</v>
      </c>
      <c r="K387" s="8">
        <f t="shared" si="5"/>
        <v>376.04785114581841</v>
      </c>
    </row>
    <row r="388" spans="1:11" x14ac:dyDescent="0.35">
      <c r="A388" s="50">
        <v>917424799</v>
      </c>
      <c r="B388" s="51" t="s">
        <v>311</v>
      </c>
      <c r="C388" s="50">
        <v>2022</v>
      </c>
      <c r="D388" s="50">
        <v>24</v>
      </c>
      <c r="E388" s="51" t="s">
        <v>19</v>
      </c>
      <c r="F388" s="50">
        <v>100</v>
      </c>
      <c r="G388" s="50">
        <v>100</v>
      </c>
      <c r="H388" s="50">
        <v>27</v>
      </c>
      <c r="I388" s="50">
        <v>400300</v>
      </c>
      <c r="J388" s="57">
        <v>65.808373950518202</v>
      </c>
      <c r="K388" s="8">
        <f t="shared" ref="K388:K451" si="6">(H388*0.5*(F388/100+G388/100))*J388</f>
        <v>1776.8260966639914</v>
      </c>
    </row>
    <row r="389" spans="1:11" x14ac:dyDescent="0.35">
      <c r="A389" s="50">
        <v>917424799</v>
      </c>
      <c r="B389" s="51" t="s">
        <v>311</v>
      </c>
      <c r="C389" s="50">
        <v>2022</v>
      </c>
      <c r="D389" s="50">
        <v>132</v>
      </c>
      <c r="E389" s="51" t="s">
        <v>19</v>
      </c>
      <c r="F389" s="50">
        <v>100</v>
      </c>
      <c r="G389" s="50">
        <v>100</v>
      </c>
      <c r="H389" s="50">
        <v>21</v>
      </c>
      <c r="I389" s="50">
        <v>400700</v>
      </c>
      <c r="J389" s="57">
        <v>413.65263626040002</v>
      </c>
      <c r="K389" s="8">
        <f t="shared" si="6"/>
        <v>8686.705361468401</v>
      </c>
    </row>
    <row r="390" spans="1:11" x14ac:dyDescent="0.35">
      <c r="A390" s="50">
        <v>917424799</v>
      </c>
      <c r="B390" s="51" t="s">
        <v>311</v>
      </c>
      <c r="C390" s="50">
        <v>2022</v>
      </c>
      <c r="D390" s="50">
        <v>24</v>
      </c>
      <c r="E390" s="51" t="s">
        <v>21</v>
      </c>
      <c r="F390" s="50">
        <v>100</v>
      </c>
      <c r="G390" s="50">
        <v>100</v>
      </c>
      <c r="H390" s="50">
        <v>102</v>
      </c>
      <c r="I390" s="50">
        <v>400200</v>
      </c>
      <c r="J390" s="57">
        <v>32.904186975259101</v>
      </c>
      <c r="K390" s="8">
        <f t="shared" si="6"/>
        <v>3356.2270714764281</v>
      </c>
    </row>
    <row r="391" spans="1:11" x14ac:dyDescent="0.35">
      <c r="A391" s="50">
        <v>917424799</v>
      </c>
      <c r="B391" s="51" t="s">
        <v>311</v>
      </c>
      <c r="C391" s="50">
        <v>2022</v>
      </c>
      <c r="D391" s="50">
        <v>66</v>
      </c>
      <c r="E391" s="51" t="s">
        <v>21</v>
      </c>
      <c r="F391" s="50">
        <v>100</v>
      </c>
      <c r="G391" s="50">
        <v>100</v>
      </c>
      <c r="H391" s="50">
        <v>11</v>
      </c>
      <c r="I391" s="50">
        <v>400400</v>
      </c>
      <c r="J391" s="57">
        <v>94.011962786454603</v>
      </c>
      <c r="K391" s="8">
        <f t="shared" si="6"/>
        <v>1034.1315906510006</v>
      </c>
    </row>
    <row r="392" spans="1:11" x14ac:dyDescent="0.35">
      <c r="A392" s="50">
        <v>917424799</v>
      </c>
      <c r="B392" s="51" t="s">
        <v>311</v>
      </c>
      <c r="C392" s="50">
        <v>2022</v>
      </c>
      <c r="D392" s="50">
        <v>132</v>
      </c>
      <c r="E392" s="51" t="s">
        <v>21</v>
      </c>
      <c r="F392" s="50">
        <v>100</v>
      </c>
      <c r="G392" s="50">
        <v>100</v>
      </c>
      <c r="H392" s="50">
        <v>42</v>
      </c>
      <c r="I392" s="50">
        <v>400600</v>
      </c>
      <c r="J392" s="57">
        <v>206.82631813020001</v>
      </c>
      <c r="K392" s="8">
        <f t="shared" si="6"/>
        <v>8686.705361468401</v>
      </c>
    </row>
    <row r="393" spans="1:11" x14ac:dyDescent="0.35">
      <c r="A393" s="50">
        <v>912631532</v>
      </c>
      <c r="B393" s="51" t="s">
        <v>312</v>
      </c>
      <c r="C393" s="50">
        <v>2022</v>
      </c>
      <c r="D393" s="50">
        <v>24</v>
      </c>
      <c r="E393" s="51" t="s">
        <v>19</v>
      </c>
      <c r="F393" s="50">
        <v>100</v>
      </c>
      <c r="G393" s="50">
        <v>100</v>
      </c>
      <c r="H393" s="50">
        <v>105</v>
      </c>
      <c r="I393" s="50">
        <v>400300</v>
      </c>
      <c r="J393" s="57">
        <v>65.808373950518202</v>
      </c>
      <c r="K393" s="8">
        <f t="shared" si="6"/>
        <v>6909.8792648044109</v>
      </c>
    </row>
    <row r="394" spans="1:11" x14ac:dyDescent="0.35">
      <c r="A394" s="50">
        <v>912631532</v>
      </c>
      <c r="B394" s="51" t="s">
        <v>312</v>
      </c>
      <c r="C394" s="50">
        <v>2022</v>
      </c>
      <c r="D394" s="50">
        <v>66</v>
      </c>
      <c r="E394" s="51" t="s">
        <v>19</v>
      </c>
      <c r="F394" s="50">
        <v>100</v>
      </c>
      <c r="G394" s="50">
        <v>100</v>
      </c>
      <c r="H394" s="50">
        <v>6</v>
      </c>
      <c r="I394" s="50">
        <v>400500</v>
      </c>
      <c r="J394" s="57">
        <v>188.02392557290901</v>
      </c>
      <c r="K394" s="8">
        <f t="shared" si="6"/>
        <v>1128.1435534374541</v>
      </c>
    </row>
    <row r="395" spans="1:11" x14ac:dyDescent="0.35">
      <c r="A395" s="50">
        <v>912631532</v>
      </c>
      <c r="B395" s="51" t="s">
        <v>312</v>
      </c>
      <c r="C395" s="50">
        <v>2022</v>
      </c>
      <c r="D395" s="50">
        <v>132</v>
      </c>
      <c r="E395" s="51" t="s">
        <v>19</v>
      </c>
      <c r="F395" s="50">
        <v>100</v>
      </c>
      <c r="G395" s="50">
        <v>100</v>
      </c>
      <c r="H395" s="50">
        <v>33</v>
      </c>
      <c r="I395" s="50">
        <v>400700</v>
      </c>
      <c r="J395" s="57">
        <v>413.65263626040002</v>
      </c>
      <c r="K395" s="8">
        <f t="shared" si="6"/>
        <v>13650.5369965932</v>
      </c>
    </row>
    <row r="396" spans="1:11" x14ac:dyDescent="0.35">
      <c r="A396" s="50">
        <v>912631532</v>
      </c>
      <c r="B396" s="51" t="s">
        <v>312</v>
      </c>
      <c r="C396" s="50">
        <v>2022</v>
      </c>
      <c r="D396" s="50">
        <v>24</v>
      </c>
      <c r="E396" s="51" t="s">
        <v>21</v>
      </c>
      <c r="F396" s="50">
        <v>100</v>
      </c>
      <c r="G396" s="50">
        <v>100</v>
      </c>
      <c r="H396" s="50">
        <v>105</v>
      </c>
      <c r="I396" s="50">
        <v>400200</v>
      </c>
      <c r="J396" s="57">
        <v>32.904186975259101</v>
      </c>
      <c r="K396" s="8">
        <f t="shared" si="6"/>
        <v>3454.9396324022055</v>
      </c>
    </row>
    <row r="397" spans="1:11" x14ac:dyDescent="0.35">
      <c r="A397" s="50">
        <v>912631532</v>
      </c>
      <c r="B397" s="51" t="s">
        <v>312</v>
      </c>
      <c r="C397" s="50">
        <v>2022</v>
      </c>
      <c r="D397" s="50">
        <v>66</v>
      </c>
      <c r="E397" s="51" t="s">
        <v>21</v>
      </c>
      <c r="F397" s="50">
        <v>100</v>
      </c>
      <c r="G397" s="50">
        <v>100</v>
      </c>
      <c r="H397" s="50">
        <v>40</v>
      </c>
      <c r="I397" s="50">
        <v>400400</v>
      </c>
      <c r="J397" s="57">
        <v>94.011962786454603</v>
      </c>
      <c r="K397" s="8">
        <f t="shared" si="6"/>
        <v>3760.4785114581841</v>
      </c>
    </row>
    <row r="398" spans="1:11" x14ac:dyDescent="0.35">
      <c r="A398" s="50">
        <v>912631532</v>
      </c>
      <c r="B398" s="51" t="s">
        <v>312</v>
      </c>
      <c r="C398" s="50">
        <v>2022</v>
      </c>
      <c r="D398" s="50">
        <v>132</v>
      </c>
      <c r="E398" s="51" t="s">
        <v>21</v>
      </c>
      <c r="F398" s="50">
        <v>100</v>
      </c>
      <c r="G398" s="50">
        <v>100</v>
      </c>
      <c r="H398" s="50">
        <v>32</v>
      </c>
      <c r="I398" s="50">
        <v>400600</v>
      </c>
      <c r="J398" s="57">
        <v>206.82631813020001</v>
      </c>
      <c r="K398" s="8">
        <f t="shared" si="6"/>
        <v>6618.4421801664002</v>
      </c>
    </row>
    <row r="399" spans="1:11" x14ac:dyDescent="0.35">
      <c r="A399" s="50">
        <v>984882114</v>
      </c>
      <c r="B399" s="51" t="s">
        <v>312</v>
      </c>
      <c r="C399" s="50">
        <v>2022</v>
      </c>
      <c r="D399" s="50">
        <v>132</v>
      </c>
      <c r="E399" s="51" t="s">
        <v>19</v>
      </c>
      <c r="F399" s="50">
        <v>100</v>
      </c>
      <c r="G399" s="50">
        <v>100</v>
      </c>
      <c r="H399" s="50">
        <v>30</v>
      </c>
      <c r="I399" s="50">
        <v>400700</v>
      </c>
      <c r="J399" s="57">
        <v>413.65263626040002</v>
      </c>
      <c r="K399" s="8">
        <f t="shared" si="6"/>
        <v>12409.579087812001</v>
      </c>
    </row>
    <row r="400" spans="1:11" x14ac:dyDescent="0.35">
      <c r="A400" s="50">
        <v>984882114</v>
      </c>
      <c r="B400" s="51" t="s">
        <v>312</v>
      </c>
      <c r="C400" s="50">
        <v>2022</v>
      </c>
      <c r="D400" s="50">
        <v>5</v>
      </c>
      <c r="E400" s="51" t="s">
        <v>21</v>
      </c>
      <c r="F400" s="50">
        <v>100</v>
      </c>
      <c r="G400" s="50">
        <v>100</v>
      </c>
      <c r="H400" s="50">
        <v>1</v>
      </c>
      <c r="I400" s="50">
        <v>400000</v>
      </c>
      <c r="J400" s="57">
        <v>32.904186975259101</v>
      </c>
      <c r="K400" s="8">
        <f t="shared" si="6"/>
        <v>32.904186975259101</v>
      </c>
    </row>
    <row r="401" spans="1:11" x14ac:dyDescent="0.35">
      <c r="A401" s="50">
        <v>984882114</v>
      </c>
      <c r="B401" s="51" t="s">
        <v>312</v>
      </c>
      <c r="C401" s="50">
        <v>2022</v>
      </c>
      <c r="D401" s="50">
        <v>24</v>
      </c>
      <c r="E401" s="51" t="s">
        <v>21</v>
      </c>
      <c r="F401" s="50">
        <v>100</v>
      </c>
      <c r="G401" s="50">
        <v>100</v>
      </c>
      <c r="H401" s="50">
        <v>95</v>
      </c>
      <c r="I401" s="50">
        <v>400200</v>
      </c>
      <c r="J401" s="57">
        <v>32.904186975259101</v>
      </c>
      <c r="K401" s="8">
        <f t="shared" si="6"/>
        <v>3125.8977626496148</v>
      </c>
    </row>
    <row r="402" spans="1:11" x14ac:dyDescent="0.35">
      <c r="A402" s="50">
        <v>984882114</v>
      </c>
      <c r="B402" s="51" t="s">
        <v>312</v>
      </c>
      <c r="C402" s="50">
        <v>2022</v>
      </c>
      <c r="D402" s="50">
        <v>66</v>
      </c>
      <c r="E402" s="51" t="s">
        <v>21</v>
      </c>
      <c r="F402" s="50">
        <v>100</v>
      </c>
      <c r="G402" s="50">
        <v>100</v>
      </c>
      <c r="H402" s="50">
        <v>58</v>
      </c>
      <c r="I402" s="50">
        <v>400400</v>
      </c>
      <c r="J402" s="57">
        <v>94.011962786454603</v>
      </c>
      <c r="K402" s="8">
        <f t="shared" si="6"/>
        <v>5452.6938416143666</v>
      </c>
    </row>
    <row r="403" spans="1:11" x14ac:dyDescent="0.35">
      <c r="A403" s="50">
        <v>984882114</v>
      </c>
      <c r="B403" s="51" t="s">
        <v>312</v>
      </c>
      <c r="C403" s="50">
        <v>2022</v>
      </c>
      <c r="D403" s="50">
        <v>132</v>
      </c>
      <c r="E403" s="51" t="s">
        <v>21</v>
      </c>
      <c r="F403" s="50">
        <v>100</v>
      </c>
      <c r="G403" s="50">
        <v>100</v>
      </c>
      <c r="H403" s="50">
        <v>29</v>
      </c>
      <c r="I403" s="50">
        <v>400600</v>
      </c>
      <c r="J403" s="57">
        <v>206.82631813020001</v>
      </c>
      <c r="K403" s="8">
        <f t="shared" si="6"/>
        <v>5997.9632257758003</v>
      </c>
    </row>
    <row r="404" spans="1:11" x14ac:dyDescent="0.35">
      <c r="A404" s="50">
        <v>980038408</v>
      </c>
      <c r="B404" s="51" t="s">
        <v>357</v>
      </c>
      <c r="C404" s="50">
        <v>2022</v>
      </c>
      <c r="D404" s="50">
        <v>132</v>
      </c>
      <c r="E404" s="51" t="s">
        <v>19</v>
      </c>
      <c r="F404" s="50">
        <v>0</v>
      </c>
      <c r="G404" s="50">
        <v>0</v>
      </c>
      <c r="H404" s="50">
        <v>2</v>
      </c>
      <c r="I404" s="50">
        <v>400700</v>
      </c>
      <c r="J404" s="57">
        <v>413.65263626040002</v>
      </c>
      <c r="K404" s="8">
        <f t="shared" si="6"/>
        <v>0</v>
      </c>
    </row>
    <row r="405" spans="1:11" x14ac:dyDescent="0.35">
      <c r="A405" s="50">
        <v>980038408</v>
      </c>
      <c r="B405" s="51" t="s">
        <v>357</v>
      </c>
      <c r="C405" s="50">
        <v>2022</v>
      </c>
      <c r="D405" s="50">
        <v>24</v>
      </c>
      <c r="E405" s="51" t="s">
        <v>19</v>
      </c>
      <c r="F405" s="50">
        <v>100</v>
      </c>
      <c r="G405" s="50">
        <v>100</v>
      </c>
      <c r="H405" s="50">
        <v>327</v>
      </c>
      <c r="I405" s="50">
        <v>400300</v>
      </c>
      <c r="J405" s="57">
        <v>65.808373950518202</v>
      </c>
      <c r="K405" s="8">
        <f t="shared" si="6"/>
        <v>21519.338281819451</v>
      </c>
    </row>
    <row r="406" spans="1:11" x14ac:dyDescent="0.35">
      <c r="A406" s="50">
        <v>980038408</v>
      </c>
      <c r="B406" s="51" t="s">
        <v>357</v>
      </c>
      <c r="C406" s="50">
        <v>2022</v>
      </c>
      <c r="D406" s="50">
        <v>66</v>
      </c>
      <c r="E406" s="51" t="s">
        <v>19</v>
      </c>
      <c r="F406" s="50">
        <v>100</v>
      </c>
      <c r="G406" s="50">
        <v>100</v>
      </c>
      <c r="H406" s="50">
        <v>181</v>
      </c>
      <c r="I406" s="50">
        <v>400500</v>
      </c>
      <c r="J406" s="57">
        <v>188.02392557290901</v>
      </c>
      <c r="K406" s="8">
        <f t="shared" si="6"/>
        <v>34032.330528696533</v>
      </c>
    </row>
    <row r="407" spans="1:11" x14ac:dyDescent="0.35">
      <c r="A407" s="50">
        <v>980038408</v>
      </c>
      <c r="B407" s="51" t="s">
        <v>357</v>
      </c>
      <c r="C407" s="50">
        <v>2022</v>
      </c>
      <c r="D407" s="50">
        <v>132</v>
      </c>
      <c r="E407" s="51" t="s">
        <v>19</v>
      </c>
      <c r="F407" s="50">
        <v>100</v>
      </c>
      <c r="G407" s="50">
        <v>100</v>
      </c>
      <c r="H407" s="50">
        <v>26</v>
      </c>
      <c r="I407" s="50">
        <v>400700</v>
      </c>
      <c r="J407" s="57">
        <v>413.65263626040002</v>
      </c>
      <c r="K407" s="8">
        <f t="shared" si="6"/>
        <v>10754.968542770401</v>
      </c>
    </row>
    <row r="408" spans="1:11" x14ac:dyDescent="0.35">
      <c r="A408" s="50">
        <v>980038408</v>
      </c>
      <c r="B408" s="51" t="s">
        <v>357</v>
      </c>
      <c r="C408" s="50">
        <v>2022</v>
      </c>
      <c r="D408" s="50">
        <v>24</v>
      </c>
      <c r="E408" s="51" t="s">
        <v>21</v>
      </c>
      <c r="F408" s="50">
        <v>0</v>
      </c>
      <c r="G408" s="50">
        <v>0</v>
      </c>
      <c r="H408" s="50">
        <v>6</v>
      </c>
      <c r="I408" s="50">
        <v>400200</v>
      </c>
      <c r="J408" s="57">
        <v>32.904186975259101</v>
      </c>
      <c r="K408" s="8">
        <f t="shared" si="6"/>
        <v>0</v>
      </c>
    </row>
    <row r="409" spans="1:11" x14ac:dyDescent="0.35">
      <c r="A409" s="50">
        <v>980038408</v>
      </c>
      <c r="B409" s="51" t="s">
        <v>357</v>
      </c>
      <c r="C409" s="50">
        <v>2022</v>
      </c>
      <c r="D409" s="50">
        <v>66</v>
      </c>
      <c r="E409" s="51" t="s">
        <v>21</v>
      </c>
      <c r="F409" s="50">
        <v>0</v>
      </c>
      <c r="G409" s="50">
        <v>0</v>
      </c>
      <c r="H409" s="50">
        <v>10</v>
      </c>
      <c r="I409" s="50">
        <v>400400</v>
      </c>
      <c r="J409" s="57">
        <v>94.011962786454603</v>
      </c>
      <c r="K409" s="8">
        <f t="shared" si="6"/>
        <v>0</v>
      </c>
    </row>
    <row r="410" spans="1:11" x14ac:dyDescent="0.35">
      <c r="A410" s="50">
        <v>980038408</v>
      </c>
      <c r="B410" s="51" t="s">
        <v>357</v>
      </c>
      <c r="C410" s="50">
        <v>2022</v>
      </c>
      <c r="D410" s="50">
        <v>132</v>
      </c>
      <c r="E410" s="51" t="s">
        <v>21</v>
      </c>
      <c r="F410" s="50">
        <v>0</v>
      </c>
      <c r="G410" s="50">
        <v>0</v>
      </c>
      <c r="H410" s="50">
        <v>6</v>
      </c>
      <c r="I410" s="50">
        <v>400600</v>
      </c>
      <c r="J410" s="57">
        <v>206.82631813020001</v>
      </c>
      <c r="K410" s="8">
        <f t="shared" si="6"/>
        <v>0</v>
      </c>
    </row>
    <row r="411" spans="1:11" x14ac:dyDescent="0.35">
      <c r="A411" s="50">
        <v>980038408</v>
      </c>
      <c r="B411" s="51" t="s">
        <v>357</v>
      </c>
      <c r="C411" s="50">
        <v>2022</v>
      </c>
      <c r="D411" s="50">
        <v>24</v>
      </c>
      <c r="E411" s="51" t="s">
        <v>21</v>
      </c>
      <c r="F411" s="50">
        <v>100</v>
      </c>
      <c r="G411" s="50">
        <v>100</v>
      </c>
      <c r="H411" s="50">
        <v>126</v>
      </c>
      <c r="I411" s="50">
        <v>400200</v>
      </c>
      <c r="J411" s="57">
        <v>32.904186975259101</v>
      </c>
      <c r="K411" s="8">
        <f t="shared" si="6"/>
        <v>4145.9275588826467</v>
      </c>
    </row>
    <row r="412" spans="1:11" x14ac:dyDescent="0.35">
      <c r="A412" s="50">
        <v>980038408</v>
      </c>
      <c r="B412" s="51" t="s">
        <v>357</v>
      </c>
      <c r="C412" s="50">
        <v>2022</v>
      </c>
      <c r="D412" s="50">
        <v>66</v>
      </c>
      <c r="E412" s="51" t="s">
        <v>21</v>
      </c>
      <c r="F412" s="50">
        <v>100</v>
      </c>
      <c r="G412" s="50">
        <v>100</v>
      </c>
      <c r="H412" s="50">
        <v>61</v>
      </c>
      <c r="I412" s="50">
        <v>400400</v>
      </c>
      <c r="J412" s="57">
        <v>94.011962786454603</v>
      </c>
      <c r="K412" s="8">
        <f t="shared" si="6"/>
        <v>5734.7297299737311</v>
      </c>
    </row>
    <row r="413" spans="1:11" x14ac:dyDescent="0.35">
      <c r="A413" s="50">
        <v>980038408</v>
      </c>
      <c r="B413" s="51" t="s">
        <v>357</v>
      </c>
      <c r="C413" s="50">
        <v>2022</v>
      </c>
      <c r="D413" s="50">
        <v>132</v>
      </c>
      <c r="E413" s="51" t="s">
        <v>21</v>
      </c>
      <c r="F413" s="50">
        <v>100</v>
      </c>
      <c r="G413" s="50">
        <v>100</v>
      </c>
      <c r="H413" s="50">
        <v>12</v>
      </c>
      <c r="I413" s="50">
        <v>400600</v>
      </c>
      <c r="J413" s="57">
        <v>206.82631813020001</v>
      </c>
      <c r="K413" s="8">
        <f t="shared" si="6"/>
        <v>2481.9158175624002</v>
      </c>
    </row>
    <row r="414" spans="1:11" x14ac:dyDescent="0.35">
      <c r="A414" s="50">
        <v>982897327</v>
      </c>
      <c r="B414" s="51" t="s">
        <v>358</v>
      </c>
      <c r="C414" s="50">
        <v>2022</v>
      </c>
      <c r="D414" s="50">
        <v>132</v>
      </c>
      <c r="E414" s="51" t="s">
        <v>19</v>
      </c>
      <c r="F414" s="50">
        <v>100</v>
      </c>
      <c r="G414" s="50">
        <v>100</v>
      </c>
      <c r="H414" s="50">
        <v>6</v>
      </c>
      <c r="I414" s="50">
        <v>400700</v>
      </c>
      <c r="J414" s="57">
        <v>413.65263626040002</v>
      </c>
      <c r="K414" s="8">
        <f t="shared" si="6"/>
        <v>2481.9158175624002</v>
      </c>
    </row>
    <row r="415" spans="1:11" x14ac:dyDescent="0.35">
      <c r="A415" s="50">
        <v>982897327</v>
      </c>
      <c r="B415" s="51" t="s">
        <v>358</v>
      </c>
      <c r="C415" s="50">
        <v>2022</v>
      </c>
      <c r="D415" s="50">
        <v>24</v>
      </c>
      <c r="E415" s="51" t="s">
        <v>21</v>
      </c>
      <c r="F415" s="50">
        <v>0</v>
      </c>
      <c r="G415" s="50">
        <v>0</v>
      </c>
      <c r="H415" s="50">
        <v>5</v>
      </c>
      <c r="I415" s="50">
        <v>400200</v>
      </c>
      <c r="J415" s="57">
        <v>32.904186975259101</v>
      </c>
      <c r="K415" s="8">
        <f t="shared" si="6"/>
        <v>0</v>
      </c>
    </row>
    <row r="416" spans="1:11" x14ac:dyDescent="0.35">
      <c r="A416" s="50">
        <v>982897327</v>
      </c>
      <c r="B416" s="51" t="s">
        <v>358</v>
      </c>
      <c r="C416" s="50">
        <v>2022</v>
      </c>
      <c r="D416" s="50">
        <v>66</v>
      </c>
      <c r="E416" s="51" t="s">
        <v>21</v>
      </c>
      <c r="F416" s="50">
        <v>0</v>
      </c>
      <c r="G416" s="50">
        <v>0</v>
      </c>
      <c r="H416" s="50">
        <v>4</v>
      </c>
      <c r="I416" s="50">
        <v>400400</v>
      </c>
      <c r="J416" s="57">
        <v>94.011962786454603</v>
      </c>
      <c r="K416" s="8">
        <f t="shared" si="6"/>
        <v>0</v>
      </c>
    </row>
    <row r="417" spans="1:11" x14ac:dyDescent="0.35">
      <c r="A417" s="50">
        <v>982897327</v>
      </c>
      <c r="B417" s="51" t="s">
        <v>358</v>
      </c>
      <c r="C417" s="50">
        <v>2022</v>
      </c>
      <c r="D417" s="50">
        <v>24</v>
      </c>
      <c r="E417" s="51" t="s">
        <v>21</v>
      </c>
      <c r="F417" s="50">
        <v>100</v>
      </c>
      <c r="G417" s="50">
        <v>100</v>
      </c>
      <c r="H417" s="50">
        <v>35</v>
      </c>
      <c r="I417" s="50">
        <v>400200</v>
      </c>
      <c r="J417" s="57">
        <v>32.904186975259101</v>
      </c>
      <c r="K417" s="8">
        <f t="shared" si="6"/>
        <v>1151.6465441340686</v>
      </c>
    </row>
    <row r="418" spans="1:11" x14ac:dyDescent="0.35">
      <c r="A418" s="50">
        <v>982897327</v>
      </c>
      <c r="B418" s="51" t="s">
        <v>358</v>
      </c>
      <c r="C418" s="50">
        <v>2022</v>
      </c>
      <c r="D418" s="50">
        <v>66</v>
      </c>
      <c r="E418" s="51" t="s">
        <v>21</v>
      </c>
      <c r="F418" s="50">
        <v>100</v>
      </c>
      <c r="G418" s="50">
        <v>100</v>
      </c>
      <c r="H418" s="50">
        <v>12</v>
      </c>
      <c r="I418" s="50">
        <v>400400</v>
      </c>
      <c r="J418" s="57">
        <v>94.011962786454603</v>
      </c>
      <c r="K418" s="8">
        <f t="shared" si="6"/>
        <v>1128.1435534374552</v>
      </c>
    </row>
    <row r="419" spans="1:11" x14ac:dyDescent="0.35">
      <c r="A419" s="50">
        <v>982897327</v>
      </c>
      <c r="B419" s="51" t="s">
        <v>358</v>
      </c>
      <c r="C419" s="50">
        <v>2022</v>
      </c>
      <c r="D419" s="50">
        <v>132</v>
      </c>
      <c r="E419" s="51" t="s">
        <v>21</v>
      </c>
      <c r="F419" s="50">
        <v>100</v>
      </c>
      <c r="G419" s="50">
        <v>100</v>
      </c>
      <c r="H419" s="50">
        <v>7</v>
      </c>
      <c r="I419" s="50">
        <v>400600</v>
      </c>
      <c r="J419" s="57">
        <v>206.82631813020001</v>
      </c>
      <c r="K419" s="8">
        <f t="shared" si="6"/>
        <v>1447.7842269114001</v>
      </c>
    </row>
    <row r="420" spans="1:11" x14ac:dyDescent="0.35">
      <c r="A420" s="50">
        <v>924934867</v>
      </c>
      <c r="B420" s="51" t="s">
        <v>401</v>
      </c>
      <c r="C420" s="50">
        <v>2022</v>
      </c>
      <c r="D420" s="50">
        <v>66</v>
      </c>
      <c r="E420" s="51" t="s">
        <v>19</v>
      </c>
      <c r="F420" s="50">
        <v>100</v>
      </c>
      <c r="G420" s="50">
        <v>100</v>
      </c>
      <c r="H420" s="50">
        <v>4</v>
      </c>
      <c r="I420" s="50">
        <v>400500</v>
      </c>
      <c r="J420" s="57">
        <v>188.02392557290901</v>
      </c>
      <c r="K420" s="8">
        <f t="shared" si="6"/>
        <v>752.09570229163603</v>
      </c>
    </row>
    <row r="421" spans="1:11" x14ac:dyDescent="0.35">
      <c r="A421" s="50">
        <v>924934867</v>
      </c>
      <c r="B421" s="51" t="s">
        <v>401</v>
      </c>
      <c r="C421" s="50">
        <v>2022</v>
      </c>
      <c r="D421" s="50">
        <v>24</v>
      </c>
      <c r="E421" s="51" t="s">
        <v>21</v>
      </c>
      <c r="F421" s="50">
        <v>100</v>
      </c>
      <c r="G421" s="50">
        <v>100</v>
      </c>
      <c r="H421" s="50">
        <v>7</v>
      </c>
      <c r="I421" s="50">
        <v>400200</v>
      </c>
      <c r="J421" s="57">
        <v>32.904186975259101</v>
      </c>
      <c r="K421" s="8">
        <f t="shared" si="6"/>
        <v>230.3293088268137</v>
      </c>
    </row>
    <row r="422" spans="1:11" x14ac:dyDescent="0.35">
      <c r="A422" s="50">
        <v>924934867</v>
      </c>
      <c r="B422" s="51" t="s">
        <v>401</v>
      </c>
      <c r="C422" s="50">
        <v>2022</v>
      </c>
      <c r="D422" s="50">
        <v>66</v>
      </c>
      <c r="E422" s="51" t="s">
        <v>21</v>
      </c>
      <c r="F422" s="50">
        <v>100</v>
      </c>
      <c r="G422" s="50">
        <v>100</v>
      </c>
      <c r="H422" s="50">
        <v>3</v>
      </c>
      <c r="I422" s="50">
        <v>400400</v>
      </c>
      <c r="J422" s="57">
        <v>94.011962786454603</v>
      </c>
      <c r="K422" s="8">
        <f t="shared" si="6"/>
        <v>282.03588835936381</v>
      </c>
    </row>
    <row r="423" spans="1:11" x14ac:dyDescent="0.35">
      <c r="A423" s="50">
        <v>923833706</v>
      </c>
      <c r="B423" s="51" t="s">
        <v>394</v>
      </c>
      <c r="C423" s="50">
        <v>2022</v>
      </c>
      <c r="D423" s="50">
        <v>24</v>
      </c>
      <c r="E423" s="51" t="s">
        <v>21</v>
      </c>
      <c r="F423" s="50">
        <v>0</v>
      </c>
      <c r="G423" s="50">
        <v>100</v>
      </c>
      <c r="H423" s="50">
        <v>4</v>
      </c>
      <c r="I423" s="50">
        <v>400200</v>
      </c>
      <c r="J423" s="57">
        <v>32.904186975259101</v>
      </c>
      <c r="K423" s="8">
        <f t="shared" si="6"/>
        <v>65.808373950518202</v>
      </c>
    </row>
    <row r="424" spans="1:11" x14ac:dyDescent="0.35">
      <c r="A424" s="50">
        <v>923833706</v>
      </c>
      <c r="B424" s="51" t="s">
        <v>394</v>
      </c>
      <c r="C424" s="50">
        <v>2022</v>
      </c>
      <c r="D424" s="50">
        <v>24</v>
      </c>
      <c r="E424" s="51" t="s">
        <v>21</v>
      </c>
      <c r="F424" s="50">
        <v>100</v>
      </c>
      <c r="G424" s="50">
        <v>100</v>
      </c>
      <c r="H424" s="50">
        <v>8</v>
      </c>
      <c r="I424" s="50">
        <v>400200</v>
      </c>
      <c r="J424" s="57">
        <v>32.904186975259101</v>
      </c>
      <c r="K424" s="8">
        <f t="shared" si="6"/>
        <v>263.23349580207281</v>
      </c>
    </row>
    <row r="425" spans="1:11" x14ac:dyDescent="0.35">
      <c r="A425" s="50">
        <v>925668389</v>
      </c>
      <c r="B425" s="51" t="s">
        <v>359</v>
      </c>
      <c r="C425" s="50">
        <v>2022</v>
      </c>
      <c r="D425" s="50">
        <v>24</v>
      </c>
      <c r="E425" s="51" t="s">
        <v>19</v>
      </c>
      <c r="F425" s="50">
        <v>100</v>
      </c>
      <c r="G425" s="50">
        <v>100</v>
      </c>
      <c r="H425" s="50">
        <v>56</v>
      </c>
      <c r="I425" s="50">
        <v>400300</v>
      </c>
      <c r="J425" s="57">
        <v>65.808373950518202</v>
      </c>
      <c r="K425" s="8">
        <f t="shared" si="6"/>
        <v>3685.2689412290192</v>
      </c>
    </row>
    <row r="426" spans="1:11" x14ac:dyDescent="0.35">
      <c r="A426" s="50">
        <v>925668389</v>
      </c>
      <c r="B426" s="51" t="s">
        <v>359</v>
      </c>
      <c r="C426" s="50">
        <v>2022</v>
      </c>
      <c r="D426" s="50">
        <v>132</v>
      </c>
      <c r="E426" s="51" t="s">
        <v>19</v>
      </c>
      <c r="F426" s="50">
        <v>100</v>
      </c>
      <c r="G426" s="50">
        <v>100</v>
      </c>
      <c r="H426" s="50">
        <v>9</v>
      </c>
      <c r="I426" s="50">
        <v>400700</v>
      </c>
      <c r="J426" s="57">
        <v>413.65263626040002</v>
      </c>
      <c r="K426" s="8">
        <f t="shared" si="6"/>
        <v>3722.8737263436001</v>
      </c>
    </row>
    <row r="427" spans="1:11" x14ac:dyDescent="0.35">
      <c r="A427" s="50">
        <v>925668389</v>
      </c>
      <c r="B427" s="51" t="s">
        <v>359</v>
      </c>
      <c r="C427" s="50">
        <v>2022</v>
      </c>
      <c r="D427" s="50">
        <v>24</v>
      </c>
      <c r="E427" s="51" t="s">
        <v>21</v>
      </c>
      <c r="F427" s="50">
        <v>100</v>
      </c>
      <c r="G427" s="50">
        <v>100</v>
      </c>
      <c r="H427" s="50">
        <v>37</v>
      </c>
      <c r="I427" s="50">
        <v>400200</v>
      </c>
      <c r="J427" s="57">
        <v>32.904186975259101</v>
      </c>
      <c r="K427" s="8">
        <f t="shared" si="6"/>
        <v>1217.4549180845868</v>
      </c>
    </row>
    <row r="428" spans="1:11" x14ac:dyDescent="0.35">
      <c r="A428" s="50">
        <v>925668389</v>
      </c>
      <c r="B428" s="51" t="s">
        <v>359</v>
      </c>
      <c r="C428" s="50">
        <v>2022</v>
      </c>
      <c r="D428" s="50">
        <v>66</v>
      </c>
      <c r="E428" s="51" t="s">
        <v>21</v>
      </c>
      <c r="F428" s="50">
        <v>100</v>
      </c>
      <c r="G428" s="50">
        <v>100</v>
      </c>
      <c r="H428" s="50">
        <v>24</v>
      </c>
      <c r="I428" s="50">
        <v>400400</v>
      </c>
      <c r="J428" s="57">
        <v>94.011962786454603</v>
      </c>
      <c r="K428" s="8">
        <f t="shared" si="6"/>
        <v>2256.2871068749105</v>
      </c>
    </row>
    <row r="429" spans="1:11" x14ac:dyDescent="0.35">
      <c r="A429" s="50">
        <v>925668389</v>
      </c>
      <c r="B429" s="51" t="s">
        <v>359</v>
      </c>
      <c r="C429" s="50">
        <v>2022</v>
      </c>
      <c r="D429" s="50">
        <v>132</v>
      </c>
      <c r="E429" s="51" t="s">
        <v>21</v>
      </c>
      <c r="F429" s="50">
        <v>100</v>
      </c>
      <c r="G429" s="50">
        <v>100</v>
      </c>
      <c r="H429" s="50">
        <v>17</v>
      </c>
      <c r="I429" s="50">
        <v>400600</v>
      </c>
      <c r="J429" s="57">
        <v>206.82631813020001</v>
      </c>
      <c r="K429" s="8">
        <f t="shared" si="6"/>
        <v>3516.0474082134001</v>
      </c>
    </row>
    <row r="430" spans="1:11" x14ac:dyDescent="0.35">
      <c r="A430" s="50">
        <v>919173122</v>
      </c>
      <c r="B430" s="51" t="s">
        <v>390</v>
      </c>
      <c r="C430" s="50">
        <v>2022</v>
      </c>
      <c r="D430" s="50">
        <v>24</v>
      </c>
      <c r="E430" s="51" t="s">
        <v>21</v>
      </c>
      <c r="F430" s="50">
        <v>100</v>
      </c>
      <c r="G430" s="50">
        <v>100</v>
      </c>
      <c r="H430" s="50">
        <v>4</v>
      </c>
      <c r="I430" s="50">
        <v>400200</v>
      </c>
      <c r="J430" s="57">
        <v>32.904186975259101</v>
      </c>
      <c r="K430" s="8">
        <f t="shared" si="6"/>
        <v>131.6167479010364</v>
      </c>
    </row>
    <row r="431" spans="1:11" x14ac:dyDescent="0.35">
      <c r="A431" s="50">
        <v>919173122</v>
      </c>
      <c r="B431" s="51" t="s">
        <v>390</v>
      </c>
      <c r="C431" s="50">
        <v>2022</v>
      </c>
      <c r="D431" s="50">
        <v>132</v>
      </c>
      <c r="E431" s="51" t="s">
        <v>21</v>
      </c>
      <c r="F431" s="50">
        <v>100</v>
      </c>
      <c r="G431" s="50">
        <v>100</v>
      </c>
      <c r="H431" s="50">
        <v>1</v>
      </c>
      <c r="I431" s="50">
        <v>400600</v>
      </c>
      <c r="J431" s="57">
        <v>206.82631813020001</v>
      </c>
      <c r="K431" s="8">
        <f t="shared" si="6"/>
        <v>206.82631813020001</v>
      </c>
    </row>
    <row r="432" spans="1:11" x14ac:dyDescent="0.35">
      <c r="A432" s="50">
        <v>917856222</v>
      </c>
      <c r="B432" s="51" t="s">
        <v>360</v>
      </c>
      <c r="C432" s="50">
        <v>2022</v>
      </c>
      <c r="D432" s="50">
        <v>24</v>
      </c>
      <c r="E432" s="51" t="s">
        <v>19</v>
      </c>
      <c r="F432" s="50">
        <v>100</v>
      </c>
      <c r="G432" s="50">
        <v>100</v>
      </c>
      <c r="H432" s="50">
        <v>7</v>
      </c>
      <c r="I432" s="50">
        <v>400300</v>
      </c>
      <c r="J432" s="57">
        <v>65.808373950518202</v>
      </c>
      <c r="K432" s="8">
        <f t="shared" si="6"/>
        <v>460.6586176536274</v>
      </c>
    </row>
    <row r="433" spans="1:11" x14ac:dyDescent="0.35">
      <c r="A433" s="50">
        <v>917856222</v>
      </c>
      <c r="B433" s="51" t="s">
        <v>360</v>
      </c>
      <c r="C433" s="50">
        <v>2022</v>
      </c>
      <c r="D433" s="50">
        <v>24</v>
      </c>
      <c r="E433" s="51" t="s">
        <v>21</v>
      </c>
      <c r="F433" s="50">
        <v>100</v>
      </c>
      <c r="G433" s="50">
        <v>100</v>
      </c>
      <c r="H433" s="50">
        <v>20</v>
      </c>
      <c r="I433" s="50">
        <v>400200</v>
      </c>
      <c r="J433" s="57">
        <v>32.904186975259101</v>
      </c>
      <c r="K433" s="8">
        <f t="shared" si="6"/>
        <v>658.08373950518205</v>
      </c>
    </row>
    <row r="434" spans="1:11" x14ac:dyDescent="0.35">
      <c r="A434" s="50">
        <v>917856222</v>
      </c>
      <c r="B434" s="51" t="s">
        <v>360</v>
      </c>
      <c r="C434" s="50">
        <v>2022</v>
      </c>
      <c r="D434" s="50">
        <v>66</v>
      </c>
      <c r="E434" s="51" t="s">
        <v>21</v>
      </c>
      <c r="F434" s="50">
        <v>100</v>
      </c>
      <c r="G434" s="50">
        <v>100</v>
      </c>
      <c r="H434" s="50">
        <v>9</v>
      </c>
      <c r="I434" s="50">
        <v>400400</v>
      </c>
      <c r="J434" s="57">
        <v>94.011962786454603</v>
      </c>
      <c r="K434" s="8">
        <f t="shared" si="6"/>
        <v>846.10766507809149</v>
      </c>
    </row>
    <row r="435" spans="1:11" x14ac:dyDescent="0.35">
      <c r="A435" s="50">
        <v>917856222</v>
      </c>
      <c r="B435" s="51" t="s">
        <v>360</v>
      </c>
      <c r="C435" s="50">
        <v>2022</v>
      </c>
      <c r="D435" s="50">
        <v>132</v>
      </c>
      <c r="E435" s="51" t="s">
        <v>21</v>
      </c>
      <c r="F435" s="50">
        <v>100</v>
      </c>
      <c r="G435" s="50">
        <v>100</v>
      </c>
      <c r="H435" s="50">
        <v>1</v>
      </c>
      <c r="I435" s="50">
        <v>400600</v>
      </c>
      <c r="J435" s="57">
        <v>206.82631813020001</v>
      </c>
      <c r="K435" s="8">
        <f t="shared" si="6"/>
        <v>206.82631813020001</v>
      </c>
    </row>
    <row r="436" spans="1:11" x14ac:dyDescent="0.35">
      <c r="A436" s="50">
        <v>923993355</v>
      </c>
      <c r="B436" s="51" t="s">
        <v>524</v>
      </c>
      <c r="C436" s="50">
        <v>2022</v>
      </c>
      <c r="D436" s="50">
        <v>66</v>
      </c>
      <c r="E436" s="51" t="s">
        <v>19</v>
      </c>
      <c r="F436" s="50">
        <v>100</v>
      </c>
      <c r="G436" s="50">
        <v>100</v>
      </c>
      <c r="H436" s="50">
        <v>6</v>
      </c>
      <c r="I436" s="50">
        <v>400500</v>
      </c>
      <c r="J436" s="57">
        <v>188.02392557290901</v>
      </c>
      <c r="K436" s="8">
        <f t="shared" si="6"/>
        <v>1128.1435534374541</v>
      </c>
    </row>
    <row r="437" spans="1:11" x14ac:dyDescent="0.35">
      <c r="A437" s="50">
        <v>923993355</v>
      </c>
      <c r="B437" s="51" t="s">
        <v>524</v>
      </c>
      <c r="C437" s="50">
        <v>2022</v>
      </c>
      <c r="D437" s="50">
        <v>24</v>
      </c>
      <c r="E437" s="51" t="s">
        <v>21</v>
      </c>
      <c r="F437" s="50">
        <v>100</v>
      </c>
      <c r="G437" s="50">
        <v>100</v>
      </c>
      <c r="H437" s="50">
        <v>32</v>
      </c>
      <c r="I437" s="50">
        <v>400200</v>
      </c>
      <c r="J437" s="57">
        <v>32.904186975259101</v>
      </c>
      <c r="K437" s="8">
        <f t="shared" si="6"/>
        <v>1052.9339832082912</v>
      </c>
    </row>
    <row r="438" spans="1:11" x14ac:dyDescent="0.35">
      <c r="A438" s="50">
        <v>923993355</v>
      </c>
      <c r="B438" s="51" t="s">
        <v>524</v>
      </c>
      <c r="C438" s="50">
        <v>2022</v>
      </c>
      <c r="D438" s="50">
        <v>66</v>
      </c>
      <c r="E438" s="51" t="s">
        <v>21</v>
      </c>
      <c r="F438" s="50">
        <v>100</v>
      </c>
      <c r="G438" s="50">
        <v>100</v>
      </c>
      <c r="H438" s="50">
        <v>15</v>
      </c>
      <c r="I438" s="50">
        <v>400400</v>
      </c>
      <c r="J438" s="57">
        <v>94.011962786454603</v>
      </c>
      <c r="K438" s="8">
        <f t="shared" si="6"/>
        <v>1410.179441796819</v>
      </c>
    </row>
    <row r="439" spans="1:11" x14ac:dyDescent="0.35">
      <c r="A439" s="50">
        <v>921680554</v>
      </c>
      <c r="B439" s="51" t="s">
        <v>525</v>
      </c>
      <c r="C439" s="50">
        <v>2022</v>
      </c>
      <c r="D439" s="50">
        <v>24</v>
      </c>
      <c r="E439" s="51" t="s">
        <v>21</v>
      </c>
      <c r="F439" s="50">
        <v>100</v>
      </c>
      <c r="G439" s="50">
        <v>100</v>
      </c>
      <c r="H439" s="50">
        <v>18</v>
      </c>
      <c r="I439" s="50">
        <v>400200</v>
      </c>
      <c r="J439" s="57">
        <v>32.904186975259101</v>
      </c>
      <c r="K439" s="8">
        <f t="shared" si="6"/>
        <v>592.27536555466384</v>
      </c>
    </row>
    <row r="440" spans="1:11" x14ac:dyDescent="0.35">
      <c r="A440" s="50">
        <v>921680554</v>
      </c>
      <c r="B440" s="51" t="s">
        <v>525</v>
      </c>
      <c r="C440" s="50">
        <v>2022</v>
      </c>
      <c r="D440" s="50">
        <v>66</v>
      </c>
      <c r="E440" s="51" t="s">
        <v>21</v>
      </c>
      <c r="F440" s="50">
        <v>100</v>
      </c>
      <c r="G440" s="50">
        <v>100</v>
      </c>
      <c r="H440" s="50">
        <v>18</v>
      </c>
      <c r="I440" s="50">
        <v>400400</v>
      </c>
      <c r="J440" s="57">
        <v>94.011962786454603</v>
      </c>
      <c r="K440" s="8">
        <f t="shared" si="6"/>
        <v>1692.215330156183</v>
      </c>
    </row>
    <row r="441" spans="1:11" x14ac:dyDescent="0.35">
      <c r="A441" s="50">
        <v>921680554</v>
      </c>
      <c r="B441" s="51" t="s">
        <v>525</v>
      </c>
      <c r="C441" s="50">
        <v>2022</v>
      </c>
      <c r="D441" s="50">
        <v>132</v>
      </c>
      <c r="E441" s="51" t="s">
        <v>21</v>
      </c>
      <c r="F441" s="50">
        <v>100</v>
      </c>
      <c r="G441" s="50">
        <v>100</v>
      </c>
      <c r="H441" s="50">
        <v>1</v>
      </c>
      <c r="I441" s="50">
        <v>400600</v>
      </c>
      <c r="J441" s="57">
        <v>206.82631813020001</v>
      </c>
      <c r="K441" s="8">
        <f t="shared" si="6"/>
        <v>206.82631813020001</v>
      </c>
    </row>
    <row r="442" spans="1:11" x14ac:dyDescent="0.35">
      <c r="A442" s="50">
        <v>985411131</v>
      </c>
      <c r="B442" s="51" t="s">
        <v>526</v>
      </c>
      <c r="C442" s="50">
        <v>2022</v>
      </c>
      <c r="D442" s="50">
        <v>24</v>
      </c>
      <c r="E442" s="51" t="s">
        <v>19</v>
      </c>
      <c r="F442" s="50">
        <v>100</v>
      </c>
      <c r="G442" s="50">
        <v>100</v>
      </c>
      <c r="H442" s="50">
        <v>26</v>
      </c>
      <c r="I442" s="50">
        <v>400300</v>
      </c>
      <c r="J442" s="57">
        <v>65.808373950518202</v>
      </c>
      <c r="K442" s="8">
        <f t="shared" si="6"/>
        <v>1711.0177227134732</v>
      </c>
    </row>
    <row r="443" spans="1:11" x14ac:dyDescent="0.35">
      <c r="A443" s="50">
        <v>985411131</v>
      </c>
      <c r="B443" s="51" t="s">
        <v>526</v>
      </c>
      <c r="C443" s="50">
        <v>2022</v>
      </c>
      <c r="D443" s="50">
        <v>132</v>
      </c>
      <c r="E443" s="51" t="s">
        <v>19</v>
      </c>
      <c r="F443" s="50">
        <v>100</v>
      </c>
      <c r="G443" s="50">
        <v>100</v>
      </c>
      <c r="H443" s="50">
        <v>4</v>
      </c>
      <c r="I443" s="50">
        <v>400700</v>
      </c>
      <c r="J443" s="57">
        <v>413.65263626040002</v>
      </c>
      <c r="K443" s="8">
        <f t="shared" si="6"/>
        <v>1654.6105450416001</v>
      </c>
    </row>
    <row r="444" spans="1:11" x14ac:dyDescent="0.35">
      <c r="A444" s="50">
        <v>985411131</v>
      </c>
      <c r="B444" s="51" t="s">
        <v>526</v>
      </c>
      <c r="C444" s="50">
        <v>2022</v>
      </c>
      <c r="D444" s="50">
        <v>5</v>
      </c>
      <c r="E444" s="51" t="s">
        <v>21</v>
      </c>
      <c r="F444" s="50">
        <v>100</v>
      </c>
      <c r="G444" s="50">
        <v>100</v>
      </c>
      <c r="H444" s="50">
        <v>2</v>
      </c>
      <c r="I444" s="50">
        <v>400000</v>
      </c>
      <c r="J444" s="57">
        <v>32.904186975259101</v>
      </c>
      <c r="K444" s="8">
        <f t="shared" si="6"/>
        <v>65.808373950518202</v>
      </c>
    </row>
    <row r="445" spans="1:11" x14ac:dyDescent="0.35">
      <c r="A445" s="50">
        <v>985411131</v>
      </c>
      <c r="B445" s="51" t="s">
        <v>526</v>
      </c>
      <c r="C445" s="50">
        <v>2022</v>
      </c>
      <c r="D445" s="50">
        <v>24</v>
      </c>
      <c r="E445" s="51" t="s">
        <v>21</v>
      </c>
      <c r="F445" s="50">
        <v>100</v>
      </c>
      <c r="G445" s="50">
        <v>100</v>
      </c>
      <c r="H445" s="50">
        <v>115</v>
      </c>
      <c r="I445" s="50">
        <v>400200</v>
      </c>
      <c r="J445" s="57">
        <v>32.904186975259101</v>
      </c>
      <c r="K445" s="8">
        <f t="shared" si="6"/>
        <v>3783.9815021547965</v>
      </c>
    </row>
    <row r="446" spans="1:11" x14ac:dyDescent="0.35">
      <c r="A446" s="50">
        <v>985411131</v>
      </c>
      <c r="B446" s="51" t="s">
        <v>526</v>
      </c>
      <c r="C446" s="50">
        <v>2022</v>
      </c>
      <c r="D446" s="50">
        <v>66</v>
      </c>
      <c r="E446" s="51" t="s">
        <v>21</v>
      </c>
      <c r="F446" s="50">
        <v>100</v>
      </c>
      <c r="G446" s="50">
        <v>100</v>
      </c>
      <c r="H446" s="50">
        <v>51</v>
      </c>
      <c r="I446" s="50">
        <v>400400</v>
      </c>
      <c r="J446" s="57">
        <v>94.011962786454603</v>
      </c>
      <c r="K446" s="8">
        <f t="shared" si="6"/>
        <v>4794.6101021091845</v>
      </c>
    </row>
    <row r="447" spans="1:11" x14ac:dyDescent="0.35">
      <c r="A447" s="50">
        <v>985411131</v>
      </c>
      <c r="B447" s="51" t="s">
        <v>526</v>
      </c>
      <c r="C447" s="50">
        <v>2022</v>
      </c>
      <c r="D447" s="50">
        <v>132</v>
      </c>
      <c r="E447" s="51" t="s">
        <v>21</v>
      </c>
      <c r="F447" s="50">
        <v>100</v>
      </c>
      <c r="G447" s="50">
        <v>100</v>
      </c>
      <c r="H447" s="50">
        <v>13</v>
      </c>
      <c r="I447" s="50">
        <v>400600</v>
      </c>
      <c r="J447" s="57">
        <v>206.82631813020001</v>
      </c>
      <c r="K447" s="8">
        <f t="shared" si="6"/>
        <v>2688.7421356926002</v>
      </c>
    </row>
    <row r="448" spans="1:11" x14ac:dyDescent="0.35">
      <c r="A448" s="50">
        <v>917983550</v>
      </c>
      <c r="B448" s="51" t="s">
        <v>527</v>
      </c>
      <c r="C448" s="50">
        <v>2022</v>
      </c>
      <c r="D448" s="50">
        <v>132</v>
      </c>
      <c r="E448" s="51" t="s">
        <v>19</v>
      </c>
      <c r="F448" s="50">
        <v>50</v>
      </c>
      <c r="G448" s="50">
        <v>50</v>
      </c>
      <c r="H448" s="50">
        <v>4</v>
      </c>
      <c r="I448" s="50">
        <v>400700</v>
      </c>
      <c r="J448" s="57">
        <v>413.65263626040002</v>
      </c>
      <c r="K448" s="8">
        <f t="shared" si="6"/>
        <v>827.30527252080003</v>
      </c>
    </row>
    <row r="449" spans="1:11" x14ac:dyDescent="0.35">
      <c r="A449" s="50">
        <v>917983550</v>
      </c>
      <c r="B449" s="51" t="s">
        <v>527</v>
      </c>
      <c r="C449" s="50">
        <v>2022</v>
      </c>
      <c r="D449" s="50">
        <v>24</v>
      </c>
      <c r="E449" s="51" t="s">
        <v>19</v>
      </c>
      <c r="F449" s="50">
        <v>100</v>
      </c>
      <c r="G449" s="50">
        <v>100</v>
      </c>
      <c r="H449" s="50">
        <v>7</v>
      </c>
      <c r="I449" s="50">
        <v>400300</v>
      </c>
      <c r="J449" s="57">
        <v>65.808373950518202</v>
      </c>
      <c r="K449" s="8">
        <f t="shared" si="6"/>
        <v>460.6586176536274</v>
      </c>
    </row>
    <row r="450" spans="1:11" x14ac:dyDescent="0.35">
      <c r="A450" s="50">
        <v>917983550</v>
      </c>
      <c r="B450" s="51" t="s">
        <v>527</v>
      </c>
      <c r="C450" s="50">
        <v>2022</v>
      </c>
      <c r="D450" s="50">
        <v>132</v>
      </c>
      <c r="E450" s="51" t="s">
        <v>21</v>
      </c>
      <c r="F450" s="50">
        <v>50</v>
      </c>
      <c r="G450" s="50">
        <v>50</v>
      </c>
      <c r="H450" s="50">
        <v>4</v>
      </c>
      <c r="I450" s="50">
        <v>400600</v>
      </c>
      <c r="J450" s="57">
        <v>206.82631813020001</v>
      </c>
      <c r="K450" s="8">
        <f t="shared" si="6"/>
        <v>413.65263626040002</v>
      </c>
    </row>
    <row r="451" spans="1:11" x14ac:dyDescent="0.35">
      <c r="A451" s="50">
        <v>917983550</v>
      </c>
      <c r="B451" s="51" t="s">
        <v>527</v>
      </c>
      <c r="C451" s="50">
        <v>2022</v>
      </c>
      <c r="D451" s="50">
        <v>24</v>
      </c>
      <c r="E451" s="51" t="s">
        <v>21</v>
      </c>
      <c r="F451" s="50">
        <v>100</v>
      </c>
      <c r="G451" s="50">
        <v>100</v>
      </c>
      <c r="H451" s="50">
        <v>8</v>
      </c>
      <c r="I451" s="50">
        <v>400200</v>
      </c>
      <c r="J451" s="57">
        <v>32.904186975259101</v>
      </c>
      <c r="K451" s="8">
        <f t="shared" si="6"/>
        <v>263.23349580207281</v>
      </c>
    </row>
    <row r="452" spans="1:11" x14ac:dyDescent="0.35">
      <c r="A452" s="50">
        <v>980234088</v>
      </c>
      <c r="B452" s="51" t="s">
        <v>313</v>
      </c>
      <c r="C452" s="50">
        <v>2022</v>
      </c>
      <c r="D452" s="50">
        <v>24</v>
      </c>
      <c r="E452" s="51" t="s">
        <v>19</v>
      </c>
      <c r="F452" s="50">
        <v>0</v>
      </c>
      <c r="G452" s="50">
        <v>20</v>
      </c>
      <c r="H452" s="50">
        <v>86</v>
      </c>
      <c r="I452" s="50">
        <v>400300</v>
      </c>
      <c r="J452" s="57">
        <v>65.808373950518202</v>
      </c>
      <c r="K452" s="8">
        <f t="shared" ref="K452:K515" si="7">(H452*0.5*(F452/100+G452/100))*J452</f>
        <v>565.95201597445657</v>
      </c>
    </row>
    <row r="453" spans="1:11" x14ac:dyDescent="0.35">
      <c r="A453" s="50">
        <v>980234088</v>
      </c>
      <c r="B453" s="51" t="s">
        <v>313</v>
      </c>
      <c r="C453" s="50">
        <v>2022</v>
      </c>
      <c r="D453" s="50">
        <v>24</v>
      </c>
      <c r="E453" s="51" t="s">
        <v>19</v>
      </c>
      <c r="F453" s="50">
        <v>0</v>
      </c>
      <c r="G453" s="50">
        <v>50</v>
      </c>
      <c r="H453" s="50">
        <v>24</v>
      </c>
      <c r="I453" s="50">
        <v>400300</v>
      </c>
      <c r="J453" s="57">
        <v>65.808373950518202</v>
      </c>
      <c r="K453" s="8">
        <f t="shared" si="7"/>
        <v>394.85024370310919</v>
      </c>
    </row>
    <row r="454" spans="1:11" x14ac:dyDescent="0.35">
      <c r="A454" s="50">
        <v>980234088</v>
      </c>
      <c r="B454" s="51" t="s">
        <v>313</v>
      </c>
      <c r="C454" s="50">
        <v>2022</v>
      </c>
      <c r="D454" s="50">
        <v>24</v>
      </c>
      <c r="E454" s="51" t="s">
        <v>19</v>
      </c>
      <c r="F454" s="50">
        <v>100</v>
      </c>
      <c r="G454" s="50">
        <v>100</v>
      </c>
      <c r="H454" s="50">
        <v>123</v>
      </c>
      <c r="I454" s="50">
        <v>400300</v>
      </c>
      <c r="J454" s="57">
        <v>65.808373950518202</v>
      </c>
      <c r="K454" s="8">
        <f t="shared" si="7"/>
        <v>8094.4299959137388</v>
      </c>
    </row>
    <row r="455" spans="1:11" x14ac:dyDescent="0.35">
      <c r="A455" s="50">
        <v>980234088</v>
      </c>
      <c r="B455" s="51" t="s">
        <v>313</v>
      </c>
      <c r="C455" s="50">
        <v>2022</v>
      </c>
      <c r="D455" s="50">
        <v>132</v>
      </c>
      <c r="E455" s="51" t="s">
        <v>19</v>
      </c>
      <c r="F455" s="50">
        <v>100</v>
      </c>
      <c r="G455" s="50">
        <v>100</v>
      </c>
      <c r="H455" s="50">
        <v>4</v>
      </c>
      <c r="I455" s="50">
        <v>400700</v>
      </c>
      <c r="J455" s="57">
        <v>413.65263626040002</v>
      </c>
      <c r="K455" s="8">
        <f t="shared" si="7"/>
        <v>1654.6105450416001</v>
      </c>
    </row>
    <row r="456" spans="1:11" x14ac:dyDescent="0.35">
      <c r="A456" s="50">
        <v>980234088</v>
      </c>
      <c r="B456" s="51" t="s">
        <v>313</v>
      </c>
      <c r="C456" s="50">
        <v>2022</v>
      </c>
      <c r="D456" s="50">
        <v>24</v>
      </c>
      <c r="E456" s="51" t="s">
        <v>21</v>
      </c>
      <c r="F456" s="50">
        <v>0</v>
      </c>
      <c r="G456" s="50">
        <v>20</v>
      </c>
      <c r="H456" s="50">
        <v>26</v>
      </c>
      <c r="I456" s="50">
        <v>400200</v>
      </c>
      <c r="J456" s="57">
        <v>32.904186975259101</v>
      </c>
      <c r="K456" s="8">
        <f t="shared" si="7"/>
        <v>85.550886135673665</v>
      </c>
    </row>
    <row r="457" spans="1:11" x14ac:dyDescent="0.35">
      <c r="A457" s="50">
        <v>980234088</v>
      </c>
      <c r="B457" s="51" t="s">
        <v>313</v>
      </c>
      <c r="C457" s="50">
        <v>2022</v>
      </c>
      <c r="D457" s="50">
        <v>24</v>
      </c>
      <c r="E457" s="51" t="s">
        <v>21</v>
      </c>
      <c r="F457" s="50">
        <v>100</v>
      </c>
      <c r="G457" s="50">
        <v>100</v>
      </c>
      <c r="H457" s="50">
        <v>69</v>
      </c>
      <c r="I457" s="50">
        <v>400200</v>
      </c>
      <c r="J457" s="57">
        <v>32.904186975259101</v>
      </c>
      <c r="K457" s="8">
        <f t="shared" si="7"/>
        <v>2270.388901292878</v>
      </c>
    </row>
    <row r="458" spans="1:11" x14ac:dyDescent="0.35">
      <c r="A458" s="50">
        <v>980234088</v>
      </c>
      <c r="B458" s="51" t="s">
        <v>313</v>
      </c>
      <c r="C458" s="50">
        <v>2022</v>
      </c>
      <c r="D458" s="50">
        <v>132</v>
      </c>
      <c r="E458" s="51" t="s">
        <v>21</v>
      </c>
      <c r="F458" s="50">
        <v>100</v>
      </c>
      <c r="G458" s="50">
        <v>100</v>
      </c>
      <c r="H458" s="50">
        <v>2</v>
      </c>
      <c r="I458" s="50">
        <v>400600</v>
      </c>
      <c r="J458" s="57">
        <v>206.82631813020001</v>
      </c>
      <c r="K458" s="8">
        <f t="shared" si="7"/>
        <v>413.65263626040002</v>
      </c>
    </row>
    <row r="459" spans="1:11" x14ac:dyDescent="0.35">
      <c r="A459" s="50">
        <v>996732673</v>
      </c>
      <c r="B459" s="51" t="s">
        <v>314</v>
      </c>
      <c r="C459" s="50">
        <v>2022</v>
      </c>
      <c r="D459" s="50">
        <v>66</v>
      </c>
      <c r="E459" s="51" t="s">
        <v>19</v>
      </c>
      <c r="F459" s="50">
        <v>100</v>
      </c>
      <c r="G459" s="50">
        <v>100</v>
      </c>
      <c r="H459" s="50">
        <v>3</v>
      </c>
      <c r="I459" s="50">
        <v>400500</v>
      </c>
      <c r="J459" s="57">
        <v>188.02392557290901</v>
      </c>
      <c r="K459" s="8">
        <f t="shared" si="7"/>
        <v>564.07177671872705</v>
      </c>
    </row>
    <row r="460" spans="1:11" x14ac:dyDescent="0.35">
      <c r="A460" s="50">
        <v>996732673</v>
      </c>
      <c r="B460" s="51" t="s">
        <v>314</v>
      </c>
      <c r="C460" s="50">
        <v>2022</v>
      </c>
      <c r="D460" s="50">
        <v>66</v>
      </c>
      <c r="E460" s="51" t="s">
        <v>21</v>
      </c>
      <c r="F460" s="50">
        <v>100</v>
      </c>
      <c r="G460" s="50">
        <v>100</v>
      </c>
      <c r="H460" s="50">
        <v>4</v>
      </c>
      <c r="I460" s="50">
        <v>400400</v>
      </c>
      <c r="J460" s="57">
        <v>94.011962786454603</v>
      </c>
      <c r="K460" s="8">
        <f t="shared" si="7"/>
        <v>376.04785114581841</v>
      </c>
    </row>
    <row r="461" spans="1:11" x14ac:dyDescent="0.35">
      <c r="A461" s="50">
        <v>999999998</v>
      </c>
      <c r="B461" s="51" t="s">
        <v>528</v>
      </c>
      <c r="C461" s="50">
        <v>2022</v>
      </c>
      <c r="D461" s="50">
        <v>24</v>
      </c>
      <c r="E461" s="51" t="s">
        <v>19</v>
      </c>
      <c r="F461" s="50">
        <v>100</v>
      </c>
      <c r="G461" s="50">
        <v>100</v>
      </c>
      <c r="H461" s="50">
        <v>20</v>
      </c>
      <c r="I461" s="50">
        <v>400300</v>
      </c>
      <c r="J461" s="57">
        <v>65.808373950518202</v>
      </c>
      <c r="K461" s="8">
        <f t="shared" si="7"/>
        <v>1316.1674790103641</v>
      </c>
    </row>
    <row r="462" spans="1:11" x14ac:dyDescent="0.35">
      <c r="A462" s="50">
        <v>999999998</v>
      </c>
      <c r="B462" s="51" t="s">
        <v>528</v>
      </c>
      <c r="C462" s="50">
        <v>2022</v>
      </c>
      <c r="D462" s="50">
        <v>132</v>
      </c>
      <c r="E462" s="51" t="s">
        <v>19</v>
      </c>
      <c r="F462" s="50">
        <v>100</v>
      </c>
      <c r="G462" s="50">
        <v>100</v>
      </c>
      <c r="H462" s="50">
        <v>4</v>
      </c>
      <c r="I462" s="50">
        <v>400700</v>
      </c>
      <c r="J462" s="57">
        <v>413.65263626040002</v>
      </c>
      <c r="K462" s="8">
        <f t="shared" si="7"/>
        <v>1654.6105450416001</v>
      </c>
    </row>
    <row r="463" spans="1:11" x14ac:dyDescent="0.35">
      <c r="A463" s="50">
        <v>968398083</v>
      </c>
      <c r="B463" s="51" t="s">
        <v>303</v>
      </c>
      <c r="C463" s="50">
        <v>2022</v>
      </c>
      <c r="D463" s="50">
        <v>24</v>
      </c>
      <c r="E463" s="51" t="s">
        <v>19</v>
      </c>
      <c r="F463" s="50">
        <v>100</v>
      </c>
      <c r="G463" s="50">
        <v>100</v>
      </c>
      <c r="H463" s="50">
        <v>14</v>
      </c>
      <c r="I463" s="50">
        <v>400300</v>
      </c>
      <c r="J463" s="57">
        <v>65.808373950518202</v>
      </c>
      <c r="K463" s="8">
        <f t="shared" si="7"/>
        <v>921.3172353072548</v>
      </c>
    </row>
    <row r="464" spans="1:11" x14ac:dyDescent="0.35">
      <c r="A464" s="50">
        <v>968398083</v>
      </c>
      <c r="B464" s="51" t="s">
        <v>303</v>
      </c>
      <c r="C464" s="50">
        <v>2022</v>
      </c>
      <c r="D464" s="50">
        <v>24</v>
      </c>
      <c r="E464" s="51" t="s">
        <v>21</v>
      </c>
      <c r="F464" s="50">
        <v>100</v>
      </c>
      <c r="G464" s="50">
        <v>100</v>
      </c>
      <c r="H464" s="50">
        <v>6</v>
      </c>
      <c r="I464" s="50">
        <v>400200</v>
      </c>
      <c r="J464" s="57">
        <v>32.904186975259101</v>
      </c>
      <c r="K464" s="8">
        <f t="shared" si="7"/>
        <v>197.42512185155459</v>
      </c>
    </row>
    <row r="465" spans="1:11" x14ac:dyDescent="0.35">
      <c r="A465" s="50">
        <v>925017809</v>
      </c>
      <c r="B465" s="51" t="s">
        <v>361</v>
      </c>
      <c r="C465" s="50">
        <v>2022</v>
      </c>
      <c r="D465" s="50">
        <v>24</v>
      </c>
      <c r="E465" s="51" t="s">
        <v>21</v>
      </c>
      <c r="F465" s="50">
        <v>50</v>
      </c>
      <c r="G465" s="50">
        <v>50</v>
      </c>
      <c r="H465" s="50">
        <v>1</v>
      </c>
      <c r="I465" s="50">
        <v>400200</v>
      </c>
      <c r="J465" s="57">
        <v>32.904186975259101</v>
      </c>
      <c r="K465" s="8">
        <f t="shared" si="7"/>
        <v>16.452093487629551</v>
      </c>
    </row>
    <row r="466" spans="1:11" x14ac:dyDescent="0.35">
      <c r="A466" s="50">
        <v>925017809</v>
      </c>
      <c r="B466" s="51" t="s">
        <v>361</v>
      </c>
      <c r="C466" s="50">
        <v>2022</v>
      </c>
      <c r="D466" s="50">
        <v>66</v>
      </c>
      <c r="E466" s="51" t="s">
        <v>21</v>
      </c>
      <c r="F466" s="50">
        <v>50</v>
      </c>
      <c r="G466" s="50">
        <v>50</v>
      </c>
      <c r="H466" s="50">
        <v>1</v>
      </c>
      <c r="I466" s="50">
        <v>400400</v>
      </c>
      <c r="J466" s="57">
        <v>94.011962786454603</v>
      </c>
      <c r="K466" s="8">
        <f t="shared" si="7"/>
        <v>47.005981393227302</v>
      </c>
    </row>
    <row r="467" spans="1:11" x14ac:dyDescent="0.35">
      <c r="A467" s="50">
        <v>925017809</v>
      </c>
      <c r="B467" s="51" t="s">
        <v>361</v>
      </c>
      <c r="C467" s="50">
        <v>2022</v>
      </c>
      <c r="D467" s="50">
        <v>24</v>
      </c>
      <c r="E467" s="51" t="s">
        <v>21</v>
      </c>
      <c r="F467" s="50">
        <v>100</v>
      </c>
      <c r="G467" s="50">
        <v>100</v>
      </c>
      <c r="H467" s="50">
        <v>7</v>
      </c>
      <c r="I467" s="50">
        <v>400200</v>
      </c>
      <c r="J467" s="57">
        <v>32.904186975259101</v>
      </c>
      <c r="K467" s="8">
        <f t="shared" si="7"/>
        <v>230.3293088268137</v>
      </c>
    </row>
    <row r="468" spans="1:11" x14ac:dyDescent="0.35">
      <c r="A468" s="50">
        <v>925017809</v>
      </c>
      <c r="B468" s="51" t="s">
        <v>361</v>
      </c>
      <c r="C468" s="50">
        <v>2022</v>
      </c>
      <c r="D468" s="50">
        <v>66</v>
      </c>
      <c r="E468" s="51" t="s">
        <v>21</v>
      </c>
      <c r="F468" s="50">
        <v>100</v>
      </c>
      <c r="G468" s="50">
        <v>100</v>
      </c>
      <c r="H468" s="50">
        <v>1</v>
      </c>
      <c r="I468" s="50">
        <v>400400</v>
      </c>
      <c r="J468" s="57">
        <v>94.011962786454603</v>
      </c>
      <c r="K468" s="8">
        <f t="shared" si="7"/>
        <v>94.011962786454603</v>
      </c>
    </row>
    <row r="469" spans="1:11" x14ac:dyDescent="0.35">
      <c r="A469" s="50">
        <v>926377841</v>
      </c>
      <c r="B469" s="51" t="s">
        <v>391</v>
      </c>
      <c r="C469" s="50">
        <v>2022</v>
      </c>
      <c r="D469" s="50">
        <v>24</v>
      </c>
      <c r="E469" s="51" t="s">
        <v>19</v>
      </c>
      <c r="F469" s="50">
        <v>100</v>
      </c>
      <c r="G469" s="50">
        <v>100</v>
      </c>
      <c r="H469" s="50">
        <v>9</v>
      </c>
      <c r="I469" s="50">
        <v>400300</v>
      </c>
      <c r="J469" s="57">
        <v>65.808373950518202</v>
      </c>
      <c r="K469" s="8">
        <f t="shared" si="7"/>
        <v>592.27536555466384</v>
      </c>
    </row>
    <row r="470" spans="1:11" x14ac:dyDescent="0.35">
      <c r="A470" s="50">
        <v>926377841</v>
      </c>
      <c r="B470" s="51" t="s">
        <v>391</v>
      </c>
      <c r="C470" s="50">
        <v>2022</v>
      </c>
      <c r="D470" s="50">
        <v>24</v>
      </c>
      <c r="E470" s="51" t="s">
        <v>21</v>
      </c>
      <c r="F470" s="50">
        <v>100</v>
      </c>
      <c r="G470" s="50">
        <v>100</v>
      </c>
      <c r="H470" s="50">
        <v>7</v>
      </c>
      <c r="I470" s="50">
        <v>400200</v>
      </c>
      <c r="J470" s="57">
        <v>32.904186975259101</v>
      </c>
      <c r="K470" s="8">
        <f t="shared" si="7"/>
        <v>230.3293088268137</v>
      </c>
    </row>
    <row r="471" spans="1:11" x14ac:dyDescent="0.35">
      <c r="A471" s="50">
        <v>926377841</v>
      </c>
      <c r="B471" s="51" t="s">
        <v>391</v>
      </c>
      <c r="C471" s="50">
        <v>2022</v>
      </c>
      <c r="D471" s="50">
        <v>132</v>
      </c>
      <c r="E471" s="51" t="s">
        <v>21</v>
      </c>
      <c r="F471" s="50">
        <v>100</v>
      </c>
      <c r="G471" s="50">
        <v>100</v>
      </c>
      <c r="H471" s="50">
        <v>1</v>
      </c>
      <c r="I471" s="50">
        <v>400600</v>
      </c>
      <c r="J471" s="57">
        <v>206.82631813020001</v>
      </c>
      <c r="K471" s="8">
        <f t="shared" si="7"/>
        <v>206.82631813020001</v>
      </c>
    </row>
    <row r="472" spans="1:11" x14ac:dyDescent="0.35">
      <c r="A472" s="50">
        <v>919884452</v>
      </c>
      <c r="B472" s="51" t="s">
        <v>315</v>
      </c>
      <c r="C472" s="50">
        <v>2022</v>
      </c>
      <c r="D472" s="50">
        <v>24</v>
      </c>
      <c r="E472" s="51" t="s">
        <v>19</v>
      </c>
      <c r="F472" s="50">
        <v>100</v>
      </c>
      <c r="G472" s="50">
        <v>100</v>
      </c>
      <c r="H472" s="50">
        <v>6</v>
      </c>
      <c r="I472" s="50">
        <v>400300</v>
      </c>
      <c r="J472" s="57">
        <v>65.808373950518202</v>
      </c>
      <c r="K472" s="8">
        <f t="shared" si="7"/>
        <v>394.85024370310919</v>
      </c>
    </row>
    <row r="473" spans="1:11" x14ac:dyDescent="0.35">
      <c r="A473" s="50">
        <v>919884452</v>
      </c>
      <c r="B473" s="51" t="s">
        <v>315</v>
      </c>
      <c r="C473" s="50">
        <v>2022</v>
      </c>
      <c r="D473" s="50">
        <v>24</v>
      </c>
      <c r="E473" s="51" t="s">
        <v>21</v>
      </c>
      <c r="F473" s="50">
        <v>100</v>
      </c>
      <c r="G473" s="50">
        <v>100</v>
      </c>
      <c r="H473" s="50">
        <v>5</v>
      </c>
      <c r="I473" s="50">
        <v>400200</v>
      </c>
      <c r="J473" s="57">
        <v>32.904186975259101</v>
      </c>
      <c r="K473" s="8">
        <f t="shared" si="7"/>
        <v>164.52093487629551</v>
      </c>
    </row>
    <row r="474" spans="1:11" x14ac:dyDescent="0.35">
      <c r="A474" s="50">
        <v>919884452</v>
      </c>
      <c r="B474" s="51" t="s">
        <v>315</v>
      </c>
      <c r="C474" s="50">
        <v>2022</v>
      </c>
      <c r="D474" s="50">
        <v>66</v>
      </c>
      <c r="E474" s="51" t="s">
        <v>21</v>
      </c>
      <c r="F474" s="50">
        <v>100</v>
      </c>
      <c r="G474" s="50">
        <v>100</v>
      </c>
      <c r="H474" s="50">
        <v>3</v>
      </c>
      <c r="I474" s="50">
        <v>400400</v>
      </c>
      <c r="J474" s="57">
        <v>94.011962786454603</v>
      </c>
      <c r="K474" s="8">
        <f t="shared" si="7"/>
        <v>282.03588835936381</v>
      </c>
    </row>
    <row r="475" spans="1:11" x14ac:dyDescent="0.35">
      <c r="A475" s="50">
        <v>919884452</v>
      </c>
      <c r="B475" s="51" t="s">
        <v>315</v>
      </c>
      <c r="C475" s="50">
        <v>2022</v>
      </c>
      <c r="D475" s="50">
        <v>132</v>
      </c>
      <c r="E475" s="51" t="s">
        <v>21</v>
      </c>
      <c r="F475" s="50">
        <v>100</v>
      </c>
      <c r="G475" s="50">
        <v>100</v>
      </c>
      <c r="H475" s="50">
        <v>4</v>
      </c>
      <c r="I475" s="50">
        <v>400600</v>
      </c>
      <c r="J475" s="57">
        <v>206.82631813020001</v>
      </c>
      <c r="K475" s="8">
        <f t="shared" si="7"/>
        <v>827.30527252080003</v>
      </c>
    </row>
    <row r="476" spans="1:11" x14ac:dyDescent="0.35">
      <c r="A476" s="50">
        <v>920295975</v>
      </c>
      <c r="B476" s="51" t="s">
        <v>518</v>
      </c>
      <c r="C476" s="50">
        <v>2022</v>
      </c>
      <c r="D476" s="50">
        <v>24</v>
      </c>
      <c r="E476" s="51" t="s">
        <v>21</v>
      </c>
      <c r="F476" s="50">
        <v>100</v>
      </c>
      <c r="G476" s="50">
        <v>100</v>
      </c>
      <c r="H476" s="50">
        <v>4</v>
      </c>
      <c r="I476" s="50">
        <v>400200</v>
      </c>
      <c r="J476" s="57">
        <v>32.904186975259101</v>
      </c>
      <c r="K476" s="8">
        <f t="shared" si="7"/>
        <v>131.6167479010364</v>
      </c>
    </row>
    <row r="477" spans="1:11" x14ac:dyDescent="0.35">
      <c r="A477" s="50">
        <v>923819177</v>
      </c>
      <c r="B477" s="51" t="s">
        <v>362</v>
      </c>
      <c r="C477" s="50">
        <v>2022</v>
      </c>
      <c r="D477" s="50">
        <v>24</v>
      </c>
      <c r="E477" s="51" t="s">
        <v>21</v>
      </c>
      <c r="F477" s="50">
        <v>100</v>
      </c>
      <c r="G477" s="50">
        <v>100</v>
      </c>
      <c r="H477" s="50">
        <v>20</v>
      </c>
      <c r="I477" s="50">
        <v>400200</v>
      </c>
      <c r="J477" s="57">
        <v>32.904186975259101</v>
      </c>
      <c r="K477" s="8">
        <f t="shared" si="7"/>
        <v>658.08373950518205</v>
      </c>
    </row>
    <row r="478" spans="1:11" x14ac:dyDescent="0.35">
      <c r="A478" s="50">
        <v>923819177</v>
      </c>
      <c r="B478" s="51" t="s">
        <v>362</v>
      </c>
      <c r="C478" s="50">
        <v>2022</v>
      </c>
      <c r="D478" s="50">
        <v>66</v>
      </c>
      <c r="E478" s="51" t="s">
        <v>21</v>
      </c>
      <c r="F478" s="50">
        <v>100</v>
      </c>
      <c r="G478" s="50">
        <v>100</v>
      </c>
      <c r="H478" s="50">
        <v>3</v>
      </c>
      <c r="I478" s="50">
        <v>400400</v>
      </c>
      <c r="J478" s="57">
        <v>94.011962786454603</v>
      </c>
      <c r="K478" s="8">
        <f t="shared" si="7"/>
        <v>282.03588835936381</v>
      </c>
    </row>
    <row r="479" spans="1:11" x14ac:dyDescent="0.35">
      <c r="A479" s="50">
        <v>924940379</v>
      </c>
      <c r="B479" s="51" t="s">
        <v>342</v>
      </c>
      <c r="C479" s="50">
        <v>2022</v>
      </c>
      <c r="D479" s="50">
        <v>24</v>
      </c>
      <c r="E479" s="51" t="s">
        <v>21</v>
      </c>
      <c r="F479" s="50">
        <v>100</v>
      </c>
      <c r="G479" s="50">
        <v>100</v>
      </c>
      <c r="H479" s="50">
        <v>1</v>
      </c>
      <c r="I479" s="50">
        <v>400200</v>
      </c>
      <c r="J479" s="57">
        <v>32.904186975259101</v>
      </c>
      <c r="K479" s="8">
        <f t="shared" si="7"/>
        <v>32.904186975259101</v>
      </c>
    </row>
    <row r="480" spans="1:11" x14ac:dyDescent="0.35">
      <c r="A480" s="50">
        <v>924940379</v>
      </c>
      <c r="B480" s="51" t="s">
        <v>342</v>
      </c>
      <c r="C480" s="50">
        <v>2022</v>
      </c>
      <c r="D480" s="50">
        <v>132</v>
      </c>
      <c r="E480" s="51" t="s">
        <v>21</v>
      </c>
      <c r="F480" s="50">
        <v>100</v>
      </c>
      <c r="G480" s="50">
        <v>100</v>
      </c>
      <c r="H480" s="50">
        <v>1</v>
      </c>
      <c r="I480" s="50">
        <v>400600</v>
      </c>
      <c r="J480" s="57">
        <v>206.82631813020001</v>
      </c>
      <c r="K480" s="8">
        <f t="shared" si="7"/>
        <v>206.82631813020001</v>
      </c>
    </row>
    <row r="481" spans="1:11" x14ac:dyDescent="0.35">
      <c r="A481" s="50">
        <v>987059729</v>
      </c>
      <c r="B481" s="51" t="s">
        <v>38</v>
      </c>
      <c r="C481" s="50">
        <v>2022</v>
      </c>
      <c r="D481" s="50">
        <v>66</v>
      </c>
      <c r="E481" s="51" t="s">
        <v>19</v>
      </c>
      <c r="F481" s="50">
        <v>0</v>
      </c>
      <c r="G481" s="50">
        <v>0</v>
      </c>
      <c r="H481" s="50">
        <v>1</v>
      </c>
      <c r="I481" s="50">
        <v>400500</v>
      </c>
      <c r="J481" s="57">
        <v>188.02392557290901</v>
      </c>
      <c r="K481" s="8">
        <f t="shared" si="7"/>
        <v>0</v>
      </c>
    </row>
    <row r="482" spans="1:11" x14ac:dyDescent="0.35">
      <c r="A482" s="50">
        <v>987059729</v>
      </c>
      <c r="B482" s="51" t="s">
        <v>38</v>
      </c>
      <c r="C482" s="50">
        <v>2022</v>
      </c>
      <c r="D482" s="50">
        <v>66</v>
      </c>
      <c r="E482" s="51" t="s">
        <v>19</v>
      </c>
      <c r="F482" s="50">
        <v>100</v>
      </c>
      <c r="G482" s="50">
        <v>100</v>
      </c>
      <c r="H482" s="50">
        <v>3</v>
      </c>
      <c r="I482" s="50">
        <v>400500</v>
      </c>
      <c r="J482" s="57">
        <v>188.02392557290901</v>
      </c>
      <c r="K482" s="8">
        <f t="shared" si="7"/>
        <v>564.07177671872705</v>
      </c>
    </row>
    <row r="483" spans="1:11" x14ac:dyDescent="0.35">
      <c r="A483" s="50">
        <v>987059729</v>
      </c>
      <c r="B483" s="51" t="s">
        <v>38</v>
      </c>
      <c r="C483" s="50">
        <v>2022</v>
      </c>
      <c r="D483" s="50">
        <v>132</v>
      </c>
      <c r="E483" s="51" t="s">
        <v>21</v>
      </c>
      <c r="F483" s="50">
        <v>100</v>
      </c>
      <c r="G483" s="50">
        <v>100</v>
      </c>
      <c r="H483" s="50">
        <v>2</v>
      </c>
      <c r="I483" s="50">
        <v>400600</v>
      </c>
      <c r="J483" s="57">
        <v>206.82631813020001</v>
      </c>
      <c r="K483" s="8">
        <f t="shared" si="7"/>
        <v>413.65263626040002</v>
      </c>
    </row>
    <row r="484" spans="1:11" x14ac:dyDescent="0.35">
      <c r="A484" s="50">
        <v>962986633</v>
      </c>
      <c r="B484" s="51" t="s">
        <v>27</v>
      </c>
      <c r="C484" s="50">
        <v>2022</v>
      </c>
      <c r="D484" s="50">
        <v>24</v>
      </c>
      <c r="E484" s="51" t="s">
        <v>19</v>
      </c>
      <c r="F484" s="50">
        <v>0</v>
      </c>
      <c r="G484" s="50">
        <v>0</v>
      </c>
      <c r="H484" s="50">
        <v>2</v>
      </c>
      <c r="I484" s="50">
        <v>400300</v>
      </c>
      <c r="J484" s="57">
        <v>65.808373950518202</v>
      </c>
      <c r="K484" s="8">
        <f t="shared" si="7"/>
        <v>0</v>
      </c>
    </row>
    <row r="485" spans="1:11" x14ac:dyDescent="0.35">
      <c r="A485" s="50">
        <v>962986633</v>
      </c>
      <c r="B485" s="51" t="s">
        <v>27</v>
      </c>
      <c r="C485" s="50">
        <v>2022</v>
      </c>
      <c r="D485" s="50">
        <v>66</v>
      </c>
      <c r="E485" s="51" t="s">
        <v>19</v>
      </c>
      <c r="F485" s="50">
        <v>0</v>
      </c>
      <c r="G485" s="50">
        <v>0</v>
      </c>
      <c r="H485" s="50">
        <v>52</v>
      </c>
      <c r="I485" s="50">
        <v>400500</v>
      </c>
      <c r="J485" s="57">
        <v>188.02392557290901</v>
      </c>
      <c r="K485" s="8">
        <f t="shared" si="7"/>
        <v>0</v>
      </c>
    </row>
    <row r="486" spans="1:11" x14ac:dyDescent="0.35">
      <c r="A486" s="50">
        <v>962986633</v>
      </c>
      <c r="B486" s="51" t="s">
        <v>27</v>
      </c>
      <c r="C486" s="50">
        <v>2022</v>
      </c>
      <c r="D486" s="50">
        <v>132</v>
      </c>
      <c r="E486" s="51" t="s">
        <v>19</v>
      </c>
      <c r="F486" s="50">
        <v>0</v>
      </c>
      <c r="G486" s="50">
        <v>0</v>
      </c>
      <c r="H486" s="50">
        <v>14</v>
      </c>
      <c r="I486" s="50">
        <v>400700</v>
      </c>
      <c r="J486" s="57">
        <v>413.65263626040002</v>
      </c>
      <c r="K486" s="8">
        <f t="shared" si="7"/>
        <v>0</v>
      </c>
    </row>
    <row r="487" spans="1:11" x14ac:dyDescent="0.35">
      <c r="A487" s="50">
        <v>962986633</v>
      </c>
      <c r="B487" s="51" t="s">
        <v>27</v>
      </c>
      <c r="C487" s="50">
        <v>2022</v>
      </c>
      <c r="D487" s="50">
        <v>300</v>
      </c>
      <c r="E487" s="51" t="s">
        <v>19</v>
      </c>
      <c r="F487" s="50">
        <v>0</v>
      </c>
      <c r="G487" s="50">
        <v>0</v>
      </c>
      <c r="H487" s="50">
        <v>2</v>
      </c>
      <c r="I487" s="50">
        <v>400900</v>
      </c>
      <c r="J487" s="57">
        <v>1128.14355343746</v>
      </c>
      <c r="K487" s="8">
        <f t="shared" si="7"/>
        <v>0</v>
      </c>
    </row>
    <row r="488" spans="1:11" x14ac:dyDescent="0.35">
      <c r="A488" s="50">
        <v>962986633</v>
      </c>
      <c r="B488" s="51" t="s">
        <v>27</v>
      </c>
      <c r="C488" s="50">
        <v>2022</v>
      </c>
      <c r="D488" s="50">
        <v>24</v>
      </c>
      <c r="E488" s="51" t="s">
        <v>19</v>
      </c>
      <c r="F488" s="50">
        <v>100</v>
      </c>
      <c r="G488" s="50">
        <v>100</v>
      </c>
      <c r="H488" s="50">
        <v>13</v>
      </c>
      <c r="I488" s="50">
        <v>400300</v>
      </c>
      <c r="J488" s="57">
        <v>65.808373950518202</v>
      </c>
      <c r="K488" s="8">
        <f t="shared" si="7"/>
        <v>855.50886135673659</v>
      </c>
    </row>
    <row r="489" spans="1:11" x14ac:dyDescent="0.35">
      <c r="A489" s="50">
        <v>962986633</v>
      </c>
      <c r="B489" s="51" t="s">
        <v>27</v>
      </c>
      <c r="C489" s="50">
        <v>2022</v>
      </c>
      <c r="D489" s="50">
        <v>66</v>
      </c>
      <c r="E489" s="51" t="s">
        <v>19</v>
      </c>
      <c r="F489" s="50">
        <v>100</v>
      </c>
      <c r="G489" s="50">
        <v>100</v>
      </c>
      <c r="H489" s="50">
        <v>34</v>
      </c>
      <c r="I489" s="50">
        <v>400500</v>
      </c>
      <c r="J489" s="57">
        <v>188.02392557290901</v>
      </c>
      <c r="K489" s="8">
        <f t="shared" si="7"/>
        <v>6392.813469478906</v>
      </c>
    </row>
    <row r="490" spans="1:11" x14ac:dyDescent="0.35">
      <c r="A490" s="50">
        <v>962986633</v>
      </c>
      <c r="B490" s="51" t="s">
        <v>27</v>
      </c>
      <c r="C490" s="50">
        <v>2022</v>
      </c>
      <c r="D490" s="50">
        <v>132</v>
      </c>
      <c r="E490" s="51" t="s">
        <v>19</v>
      </c>
      <c r="F490" s="50">
        <v>100</v>
      </c>
      <c r="G490" s="50">
        <v>100</v>
      </c>
      <c r="H490" s="50">
        <v>58</v>
      </c>
      <c r="I490" s="50">
        <v>400700</v>
      </c>
      <c r="J490" s="57">
        <v>413.65263626040002</v>
      </c>
      <c r="K490" s="8">
        <f t="shared" si="7"/>
        <v>23991.852903103201</v>
      </c>
    </row>
    <row r="491" spans="1:11" x14ac:dyDescent="0.35">
      <c r="A491" s="50">
        <v>962986633</v>
      </c>
      <c r="B491" s="51" t="s">
        <v>27</v>
      </c>
      <c r="C491" s="50">
        <v>2022</v>
      </c>
      <c r="D491" s="50">
        <v>300</v>
      </c>
      <c r="E491" s="51" t="s">
        <v>19</v>
      </c>
      <c r="F491" s="50">
        <v>100</v>
      </c>
      <c r="G491" s="50">
        <v>100</v>
      </c>
      <c r="H491" s="50">
        <v>4</v>
      </c>
      <c r="I491" s="50">
        <v>400900</v>
      </c>
      <c r="J491" s="57">
        <v>1128.14355343746</v>
      </c>
      <c r="K491" s="8">
        <f t="shared" si="7"/>
        <v>4512.5742137498401</v>
      </c>
    </row>
    <row r="492" spans="1:11" x14ac:dyDescent="0.35">
      <c r="A492" s="50">
        <v>962986633</v>
      </c>
      <c r="B492" s="51" t="s">
        <v>27</v>
      </c>
      <c r="C492" s="50">
        <v>2022</v>
      </c>
      <c r="D492" s="50">
        <v>24</v>
      </c>
      <c r="E492" s="51" t="s">
        <v>21</v>
      </c>
      <c r="F492" s="50">
        <v>0</v>
      </c>
      <c r="G492" s="50">
        <v>0</v>
      </c>
      <c r="H492" s="50">
        <v>15</v>
      </c>
      <c r="I492" s="50">
        <v>400200</v>
      </c>
      <c r="J492" s="57">
        <v>32.904186975259101</v>
      </c>
      <c r="K492" s="8">
        <f t="shared" si="7"/>
        <v>0</v>
      </c>
    </row>
    <row r="493" spans="1:11" x14ac:dyDescent="0.35">
      <c r="A493" s="50">
        <v>962986633</v>
      </c>
      <c r="B493" s="51" t="s">
        <v>27</v>
      </c>
      <c r="C493" s="50">
        <v>2022</v>
      </c>
      <c r="D493" s="50">
        <v>66</v>
      </c>
      <c r="E493" s="51" t="s">
        <v>21</v>
      </c>
      <c r="F493" s="50">
        <v>0</v>
      </c>
      <c r="G493" s="50">
        <v>0</v>
      </c>
      <c r="H493" s="50">
        <v>14</v>
      </c>
      <c r="I493" s="50">
        <v>400400</v>
      </c>
      <c r="J493" s="57">
        <v>94.011962786454603</v>
      </c>
      <c r="K493" s="8">
        <f t="shared" si="7"/>
        <v>0</v>
      </c>
    </row>
    <row r="494" spans="1:11" x14ac:dyDescent="0.35">
      <c r="A494" s="50">
        <v>962986633</v>
      </c>
      <c r="B494" s="51" t="s">
        <v>27</v>
      </c>
      <c r="C494" s="50">
        <v>2022</v>
      </c>
      <c r="D494" s="50">
        <v>132</v>
      </c>
      <c r="E494" s="51" t="s">
        <v>21</v>
      </c>
      <c r="F494" s="50">
        <v>0</v>
      </c>
      <c r="G494" s="50">
        <v>0</v>
      </c>
      <c r="H494" s="50">
        <v>6</v>
      </c>
      <c r="I494" s="50">
        <v>400600</v>
      </c>
      <c r="J494" s="57">
        <v>206.82631813020001</v>
      </c>
      <c r="K494" s="8">
        <f t="shared" si="7"/>
        <v>0</v>
      </c>
    </row>
    <row r="495" spans="1:11" x14ac:dyDescent="0.35">
      <c r="A495" s="50">
        <v>962986633</v>
      </c>
      <c r="B495" s="51" t="s">
        <v>27</v>
      </c>
      <c r="C495" s="50">
        <v>2022</v>
      </c>
      <c r="D495" s="50">
        <v>24</v>
      </c>
      <c r="E495" s="51" t="s">
        <v>21</v>
      </c>
      <c r="F495" s="50">
        <v>100</v>
      </c>
      <c r="G495" s="50">
        <v>100</v>
      </c>
      <c r="H495" s="50">
        <v>30</v>
      </c>
      <c r="I495" s="50">
        <v>400200</v>
      </c>
      <c r="J495" s="57">
        <v>32.904186975259101</v>
      </c>
      <c r="K495" s="8">
        <f t="shared" si="7"/>
        <v>987.12560925777302</v>
      </c>
    </row>
    <row r="496" spans="1:11" x14ac:dyDescent="0.35">
      <c r="A496" s="50">
        <v>962986633</v>
      </c>
      <c r="B496" s="51" t="s">
        <v>27</v>
      </c>
      <c r="C496" s="50">
        <v>2022</v>
      </c>
      <c r="D496" s="50">
        <v>66</v>
      </c>
      <c r="E496" s="51" t="s">
        <v>21</v>
      </c>
      <c r="F496" s="50">
        <v>100</v>
      </c>
      <c r="G496" s="50">
        <v>100</v>
      </c>
      <c r="H496" s="50">
        <v>20</v>
      </c>
      <c r="I496" s="50">
        <v>400400</v>
      </c>
      <c r="J496" s="57">
        <v>94.011962786454603</v>
      </c>
      <c r="K496" s="8">
        <f t="shared" si="7"/>
        <v>1880.2392557290921</v>
      </c>
    </row>
    <row r="497" spans="1:11" x14ac:dyDescent="0.35">
      <c r="A497" s="50">
        <v>962986633</v>
      </c>
      <c r="B497" s="51" t="s">
        <v>27</v>
      </c>
      <c r="C497" s="50">
        <v>2022</v>
      </c>
      <c r="D497" s="50">
        <v>132</v>
      </c>
      <c r="E497" s="51" t="s">
        <v>21</v>
      </c>
      <c r="F497" s="50">
        <v>100</v>
      </c>
      <c r="G497" s="50">
        <v>100</v>
      </c>
      <c r="H497" s="50">
        <v>7</v>
      </c>
      <c r="I497" s="50">
        <v>400600</v>
      </c>
      <c r="J497" s="57">
        <v>206.82631813020001</v>
      </c>
      <c r="K497" s="8">
        <f t="shared" si="7"/>
        <v>1447.7842269114001</v>
      </c>
    </row>
    <row r="498" spans="1:11" x14ac:dyDescent="0.35">
      <c r="A498" s="50">
        <v>962986633</v>
      </c>
      <c r="B498" s="51" t="s">
        <v>27</v>
      </c>
      <c r="C498" s="50">
        <v>2022</v>
      </c>
      <c r="D498" s="50">
        <v>300</v>
      </c>
      <c r="E498" s="51" t="s">
        <v>21</v>
      </c>
      <c r="F498" s="50">
        <v>100</v>
      </c>
      <c r="G498" s="50">
        <v>100</v>
      </c>
      <c r="H498" s="50">
        <v>9</v>
      </c>
      <c r="I498" s="50">
        <v>400800</v>
      </c>
      <c r="J498" s="57">
        <v>564.07177671872796</v>
      </c>
      <c r="K498" s="8">
        <f t="shared" si="7"/>
        <v>5076.6459904685516</v>
      </c>
    </row>
    <row r="499" spans="1:11" x14ac:dyDescent="0.35">
      <c r="A499" s="50">
        <v>925354813</v>
      </c>
      <c r="B499" s="51" t="s">
        <v>395</v>
      </c>
      <c r="C499" s="50">
        <v>2022</v>
      </c>
      <c r="D499" s="50">
        <v>24</v>
      </c>
      <c r="E499" s="51" t="s">
        <v>19</v>
      </c>
      <c r="F499" s="50">
        <v>100</v>
      </c>
      <c r="G499" s="50">
        <v>100</v>
      </c>
      <c r="H499" s="50">
        <v>7</v>
      </c>
      <c r="I499" s="50">
        <v>400300</v>
      </c>
      <c r="J499" s="57">
        <v>65.808373950518202</v>
      </c>
      <c r="K499" s="8">
        <f t="shared" si="7"/>
        <v>460.6586176536274</v>
      </c>
    </row>
    <row r="500" spans="1:11" x14ac:dyDescent="0.35">
      <c r="A500" s="50">
        <v>922694435</v>
      </c>
      <c r="B500" s="51" t="s">
        <v>396</v>
      </c>
      <c r="C500" s="50">
        <v>2022</v>
      </c>
      <c r="D500" s="50">
        <v>24</v>
      </c>
      <c r="E500" s="51" t="s">
        <v>21</v>
      </c>
      <c r="F500" s="50">
        <v>100</v>
      </c>
      <c r="G500" s="50">
        <v>100</v>
      </c>
      <c r="H500" s="50">
        <v>17</v>
      </c>
      <c r="I500" s="50">
        <v>400200</v>
      </c>
      <c r="J500" s="57">
        <v>32.904186975259101</v>
      </c>
      <c r="K500" s="8">
        <f t="shared" si="7"/>
        <v>559.37117857940473</v>
      </c>
    </row>
    <row r="501" spans="1:11" x14ac:dyDescent="0.35">
      <c r="A501" s="50">
        <v>924330678</v>
      </c>
      <c r="B501" s="51" t="s">
        <v>397</v>
      </c>
      <c r="C501" s="50">
        <v>2022</v>
      </c>
      <c r="D501" s="50">
        <v>24</v>
      </c>
      <c r="E501" s="51" t="s">
        <v>21</v>
      </c>
      <c r="F501" s="50">
        <v>100</v>
      </c>
      <c r="G501" s="50">
        <v>100</v>
      </c>
      <c r="H501" s="50">
        <v>13</v>
      </c>
      <c r="I501" s="50">
        <v>400200</v>
      </c>
      <c r="J501" s="57">
        <v>32.904186975259101</v>
      </c>
      <c r="K501" s="8">
        <f t="shared" si="7"/>
        <v>427.75443067836829</v>
      </c>
    </row>
    <row r="502" spans="1:11" x14ac:dyDescent="0.35">
      <c r="A502" s="50">
        <v>921025610</v>
      </c>
      <c r="B502" s="51" t="s">
        <v>402</v>
      </c>
      <c r="C502" s="50">
        <v>2022</v>
      </c>
      <c r="D502" s="50">
        <v>24</v>
      </c>
      <c r="E502" s="51" t="s">
        <v>19</v>
      </c>
      <c r="F502" s="50">
        <v>100</v>
      </c>
      <c r="G502" s="50">
        <v>100</v>
      </c>
      <c r="H502" s="50">
        <v>23</v>
      </c>
      <c r="I502" s="50">
        <v>400300</v>
      </c>
      <c r="J502" s="57">
        <v>65.808373950518202</v>
      </c>
      <c r="K502" s="8">
        <f t="shared" si="7"/>
        <v>1513.5926008619188</v>
      </c>
    </row>
    <row r="503" spans="1:11" x14ac:dyDescent="0.35">
      <c r="A503" s="50">
        <v>921025610</v>
      </c>
      <c r="B503" s="51" t="s">
        <v>402</v>
      </c>
      <c r="C503" s="50">
        <v>2022</v>
      </c>
      <c r="D503" s="50">
        <v>132</v>
      </c>
      <c r="E503" s="51" t="s">
        <v>19</v>
      </c>
      <c r="F503" s="50">
        <v>100</v>
      </c>
      <c r="G503" s="50">
        <v>100</v>
      </c>
      <c r="H503" s="50">
        <v>16</v>
      </c>
      <c r="I503" s="50">
        <v>400700</v>
      </c>
      <c r="J503" s="57">
        <v>413.65263626040002</v>
      </c>
      <c r="K503" s="8">
        <f t="shared" si="7"/>
        <v>6618.4421801664002</v>
      </c>
    </row>
    <row r="504" spans="1:11" x14ac:dyDescent="0.35">
      <c r="A504" s="50">
        <v>921025610</v>
      </c>
      <c r="B504" s="51" t="s">
        <v>402</v>
      </c>
      <c r="C504" s="50">
        <v>2022</v>
      </c>
      <c r="D504" s="50">
        <v>24</v>
      </c>
      <c r="E504" s="51" t="s">
        <v>21</v>
      </c>
      <c r="F504" s="50">
        <v>100</v>
      </c>
      <c r="G504" s="50">
        <v>100</v>
      </c>
      <c r="H504" s="50">
        <v>10</v>
      </c>
      <c r="I504" s="50">
        <v>400200</v>
      </c>
      <c r="J504" s="57">
        <v>32.904186975259101</v>
      </c>
      <c r="K504" s="8">
        <f t="shared" si="7"/>
        <v>329.04186975259103</v>
      </c>
    </row>
    <row r="505" spans="1:11" x14ac:dyDescent="0.35">
      <c r="A505" s="50">
        <v>921025610</v>
      </c>
      <c r="B505" s="51" t="s">
        <v>402</v>
      </c>
      <c r="C505" s="50">
        <v>2022</v>
      </c>
      <c r="D505" s="50">
        <v>132</v>
      </c>
      <c r="E505" s="51" t="s">
        <v>21</v>
      </c>
      <c r="F505" s="50">
        <v>100</v>
      </c>
      <c r="G505" s="50">
        <v>100</v>
      </c>
      <c r="H505" s="50">
        <v>3</v>
      </c>
      <c r="I505" s="50">
        <v>400600</v>
      </c>
      <c r="J505" s="57">
        <v>206.82631813020001</v>
      </c>
      <c r="K505" s="8">
        <f t="shared" si="7"/>
        <v>620.47895439060005</v>
      </c>
    </row>
    <row r="506" spans="1:11" x14ac:dyDescent="0.35">
      <c r="A506" s="50">
        <v>924619260</v>
      </c>
      <c r="B506" s="51" t="s">
        <v>363</v>
      </c>
      <c r="C506" s="50">
        <v>2022</v>
      </c>
      <c r="D506" s="50">
        <v>66</v>
      </c>
      <c r="E506" s="51" t="s">
        <v>19</v>
      </c>
      <c r="F506" s="50">
        <v>100</v>
      </c>
      <c r="G506" s="50">
        <v>100</v>
      </c>
      <c r="H506" s="50">
        <v>5</v>
      </c>
      <c r="I506" s="50">
        <v>400500</v>
      </c>
      <c r="J506" s="57">
        <v>188.02392557290901</v>
      </c>
      <c r="K506" s="8">
        <f t="shared" si="7"/>
        <v>940.11962786454501</v>
      </c>
    </row>
    <row r="507" spans="1:11" x14ac:dyDescent="0.35">
      <c r="A507" s="50">
        <v>924619260</v>
      </c>
      <c r="B507" s="51" t="s">
        <v>363</v>
      </c>
      <c r="C507" s="50">
        <v>2022</v>
      </c>
      <c r="D507" s="50">
        <v>132</v>
      </c>
      <c r="E507" s="51" t="s">
        <v>19</v>
      </c>
      <c r="F507" s="50">
        <v>100</v>
      </c>
      <c r="G507" s="50">
        <v>100</v>
      </c>
      <c r="H507" s="50">
        <v>4</v>
      </c>
      <c r="I507" s="50">
        <v>400700</v>
      </c>
      <c r="J507" s="57">
        <v>413.65263626040002</v>
      </c>
      <c r="K507" s="8">
        <f t="shared" si="7"/>
        <v>1654.6105450416001</v>
      </c>
    </row>
    <row r="508" spans="1:11" x14ac:dyDescent="0.35">
      <c r="A508" s="50">
        <v>924619260</v>
      </c>
      <c r="B508" s="51" t="s">
        <v>363</v>
      </c>
      <c r="C508" s="50">
        <v>2022</v>
      </c>
      <c r="D508" s="50">
        <v>66</v>
      </c>
      <c r="E508" s="51" t="s">
        <v>21</v>
      </c>
      <c r="F508" s="50">
        <v>0</v>
      </c>
      <c r="G508" s="50">
        <v>100</v>
      </c>
      <c r="H508" s="50">
        <v>2</v>
      </c>
      <c r="I508" s="50">
        <v>400400</v>
      </c>
      <c r="J508" s="57">
        <v>94.011962786454603</v>
      </c>
      <c r="K508" s="8">
        <f t="shared" si="7"/>
        <v>94.011962786454603</v>
      </c>
    </row>
    <row r="509" spans="1:11" x14ac:dyDescent="0.35">
      <c r="A509" s="50">
        <v>924619260</v>
      </c>
      <c r="B509" s="51" t="s">
        <v>363</v>
      </c>
      <c r="C509" s="50">
        <v>2022</v>
      </c>
      <c r="D509" s="50">
        <v>24</v>
      </c>
      <c r="E509" s="51" t="s">
        <v>21</v>
      </c>
      <c r="F509" s="50">
        <v>100</v>
      </c>
      <c r="G509" s="50">
        <v>100</v>
      </c>
      <c r="H509" s="50">
        <v>86</v>
      </c>
      <c r="I509" s="50">
        <v>400200</v>
      </c>
      <c r="J509" s="57">
        <v>32.904186975259101</v>
      </c>
      <c r="K509" s="8">
        <f t="shared" si="7"/>
        <v>2829.7600798722829</v>
      </c>
    </row>
    <row r="510" spans="1:11" x14ac:dyDescent="0.35">
      <c r="A510" s="50">
        <v>924619260</v>
      </c>
      <c r="B510" s="51" t="s">
        <v>363</v>
      </c>
      <c r="C510" s="50">
        <v>2022</v>
      </c>
      <c r="D510" s="50">
        <v>66</v>
      </c>
      <c r="E510" s="51" t="s">
        <v>21</v>
      </c>
      <c r="F510" s="50">
        <v>100</v>
      </c>
      <c r="G510" s="50">
        <v>100</v>
      </c>
      <c r="H510" s="50">
        <v>30</v>
      </c>
      <c r="I510" s="50">
        <v>400400</v>
      </c>
      <c r="J510" s="57">
        <v>94.011962786454603</v>
      </c>
      <c r="K510" s="8">
        <f t="shared" si="7"/>
        <v>2820.358883593638</v>
      </c>
    </row>
    <row r="511" spans="1:11" x14ac:dyDescent="0.35">
      <c r="A511" s="50">
        <v>924619260</v>
      </c>
      <c r="B511" s="51" t="s">
        <v>363</v>
      </c>
      <c r="C511" s="50">
        <v>2022</v>
      </c>
      <c r="D511" s="50">
        <v>132</v>
      </c>
      <c r="E511" s="51" t="s">
        <v>21</v>
      </c>
      <c r="F511" s="50">
        <v>100</v>
      </c>
      <c r="G511" s="50">
        <v>100</v>
      </c>
      <c r="H511" s="50">
        <v>2</v>
      </c>
      <c r="I511" s="50">
        <v>400600</v>
      </c>
      <c r="J511" s="57">
        <v>206.82631813020001</v>
      </c>
      <c r="K511" s="8">
        <f t="shared" si="7"/>
        <v>413.65263626040002</v>
      </c>
    </row>
    <row r="512" spans="1:11" x14ac:dyDescent="0.35">
      <c r="A512" s="50">
        <v>924619260</v>
      </c>
      <c r="B512" s="51" t="s">
        <v>363</v>
      </c>
      <c r="C512" s="50">
        <v>2022</v>
      </c>
      <c r="D512" s="50">
        <v>300</v>
      </c>
      <c r="E512" s="51" t="s">
        <v>21</v>
      </c>
      <c r="F512" s="50">
        <v>100</v>
      </c>
      <c r="G512" s="50">
        <v>100</v>
      </c>
      <c r="H512" s="50">
        <v>0</v>
      </c>
      <c r="I512" s="50">
        <v>400800</v>
      </c>
      <c r="J512" s="57">
        <v>564.07177671872796</v>
      </c>
      <c r="K512" s="8">
        <f t="shared" si="7"/>
        <v>0</v>
      </c>
    </row>
    <row r="513" spans="1:11" x14ac:dyDescent="0.35">
      <c r="A513" s="50">
        <v>997712099</v>
      </c>
      <c r="B513" s="51" t="s">
        <v>304</v>
      </c>
      <c r="C513" s="50">
        <v>2022</v>
      </c>
      <c r="D513" s="50">
        <v>24</v>
      </c>
      <c r="E513" s="51" t="s">
        <v>21</v>
      </c>
      <c r="F513" s="50">
        <v>100</v>
      </c>
      <c r="G513" s="50">
        <v>100</v>
      </c>
      <c r="H513" s="50">
        <v>4</v>
      </c>
      <c r="I513" s="50">
        <v>400200</v>
      </c>
      <c r="J513" s="57">
        <v>32.904186975259101</v>
      </c>
      <c r="K513" s="8">
        <f t="shared" si="7"/>
        <v>131.6167479010364</v>
      </c>
    </row>
    <row r="514" spans="1:11" x14ac:dyDescent="0.35">
      <c r="A514" s="50">
        <v>925803375</v>
      </c>
      <c r="B514" s="51" t="s">
        <v>403</v>
      </c>
      <c r="C514" s="50">
        <v>2022</v>
      </c>
      <c r="D514" s="50">
        <v>24</v>
      </c>
      <c r="E514" s="51" t="s">
        <v>19</v>
      </c>
      <c r="F514" s="50">
        <v>100</v>
      </c>
      <c r="G514" s="50">
        <v>100</v>
      </c>
      <c r="H514" s="50">
        <v>12</v>
      </c>
      <c r="I514" s="50">
        <v>400300</v>
      </c>
      <c r="J514" s="57">
        <v>65.808373950518202</v>
      </c>
      <c r="K514" s="8">
        <f t="shared" si="7"/>
        <v>789.70048740621837</v>
      </c>
    </row>
    <row r="515" spans="1:11" x14ac:dyDescent="0.35">
      <c r="A515" s="50">
        <v>925803375</v>
      </c>
      <c r="B515" s="51" t="s">
        <v>403</v>
      </c>
      <c r="C515" s="50">
        <v>2022</v>
      </c>
      <c r="D515" s="50">
        <v>66</v>
      </c>
      <c r="E515" s="51" t="s">
        <v>21</v>
      </c>
      <c r="F515" s="50">
        <v>50</v>
      </c>
      <c r="G515" s="50">
        <v>50</v>
      </c>
      <c r="H515" s="50">
        <v>1</v>
      </c>
      <c r="I515" s="50">
        <v>400400</v>
      </c>
      <c r="J515" s="57">
        <v>94.011962786454603</v>
      </c>
      <c r="K515" s="8">
        <f t="shared" si="7"/>
        <v>47.005981393227302</v>
      </c>
    </row>
    <row r="516" spans="1:11" x14ac:dyDescent="0.35">
      <c r="A516" s="50">
        <v>925803375</v>
      </c>
      <c r="B516" s="51" t="s">
        <v>403</v>
      </c>
      <c r="C516" s="50">
        <v>2022</v>
      </c>
      <c r="D516" s="50">
        <v>24</v>
      </c>
      <c r="E516" s="51" t="s">
        <v>21</v>
      </c>
      <c r="F516" s="50">
        <v>100</v>
      </c>
      <c r="G516" s="50">
        <v>100</v>
      </c>
      <c r="H516" s="50">
        <v>34</v>
      </c>
      <c r="I516" s="50">
        <v>400200</v>
      </c>
      <c r="J516" s="57">
        <v>32.904186975259101</v>
      </c>
      <c r="K516" s="8">
        <f t="shared" ref="K516:K553" si="8">(H516*0.5*(F516/100+G516/100))*J516</f>
        <v>1118.7423571588095</v>
      </c>
    </row>
    <row r="517" spans="1:11" x14ac:dyDescent="0.35">
      <c r="A517" s="50">
        <v>925803375</v>
      </c>
      <c r="B517" s="51" t="s">
        <v>403</v>
      </c>
      <c r="C517" s="50">
        <v>2022</v>
      </c>
      <c r="D517" s="50">
        <v>66</v>
      </c>
      <c r="E517" s="51" t="s">
        <v>21</v>
      </c>
      <c r="F517" s="50">
        <v>100</v>
      </c>
      <c r="G517" s="50">
        <v>100</v>
      </c>
      <c r="H517" s="50">
        <v>19</v>
      </c>
      <c r="I517" s="50">
        <v>400400</v>
      </c>
      <c r="J517" s="57">
        <v>94.011962786454603</v>
      </c>
      <c r="K517" s="8">
        <f t="shared" si="8"/>
        <v>1786.2272929426374</v>
      </c>
    </row>
    <row r="518" spans="1:11" x14ac:dyDescent="0.35">
      <c r="A518" s="50">
        <v>925803375</v>
      </c>
      <c r="B518" s="51" t="s">
        <v>403</v>
      </c>
      <c r="C518" s="50">
        <v>2022</v>
      </c>
      <c r="D518" s="50">
        <v>132</v>
      </c>
      <c r="E518" s="51" t="s">
        <v>21</v>
      </c>
      <c r="F518" s="50">
        <v>100</v>
      </c>
      <c r="G518" s="50">
        <v>100</v>
      </c>
      <c r="H518" s="50">
        <v>1</v>
      </c>
      <c r="I518" s="50">
        <v>400600</v>
      </c>
      <c r="J518" s="57">
        <v>206.82631813020001</v>
      </c>
      <c r="K518" s="8">
        <f t="shared" si="8"/>
        <v>206.82631813020001</v>
      </c>
    </row>
    <row r="519" spans="1:11" x14ac:dyDescent="0.35">
      <c r="A519" s="50">
        <v>918999361</v>
      </c>
      <c r="B519" s="51" t="s">
        <v>529</v>
      </c>
      <c r="C519" s="50">
        <v>2022</v>
      </c>
      <c r="D519" s="50">
        <v>66</v>
      </c>
      <c r="E519" s="51" t="s">
        <v>19</v>
      </c>
      <c r="F519" s="50">
        <v>0</v>
      </c>
      <c r="G519" s="50">
        <v>100</v>
      </c>
      <c r="H519" s="50">
        <v>0</v>
      </c>
      <c r="I519" s="50">
        <v>400500</v>
      </c>
      <c r="J519" s="57">
        <v>188.02392557290901</v>
      </c>
      <c r="K519" s="8">
        <f t="shared" si="8"/>
        <v>0</v>
      </c>
    </row>
    <row r="520" spans="1:11" x14ac:dyDescent="0.35">
      <c r="A520" s="50">
        <v>918999361</v>
      </c>
      <c r="B520" s="51" t="s">
        <v>529</v>
      </c>
      <c r="C520" s="50">
        <v>2022</v>
      </c>
      <c r="D520" s="50">
        <v>66</v>
      </c>
      <c r="E520" s="51" t="s">
        <v>19</v>
      </c>
      <c r="F520" s="50">
        <v>100</v>
      </c>
      <c r="G520" s="50">
        <v>100</v>
      </c>
      <c r="H520" s="50">
        <v>4</v>
      </c>
      <c r="I520" s="50">
        <v>400500</v>
      </c>
      <c r="J520" s="57">
        <v>188.02392557290901</v>
      </c>
      <c r="K520" s="8">
        <f t="shared" si="8"/>
        <v>752.09570229163603</v>
      </c>
    </row>
    <row r="521" spans="1:11" x14ac:dyDescent="0.35">
      <c r="A521" s="50">
        <v>918999361</v>
      </c>
      <c r="B521" s="51" t="s">
        <v>529</v>
      </c>
      <c r="C521" s="50">
        <v>2022</v>
      </c>
      <c r="D521" s="50">
        <v>132</v>
      </c>
      <c r="E521" s="51" t="s">
        <v>19</v>
      </c>
      <c r="F521" s="50">
        <v>100</v>
      </c>
      <c r="G521" s="50">
        <v>100</v>
      </c>
      <c r="H521" s="50">
        <v>1</v>
      </c>
      <c r="I521" s="50">
        <v>400700</v>
      </c>
      <c r="J521" s="57">
        <v>413.65263626040002</v>
      </c>
      <c r="K521" s="8">
        <f t="shared" si="8"/>
        <v>413.65263626040002</v>
      </c>
    </row>
    <row r="522" spans="1:11" x14ac:dyDescent="0.35">
      <c r="A522" s="50">
        <v>918999361</v>
      </c>
      <c r="B522" s="51" t="s">
        <v>529</v>
      </c>
      <c r="C522" s="50">
        <v>2022</v>
      </c>
      <c r="D522" s="50">
        <v>5</v>
      </c>
      <c r="E522" s="51" t="s">
        <v>21</v>
      </c>
      <c r="F522" s="50">
        <v>100</v>
      </c>
      <c r="G522" s="50">
        <v>100</v>
      </c>
      <c r="H522" s="50">
        <v>4</v>
      </c>
      <c r="I522" s="50">
        <v>400000</v>
      </c>
      <c r="J522" s="57">
        <v>32.904186975259101</v>
      </c>
      <c r="K522" s="8">
        <f t="shared" si="8"/>
        <v>131.6167479010364</v>
      </c>
    </row>
    <row r="523" spans="1:11" x14ac:dyDescent="0.35">
      <c r="A523" s="50">
        <v>918999361</v>
      </c>
      <c r="B523" s="51" t="s">
        <v>529</v>
      </c>
      <c r="C523" s="50">
        <v>2022</v>
      </c>
      <c r="D523" s="50">
        <v>24</v>
      </c>
      <c r="E523" s="51" t="s">
        <v>21</v>
      </c>
      <c r="F523" s="50">
        <v>100</v>
      </c>
      <c r="G523" s="50">
        <v>100</v>
      </c>
      <c r="H523" s="50">
        <v>40</v>
      </c>
      <c r="I523" s="50">
        <v>400200</v>
      </c>
      <c r="J523" s="57">
        <v>32.904186975259101</v>
      </c>
      <c r="K523" s="8">
        <f t="shared" si="8"/>
        <v>1316.1674790103641</v>
      </c>
    </row>
    <row r="524" spans="1:11" x14ac:dyDescent="0.35">
      <c r="A524" s="50">
        <v>918999361</v>
      </c>
      <c r="B524" s="51" t="s">
        <v>529</v>
      </c>
      <c r="C524" s="50">
        <v>2022</v>
      </c>
      <c r="D524" s="50">
        <v>66</v>
      </c>
      <c r="E524" s="51" t="s">
        <v>21</v>
      </c>
      <c r="F524" s="50">
        <v>100</v>
      </c>
      <c r="G524" s="50">
        <v>100</v>
      </c>
      <c r="H524" s="50">
        <v>7</v>
      </c>
      <c r="I524" s="50">
        <v>400400</v>
      </c>
      <c r="J524" s="57">
        <v>94.011962786454603</v>
      </c>
      <c r="K524" s="8">
        <f t="shared" si="8"/>
        <v>658.08373950518217</v>
      </c>
    </row>
    <row r="525" spans="1:11" x14ac:dyDescent="0.35">
      <c r="A525" s="50">
        <v>918999361</v>
      </c>
      <c r="B525" s="51" t="s">
        <v>529</v>
      </c>
      <c r="C525" s="50">
        <v>2022</v>
      </c>
      <c r="D525" s="50">
        <v>132</v>
      </c>
      <c r="E525" s="51" t="s">
        <v>21</v>
      </c>
      <c r="F525" s="50">
        <v>100</v>
      </c>
      <c r="G525" s="50">
        <v>100</v>
      </c>
      <c r="H525" s="50">
        <v>9</v>
      </c>
      <c r="I525" s="50">
        <v>400600</v>
      </c>
      <c r="J525" s="57">
        <v>206.82631813020001</v>
      </c>
      <c r="K525" s="8">
        <f t="shared" si="8"/>
        <v>1861.4368631718</v>
      </c>
    </row>
    <row r="526" spans="1:11" x14ac:dyDescent="0.35">
      <c r="A526" s="50">
        <v>988807648</v>
      </c>
      <c r="B526" s="51" t="s">
        <v>364</v>
      </c>
      <c r="C526" s="50">
        <v>2022</v>
      </c>
      <c r="D526" s="50">
        <v>24</v>
      </c>
      <c r="E526" s="51" t="s">
        <v>19</v>
      </c>
      <c r="F526" s="50">
        <v>100</v>
      </c>
      <c r="G526" s="50">
        <v>100</v>
      </c>
      <c r="H526" s="50">
        <v>40</v>
      </c>
      <c r="I526" s="50">
        <v>400300</v>
      </c>
      <c r="J526" s="57">
        <v>65.808373950518202</v>
      </c>
      <c r="K526" s="8">
        <f t="shared" si="8"/>
        <v>2632.3349580207282</v>
      </c>
    </row>
    <row r="527" spans="1:11" x14ac:dyDescent="0.35">
      <c r="A527" s="50">
        <v>988807648</v>
      </c>
      <c r="B527" s="51" t="s">
        <v>364</v>
      </c>
      <c r="C527" s="50">
        <v>2022</v>
      </c>
      <c r="D527" s="50">
        <v>66</v>
      </c>
      <c r="E527" s="51" t="s">
        <v>19</v>
      </c>
      <c r="F527" s="50">
        <v>100</v>
      </c>
      <c r="G527" s="50">
        <v>100</v>
      </c>
      <c r="H527" s="50">
        <v>18</v>
      </c>
      <c r="I527" s="50">
        <v>400500</v>
      </c>
      <c r="J527" s="57">
        <v>188.02392557290901</v>
      </c>
      <c r="K527" s="8">
        <f t="shared" si="8"/>
        <v>3384.4306603123623</v>
      </c>
    </row>
    <row r="528" spans="1:11" x14ac:dyDescent="0.35">
      <c r="A528" s="50">
        <v>988807648</v>
      </c>
      <c r="B528" s="51" t="s">
        <v>364</v>
      </c>
      <c r="C528" s="50">
        <v>2022</v>
      </c>
      <c r="D528" s="50">
        <v>132</v>
      </c>
      <c r="E528" s="51" t="s">
        <v>19</v>
      </c>
      <c r="F528" s="50">
        <v>100</v>
      </c>
      <c r="G528" s="50">
        <v>100</v>
      </c>
      <c r="H528" s="50">
        <v>18</v>
      </c>
      <c r="I528" s="50">
        <v>400700</v>
      </c>
      <c r="J528" s="57">
        <v>413.65263626040002</v>
      </c>
      <c r="K528" s="8">
        <f t="shared" si="8"/>
        <v>7445.7474526872002</v>
      </c>
    </row>
    <row r="529" spans="1:11" x14ac:dyDescent="0.35">
      <c r="A529" s="50">
        <v>988807648</v>
      </c>
      <c r="B529" s="51" t="s">
        <v>364</v>
      </c>
      <c r="C529" s="50">
        <v>2022</v>
      </c>
      <c r="D529" s="50">
        <v>5</v>
      </c>
      <c r="E529" s="51" t="s">
        <v>21</v>
      </c>
      <c r="F529" s="50">
        <v>100</v>
      </c>
      <c r="G529" s="50">
        <v>100</v>
      </c>
      <c r="H529" s="50">
        <v>1</v>
      </c>
      <c r="I529" s="50">
        <v>400000</v>
      </c>
      <c r="J529" s="57">
        <v>32.904186975259101</v>
      </c>
      <c r="K529" s="8">
        <f t="shared" si="8"/>
        <v>32.904186975259101</v>
      </c>
    </row>
    <row r="530" spans="1:11" x14ac:dyDescent="0.35">
      <c r="A530" s="50">
        <v>988807648</v>
      </c>
      <c r="B530" s="51" t="s">
        <v>364</v>
      </c>
      <c r="C530" s="50">
        <v>2022</v>
      </c>
      <c r="D530" s="50">
        <v>24</v>
      </c>
      <c r="E530" s="51" t="s">
        <v>21</v>
      </c>
      <c r="F530" s="50">
        <v>100</v>
      </c>
      <c r="G530" s="50">
        <v>100</v>
      </c>
      <c r="H530" s="50">
        <v>167</v>
      </c>
      <c r="I530" s="50">
        <v>400200</v>
      </c>
      <c r="J530" s="57">
        <v>32.904186975259101</v>
      </c>
      <c r="K530" s="8">
        <f t="shared" si="8"/>
        <v>5494.9992248682702</v>
      </c>
    </row>
    <row r="531" spans="1:11" x14ac:dyDescent="0.35">
      <c r="A531" s="50">
        <v>988807648</v>
      </c>
      <c r="B531" s="51" t="s">
        <v>364</v>
      </c>
      <c r="C531" s="50">
        <v>2022</v>
      </c>
      <c r="D531" s="50">
        <v>66</v>
      </c>
      <c r="E531" s="51" t="s">
        <v>21</v>
      </c>
      <c r="F531" s="50">
        <v>100</v>
      </c>
      <c r="G531" s="50">
        <v>100</v>
      </c>
      <c r="H531" s="50">
        <v>107</v>
      </c>
      <c r="I531" s="50">
        <v>400400</v>
      </c>
      <c r="J531" s="57">
        <v>94.011962786454603</v>
      </c>
      <c r="K531" s="8">
        <f t="shared" si="8"/>
        <v>10059.280018150643</v>
      </c>
    </row>
    <row r="532" spans="1:11" x14ac:dyDescent="0.35">
      <c r="A532" s="50">
        <v>988807648</v>
      </c>
      <c r="B532" s="51" t="s">
        <v>364</v>
      </c>
      <c r="C532" s="50">
        <v>2022</v>
      </c>
      <c r="D532" s="50">
        <v>132</v>
      </c>
      <c r="E532" s="51" t="s">
        <v>21</v>
      </c>
      <c r="F532" s="50">
        <v>100</v>
      </c>
      <c r="G532" s="50">
        <v>100</v>
      </c>
      <c r="H532" s="50">
        <v>5</v>
      </c>
      <c r="I532" s="50">
        <v>400600</v>
      </c>
      <c r="J532" s="57">
        <v>206.82631813020001</v>
      </c>
      <c r="K532" s="8">
        <f t="shared" si="8"/>
        <v>1034.1315906510001</v>
      </c>
    </row>
    <row r="533" spans="1:11" x14ac:dyDescent="0.35">
      <c r="A533" s="50">
        <v>978631029</v>
      </c>
      <c r="B533" s="51" t="s">
        <v>316</v>
      </c>
      <c r="C533" s="50">
        <v>2022</v>
      </c>
      <c r="D533" s="50">
        <v>24</v>
      </c>
      <c r="E533" s="51" t="s">
        <v>19</v>
      </c>
      <c r="F533" s="50">
        <v>100</v>
      </c>
      <c r="G533" s="50">
        <v>100</v>
      </c>
      <c r="H533" s="50">
        <v>351</v>
      </c>
      <c r="I533" s="50">
        <v>400300</v>
      </c>
      <c r="J533" s="57">
        <v>65.808373950518202</v>
      </c>
      <c r="K533" s="8">
        <f t="shared" si="8"/>
        <v>23098.739256631889</v>
      </c>
    </row>
    <row r="534" spans="1:11" x14ac:dyDescent="0.35">
      <c r="A534" s="50">
        <v>978631029</v>
      </c>
      <c r="B534" s="51" t="s">
        <v>316</v>
      </c>
      <c r="C534" s="50">
        <v>2022</v>
      </c>
      <c r="D534" s="50">
        <v>66</v>
      </c>
      <c r="E534" s="51" t="s">
        <v>19</v>
      </c>
      <c r="F534" s="50">
        <v>100</v>
      </c>
      <c r="G534" s="50">
        <v>100</v>
      </c>
      <c r="H534" s="50">
        <v>84</v>
      </c>
      <c r="I534" s="50">
        <v>400500</v>
      </c>
      <c r="J534" s="57">
        <v>188.02392557290901</v>
      </c>
      <c r="K534" s="8">
        <f t="shared" si="8"/>
        <v>15794.009748124357</v>
      </c>
    </row>
    <row r="535" spans="1:11" x14ac:dyDescent="0.35">
      <c r="A535" s="50">
        <v>978631029</v>
      </c>
      <c r="B535" s="51" t="s">
        <v>316</v>
      </c>
      <c r="C535" s="50">
        <v>2022</v>
      </c>
      <c r="D535" s="50">
        <v>132</v>
      </c>
      <c r="E535" s="51" t="s">
        <v>19</v>
      </c>
      <c r="F535" s="50">
        <v>100</v>
      </c>
      <c r="G535" s="50">
        <v>100</v>
      </c>
      <c r="H535" s="50">
        <v>23</v>
      </c>
      <c r="I535" s="50">
        <v>400700</v>
      </c>
      <c r="J535" s="57">
        <v>413.65263626040002</v>
      </c>
      <c r="K535" s="8">
        <f t="shared" si="8"/>
        <v>9514.0106339892009</v>
      </c>
    </row>
    <row r="536" spans="1:11" x14ac:dyDescent="0.35">
      <c r="A536" s="50">
        <v>978631029</v>
      </c>
      <c r="B536" s="51" t="s">
        <v>316</v>
      </c>
      <c r="C536" s="50">
        <v>2022</v>
      </c>
      <c r="D536" s="50">
        <v>24</v>
      </c>
      <c r="E536" s="51" t="s">
        <v>21</v>
      </c>
      <c r="F536" s="50">
        <v>100</v>
      </c>
      <c r="G536" s="50">
        <v>100</v>
      </c>
      <c r="H536" s="50">
        <v>294</v>
      </c>
      <c r="I536" s="50">
        <v>400200</v>
      </c>
      <c r="J536" s="57">
        <v>32.904186975259101</v>
      </c>
      <c r="K536" s="8">
        <f t="shared" si="8"/>
        <v>9673.830970726176</v>
      </c>
    </row>
    <row r="537" spans="1:11" x14ac:dyDescent="0.35">
      <c r="A537" s="50">
        <v>978631029</v>
      </c>
      <c r="B537" s="51" t="s">
        <v>316</v>
      </c>
      <c r="C537" s="50">
        <v>2022</v>
      </c>
      <c r="D537" s="50">
        <v>66</v>
      </c>
      <c r="E537" s="51" t="s">
        <v>21</v>
      </c>
      <c r="F537" s="50">
        <v>100</v>
      </c>
      <c r="G537" s="50">
        <v>100</v>
      </c>
      <c r="H537" s="50">
        <v>132</v>
      </c>
      <c r="I537" s="50">
        <v>400400</v>
      </c>
      <c r="J537" s="57">
        <v>94.011962786454603</v>
      </c>
      <c r="K537" s="8">
        <f t="shared" si="8"/>
        <v>12409.579087812008</v>
      </c>
    </row>
    <row r="538" spans="1:11" x14ac:dyDescent="0.35">
      <c r="A538" s="50">
        <v>978631029</v>
      </c>
      <c r="B538" s="51" t="s">
        <v>316</v>
      </c>
      <c r="C538" s="50">
        <v>2022</v>
      </c>
      <c r="D538" s="50">
        <v>132</v>
      </c>
      <c r="E538" s="51" t="s">
        <v>21</v>
      </c>
      <c r="F538" s="50">
        <v>100</v>
      </c>
      <c r="G538" s="50">
        <v>100</v>
      </c>
      <c r="H538" s="50">
        <v>58</v>
      </c>
      <c r="I538" s="50">
        <v>400600</v>
      </c>
      <c r="J538" s="57">
        <v>206.82631813020001</v>
      </c>
      <c r="K538" s="8">
        <f t="shared" si="8"/>
        <v>11995.926451551601</v>
      </c>
    </row>
    <row r="539" spans="1:11" x14ac:dyDescent="0.35">
      <c r="A539" s="50">
        <v>916763476</v>
      </c>
      <c r="B539" s="51" t="s">
        <v>28</v>
      </c>
      <c r="C539" s="50">
        <v>2022</v>
      </c>
      <c r="D539" s="50">
        <v>132</v>
      </c>
      <c r="E539" s="51" t="s">
        <v>21</v>
      </c>
      <c r="F539" s="50">
        <v>100</v>
      </c>
      <c r="G539" s="50">
        <v>100</v>
      </c>
      <c r="H539" s="50">
        <v>2</v>
      </c>
      <c r="I539" s="50">
        <v>400600</v>
      </c>
      <c r="J539" s="57">
        <v>206.82631813020001</v>
      </c>
      <c r="K539" s="8">
        <f t="shared" si="8"/>
        <v>413.65263626040002</v>
      </c>
    </row>
    <row r="540" spans="1:11" x14ac:dyDescent="0.35">
      <c r="A540" s="50">
        <v>968168134</v>
      </c>
      <c r="B540" s="51" t="s">
        <v>365</v>
      </c>
      <c r="C540" s="50">
        <v>2022</v>
      </c>
      <c r="D540" s="50">
        <v>24</v>
      </c>
      <c r="E540" s="51" t="s">
        <v>21</v>
      </c>
      <c r="F540" s="50">
        <v>100</v>
      </c>
      <c r="G540" s="50">
        <v>100</v>
      </c>
      <c r="H540" s="50">
        <v>21</v>
      </c>
      <c r="I540" s="50">
        <v>400200</v>
      </c>
      <c r="J540" s="57">
        <v>32.904186975259101</v>
      </c>
      <c r="K540" s="8">
        <f t="shared" si="8"/>
        <v>690.98792648044116</v>
      </c>
    </row>
    <row r="541" spans="1:11" x14ac:dyDescent="0.35">
      <c r="A541" s="50">
        <v>968168134</v>
      </c>
      <c r="B541" s="51" t="s">
        <v>365</v>
      </c>
      <c r="C541" s="50">
        <v>2022</v>
      </c>
      <c r="D541" s="50">
        <v>66</v>
      </c>
      <c r="E541" s="51" t="s">
        <v>21</v>
      </c>
      <c r="F541" s="50">
        <v>100</v>
      </c>
      <c r="G541" s="50">
        <v>100</v>
      </c>
      <c r="H541" s="50">
        <v>18</v>
      </c>
      <c r="I541" s="50">
        <v>400400</v>
      </c>
      <c r="J541" s="57">
        <v>94.011962786454603</v>
      </c>
      <c r="K541" s="8">
        <f t="shared" si="8"/>
        <v>1692.215330156183</v>
      </c>
    </row>
    <row r="542" spans="1:11" x14ac:dyDescent="0.35">
      <c r="A542" s="50">
        <v>979399901</v>
      </c>
      <c r="B542" s="51" t="s">
        <v>366</v>
      </c>
      <c r="C542" s="50">
        <v>2022</v>
      </c>
      <c r="D542" s="50">
        <v>66</v>
      </c>
      <c r="E542" s="51" t="s">
        <v>21</v>
      </c>
      <c r="F542" s="50">
        <v>50</v>
      </c>
      <c r="G542" s="50">
        <v>50</v>
      </c>
      <c r="H542" s="50">
        <v>1</v>
      </c>
      <c r="I542" s="50">
        <v>400400</v>
      </c>
      <c r="J542" s="57">
        <v>94.011962786454603</v>
      </c>
      <c r="K542" s="8">
        <f t="shared" si="8"/>
        <v>47.005981393227302</v>
      </c>
    </row>
    <row r="543" spans="1:11" x14ac:dyDescent="0.35">
      <c r="A543" s="50">
        <v>979399901</v>
      </c>
      <c r="B543" s="51" t="s">
        <v>366</v>
      </c>
      <c r="C543" s="50">
        <v>2022</v>
      </c>
      <c r="D543" s="50">
        <v>24</v>
      </c>
      <c r="E543" s="51" t="s">
        <v>21</v>
      </c>
      <c r="F543" s="50">
        <v>100</v>
      </c>
      <c r="G543" s="50">
        <v>100</v>
      </c>
      <c r="H543" s="50">
        <v>31</v>
      </c>
      <c r="I543" s="50">
        <v>400200</v>
      </c>
      <c r="J543" s="57">
        <v>32.904186975259101</v>
      </c>
      <c r="K543" s="8">
        <f t="shared" si="8"/>
        <v>1020.0297962330321</v>
      </c>
    </row>
    <row r="544" spans="1:11" x14ac:dyDescent="0.35">
      <c r="A544" s="50">
        <v>979399901</v>
      </c>
      <c r="B544" s="51" t="s">
        <v>366</v>
      </c>
      <c r="C544" s="50">
        <v>2022</v>
      </c>
      <c r="D544" s="50">
        <v>66</v>
      </c>
      <c r="E544" s="51" t="s">
        <v>21</v>
      </c>
      <c r="F544" s="50">
        <v>100</v>
      </c>
      <c r="G544" s="50">
        <v>100</v>
      </c>
      <c r="H544" s="50">
        <v>4</v>
      </c>
      <c r="I544" s="50">
        <v>400400</v>
      </c>
      <c r="J544" s="57">
        <v>94.011962786454603</v>
      </c>
      <c r="K544" s="8">
        <f t="shared" si="8"/>
        <v>376.04785114581841</v>
      </c>
    </row>
    <row r="545" spans="1:11" x14ac:dyDescent="0.35">
      <c r="A545" s="50">
        <v>979399901</v>
      </c>
      <c r="B545" s="51" t="s">
        <v>366</v>
      </c>
      <c r="C545" s="50">
        <v>2022</v>
      </c>
      <c r="D545" s="50">
        <v>132</v>
      </c>
      <c r="E545" s="51" t="s">
        <v>21</v>
      </c>
      <c r="F545" s="50">
        <v>100</v>
      </c>
      <c r="G545" s="50">
        <v>100</v>
      </c>
      <c r="H545" s="50">
        <v>6</v>
      </c>
      <c r="I545" s="50">
        <v>400600</v>
      </c>
      <c r="J545" s="57">
        <v>206.82631813020001</v>
      </c>
      <c r="K545" s="8">
        <f t="shared" si="8"/>
        <v>1240.9579087812001</v>
      </c>
    </row>
    <row r="546" spans="1:11" x14ac:dyDescent="0.35">
      <c r="A546" s="50">
        <v>916319908</v>
      </c>
      <c r="B546" s="51" t="s">
        <v>367</v>
      </c>
      <c r="C546" s="50">
        <v>2022</v>
      </c>
      <c r="D546" s="50">
        <v>24</v>
      </c>
      <c r="E546" s="51" t="s">
        <v>19</v>
      </c>
      <c r="F546" s="50">
        <v>100</v>
      </c>
      <c r="G546" s="50">
        <v>100</v>
      </c>
      <c r="H546" s="50">
        <v>33</v>
      </c>
      <c r="I546" s="50">
        <v>400300</v>
      </c>
      <c r="J546" s="57">
        <v>65.808373950518202</v>
      </c>
      <c r="K546" s="8">
        <f t="shared" si="8"/>
        <v>2171.6763403671007</v>
      </c>
    </row>
    <row r="547" spans="1:11" x14ac:dyDescent="0.35">
      <c r="A547" s="50">
        <v>916319908</v>
      </c>
      <c r="B547" s="51" t="s">
        <v>367</v>
      </c>
      <c r="C547" s="50">
        <v>2022</v>
      </c>
      <c r="D547" s="50">
        <v>24</v>
      </c>
      <c r="E547" s="51" t="s">
        <v>21</v>
      </c>
      <c r="F547" s="50">
        <v>100</v>
      </c>
      <c r="G547" s="50">
        <v>100</v>
      </c>
      <c r="H547" s="50">
        <v>29</v>
      </c>
      <c r="I547" s="50">
        <v>400200</v>
      </c>
      <c r="J547" s="57">
        <v>32.904186975259101</v>
      </c>
      <c r="K547" s="8">
        <f t="shared" si="8"/>
        <v>954.22142228251391</v>
      </c>
    </row>
    <row r="548" spans="1:11" x14ac:dyDescent="0.35">
      <c r="A548" s="50">
        <v>916319908</v>
      </c>
      <c r="B548" s="51" t="s">
        <v>367</v>
      </c>
      <c r="C548" s="50">
        <v>2022</v>
      </c>
      <c r="D548" s="50">
        <v>66</v>
      </c>
      <c r="E548" s="51" t="s">
        <v>21</v>
      </c>
      <c r="F548" s="50">
        <v>100</v>
      </c>
      <c r="G548" s="50">
        <v>100</v>
      </c>
      <c r="H548" s="50">
        <v>30</v>
      </c>
      <c r="I548" s="50">
        <v>400400</v>
      </c>
      <c r="J548" s="57">
        <v>94.011962786454603</v>
      </c>
      <c r="K548" s="8">
        <f t="shared" si="8"/>
        <v>2820.358883593638</v>
      </c>
    </row>
    <row r="549" spans="1:11" x14ac:dyDescent="0.35">
      <c r="A549" s="50">
        <v>921683057</v>
      </c>
      <c r="B549" s="51" t="s">
        <v>368</v>
      </c>
      <c r="C549" s="50">
        <v>2022</v>
      </c>
      <c r="D549" s="50">
        <v>24</v>
      </c>
      <c r="E549" s="51" t="s">
        <v>21</v>
      </c>
      <c r="F549" s="50">
        <v>100</v>
      </c>
      <c r="G549" s="50">
        <v>100</v>
      </c>
      <c r="H549" s="50">
        <v>27</v>
      </c>
      <c r="I549" s="50">
        <v>400200</v>
      </c>
      <c r="J549" s="57">
        <v>32.904186975259101</v>
      </c>
      <c r="K549" s="8">
        <f t="shared" si="8"/>
        <v>888.4130483319957</v>
      </c>
    </row>
    <row r="550" spans="1:11" x14ac:dyDescent="0.35">
      <c r="A550" s="50">
        <v>921683057</v>
      </c>
      <c r="B550" s="51" t="s">
        <v>368</v>
      </c>
      <c r="C550" s="50">
        <v>2022</v>
      </c>
      <c r="D550" s="50">
        <v>66</v>
      </c>
      <c r="E550" s="51" t="s">
        <v>21</v>
      </c>
      <c r="F550" s="50">
        <v>100</v>
      </c>
      <c r="G550" s="50">
        <v>100</v>
      </c>
      <c r="H550" s="50">
        <v>15</v>
      </c>
      <c r="I550" s="50">
        <v>400400</v>
      </c>
      <c r="J550" s="57">
        <v>94.011962786454603</v>
      </c>
      <c r="K550" s="8">
        <f t="shared" si="8"/>
        <v>1410.179441796819</v>
      </c>
    </row>
    <row r="551" spans="1:11" x14ac:dyDescent="0.35">
      <c r="A551" s="50">
        <v>984015666</v>
      </c>
      <c r="B551" s="51" t="s">
        <v>47</v>
      </c>
      <c r="C551" s="50">
        <v>2022</v>
      </c>
      <c r="D551" s="50">
        <v>132</v>
      </c>
      <c r="E551" s="51" t="s">
        <v>21</v>
      </c>
      <c r="F551" s="50">
        <v>100</v>
      </c>
      <c r="G551" s="50">
        <v>100</v>
      </c>
      <c r="H551" s="50">
        <v>2</v>
      </c>
      <c r="I551" s="50">
        <v>400600</v>
      </c>
      <c r="J551" s="57">
        <v>206.82631813020001</v>
      </c>
      <c r="K551" s="8">
        <f t="shared" si="8"/>
        <v>413.65263626040002</v>
      </c>
    </row>
    <row r="552" spans="1:11" x14ac:dyDescent="0.35">
      <c r="A552" s="50">
        <v>913680294</v>
      </c>
      <c r="B552" s="51" t="s">
        <v>533</v>
      </c>
      <c r="C552" s="50">
        <v>2022</v>
      </c>
      <c r="D552" s="50">
        <v>24</v>
      </c>
      <c r="E552" s="51" t="s">
        <v>21</v>
      </c>
      <c r="F552" s="50">
        <v>100</v>
      </c>
      <c r="G552" s="50">
        <v>100</v>
      </c>
      <c r="H552" s="50">
        <v>2</v>
      </c>
      <c r="I552" s="50">
        <v>400200</v>
      </c>
      <c r="J552" s="57">
        <v>32.904186975259101</v>
      </c>
      <c r="K552" s="8">
        <f t="shared" si="8"/>
        <v>65.808373950518202</v>
      </c>
    </row>
    <row r="553" spans="1:11" x14ac:dyDescent="0.35">
      <c r="A553" s="50">
        <v>913680294</v>
      </c>
      <c r="B553" s="51" t="s">
        <v>533</v>
      </c>
      <c r="C553" s="50">
        <v>2022</v>
      </c>
      <c r="D553" s="50">
        <v>66</v>
      </c>
      <c r="E553" s="51" t="s">
        <v>21</v>
      </c>
      <c r="F553" s="50">
        <v>100</v>
      </c>
      <c r="G553" s="50">
        <v>100</v>
      </c>
      <c r="H553" s="50">
        <v>1</v>
      </c>
      <c r="I553" s="50">
        <v>400400</v>
      </c>
      <c r="J553" s="57">
        <v>94.011962786454603</v>
      </c>
      <c r="K553" s="8">
        <f t="shared" si="8"/>
        <v>94.011962786454603</v>
      </c>
    </row>
  </sheetData>
  <autoFilter ref="A2:K302" xr:uid="{00000000-0009-0000-0000-00000D000000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BC7A4-7958-4B94-BBB7-BEF9A5D2088F}">
  <dimension ref="A1:B77"/>
  <sheetViews>
    <sheetView workbookViewId="0"/>
  </sheetViews>
  <sheetFormatPr baseColWidth="10" defaultRowHeight="14.5" x14ac:dyDescent="0.35"/>
  <cols>
    <col min="1" max="1" width="13.54296875" bestFit="1" customWidth="1"/>
    <col min="2" max="2" width="29.81640625" bestFit="1" customWidth="1"/>
  </cols>
  <sheetData>
    <row r="1" spans="1:2" x14ac:dyDescent="0.35">
      <c r="A1" s="24" t="s">
        <v>306</v>
      </c>
      <c r="B1" t="s">
        <v>535</v>
      </c>
    </row>
    <row r="2" spans="1:2" x14ac:dyDescent="0.35">
      <c r="A2" s="25">
        <v>824914982</v>
      </c>
      <c r="B2" s="26">
        <v>4578.3825877003383</v>
      </c>
    </row>
    <row r="3" spans="1:2" x14ac:dyDescent="0.35">
      <c r="A3" s="25">
        <v>882783022</v>
      </c>
      <c r="B3" s="26">
        <v>2467.8140231444327</v>
      </c>
    </row>
    <row r="4" spans="1:2" x14ac:dyDescent="0.35">
      <c r="A4" s="25">
        <v>912631532</v>
      </c>
      <c r="B4" s="26">
        <v>71044.840277723721</v>
      </c>
    </row>
    <row r="5" spans="1:2" x14ac:dyDescent="0.35">
      <c r="A5" s="25">
        <v>913680294</v>
      </c>
      <c r="B5" s="26">
        <v>319.64067347394564</v>
      </c>
    </row>
    <row r="6" spans="1:2" x14ac:dyDescent="0.35">
      <c r="A6" s="25">
        <v>915635857</v>
      </c>
      <c r="B6" s="26">
        <v>100611.60257406368</v>
      </c>
    </row>
    <row r="7" spans="1:2" x14ac:dyDescent="0.35">
      <c r="A7" s="25">
        <v>915729290</v>
      </c>
      <c r="B7" s="26">
        <v>4230.5383253904574</v>
      </c>
    </row>
    <row r="8" spans="1:2" x14ac:dyDescent="0.35">
      <c r="A8" s="25">
        <v>916319908</v>
      </c>
      <c r="B8" s="26">
        <v>11892.513292486503</v>
      </c>
    </row>
    <row r="9" spans="1:2" x14ac:dyDescent="0.35">
      <c r="A9" s="25">
        <v>916763476</v>
      </c>
      <c r="B9" s="26">
        <v>827.30527252080003</v>
      </c>
    </row>
    <row r="10" spans="1:2" x14ac:dyDescent="0.35">
      <c r="A10" s="25">
        <v>917424799</v>
      </c>
      <c r="B10" s="26">
        <v>47081.190963456451</v>
      </c>
    </row>
    <row r="11" spans="1:2" x14ac:dyDescent="0.35">
      <c r="A11" s="25">
        <v>917537534</v>
      </c>
      <c r="B11" s="26">
        <v>10472.932654411041</v>
      </c>
    </row>
    <row r="12" spans="1:2" x14ac:dyDescent="0.35">
      <c r="A12" s="25">
        <v>917856222</v>
      </c>
      <c r="B12" s="26">
        <v>4343.3526807342023</v>
      </c>
    </row>
    <row r="13" spans="1:2" x14ac:dyDescent="0.35">
      <c r="A13" s="25">
        <v>917983550</v>
      </c>
      <c r="B13" s="26">
        <v>3929.7000444738005</v>
      </c>
    </row>
    <row r="14" spans="1:2" x14ac:dyDescent="0.35">
      <c r="A14" s="25">
        <v>918312730</v>
      </c>
      <c r="B14" s="26">
        <v>10754.968542770403</v>
      </c>
    </row>
    <row r="15" spans="1:2" x14ac:dyDescent="0.35">
      <c r="A15" s="25">
        <v>918999361</v>
      </c>
      <c r="B15" s="26">
        <v>10266.10633628084</v>
      </c>
    </row>
    <row r="16" spans="1:2" x14ac:dyDescent="0.35">
      <c r="A16" s="25">
        <v>919173122</v>
      </c>
      <c r="B16" s="26">
        <v>676.88613206247283</v>
      </c>
    </row>
    <row r="17" spans="1:2" x14ac:dyDescent="0.35">
      <c r="A17" s="25">
        <v>919415096</v>
      </c>
      <c r="B17" s="26">
        <v>4324.5502881769107</v>
      </c>
    </row>
    <row r="18" spans="1:2" x14ac:dyDescent="0.35">
      <c r="A18" s="25">
        <v>919884452</v>
      </c>
      <c r="B18" s="26">
        <v>3337.4246789191375</v>
      </c>
    </row>
    <row r="19" spans="1:2" x14ac:dyDescent="0.35">
      <c r="A19" s="25">
        <v>920295975</v>
      </c>
      <c r="B19" s="26">
        <v>263.23349580207281</v>
      </c>
    </row>
    <row r="20" spans="1:2" x14ac:dyDescent="0.35">
      <c r="A20" s="25">
        <v>921025610</v>
      </c>
      <c r="B20" s="26">
        <v>18163.111210343021</v>
      </c>
    </row>
    <row r="21" spans="1:2" x14ac:dyDescent="0.35">
      <c r="A21" s="25">
        <v>921680554</v>
      </c>
      <c r="B21" s="26">
        <v>4982.6340276820938</v>
      </c>
    </row>
    <row r="22" spans="1:2" x14ac:dyDescent="0.35">
      <c r="A22" s="25">
        <v>921683057</v>
      </c>
      <c r="B22" s="26">
        <v>4597.1849802576289</v>
      </c>
    </row>
    <row r="23" spans="1:2" x14ac:dyDescent="0.35">
      <c r="A23" s="25">
        <v>922694435</v>
      </c>
      <c r="B23" s="26">
        <v>1118.7423571588095</v>
      </c>
    </row>
    <row r="24" spans="1:2" x14ac:dyDescent="0.35">
      <c r="A24" s="25">
        <v>923050612</v>
      </c>
      <c r="B24" s="26">
        <v>2181.0775366457465</v>
      </c>
    </row>
    <row r="25" spans="1:2" x14ac:dyDescent="0.35">
      <c r="A25" s="25">
        <v>923152601</v>
      </c>
      <c r="B25" s="26">
        <v>15295.74634535616</v>
      </c>
    </row>
    <row r="26" spans="1:2" x14ac:dyDescent="0.35">
      <c r="A26" s="25">
        <v>923354204</v>
      </c>
      <c r="B26" s="26">
        <v>13744.548959379661</v>
      </c>
    </row>
    <row r="27" spans="1:2" x14ac:dyDescent="0.35">
      <c r="A27" s="25">
        <v>923436596</v>
      </c>
      <c r="B27" s="26">
        <v>319.64067347394564</v>
      </c>
    </row>
    <row r="28" spans="1:2" x14ac:dyDescent="0.35">
      <c r="A28" s="25">
        <v>923789324</v>
      </c>
      <c r="B28" s="26">
        <v>131.6167479010364</v>
      </c>
    </row>
    <row r="29" spans="1:2" x14ac:dyDescent="0.35">
      <c r="A29" s="25">
        <v>923819177</v>
      </c>
      <c r="B29" s="26">
        <v>1880.2392557290916</v>
      </c>
    </row>
    <row r="30" spans="1:2" x14ac:dyDescent="0.35">
      <c r="A30" s="25">
        <v>923833706</v>
      </c>
      <c r="B30" s="26">
        <v>658.08373950518205</v>
      </c>
    </row>
    <row r="31" spans="1:2" x14ac:dyDescent="0.35">
      <c r="A31" s="25">
        <v>923934138</v>
      </c>
      <c r="B31" s="26">
        <v>263.23349580207281</v>
      </c>
    </row>
    <row r="32" spans="1:2" x14ac:dyDescent="0.35">
      <c r="A32" s="25">
        <v>923993355</v>
      </c>
      <c r="B32" s="26">
        <v>7182.51395688513</v>
      </c>
    </row>
    <row r="33" spans="1:2" x14ac:dyDescent="0.35">
      <c r="A33" s="25">
        <v>924330678</v>
      </c>
      <c r="B33" s="26">
        <v>855.50886135673659</v>
      </c>
    </row>
    <row r="34" spans="1:2" x14ac:dyDescent="0.35">
      <c r="A34" s="25">
        <v>924527994</v>
      </c>
      <c r="B34" s="26">
        <v>737.99390787366849</v>
      </c>
    </row>
    <row r="35" spans="1:2" x14ac:dyDescent="0.35">
      <c r="A35" s="25">
        <v>924619260</v>
      </c>
      <c r="B35" s="26">
        <v>17505.027470837842</v>
      </c>
    </row>
    <row r="36" spans="1:2" x14ac:dyDescent="0.35">
      <c r="A36" s="25">
        <v>924862602</v>
      </c>
      <c r="B36" s="26">
        <v>860.20945949605925</v>
      </c>
    </row>
    <row r="37" spans="1:2" x14ac:dyDescent="0.35">
      <c r="A37" s="25">
        <v>924868759</v>
      </c>
      <c r="B37" s="26">
        <v>1673.4129375988916</v>
      </c>
    </row>
    <row r="38" spans="1:2" x14ac:dyDescent="0.35">
      <c r="A38" s="25">
        <v>924934867</v>
      </c>
      <c r="B38" s="26">
        <v>2528.9217989556273</v>
      </c>
    </row>
    <row r="39" spans="1:2" x14ac:dyDescent="0.35">
      <c r="A39" s="25">
        <v>924940379</v>
      </c>
      <c r="B39" s="26">
        <v>479.46101021091818</v>
      </c>
    </row>
    <row r="40" spans="1:2" x14ac:dyDescent="0.35">
      <c r="A40" s="25">
        <v>925017809</v>
      </c>
      <c r="B40" s="26">
        <v>775.59869298825038</v>
      </c>
    </row>
    <row r="41" spans="1:2" x14ac:dyDescent="0.35">
      <c r="A41" s="25">
        <v>925336637</v>
      </c>
      <c r="B41" s="26">
        <v>5194.1609439516151</v>
      </c>
    </row>
    <row r="42" spans="1:2" x14ac:dyDescent="0.35">
      <c r="A42" s="25">
        <v>925354813</v>
      </c>
      <c r="B42" s="26">
        <v>921.3172353072548</v>
      </c>
    </row>
    <row r="43" spans="1:2" x14ac:dyDescent="0.35">
      <c r="A43" s="25">
        <v>925549738</v>
      </c>
      <c r="B43" s="26">
        <v>2914.3708463800922</v>
      </c>
    </row>
    <row r="44" spans="1:2" x14ac:dyDescent="0.35">
      <c r="A44" s="25">
        <v>925668389</v>
      </c>
      <c r="B44" s="26">
        <v>28795.864201491033</v>
      </c>
    </row>
    <row r="45" spans="1:2" x14ac:dyDescent="0.35">
      <c r="A45" s="25">
        <v>925803375</v>
      </c>
      <c r="B45" s="26">
        <v>7897.0048740621851</v>
      </c>
    </row>
    <row r="46" spans="1:2" x14ac:dyDescent="0.35">
      <c r="A46" s="25">
        <v>926377841</v>
      </c>
      <c r="B46" s="26">
        <v>2058.8619850233549</v>
      </c>
    </row>
    <row r="47" spans="1:2" x14ac:dyDescent="0.35">
      <c r="A47" s="25">
        <v>953681781</v>
      </c>
      <c r="B47" s="26">
        <v>0</v>
      </c>
    </row>
    <row r="48" spans="1:2" x14ac:dyDescent="0.35">
      <c r="A48" s="25">
        <v>962986633</v>
      </c>
      <c r="B48" s="26">
        <v>90289.089060111</v>
      </c>
    </row>
    <row r="49" spans="1:2" x14ac:dyDescent="0.35">
      <c r="A49" s="25">
        <v>966731508</v>
      </c>
      <c r="B49" s="26">
        <v>2519.5206026769824</v>
      </c>
    </row>
    <row r="50" spans="1:2" x14ac:dyDescent="0.35">
      <c r="A50" s="25">
        <v>968168134</v>
      </c>
      <c r="B50" s="26">
        <v>4766.4065132732485</v>
      </c>
    </row>
    <row r="51" spans="1:2" x14ac:dyDescent="0.35">
      <c r="A51" s="25">
        <v>968398083</v>
      </c>
      <c r="B51" s="26">
        <v>2237.4847143176189</v>
      </c>
    </row>
    <row r="52" spans="1:2" x14ac:dyDescent="0.35">
      <c r="A52" s="25">
        <v>971058854</v>
      </c>
      <c r="B52" s="26">
        <v>13316.794528701288</v>
      </c>
    </row>
    <row r="53" spans="1:2" x14ac:dyDescent="0.35">
      <c r="A53" s="25">
        <v>971589752</v>
      </c>
      <c r="B53" s="26">
        <v>9034.5496237782845</v>
      </c>
    </row>
    <row r="54" spans="1:2" x14ac:dyDescent="0.35">
      <c r="A54" s="25">
        <v>976894677</v>
      </c>
      <c r="B54" s="26">
        <v>1443.0460239869644</v>
      </c>
    </row>
    <row r="55" spans="1:2" x14ac:dyDescent="0.35">
      <c r="A55" s="25">
        <v>976944801</v>
      </c>
      <c r="B55" s="26">
        <v>121411.74934056676</v>
      </c>
    </row>
    <row r="56" spans="1:2" x14ac:dyDescent="0.35">
      <c r="A56" s="25">
        <v>977285712</v>
      </c>
      <c r="B56" s="26">
        <v>4945.0292425675088</v>
      </c>
    </row>
    <row r="57" spans="1:2" x14ac:dyDescent="0.35">
      <c r="A57" s="25">
        <v>978631029</v>
      </c>
      <c r="B57" s="26">
        <v>164972.19229767047</v>
      </c>
    </row>
    <row r="58" spans="1:2" x14ac:dyDescent="0.35">
      <c r="A58" s="25">
        <v>979151950</v>
      </c>
      <c r="B58" s="26">
        <v>62767.086954376398</v>
      </c>
    </row>
    <row r="59" spans="1:2" x14ac:dyDescent="0.35">
      <c r="A59" s="25">
        <v>979379455</v>
      </c>
      <c r="B59" s="26">
        <v>14275.716549123124</v>
      </c>
    </row>
    <row r="60" spans="1:2" x14ac:dyDescent="0.35">
      <c r="A60" s="25">
        <v>979399901</v>
      </c>
      <c r="B60" s="26">
        <v>5368.083075106556</v>
      </c>
    </row>
    <row r="61" spans="1:2" x14ac:dyDescent="0.35">
      <c r="A61" s="25">
        <v>979422679</v>
      </c>
      <c r="B61" s="26">
        <v>287356.96545307699</v>
      </c>
    </row>
    <row r="62" spans="1:2" x14ac:dyDescent="0.35">
      <c r="A62" s="25">
        <v>980038408</v>
      </c>
      <c r="B62" s="26">
        <v>157338.42091941033</v>
      </c>
    </row>
    <row r="63" spans="1:2" x14ac:dyDescent="0.35">
      <c r="A63" s="25">
        <v>980234088</v>
      </c>
      <c r="B63" s="26">
        <v>26958.870448643713</v>
      </c>
    </row>
    <row r="64" spans="1:2" x14ac:dyDescent="0.35">
      <c r="A64" s="25">
        <v>980489698</v>
      </c>
      <c r="B64" s="26">
        <v>843424.56366016553</v>
      </c>
    </row>
    <row r="65" spans="1:2" x14ac:dyDescent="0.35">
      <c r="A65" s="25">
        <v>982897327</v>
      </c>
      <c r="B65" s="26">
        <v>12418.980284090649</v>
      </c>
    </row>
    <row r="66" spans="1:2" x14ac:dyDescent="0.35">
      <c r="A66" s="25">
        <v>982974011</v>
      </c>
      <c r="B66" s="26">
        <v>343247.07732962421</v>
      </c>
    </row>
    <row r="67" spans="1:2" x14ac:dyDescent="0.35">
      <c r="A67" s="25">
        <v>984015666</v>
      </c>
      <c r="B67" s="26">
        <v>827.30527252080003</v>
      </c>
    </row>
    <row r="68" spans="1:2" x14ac:dyDescent="0.35">
      <c r="A68" s="25">
        <v>984882114</v>
      </c>
      <c r="B68" s="26">
        <v>54038.076209654086</v>
      </c>
    </row>
    <row r="69" spans="1:2" x14ac:dyDescent="0.35">
      <c r="A69" s="25">
        <v>985411131</v>
      </c>
      <c r="B69" s="26">
        <v>29397.540763324341</v>
      </c>
    </row>
    <row r="70" spans="1:2" x14ac:dyDescent="0.35">
      <c r="A70" s="25">
        <v>986347801</v>
      </c>
      <c r="B70" s="26">
        <v>10623.351794869364</v>
      </c>
    </row>
    <row r="71" spans="1:2" x14ac:dyDescent="0.35">
      <c r="A71" s="25">
        <v>987059729</v>
      </c>
      <c r="B71" s="26">
        <v>1955.448825958254</v>
      </c>
    </row>
    <row r="72" spans="1:2" x14ac:dyDescent="0.35">
      <c r="A72" s="25">
        <v>988807648</v>
      </c>
      <c r="B72" s="26">
        <v>60167.656183330924</v>
      </c>
    </row>
    <row r="73" spans="1:2" x14ac:dyDescent="0.35">
      <c r="A73" s="25">
        <v>996732673</v>
      </c>
      <c r="B73" s="26">
        <v>1880.2392557290909</v>
      </c>
    </row>
    <row r="74" spans="1:2" x14ac:dyDescent="0.35">
      <c r="A74" s="25">
        <v>997712099</v>
      </c>
      <c r="B74" s="26">
        <v>263.23349580207281</v>
      </c>
    </row>
    <row r="75" spans="1:2" x14ac:dyDescent="0.35">
      <c r="A75" s="25">
        <v>998509289</v>
      </c>
      <c r="B75" s="26">
        <v>38441.49158338127</v>
      </c>
    </row>
    <row r="76" spans="1:2" x14ac:dyDescent="0.35">
      <c r="A76" s="25">
        <v>999999998</v>
      </c>
      <c r="B76" s="26">
        <v>5941.5560481039283</v>
      </c>
    </row>
    <row r="77" spans="1:2" x14ac:dyDescent="0.35">
      <c r="A77" s="25" t="s">
        <v>369</v>
      </c>
      <c r="B77" s="26">
        <v>2806766.5964091867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280"/>
  <sheetViews>
    <sheetView workbookViewId="0">
      <pane xSplit="2" ySplit="2" topLeftCell="C256" activePane="bottomRight" state="frozen"/>
      <selection pane="topRight" activeCell="C1" sqref="C1"/>
      <selection pane="bottomLeft" activeCell="A3" sqref="A3"/>
      <selection pane="bottomRight" activeCell="A3" sqref="A3:L280"/>
    </sheetView>
  </sheetViews>
  <sheetFormatPr baseColWidth="10" defaultColWidth="11.54296875" defaultRowHeight="14.5" x14ac:dyDescent="0.35"/>
  <cols>
    <col min="2" max="2" width="33.453125" customWidth="1"/>
    <col min="5" max="5" width="18.08984375" customWidth="1"/>
    <col min="6" max="6" width="18.6328125" customWidth="1"/>
    <col min="10" max="10" width="0" hidden="1" customWidth="1"/>
    <col min="11" max="11" width="11.453125" style="6"/>
    <col min="12" max="12" width="16.36328125" customWidth="1"/>
  </cols>
  <sheetData>
    <row r="1" spans="1:12" ht="29" x14ac:dyDescent="0.35">
      <c r="B1" s="5" t="s">
        <v>56</v>
      </c>
      <c r="K1" s="46"/>
      <c r="L1" s="12">
        <f>SUBTOTAL(9,L3:L277)</f>
        <v>336343.37115899974</v>
      </c>
    </row>
    <row r="2" spans="1:12" x14ac:dyDescent="0.35">
      <c r="A2" s="18" t="s">
        <v>0</v>
      </c>
      <c r="B2" s="18" t="s">
        <v>1</v>
      </c>
      <c r="C2" s="18" t="s">
        <v>2</v>
      </c>
      <c r="D2" s="18" t="s">
        <v>3</v>
      </c>
      <c r="E2" s="18" t="s">
        <v>50</v>
      </c>
      <c r="F2" s="18" t="s">
        <v>57</v>
      </c>
      <c r="G2" s="18" t="s">
        <v>8</v>
      </c>
      <c r="H2" s="18" t="s">
        <v>9</v>
      </c>
      <c r="I2" s="18" t="s">
        <v>40</v>
      </c>
      <c r="J2" s="18" t="s">
        <v>14</v>
      </c>
      <c r="K2" s="45" t="s">
        <v>42</v>
      </c>
      <c r="L2" s="19" t="s">
        <v>398</v>
      </c>
    </row>
    <row r="3" spans="1:12" x14ac:dyDescent="0.35">
      <c r="A3" s="50">
        <v>915729290</v>
      </c>
      <c r="B3" s="51" t="s">
        <v>24</v>
      </c>
      <c r="C3" s="50">
        <v>2022</v>
      </c>
      <c r="D3" s="50">
        <v>66</v>
      </c>
      <c r="E3" s="51" t="s">
        <v>301</v>
      </c>
      <c r="F3" s="51" t="s">
        <v>53</v>
      </c>
      <c r="G3" s="50">
        <v>100</v>
      </c>
      <c r="H3" s="50">
        <v>100</v>
      </c>
      <c r="I3" s="50">
        <v>2</v>
      </c>
      <c r="J3" s="50">
        <v>500100</v>
      </c>
      <c r="K3" s="60">
        <v>271.245102422272</v>
      </c>
      <c r="L3" s="15">
        <f>(I3*0.5*(G3/100+H3/100))*K3</f>
        <v>542.490204844544</v>
      </c>
    </row>
    <row r="4" spans="1:12" x14ac:dyDescent="0.35">
      <c r="A4" s="50">
        <v>925336637</v>
      </c>
      <c r="B4" s="51" t="s">
        <v>346</v>
      </c>
      <c r="C4" s="50">
        <v>2022</v>
      </c>
      <c r="D4" s="50">
        <v>132</v>
      </c>
      <c r="E4" s="51" t="s">
        <v>301</v>
      </c>
      <c r="F4" s="51" t="s">
        <v>53</v>
      </c>
      <c r="G4" s="50">
        <v>0</v>
      </c>
      <c r="H4" s="50">
        <v>25</v>
      </c>
      <c r="I4" s="50">
        <v>1</v>
      </c>
      <c r="J4" s="50">
        <v>500200</v>
      </c>
      <c r="K4" s="60">
        <v>374.57657001170799</v>
      </c>
      <c r="L4" s="15">
        <f t="shared" ref="L4:L67" si="0">(I4*0.5*(G4/100+H4/100))*K4</f>
        <v>46.822071251463498</v>
      </c>
    </row>
    <row r="5" spans="1:12" x14ac:dyDescent="0.35">
      <c r="A5" s="50">
        <v>925336637</v>
      </c>
      <c r="B5" s="51" t="s">
        <v>346</v>
      </c>
      <c r="C5" s="50">
        <v>2022</v>
      </c>
      <c r="D5" s="50">
        <v>66</v>
      </c>
      <c r="E5" s="51" t="s">
        <v>301</v>
      </c>
      <c r="F5" s="51" t="s">
        <v>53</v>
      </c>
      <c r="G5" s="50">
        <v>100</v>
      </c>
      <c r="H5" s="50">
        <v>100</v>
      </c>
      <c r="I5" s="50">
        <v>3</v>
      </c>
      <c r="J5" s="50">
        <v>500100</v>
      </c>
      <c r="K5" s="60">
        <v>271.245102422272</v>
      </c>
      <c r="L5" s="15">
        <f t="shared" si="0"/>
        <v>813.73530726681599</v>
      </c>
    </row>
    <row r="6" spans="1:12" x14ac:dyDescent="0.35">
      <c r="A6" s="50">
        <v>925336637</v>
      </c>
      <c r="B6" s="51" t="s">
        <v>346</v>
      </c>
      <c r="C6" s="50">
        <v>2022</v>
      </c>
      <c r="D6" s="50">
        <v>132</v>
      </c>
      <c r="E6" s="51" t="s">
        <v>301</v>
      </c>
      <c r="F6" s="51" t="s">
        <v>53</v>
      </c>
      <c r="G6" s="50">
        <v>100</v>
      </c>
      <c r="H6" s="50">
        <v>100</v>
      </c>
      <c r="I6" s="50">
        <v>1</v>
      </c>
      <c r="J6" s="50">
        <v>500200</v>
      </c>
      <c r="K6" s="60">
        <v>374.57657001170799</v>
      </c>
      <c r="L6" s="15">
        <f t="shared" si="0"/>
        <v>374.57657001170799</v>
      </c>
    </row>
    <row r="7" spans="1:12" x14ac:dyDescent="0.35">
      <c r="A7" s="50">
        <v>925336637</v>
      </c>
      <c r="B7" s="51" t="s">
        <v>346</v>
      </c>
      <c r="C7" s="50">
        <v>2022</v>
      </c>
      <c r="D7" s="50">
        <v>132</v>
      </c>
      <c r="E7" s="51" t="s">
        <v>301</v>
      </c>
      <c r="F7" s="51" t="s">
        <v>54</v>
      </c>
      <c r="G7" s="50">
        <v>100</v>
      </c>
      <c r="H7" s="50">
        <v>100</v>
      </c>
      <c r="I7" s="50">
        <v>1</v>
      </c>
      <c r="J7" s="50">
        <v>501200</v>
      </c>
      <c r="K7" s="60">
        <v>430.76305551346502</v>
      </c>
      <c r="L7" s="15">
        <f t="shared" si="0"/>
        <v>430.76305551346502</v>
      </c>
    </row>
    <row r="8" spans="1:12" x14ac:dyDescent="0.35">
      <c r="A8" s="50">
        <v>979151950</v>
      </c>
      <c r="B8" s="51" t="s">
        <v>307</v>
      </c>
      <c r="C8" s="50">
        <v>2022</v>
      </c>
      <c r="D8" s="50">
        <v>132</v>
      </c>
      <c r="E8" s="51" t="s">
        <v>300</v>
      </c>
      <c r="F8" s="51" t="s">
        <v>53</v>
      </c>
      <c r="G8" s="50">
        <v>0</v>
      </c>
      <c r="H8" s="50">
        <v>0</v>
      </c>
      <c r="I8" s="50">
        <v>1</v>
      </c>
      <c r="J8" s="50">
        <v>501600</v>
      </c>
      <c r="K8" s="60">
        <v>174.37185155717501</v>
      </c>
      <c r="L8" s="15">
        <f t="shared" si="0"/>
        <v>0</v>
      </c>
    </row>
    <row r="9" spans="1:12" x14ac:dyDescent="0.35">
      <c r="A9" s="50">
        <v>979151950</v>
      </c>
      <c r="B9" s="51" t="s">
        <v>307</v>
      </c>
      <c r="C9" s="50">
        <v>2022</v>
      </c>
      <c r="D9" s="50">
        <v>66</v>
      </c>
      <c r="E9" s="51" t="s">
        <v>300</v>
      </c>
      <c r="F9" s="51" t="s">
        <v>53</v>
      </c>
      <c r="G9" s="50">
        <v>100</v>
      </c>
      <c r="H9" s="50">
        <v>100</v>
      </c>
      <c r="I9" s="50">
        <v>1</v>
      </c>
      <c r="J9" s="50">
        <v>501500</v>
      </c>
      <c r="K9" s="60">
        <v>135.622551211136</v>
      </c>
      <c r="L9" s="15">
        <f t="shared" si="0"/>
        <v>135.622551211136</v>
      </c>
    </row>
    <row r="10" spans="1:12" x14ac:dyDescent="0.35">
      <c r="A10" s="50">
        <v>979151950</v>
      </c>
      <c r="B10" s="51" t="s">
        <v>307</v>
      </c>
      <c r="C10" s="50">
        <v>2022</v>
      </c>
      <c r="D10" s="50">
        <v>132</v>
      </c>
      <c r="E10" s="51" t="s">
        <v>300</v>
      </c>
      <c r="F10" s="51" t="s">
        <v>53</v>
      </c>
      <c r="G10" s="50">
        <v>100</v>
      </c>
      <c r="H10" s="50">
        <v>100</v>
      </c>
      <c r="I10" s="50">
        <v>5</v>
      </c>
      <c r="J10" s="50">
        <v>501600</v>
      </c>
      <c r="K10" s="60">
        <v>174.37185155717501</v>
      </c>
      <c r="L10" s="15">
        <f t="shared" si="0"/>
        <v>871.859257785875</v>
      </c>
    </row>
    <row r="11" spans="1:12" x14ac:dyDescent="0.35">
      <c r="A11" s="50">
        <v>979151950</v>
      </c>
      <c r="B11" s="51" t="s">
        <v>307</v>
      </c>
      <c r="C11" s="50">
        <v>2022</v>
      </c>
      <c r="D11" s="50">
        <v>24</v>
      </c>
      <c r="E11" s="51" t="s">
        <v>301</v>
      </c>
      <c r="F11" s="51" t="s">
        <v>53</v>
      </c>
      <c r="G11" s="50">
        <v>100</v>
      </c>
      <c r="H11" s="50">
        <v>100</v>
      </c>
      <c r="I11" s="50">
        <v>1</v>
      </c>
      <c r="J11" s="50">
        <v>500000</v>
      </c>
      <c r="K11" s="60">
        <v>135.622551211136</v>
      </c>
      <c r="L11" s="15">
        <f t="shared" si="0"/>
        <v>135.622551211136</v>
      </c>
    </row>
    <row r="12" spans="1:12" x14ac:dyDescent="0.35">
      <c r="A12" s="50">
        <v>979151950</v>
      </c>
      <c r="B12" s="51" t="s">
        <v>307</v>
      </c>
      <c r="C12" s="50">
        <v>2022</v>
      </c>
      <c r="D12" s="50">
        <v>66</v>
      </c>
      <c r="E12" s="51" t="s">
        <v>301</v>
      </c>
      <c r="F12" s="51" t="s">
        <v>53</v>
      </c>
      <c r="G12" s="50">
        <v>100</v>
      </c>
      <c r="H12" s="50">
        <v>100</v>
      </c>
      <c r="I12" s="50">
        <v>12</v>
      </c>
      <c r="J12" s="50">
        <v>500100</v>
      </c>
      <c r="K12" s="60">
        <v>271.245102422272</v>
      </c>
      <c r="L12" s="15">
        <f t="shared" si="0"/>
        <v>3254.941229067264</v>
      </c>
    </row>
    <row r="13" spans="1:12" x14ac:dyDescent="0.35">
      <c r="A13" s="50">
        <v>979151950</v>
      </c>
      <c r="B13" s="51" t="s">
        <v>307</v>
      </c>
      <c r="C13" s="50">
        <v>2022</v>
      </c>
      <c r="D13" s="50">
        <v>132</v>
      </c>
      <c r="E13" s="51" t="s">
        <v>301</v>
      </c>
      <c r="F13" s="51" t="s">
        <v>53</v>
      </c>
      <c r="G13" s="50">
        <v>100</v>
      </c>
      <c r="H13" s="50">
        <v>100</v>
      </c>
      <c r="I13" s="50">
        <v>24</v>
      </c>
      <c r="J13" s="50">
        <v>500200</v>
      </c>
      <c r="K13" s="60">
        <v>374.57657001170799</v>
      </c>
      <c r="L13" s="15">
        <f t="shared" si="0"/>
        <v>8989.8376802809908</v>
      </c>
    </row>
    <row r="14" spans="1:12" x14ac:dyDescent="0.35">
      <c r="A14" s="50">
        <v>979151950</v>
      </c>
      <c r="B14" s="51" t="s">
        <v>307</v>
      </c>
      <c r="C14" s="50">
        <v>2022</v>
      </c>
      <c r="D14" s="50">
        <v>66</v>
      </c>
      <c r="E14" s="51" t="s">
        <v>301</v>
      </c>
      <c r="F14" s="51" t="s">
        <v>54</v>
      </c>
      <c r="G14" s="50">
        <v>100</v>
      </c>
      <c r="H14" s="50">
        <v>100</v>
      </c>
      <c r="I14" s="50">
        <v>2</v>
      </c>
      <c r="J14" s="50">
        <v>501100</v>
      </c>
      <c r="K14" s="60">
        <v>311.93186778561198</v>
      </c>
      <c r="L14" s="15">
        <f t="shared" si="0"/>
        <v>623.86373557122397</v>
      </c>
    </row>
    <row r="15" spans="1:12" x14ac:dyDescent="0.35">
      <c r="A15" s="50">
        <v>979151950</v>
      </c>
      <c r="B15" s="51" t="s">
        <v>307</v>
      </c>
      <c r="C15" s="50">
        <v>2022</v>
      </c>
      <c r="D15" s="50">
        <v>132</v>
      </c>
      <c r="E15" s="51" t="s">
        <v>301</v>
      </c>
      <c r="F15" s="51" t="s">
        <v>54</v>
      </c>
      <c r="G15" s="50">
        <v>100</v>
      </c>
      <c r="H15" s="50">
        <v>100</v>
      </c>
      <c r="I15" s="50">
        <v>1</v>
      </c>
      <c r="J15" s="50">
        <v>501200</v>
      </c>
      <c r="K15" s="60">
        <v>430.76305551346502</v>
      </c>
      <c r="L15" s="15">
        <f t="shared" si="0"/>
        <v>430.76305551346502</v>
      </c>
    </row>
    <row r="16" spans="1:12" x14ac:dyDescent="0.35">
      <c r="A16" s="50">
        <v>979151950</v>
      </c>
      <c r="B16" s="51" t="s">
        <v>307</v>
      </c>
      <c r="C16" s="50">
        <v>2022</v>
      </c>
      <c r="D16" s="50">
        <v>66</v>
      </c>
      <c r="E16" s="51" t="s">
        <v>301</v>
      </c>
      <c r="F16" s="51" t="s">
        <v>55</v>
      </c>
      <c r="G16" s="50">
        <v>100</v>
      </c>
      <c r="H16" s="50">
        <v>100</v>
      </c>
      <c r="I16" s="50">
        <v>6</v>
      </c>
      <c r="J16" s="50">
        <v>500600</v>
      </c>
      <c r="K16" s="60">
        <v>287.51980856760798</v>
      </c>
      <c r="L16" s="15">
        <f t="shared" si="0"/>
        <v>1725.118851405648</v>
      </c>
    </row>
    <row r="17" spans="1:12" x14ac:dyDescent="0.35">
      <c r="A17" s="50">
        <v>979151950</v>
      </c>
      <c r="B17" s="51" t="s">
        <v>307</v>
      </c>
      <c r="C17" s="50">
        <v>2022</v>
      </c>
      <c r="D17" s="50">
        <v>132</v>
      </c>
      <c r="E17" s="51" t="s">
        <v>301</v>
      </c>
      <c r="F17" s="51" t="s">
        <v>55</v>
      </c>
      <c r="G17" s="50">
        <v>100</v>
      </c>
      <c r="H17" s="50">
        <v>100</v>
      </c>
      <c r="I17" s="50">
        <v>7</v>
      </c>
      <c r="J17" s="50">
        <v>500700</v>
      </c>
      <c r="K17" s="60">
        <v>397.05116421241098</v>
      </c>
      <c r="L17" s="15">
        <f t="shared" si="0"/>
        <v>2779.3581494868768</v>
      </c>
    </row>
    <row r="18" spans="1:12" x14ac:dyDescent="0.35">
      <c r="A18" s="50">
        <v>971058854</v>
      </c>
      <c r="B18" s="51" t="s">
        <v>347</v>
      </c>
      <c r="C18" s="50">
        <v>2022</v>
      </c>
      <c r="D18" s="50">
        <v>132</v>
      </c>
      <c r="E18" s="51" t="s">
        <v>301</v>
      </c>
      <c r="F18" s="51" t="s">
        <v>53</v>
      </c>
      <c r="G18" s="50">
        <v>100</v>
      </c>
      <c r="H18" s="50">
        <v>100</v>
      </c>
      <c r="I18" s="50">
        <v>7</v>
      </c>
      <c r="J18" s="50">
        <v>500200</v>
      </c>
      <c r="K18" s="60">
        <v>374.57657001170799</v>
      </c>
      <c r="L18" s="15">
        <f t="shared" si="0"/>
        <v>2622.0359900819558</v>
      </c>
    </row>
    <row r="19" spans="1:12" x14ac:dyDescent="0.35">
      <c r="A19" s="50">
        <v>971058854</v>
      </c>
      <c r="B19" s="51" t="s">
        <v>347</v>
      </c>
      <c r="C19" s="50">
        <v>2022</v>
      </c>
      <c r="D19" s="50">
        <v>132</v>
      </c>
      <c r="E19" s="51" t="s">
        <v>301</v>
      </c>
      <c r="F19" s="51" t="s">
        <v>55</v>
      </c>
      <c r="G19" s="50">
        <v>100</v>
      </c>
      <c r="H19" s="50">
        <v>100</v>
      </c>
      <c r="I19" s="50">
        <v>5</v>
      </c>
      <c r="J19" s="50">
        <v>500700</v>
      </c>
      <c r="K19" s="60">
        <v>397.05116421241098</v>
      </c>
      <c r="L19" s="15">
        <f t="shared" si="0"/>
        <v>1985.255821062055</v>
      </c>
    </row>
    <row r="20" spans="1:12" x14ac:dyDescent="0.35">
      <c r="A20" s="50">
        <v>976944801</v>
      </c>
      <c r="B20" s="51" t="s">
        <v>400</v>
      </c>
      <c r="C20" s="50">
        <v>2022</v>
      </c>
      <c r="D20" s="50">
        <v>132</v>
      </c>
      <c r="E20" s="51" t="s">
        <v>300</v>
      </c>
      <c r="F20" s="51" t="s">
        <v>53</v>
      </c>
      <c r="G20" s="50">
        <v>100</v>
      </c>
      <c r="H20" s="50">
        <v>100</v>
      </c>
      <c r="I20" s="50">
        <v>2</v>
      </c>
      <c r="J20" s="50">
        <v>501600</v>
      </c>
      <c r="K20" s="60">
        <v>174.37185155717501</v>
      </c>
      <c r="L20" s="15">
        <f t="shared" si="0"/>
        <v>348.74370311435001</v>
      </c>
    </row>
    <row r="21" spans="1:12" x14ac:dyDescent="0.35">
      <c r="A21" s="50">
        <v>976944801</v>
      </c>
      <c r="B21" s="51" t="s">
        <v>400</v>
      </c>
      <c r="C21" s="50">
        <v>2022</v>
      </c>
      <c r="D21" s="50">
        <v>132</v>
      </c>
      <c r="E21" s="51" t="s">
        <v>301</v>
      </c>
      <c r="F21" s="51" t="s">
        <v>53</v>
      </c>
      <c r="G21" s="50">
        <v>0</v>
      </c>
      <c r="H21" s="50">
        <v>0</v>
      </c>
      <c r="I21" s="50">
        <v>1</v>
      </c>
      <c r="J21" s="50">
        <v>500200</v>
      </c>
      <c r="K21" s="60">
        <v>374.57657001170799</v>
      </c>
      <c r="L21" s="15">
        <f t="shared" si="0"/>
        <v>0</v>
      </c>
    </row>
    <row r="22" spans="1:12" x14ac:dyDescent="0.35">
      <c r="A22" s="50">
        <v>976944801</v>
      </c>
      <c r="B22" s="51" t="s">
        <v>400</v>
      </c>
      <c r="C22" s="50">
        <v>2022</v>
      </c>
      <c r="D22" s="50">
        <v>300</v>
      </c>
      <c r="E22" s="51" t="s">
        <v>301</v>
      </c>
      <c r="F22" s="51" t="s">
        <v>53</v>
      </c>
      <c r="G22" s="50">
        <v>0</v>
      </c>
      <c r="H22" s="50">
        <v>0</v>
      </c>
      <c r="I22" s="50">
        <v>2</v>
      </c>
      <c r="J22" s="50">
        <v>500300</v>
      </c>
      <c r="K22" s="60">
        <v>839.63285508090803</v>
      </c>
      <c r="L22" s="15">
        <f t="shared" si="0"/>
        <v>0</v>
      </c>
    </row>
    <row r="23" spans="1:12" x14ac:dyDescent="0.35">
      <c r="A23" s="50">
        <v>976944801</v>
      </c>
      <c r="B23" s="51" t="s">
        <v>400</v>
      </c>
      <c r="C23" s="50">
        <v>2022</v>
      </c>
      <c r="D23" s="50">
        <v>132</v>
      </c>
      <c r="E23" s="51" t="s">
        <v>301</v>
      </c>
      <c r="F23" s="51" t="s">
        <v>53</v>
      </c>
      <c r="G23" s="50">
        <v>0</v>
      </c>
      <c r="H23" s="50">
        <v>25</v>
      </c>
      <c r="I23" s="50">
        <v>1</v>
      </c>
      <c r="J23" s="50">
        <v>500200</v>
      </c>
      <c r="K23" s="60">
        <v>374.57657001170799</v>
      </c>
      <c r="L23" s="15">
        <f t="shared" si="0"/>
        <v>46.822071251463498</v>
      </c>
    </row>
    <row r="24" spans="1:12" x14ac:dyDescent="0.35">
      <c r="A24" s="50">
        <v>976944801</v>
      </c>
      <c r="B24" s="51" t="s">
        <v>400</v>
      </c>
      <c r="C24" s="50">
        <v>2022</v>
      </c>
      <c r="D24" s="50">
        <v>132</v>
      </c>
      <c r="E24" s="51" t="s">
        <v>301</v>
      </c>
      <c r="F24" s="51" t="s">
        <v>53</v>
      </c>
      <c r="G24" s="50">
        <v>0</v>
      </c>
      <c r="H24" s="50">
        <v>100</v>
      </c>
      <c r="I24" s="50">
        <v>1</v>
      </c>
      <c r="J24" s="50">
        <v>500200</v>
      </c>
      <c r="K24" s="60">
        <v>374.57657001170799</v>
      </c>
      <c r="L24" s="15">
        <f t="shared" si="0"/>
        <v>187.28828500585399</v>
      </c>
    </row>
    <row r="25" spans="1:12" x14ac:dyDescent="0.35">
      <c r="A25" s="50">
        <v>976944801</v>
      </c>
      <c r="B25" s="51" t="s">
        <v>400</v>
      </c>
      <c r="C25" s="50">
        <v>2022</v>
      </c>
      <c r="D25" s="50">
        <v>24</v>
      </c>
      <c r="E25" s="51" t="s">
        <v>301</v>
      </c>
      <c r="F25" s="51" t="s">
        <v>53</v>
      </c>
      <c r="G25" s="50">
        <v>100</v>
      </c>
      <c r="H25" s="50">
        <v>100</v>
      </c>
      <c r="I25" s="50">
        <v>1</v>
      </c>
      <c r="J25" s="50">
        <v>500000</v>
      </c>
      <c r="K25" s="60">
        <v>135.622551211136</v>
      </c>
      <c r="L25" s="15">
        <f t="shared" si="0"/>
        <v>135.622551211136</v>
      </c>
    </row>
    <row r="26" spans="1:12" x14ac:dyDescent="0.35">
      <c r="A26" s="50">
        <v>976944801</v>
      </c>
      <c r="B26" s="51" t="s">
        <v>400</v>
      </c>
      <c r="C26" s="50">
        <v>2022</v>
      </c>
      <c r="D26" s="50">
        <v>66</v>
      </c>
      <c r="E26" s="51" t="s">
        <v>301</v>
      </c>
      <c r="F26" s="51" t="s">
        <v>53</v>
      </c>
      <c r="G26" s="50">
        <v>100</v>
      </c>
      <c r="H26" s="50">
        <v>100</v>
      </c>
      <c r="I26" s="50">
        <v>5</v>
      </c>
      <c r="J26" s="50">
        <v>500100</v>
      </c>
      <c r="K26" s="60">
        <v>271.245102422272</v>
      </c>
      <c r="L26" s="15">
        <f t="shared" si="0"/>
        <v>1356.2255121113599</v>
      </c>
    </row>
    <row r="27" spans="1:12" x14ac:dyDescent="0.35">
      <c r="A27" s="50">
        <v>976944801</v>
      </c>
      <c r="B27" s="51" t="s">
        <v>400</v>
      </c>
      <c r="C27" s="50">
        <v>2022</v>
      </c>
      <c r="D27" s="50">
        <v>132</v>
      </c>
      <c r="E27" s="51" t="s">
        <v>301</v>
      </c>
      <c r="F27" s="51" t="s">
        <v>53</v>
      </c>
      <c r="G27" s="50">
        <v>100</v>
      </c>
      <c r="H27" s="50">
        <v>100</v>
      </c>
      <c r="I27" s="50">
        <v>20</v>
      </c>
      <c r="J27" s="50">
        <v>500200</v>
      </c>
      <c r="K27" s="60">
        <v>374.57657001170799</v>
      </c>
      <c r="L27" s="15">
        <f t="shared" si="0"/>
        <v>7491.5314002341602</v>
      </c>
    </row>
    <row r="28" spans="1:12" x14ac:dyDescent="0.35">
      <c r="A28" s="50">
        <v>976944801</v>
      </c>
      <c r="B28" s="51" t="s">
        <v>400</v>
      </c>
      <c r="C28" s="50">
        <v>2022</v>
      </c>
      <c r="D28" s="50">
        <v>132</v>
      </c>
      <c r="E28" s="51" t="s">
        <v>301</v>
      </c>
      <c r="F28" s="51" t="s">
        <v>54</v>
      </c>
      <c r="G28" s="50">
        <v>100</v>
      </c>
      <c r="H28" s="50">
        <v>100</v>
      </c>
      <c r="I28" s="50">
        <v>3</v>
      </c>
      <c r="J28" s="50">
        <v>501200</v>
      </c>
      <c r="K28" s="60">
        <v>430.76305551346502</v>
      </c>
      <c r="L28" s="15">
        <f t="shared" si="0"/>
        <v>1292.2891665403949</v>
      </c>
    </row>
    <row r="29" spans="1:12" x14ac:dyDescent="0.35">
      <c r="A29" s="50">
        <v>976944801</v>
      </c>
      <c r="B29" s="51" t="s">
        <v>400</v>
      </c>
      <c r="C29" s="50">
        <v>2022</v>
      </c>
      <c r="D29" s="50">
        <v>132</v>
      </c>
      <c r="E29" s="51" t="s">
        <v>301</v>
      </c>
      <c r="F29" s="51" t="s">
        <v>55</v>
      </c>
      <c r="G29" s="50">
        <v>0</v>
      </c>
      <c r="H29" s="50">
        <v>0</v>
      </c>
      <c r="I29" s="50">
        <v>1</v>
      </c>
      <c r="J29" s="50">
        <v>500700</v>
      </c>
      <c r="K29" s="60">
        <v>397.05116421241098</v>
      </c>
      <c r="L29" s="15">
        <f t="shared" si="0"/>
        <v>0</v>
      </c>
    </row>
    <row r="30" spans="1:12" x14ac:dyDescent="0.35">
      <c r="A30" s="50">
        <v>976944801</v>
      </c>
      <c r="B30" s="51" t="s">
        <v>400</v>
      </c>
      <c r="C30" s="50">
        <v>2022</v>
      </c>
      <c r="D30" s="50">
        <v>300</v>
      </c>
      <c r="E30" s="51" t="s">
        <v>301</v>
      </c>
      <c r="F30" s="51" t="s">
        <v>55</v>
      </c>
      <c r="G30" s="50">
        <v>0</v>
      </c>
      <c r="H30" s="50">
        <v>50</v>
      </c>
      <c r="I30" s="50">
        <v>1</v>
      </c>
      <c r="J30" s="50">
        <v>500800</v>
      </c>
      <c r="K30" s="60">
        <v>890.01082638576304</v>
      </c>
      <c r="L30" s="15">
        <f t="shared" si="0"/>
        <v>222.50270659644076</v>
      </c>
    </row>
    <row r="31" spans="1:12" x14ac:dyDescent="0.35">
      <c r="A31" s="50">
        <v>976944801</v>
      </c>
      <c r="B31" s="51" t="s">
        <v>400</v>
      </c>
      <c r="C31" s="50">
        <v>2022</v>
      </c>
      <c r="D31" s="50">
        <v>66</v>
      </c>
      <c r="E31" s="51" t="s">
        <v>301</v>
      </c>
      <c r="F31" s="51" t="s">
        <v>55</v>
      </c>
      <c r="G31" s="50">
        <v>100</v>
      </c>
      <c r="H31" s="50">
        <v>100</v>
      </c>
      <c r="I31" s="50">
        <v>6</v>
      </c>
      <c r="J31" s="50">
        <v>500600</v>
      </c>
      <c r="K31" s="60">
        <v>287.51980856760798</v>
      </c>
      <c r="L31" s="15">
        <f t="shared" si="0"/>
        <v>1725.118851405648</v>
      </c>
    </row>
    <row r="32" spans="1:12" x14ac:dyDescent="0.35">
      <c r="A32" s="50">
        <v>976944801</v>
      </c>
      <c r="B32" s="51" t="s">
        <v>400</v>
      </c>
      <c r="C32" s="50">
        <v>2022</v>
      </c>
      <c r="D32" s="50">
        <v>132</v>
      </c>
      <c r="E32" s="51" t="s">
        <v>301</v>
      </c>
      <c r="F32" s="51" t="s">
        <v>55</v>
      </c>
      <c r="G32" s="50">
        <v>100</v>
      </c>
      <c r="H32" s="50">
        <v>100</v>
      </c>
      <c r="I32" s="50">
        <v>20</v>
      </c>
      <c r="J32" s="50">
        <v>500700</v>
      </c>
      <c r="K32" s="60">
        <v>397.05116421241098</v>
      </c>
      <c r="L32" s="15">
        <f t="shared" si="0"/>
        <v>7941.0232842482201</v>
      </c>
    </row>
    <row r="33" spans="1:12" x14ac:dyDescent="0.35">
      <c r="A33" s="50">
        <v>924527994</v>
      </c>
      <c r="B33" s="51" t="s">
        <v>348</v>
      </c>
      <c r="C33" s="50">
        <v>2022</v>
      </c>
      <c r="D33" s="50">
        <v>66</v>
      </c>
      <c r="E33" s="51" t="s">
        <v>301</v>
      </c>
      <c r="F33" s="51" t="s">
        <v>53</v>
      </c>
      <c r="G33" s="50">
        <v>100</v>
      </c>
      <c r="H33" s="50">
        <v>100</v>
      </c>
      <c r="I33" s="50">
        <v>2</v>
      </c>
      <c r="J33" s="50">
        <v>500100</v>
      </c>
      <c r="K33" s="60">
        <v>271.245102422272</v>
      </c>
      <c r="L33" s="15">
        <f t="shared" si="0"/>
        <v>542.490204844544</v>
      </c>
    </row>
    <row r="34" spans="1:12" x14ac:dyDescent="0.35">
      <c r="A34" s="50">
        <v>924862602</v>
      </c>
      <c r="B34" s="51" t="s">
        <v>387</v>
      </c>
      <c r="C34" s="50">
        <v>2022</v>
      </c>
      <c r="D34" s="50">
        <v>66</v>
      </c>
      <c r="E34" s="51" t="s">
        <v>301</v>
      </c>
      <c r="F34" s="51" t="s">
        <v>53</v>
      </c>
      <c r="G34" s="50">
        <v>100</v>
      </c>
      <c r="H34" s="50">
        <v>100</v>
      </c>
      <c r="I34" s="50">
        <v>1</v>
      </c>
      <c r="J34" s="50">
        <v>500100</v>
      </c>
      <c r="K34" s="60">
        <v>271.245102422272</v>
      </c>
      <c r="L34" s="15">
        <f t="shared" si="0"/>
        <v>271.245102422272</v>
      </c>
    </row>
    <row r="35" spans="1:12" x14ac:dyDescent="0.35">
      <c r="A35" s="50">
        <v>924862602</v>
      </c>
      <c r="B35" s="51" t="s">
        <v>387</v>
      </c>
      <c r="C35" s="50">
        <v>2022</v>
      </c>
      <c r="D35" s="50">
        <v>132</v>
      </c>
      <c r="E35" s="51" t="s">
        <v>301</v>
      </c>
      <c r="F35" s="51" t="s">
        <v>55</v>
      </c>
      <c r="G35" s="50">
        <v>0</v>
      </c>
      <c r="H35" s="50">
        <v>100</v>
      </c>
      <c r="I35" s="50">
        <v>1</v>
      </c>
      <c r="J35" s="50">
        <v>500700</v>
      </c>
      <c r="K35" s="60">
        <v>397.05116421241098</v>
      </c>
      <c r="L35" s="15">
        <f t="shared" si="0"/>
        <v>198.52558210620549</v>
      </c>
    </row>
    <row r="36" spans="1:12" x14ac:dyDescent="0.35">
      <c r="A36" s="50">
        <v>979379455</v>
      </c>
      <c r="B36" s="51" t="s">
        <v>349</v>
      </c>
      <c r="C36" s="50">
        <v>2022</v>
      </c>
      <c r="D36" s="50">
        <v>66</v>
      </c>
      <c r="E36" s="51" t="s">
        <v>300</v>
      </c>
      <c r="F36" s="51" t="s">
        <v>53</v>
      </c>
      <c r="G36" s="50">
        <v>100</v>
      </c>
      <c r="H36" s="50">
        <v>100</v>
      </c>
      <c r="I36" s="50">
        <v>1</v>
      </c>
      <c r="J36" s="50">
        <v>501500</v>
      </c>
      <c r="K36" s="60">
        <v>135.622551211136</v>
      </c>
      <c r="L36" s="15">
        <f t="shared" si="0"/>
        <v>135.622551211136</v>
      </c>
    </row>
    <row r="37" spans="1:12" x14ac:dyDescent="0.35">
      <c r="A37" s="50">
        <v>979379455</v>
      </c>
      <c r="B37" s="51" t="s">
        <v>349</v>
      </c>
      <c r="C37" s="50">
        <v>2022</v>
      </c>
      <c r="D37" s="50">
        <v>132</v>
      </c>
      <c r="E37" s="51" t="s">
        <v>301</v>
      </c>
      <c r="F37" s="51" t="s">
        <v>53</v>
      </c>
      <c r="G37" s="50">
        <v>100</v>
      </c>
      <c r="H37" s="50">
        <v>100</v>
      </c>
      <c r="I37" s="50">
        <v>4</v>
      </c>
      <c r="J37" s="50">
        <v>500200</v>
      </c>
      <c r="K37" s="60">
        <v>374.57657001170799</v>
      </c>
      <c r="L37" s="15">
        <f t="shared" si="0"/>
        <v>1498.3062800468319</v>
      </c>
    </row>
    <row r="38" spans="1:12" x14ac:dyDescent="0.35">
      <c r="A38" s="50">
        <v>979379455</v>
      </c>
      <c r="B38" s="51" t="s">
        <v>349</v>
      </c>
      <c r="C38" s="50">
        <v>2022</v>
      </c>
      <c r="D38" s="50">
        <v>132</v>
      </c>
      <c r="E38" s="51" t="s">
        <v>301</v>
      </c>
      <c r="F38" s="51" t="s">
        <v>55</v>
      </c>
      <c r="G38" s="50">
        <v>100</v>
      </c>
      <c r="H38" s="50">
        <v>100</v>
      </c>
      <c r="I38" s="50">
        <v>3</v>
      </c>
      <c r="J38" s="50">
        <v>500700</v>
      </c>
      <c r="K38" s="60">
        <v>397.05116421241098</v>
      </c>
      <c r="L38" s="15">
        <f t="shared" si="0"/>
        <v>1191.1534926372328</v>
      </c>
    </row>
    <row r="39" spans="1:12" x14ac:dyDescent="0.35">
      <c r="A39" s="50">
        <v>986347801</v>
      </c>
      <c r="B39" s="51" t="s">
        <v>350</v>
      </c>
      <c r="C39" s="50">
        <v>2022</v>
      </c>
      <c r="D39" s="50">
        <v>66</v>
      </c>
      <c r="E39" s="51" t="s">
        <v>301</v>
      </c>
      <c r="F39" s="51" t="s">
        <v>53</v>
      </c>
      <c r="G39" s="50">
        <v>100</v>
      </c>
      <c r="H39" s="50">
        <v>100</v>
      </c>
      <c r="I39" s="50">
        <v>1</v>
      </c>
      <c r="J39" s="50">
        <v>500100</v>
      </c>
      <c r="K39" s="60">
        <v>271.245102422272</v>
      </c>
      <c r="L39" s="15">
        <f t="shared" si="0"/>
        <v>271.245102422272</v>
      </c>
    </row>
    <row r="40" spans="1:12" x14ac:dyDescent="0.35">
      <c r="A40" s="50">
        <v>986347801</v>
      </c>
      <c r="B40" s="51" t="s">
        <v>350</v>
      </c>
      <c r="C40" s="50">
        <v>2022</v>
      </c>
      <c r="D40" s="50">
        <v>132</v>
      </c>
      <c r="E40" s="51" t="s">
        <v>301</v>
      </c>
      <c r="F40" s="51" t="s">
        <v>53</v>
      </c>
      <c r="G40" s="50">
        <v>100</v>
      </c>
      <c r="H40" s="50">
        <v>100</v>
      </c>
      <c r="I40" s="50">
        <v>3</v>
      </c>
      <c r="J40" s="50">
        <v>500200</v>
      </c>
      <c r="K40" s="60">
        <v>374.57657001170799</v>
      </c>
      <c r="L40" s="15">
        <f t="shared" si="0"/>
        <v>1123.7297100351238</v>
      </c>
    </row>
    <row r="41" spans="1:12" x14ac:dyDescent="0.35">
      <c r="A41" s="50">
        <v>986347801</v>
      </c>
      <c r="B41" s="51" t="s">
        <v>350</v>
      </c>
      <c r="C41" s="50">
        <v>2022</v>
      </c>
      <c r="D41" s="50">
        <v>66</v>
      </c>
      <c r="E41" s="51" t="s">
        <v>301</v>
      </c>
      <c r="F41" s="51" t="s">
        <v>55</v>
      </c>
      <c r="G41" s="50">
        <v>100</v>
      </c>
      <c r="H41" s="50">
        <v>100</v>
      </c>
      <c r="I41" s="50">
        <v>1</v>
      </c>
      <c r="J41" s="50">
        <v>500600</v>
      </c>
      <c r="K41" s="60">
        <v>287.51980856760798</v>
      </c>
      <c r="L41" s="15">
        <f t="shared" si="0"/>
        <v>287.51980856760798</v>
      </c>
    </row>
    <row r="42" spans="1:12" x14ac:dyDescent="0.35">
      <c r="A42" s="50">
        <v>986347801</v>
      </c>
      <c r="B42" s="51" t="s">
        <v>350</v>
      </c>
      <c r="C42" s="50">
        <v>2022</v>
      </c>
      <c r="D42" s="50">
        <v>132</v>
      </c>
      <c r="E42" s="51" t="s">
        <v>301</v>
      </c>
      <c r="F42" s="51" t="s">
        <v>55</v>
      </c>
      <c r="G42" s="50">
        <v>100</v>
      </c>
      <c r="H42" s="50">
        <v>100</v>
      </c>
      <c r="I42" s="50">
        <v>2</v>
      </c>
      <c r="J42" s="50">
        <v>500700</v>
      </c>
      <c r="K42" s="60">
        <v>397.05116421241098</v>
      </c>
      <c r="L42" s="15">
        <f t="shared" si="0"/>
        <v>794.10232842482196</v>
      </c>
    </row>
    <row r="43" spans="1:12" x14ac:dyDescent="0.35">
      <c r="A43" s="50">
        <v>980489698</v>
      </c>
      <c r="B43" s="51" t="s">
        <v>308</v>
      </c>
      <c r="C43" s="50">
        <v>2022</v>
      </c>
      <c r="D43" s="50">
        <v>66</v>
      </c>
      <c r="E43" s="51" t="s">
        <v>300</v>
      </c>
      <c r="F43" s="51" t="s">
        <v>53</v>
      </c>
      <c r="G43" s="50">
        <v>100</v>
      </c>
      <c r="H43" s="50">
        <v>100</v>
      </c>
      <c r="I43" s="50">
        <v>5</v>
      </c>
      <c r="J43" s="50">
        <v>501500</v>
      </c>
      <c r="K43" s="60">
        <v>135.622551211136</v>
      </c>
      <c r="L43" s="15">
        <f t="shared" si="0"/>
        <v>678.11275605567994</v>
      </c>
    </row>
    <row r="44" spans="1:12" x14ac:dyDescent="0.35">
      <c r="A44" s="50">
        <v>980489698</v>
      </c>
      <c r="B44" s="51" t="s">
        <v>308</v>
      </c>
      <c r="C44" s="50">
        <v>2022</v>
      </c>
      <c r="D44" s="50">
        <v>132</v>
      </c>
      <c r="E44" s="51" t="s">
        <v>300</v>
      </c>
      <c r="F44" s="51" t="s">
        <v>53</v>
      </c>
      <c r="G44" s="50">
        <v>100</v>
      </c>
      <c r="H44" s="50">
        <v>100</v>
      </c>
      <c r="I44" s="50">
        <v>1</v>
      </c>
      <c r="J44" s="50">
        <v>501600</v>
      </c>
      <c r="K44" s="60">
        <v>174.37185155717501</v>
      </c>
      <c r="L44" s="15">
        <f t="shared" si="0"/>
        <v>174.37185155717501</v>
      </c>
    </row>
    <row r="45" spans="1:12" x14ac:dyDescent="0.35">
      <c r="A45" s="50">
        <v>980489698</v>
      </c>
      <c r="B45" s="51" t="s">
        <v>308</v>
      </c>
      <c r="C45" s="50">
        <v>2022</v>
      </c>
      <c r="D45" s="50">
        <v>66</v>
      </c>
      <c r="E45" s="51" t="s">
        <v>300</v>
      </c>
      <c r="F45" s="51" t="s">
        <v>55</v>
      </c>
      <c r="G45" s="50">
        <v>100</v>
      </c>
      <c r="H45" s="50">
        <v>100</v>
      </c>
      <c r="I45" s="50">
        <v>3</v>
      </c>
      <c r="J45" s="50">
        <v>501900</v>
      </c>
      <c r="K45" s="60">
        <v>143.75990428380399</v>
      </c>
      <c r="L45" s="15">
        <f t="shared" si="0"/>
        <v>431.279712851412</v>
      </c>
    </row>
    <row r="46" spans="1:12" x14ac:dyDescent="0.35">
      <c r="A46" s="50">
        <v>980489698</v>
      </c>
      <c r="B46" s="51" t="s">
        <v>308</v>
      </c>
      <c r="C46" s="50">
        <v>2022</v>
      </c>
      <c r="D46" s="50">
        <v>66</v>
      </c>
      <c r="E46" s="51" t="s">
        <v>301</v>
      </c>
      <c r="F46" s="51" t="s">
        <v>53</v>
      </c>
      <c r="G46" s="50">
        <v>0</v>
      </c>
      <c r="H46" s="50">
        <v>0</v>
      </c>
      <c r="I46" s="50">
        <v>3</v>
      </c>
      <c r="J46" s="50">
        <v>500100</v>
      </c>
      <c r="K46" s="60">
        <v>271.245102422272</v>
      </c>
      <c r="L46" s="15">
        <f t="shared" si="0"/>
        <v>0</v>
      </c>
    </row>
    <row r="47" spans="1:12" x14ac:dyDescent="0.35">
      <c r="A47" s="50">
        <v>980489698</v>
      </c>
      <c r="B47" s="51" t="s">
        <v>308</v>
      </c>
      <c r="C47" s="50">
        <v>2022</v>
      </c>
      <c r="D47" s="50">
        <v>132</v>
      </c>
      <c r="E47" s="51" t="s">
        <v>301</v>
      </c>
      <c r="F47" s="51" t="s">
        <v>53</v>
      </c>
      <c r="G47" s="50">
        <v>0</v>
      </c>
      <c r="H47" s="50">
        <v>0</v>
      </c>
      <c r="I47" s="50">
        <v>1</v>
      </c>
      <c r="J47" s="50">
        <v>500200</v>
      </c>
      <c r="K47" s="60">
        <v>374.57657001170799</v>
      </c>
      <c r="L47" s="15">
        <f t="shared" si="0"/>
        <v>0</v>
      </c>
    </row>
    <row r="48" spans="1:12" x14ac:dyDescent="0.35">
      <c r="A48" s="50">
        <v>980489698</v>
      </c>
      <c r="B48" s="51" t="s">
        <v>308</v>
      </c>
      <c r="C48" s="50">
        <v>2022</v>
      </c>
      <c r="D48" s="50">
        <v>66</v>
      </c>
      <c r="E48" s="51" t="s">
        <v>301</v>
      </c>
      <c r="F48" s="51" t="s">
        <v>53</v>
      </c>
      <c r="G48" s="50">
        <v>30</v>
      </c>
      <c r="H48" s="50">
        <v>30</v>
      </c>
      <c r="I48" s="50">
        <v>1</v>
      </c>
      <c r="J48" s="50">
        <v>500100</v>
      </c>
      <c r="K48" s="60">
        <v>271.245102422272</v>
      </c>
      <c r="L48" s="15">
        <f t="shared" si="0"/>
        <v>81.373530726681594</v>
      </c>
    </row>
    <row r="49" spans="1:12" x14ac:dyDescent="0.35">
      <c r="A49" s="50">
        <v>980489698</v>
      </c>
      <c r="B49" s="51" t="s">
        <v>308</v>
      </c>
      <c r="C49" s="50">
        <v>2022</v>
      </c>
      <c r="D49" s="50">
        <v>66</v>
      </c>
      <c r="E49" s="51" t="s">
        <v>301</v>
      </c>
      <c r="F49" s="51" t="s">
        <v>53</v>
      </c>
      <c r="G49" s="50">
        <v>50</v>
      </c>
      <c r="H49" s="50">
        <v>50</v>
      </c>
      <c r="I49" s="50">
        <v>1</v>
      </c>
      <c r="J49" s="50">
        <v>500100</v>
      </c>
      <c r="K49" s="60">
        <v>271.245102422272</v>
      </c>
      <c r="L49" s="15">
        <f t="shared" si="0"/>
        <v>135.622551211136</v>
      </c>
    </row>
    <row r="50" spans="1:12" x14ac:dyDescent="0.35">
      <c r="A50" s="50">
        <v>980489698</v>
      </c>
      <c r="B50" s="51" t="s">
        <v>308</v>
      </c>
      <c r="C50" s="50">
        <v>2022</v>
      </c>
      <c r="D50" s="50">
        <v>132</v>
      </c>
      <c r="E50" s="51" t="s">
        <v>301</v>
      </c>
      <c r="F50" s="51" t="s">
        <v>53</v>
      </c>
      <c r="G50" s="50">
        <v>50</v>
      </c>
      <c r="H50" s="50">
        <v>50</v>
      </c>
      <c r="I50" s="50">
        <v>1</v>
      </c>
      <c r="J50" s="50">
        <v>500200</v>
      </c>
      <c r="K50" s="60">
        <v>374.57657001170799</v>
      </c>
      <c r="L50" s="15">
        <f t="shared" si="0"/>
        <v>187.28828500585399</v>
      </c>
    </row>
    <row r="51" spans="1:12" x14ac:dyDescent="0.35">
      <c r="A51" s="50">
        <v>980489698</v>
      </c>
      <c r="B51" s="51" t="s">
        <v>308</v>
      </c>
      <c r="C51" s="50">
        <v>2022</v>
      </c>
      <c r="D51" s="50">
        <v>66</v>
      </c>
      <c r="E51" s="51" t="s">
        <v>301</v>
      </c>
      <c r="F51" s="51" t="s">
        <v>53</v>
      </c>
      <c r="G51" s="50">
        <v>70</v>
      </c>
      <c r="H51" s="50">
        <v>100</v>
      </c>
      <c r="I51" s="50">
        <v>1</v>
      </c>
      <c r="J51" s="50">
        <v>500100</v>
      </c>
      <c r="K51" s="60">
        <v>271.245102422272</v>
      </c>
      <c r="L51" s="15">
        <f t="shared" si="0"/>
        <v>230.55833705893119</v>
      </c>
    </row>
    <row r="52" spans="1:12" x14ac:dyDescent="0.35">
      <c r="A52" s="50">
        <v>980489698</v>
      </c>
      <c r="B52" s="51" t="s">
        <v>308</v>
      </c>
      <c r="C52" s="50">
        <v>2022</v>
      </c>
      <c r="D52" s="50">
        <v>66</v>
      </c>
      <c r="E52" s="51" t="s">
        <v>301</v>
      </c>
      <c r="F52" s="51" t="s">
        <v>53</v>
      </c>
      <c r="G52" s="50">
        <v>100</v>
      </c>
      <c r="H52" s="50">
        <v>70</v>
      </c>
      <c r="I52" s="50">
        <v>1</v>
      </c>
      <c r="J52" s="50">
        <v>500100</v>
      </c>
      <c r="K52" s="60">
        <v>271.245102422272</v>
      </c>
      <c r="L52" s="15">
        <f t="shared" si="0"/>
        <v>230.55833705893119</v>
      </c>
    </row>
    <row r="53" spans="1:12" x14ac:dyDescent="0.35">
      <c r="A53" s="50">
        <v>980489698</v>
      </c>
      <c r="B53" s="51" t="s">
        <v>308</v>
      </c>
      <c r="C53" s="50">
        <v>2022</v>
      </c>
      <c r="D53" s="50">
        <v>66</v>
      </c>
      <c r="E53" s="51" t="s">
        <v>301</v>
      </c>
      <c r="F53" s="51" t="s">
        <v>53</v>
      </c>
      <c r="G53" s="50">
        <v>100</v>
      </c>
      <c r="H53" s="50">
        <v>100</v>
      </c>
      <c r="I53" s="50">
        <v>39</v>
      </c>
      <c r="J53" s="50">
        <v>500100</v>
      </c>
      <c r="K53" s="60">
        <v>271.245102422272</v>
      </c>
      <c r="L53" s="15">
        <f t="shared" si="0"/>
        <v>10578.558994468607</v>
      </c>
    </row>
    <row r="54" spans="1:12" x14ac:dyDescent="0.35">
      <c r="A54" s="50">
        <v>980489698</v>
      </c>
      <c r="B54" s="51" t="s">
        <v>308</v>
      </c>
      <c r="C54" s="50">
        <v>2022</v>
      </c>
      <c r="D54" s="50">
        <v>132</v>
      </c>
      <c r="E54" s="51" t="s">
        <v>301</v>
      </c>
      <c r="F54" s="51" t="s">
        <v>53</v>
      </c>
      <c r="G54" s="50">
        <v>100</v>
      </c>
      <c r="H54" s="50">
        <v>100</v>
      </c>
      <c r="I54" s="50">
        <v>28</v>
      </c>
      <c r="J54" s="50">
        <v>500200</v>
      </c>
      <c r="K54" s="60">
        <v>374.57657001170799</v>
      </c>
      <c r="L54" s="15">
        <f t="shared" si="0"/>
        <v>10488.143960327823</v>
      </c>
    </row>
    <row r="55" spans="1:12" x14ac:dyDescent="0.35">
      <c r="A55" s="50">
        <v>980489698</v>
      </c>
      <c r="B55" s="51" t="s">
        <v>308</v>
      </c>
      <c r="C55" s="50">
        <v>2022</v>
      </c>
      <c r="D55" s="50">
        <v>300</v>
      </c>
      <c r="E55" s="51" t="s">
        <v>301</v>
      </c>
      <c r="F55" s="51" t="s">
        <v>53</v>
      </c>
      <c r="G55" s="50">
        <v>100</v>
      </c>
      <c r="H55" s="50">
        <v>100</v>
      </c>
      <c r="I55" s="50">
        <v>1</v>
      </c>
      <c r="J55" s="50">
        <v>500300</v>
      </c>
      <c r="K55" s="60">
        <v>839.63285508090803</v>
      </c>
      <c r="L55" s="15">
        <f t="shared" si="0"/>
        <v>839.63285508090803</v>
      </c>
    </row>
    <row r="56" spans="1:12" x14ac:dyDescent="0.35">
      <c r="A56" s="50">
        <v>980489698</v>
      </c>
      <c r="B56" s="51" t="s">
        <v>308</v>
      </c>
      <c r="C56" s="50">
        <v>2022</v>
      </c>
      <c r="D56" s="50">
        <v>66</v>
      </c>
      <c r="E56" s="51" t="s">
        <v>301</v>
      </c>
      <c r="F56" s="51" t="s">
        <v>54</v>
      </c>
      <c r="G56" s="50">
        <v>50</v>
      </c>
      <c r="H56" s="50">
        <v>50</v>
      </c>
      <c r="I56" s="50">
        <v>1</v>
      </c>
      <c r="J56" s="50">
        <v>501100</v>
      </c>
      <c r="K56" s="60">
        <v>311.93186778561198</v>
      </c>
      <c r="L56" s="15">
        <f t="shared" si="0"/>
        <v>155.96593389280599</v>
      </c>
    </row>
    <row r="57" spans="1:12" x14ac:dyDescent="0.35">
      <c r="A57" s="50">
        <v>980489698</v>
      </c>
      <c r="B57" s="51" t="s">
        <v>308</v>
      </c>
      <c r="C57" s="50">
        <v>2022</v>
      </c>
      <c r="D57" s="50">
        <v>66</v>
      </c>
      <c r="E57" s="51" t="s">
        <v>301</v>
      </c>
      <c r="F57" s="51" t="s">
        <v>54</v>
      </c>
      <c r="G57" s="50">
        <v>100</v>
      </c>
      <c r="H57" s="50">
        <v>100</v>
      </c>
      <c r="I57" s="50">
        <v>11</v>
      </c>
      <c r="J57" s="50">
        <v>501100</v>
      </c>
      <c r="K57" s="60">
        <v>311.93186778561198</v>
      </c>
      <c r="L57" s="15">
        <f t="shared" si="0"/>
        <v>3431.2505456417321</v>
      </c>
    </row>
    <row r="58" spans="1:12" x14ac:dyDescent="0.35">
      <c r="A58" s="50">
        <v>980489698</v>
      </c>
      <c r="B58" s="51" t="s">
        <v>308</v>
      </c>
      <c r="C58" s="50">
        <v>2022</v>
      </c>
      <c r="D58" s="50">
        <v>132</v>
      </c>
      <c r="E58" s="51" t="s">
        <v>301</v>
      </c>
      <c r="F58" s="51" t="s">
        <v>54</v>
      </c>
      <c r="G58" s="50">
        <v>100</v>
      </c>
      <c r="H58" s="50">
        <v>100</v>
      </c>
      <c r="I58" s="50">
        <v>10</v>
      </c>
      <c r="J58" s="50">
        <v>501200</v>
      </c>
      <c r="K58" s="60">
        <v>430.76305551346502</v>
      </c>
      <c r="L58" s="15">
        <f t="shared" si="0"/>
        <v>4307.6305551346504</v>
      </c>
    </row>
    <row r="59" spans="1:12" x14ac:dyDescent="0.35">
      <c r="A59" s="50">
        <v>980489698</v>
      </c>
      <c r="B59" s="51" t="s">
        <v>308</v>
      </c>
      <c r="C59" s="50">
        <v>2022</v>
      </c>
      <c r="D59" s="50">
        <v>66</v>
      </c>
      <c r="E59" s="51" t="s">
        <v>301</v>
      </c>
      <c r="F59" s="51" t="s">
        <v>55</v>
      </c>
      <c r="G59" s="50">
        <v>0</v>
      </c>
      <c r="H59" s="50">
        <v>0</v>
      </c>
      <c r="I59" s="50">
        <v>2</v>
      </c>
      <c r="J59" s="50">
        <v>500600</v>
      </c>
      <c r="K59" s="60">
        <v>287.51980856760798</v>
      </c>
      <c r="L59" s="15">
        <f t="shared" si="0"/>
        <v>0</v>
      </c>
    </row>
    <row r="60" spans="1:12" x14ac:dyDescent="0.35">
      <c r="A60" s="50">
        <v>980489698</v>
      </c>
      <c r="B60" s="51" t="s">
        <v>308</v>
      </c>
      <c r="C60" s="50">
        <v>2022</v>
      </c>
      <c r="D60" s="50">
        <v>66</v>
      </c>
      <c r="E60" s="51" t="s">
        <v>301</v>
      </c>
      <c r="F60" s="51" t="s">
        <v>55</v>
      </c>
      <c r="G60" s="50">
        <v>0</v>
      </c>
      <c r="H60" s="50">
        <v>50</v>
      </c>
      <c r="I60" s="50">
        <v>1</v>
      </c>
      <c r="J60" s="50">
        <v>500600</v>
      </c>
      <c r="K60" s="60">
        <v>287.51980856760798</v>
      </c>
      <c r="L60" s="15">
        <f t="shared" si="0"/>
        <v>71.879952141901995</v>
      </c>
    </row>
    <row r="61" spans="1:12" x14ac:dyDescent="0.35">
      <c r="A61" s="50">
        <v>980489698</v>
      </c>
      <c r="B61" s="51" t="s">
        <v>308</v>
      </c>
      <c r="C61" s="50">
        <v>2022</v>
      </c>
      <c r="D61" s="50">
        <v>66</v>
      </c>
      <c r="E61" s="51" t="s">
        <v>301</v>
      </c>
      <c r="F61" s="51" t="s">
        <v>55</v>
      </c>
      <c r="G61" s="50">
        <v>10</v>
      </c>
      <c r="H61" s="50">
        <v>10</v>
      </c>
      <c r="I61" s="50">
        <v>3</v>
      </c>
      <c r="J61" s="50">
        <v>500600</v>
      </c>
      <c r="K61" s="60">
        <v>287.51980856760798</v>
      </c>
      <c r="L61" s="15">
        <f t="shared" si="0"/>
        <v>86.2559425702824</v>
      </c>
    </row>
    <row r="62" spans="1:12" x14ac:dyDescent="0.35">
      <c r="A62" s="50">
        <v>980489698</v>
      </c>
      <c r="B62" s="51" t="s">
        <v>308</v>
      </c>
      <c r="C62" s="50">
        <v>2022</v>
      </c>
      <c r="D62" s="50">
        <v>66</v>
      </c>
      <c r="E62" s="51" t="s">
        <v>301</v>
      </c>
      <c r="F62" s="51" t="s">
        <v>55</v>
      </c>
      <c r="G62" s="50">
        <v>10</v>
      </c>
      <c r="H62" s="50">
        <v>50</v>
      </c>
      <c r="I62" s="50">
        <v>1</v>
      </c>
      <c r="J62" s="50">
        <v>500600</v>
      </c>
      <c r="K62" s="60">
        <v>287.51980856760798</v>
      </c>
      <c r="L62" s="15">
        <f t="shared" si="0"/>
        <v>86.255942570282386</v>
      </c>
    </row>
    <row r="63" spans="1:12" x14ac:dyDescent="0.35">
      <c r="A63" s="50">
        <v>980489698</v>
      </c>
      <c r="B63" s="51" t="s">
        <v>308</v>
      </c>
      <c r="C63" s="50">
        <v>2022</v>
      </c>
      <c r="D63" s="50">
        <v>66</v>
      </c>
      <c r="E63" s="51" t="s">
        <v>301</v>
      </c>
      <c r="F63" s="51" t="s">
        <v>55</v>
      </c>
      <c r="G63" s="50">
        <v>20</v>
      </c>
      <c r="H63" s="50">
        <v>10</v>
      </c>
      <c r="I63" s="50">
        <v>1</v>
      </c>
      <c r="J63" s="50">
        <v>500600</v>
      </c>
      <c r="K63" s="60">
        <v>287.51980856760798</v>
      </c>
      <c r="L63" s="15">
        <f t="shared" si="0"/>
        <v>43.1279712851412</v>
      </c>
    </row>
    <row r="64" spans="1:12" x14ac:dyDescent="0.35">
      <c r="A64" s="50">
        <v>980489698</v>
      </c>
      <c r="B64" s="51" t="s">
        <v>308</v>
      </c>
      <c r="C64" s="50">
        <v>2022</v>
      </c>
      <c r="D64" s="50">
        <v>66</v>
      </c>
      <c r="E64" s="51" t="s">
        <v>301</v>
      </c>
      <c r="F64" s="51" t="s">
        <v>55</v>
      </c>
      <c r="G64" s="50">
        <v>30</v>
      </c>
      <c r="H64" s="50">
        <v>50</v>
      </c>
      <c r="I64" s="50">
        <v>1</v>
      </c>
      <c r="J64" s="50">
        <v>500600</v>
      </c>
      <c r="K64" s="60">
        <v>287.51980856760798</v>
      </c>
      <c r="L64" s="15">
        <f t="shared" si="0"/>
        <v>115.0079234270432</v>
      </c>
    </row>
    <row r="65" spans="1:12" x14ac:dyDescent="0.35">
      <c r="A65" s="50">
        <v>980489698</v>
      </c>
      <c r="B65" s="51" t="s">
        <v>308</v>
      </c>
      <c r="C65" s="50">
        <v>2022</v>
      </c>
      <c r="D65" s="50">
        <v>66</v>
      </c>
      <c r="E65" s="51" t="s">
        <v>301</v>
      </c>
      <c r="F65" s="51" t="s">
        <v>55</v>
      </c>
      <c r="G65" s="50">
        <v>50</v>
      </c>
      <c r="H65" s="50">
        <v>50</v>
      </c>
      <c r="I65" s="50">
        <v>3</v>
      </c>
      <c r="J65" s="50">
        <v>500600</v>
      </c>
      <c r="K65" s="60">
        <v>287.51980856760798</v>
      </c>
      <c r="L65" s="15">
        <f t="shared" si="0"/>
        <v>431.279712851412</v>
      </c>
    </row>
    <row r="66" spans="1:12" x14ac:dyDescent="0.35">
      <c r="A66" s="50">
        <v>980489698</v>
      </c>
      <c r="B66" s="51" t="s">
        <v>308</v>
      </c>
      <c r="C66" s="50">
        <v>2022</v>
      </c>
      <c r="D66" s="50">
        <v>66</v>
      </c>
      <c r="E66" s="51" t="s">
        <v>301</v>
      </c>
      <c r="F66" s="51" t="s">
        <v>55</v>
      </c>
      <c r="G66" s="50">
        <v>70</v>
      </c>
      <c r="H66" s="50">
        <v>50</v>
      </c>
      <c r="I66" s="50">
        <v>1</v>
      </c>
      <c r="J66" s="50">
        <v>500600</v>
      </c>
      <c r="K66" s="60">
        <v>287.51980856760798</v>
      </c>
      <c r="L66" s="15">
        <f t="shared" si="0"/>
        <v>172.51188514056477</v>
      </c>
    </row>
    <row r="67" spans="1:12" x14ac:dyDescent="0.35">
      <c r="A67" s="50">
        <v>980489698</v>
      </c>
      <c r="B67" s="51" t="s">
        <v>308</v>
      </c>
      <c r="C67" s="50">
        <v>2022</v>
      </c>
      <c r="D67" s="50">
        <v>132</v>
      </c>
      <c r="E67" s="51" t="s">
        <v>301</v>
      </c>
      <c r="F67" s="51" t="s">
        <v>55</v>
      </c>
      <c r="G67" s="50">
        <v>100</v>
      </c>
      <c r="H67" s="50">
        <v>70</v>
      </c>
      <c r="I67" s="50">
        <v>1</v>
      </c>
      <c r="J67" s="50">
        <v>500700</v>
      </c>
      <c r="K67" s="60">
        <v>397.05116421241098</v>
      </c>
      <c r="L67" s="15">
        <f t="shared" si="0"/>
        <v>337.49348958054935</v>
      </c>
    </row>
    <row r="68" spans="1:12" x14ac:dyDescent="0.35">
      <c r="A68" s="50">
        <v>980489698</v>
      </c>
      <c r="B68" s="51" t="s">
        <v>308</v>
      </c>
      <c r="C68" s="50">
        <v>2022</v>
      </c>
      <c r="D68" s="50">
        <v>24</v>
      </c>
      <c r="E68" s="51" t="s">
        <v>301</v>
      </c>
      <c r="F68" s="51" t="s">
        <v>55</v>
      </c>
      <c r="G68" s="50">
        <v>100</v>
      </c>
      <c r="H68" s="50">
        <v>100</v>
      </c>
      <c r="I68" s="50">
        <v>1</v>
      </c>
      <c r="J68" s="50">
        <v>500500</v>
      </c>
      <c r="K68" s="60">
        <v>143.75990428380399</v>
      </c>
      <c r="L68" s="15">
        <f t="shared" ref="L68:L131" si="1">(I68*0.5*(G68/100+H68/100))*K68</f>
        <v>143.75990428380399</v>
      </c>
    </row>
    <row r="69" spans="1:12" x14ac:dyDescent="0.35">
      <c r="A69" s="50">
        <v>980489698</v>
      </c>
      <c r="B69" s="51" t="s">
        <v>308</v>
      </c>
      <c r="C69" s="50">
        <v>2022</v>
      </c>
      <c r="D69" s="50">
        <v>66</v>
      </c>
      <c r="E69" s="51" t="s">
        <v>301</v>
      </c>
      <c r="F69" s="51" t="s">
        <v>55</v>
      </c>
      <c r="G69" s="50">
        <v>100</v>
      </c>
      <c r="H69" s="50">
        <v>100</v>
      </c>
      <c r="I69" s="50">
        <v>122</v>
      </c>
      <c r="J69" s="50">
        <v>500600</v>
      </c>
      <c r="K69" s="60">
        <v>287.51980856760798</v>
      </c>
      <c r="L69" s="15">
        <f t="shared" si="1"/>
        <v>35077.416645248173</v>
      </c>
    </row>
    <row r="70" spans="1:12" x14ac:dyDescent="0.35">
      <c r="A70" s="50">
        <v>980489698</v>
      </c>
      <c r="B70" s="51" t="s">
        <v>308</v>
      </c>
      <c r="C70" s="50">
        <v>2022</v>
      </c>
      <c r="D70" s="50">
        <v>132</v>
      </c>
      <c r="E70" s="51" t="s">
        <v>301</v>
      </c>
      <c r="F70" s="51" t="s">
        <v>55</v>
      </c>
      <c r="G70" s="50">
        <v>100</v>
      </c>
      <c r="H70" s="50">
        <v>100</v>
      </c>
      <c r="I70" s="50">
        <v>27</v>
      </c>
      <c r="J70" s="50">
        <v>500700</v>
      </c>
      <c r="K70" s="60">
        <v>397.05116421241098</v>
      </c>
      <c r="L70" s="15">
        <f t="shared" si="1"/>
        <v>10720.381433735096</v>
      </c>
    </row>
    <row r="71" spans="1:12" x14ac:dyDescent="0.35">
      <c r="A71" s="50">
        <v>918312730</v>
      </c>
      <c r="B71" s="51" t="s">
        <v>309</v>
      </c>
      <c r="C71" s="50">
        <v>2022</v>
      </c>
      <c r="D71" s="50">
        <v>66</v>
      </c>
      <c r="E71" s="51" t="s">
        <v>300</v>
      </c>
      <c r="F71" s="51" t="s">
        <v>53</v>
      </c>
      <c r="G71" s="50">
        <v>100</v>
      </c>
      <c r="H71" s="50">
        <v>100</v>
      </c>
      <c r="I71" s="50">
        <v>2</v>
      </c>
      <c r="J71" s="50">
        <v>501500</v>
      </c>
      <c r="K71" s="60">
        <v>135.622551211136</v>
      </c>
      <c r="L71" s="15">
        <f t="shared" si="1"/>
        <v>271.245102422272</v>
      </c>
    </row>
    <row r="72" spans="1:12" x14ac:dyDescent="0.35">
      <c r="A72" s="50">
        <v>918312730</v>
      </c>
      <c r="B72" s="51" t="s">
        <v>309</v>
      </c>
      <c r="C72" s="50">
        <v>2022</v>
      </c>
      <c r="D72" s="50">
        <v>66</v>
      </c>
      <c r="E72" s="51" t="s">
        <v>301</v>
      </c>
      <c r="F72" s="51" t="s">
        <v>53</v>
      </c>
      <c r="G72" s="50">
        <v>100</v>
      </c>
      <c r="H72" s="50">
        <v>100</v>
      </c>
      <c r="I72" s="50">
        <v>3</v>
      </c>
      <c r="J72" s="50">
        <v>500100</v>
      </c>
      <c r="K72" s="60">
        <v>271.245102422272</v>
      </c>
      <c r="L72" s="15">
        <f t="shared" si="1"/>
        <v>813.73530726681599</v>
      </c>
    </row>
    <row r="73" spans="1:12" x14ac:dyDescent="0.35">
      <c r="A73" s="50">
        <v>918312730</v>
      </c>
      <c r="B73" s="51" t="s">
        <v>309</v>
      </c>
      <c r="C73" s="50">
        <v>2022</v>
      </c>
      <c r="D73" s="50">
        <v>132</v>
      </c>
      <c r="E73" s="51" t="s">
        <v>301</v>
      </c>
      <c r="F73" s="51" t="s">
        <v>53</v>
      </c>
      <c r="G73" s="50">
        <v>100</v>
      </c>
      <c r="H73" s="50">
        <v>100</v>
      </c>
      <c r="I73" s="50">
        <v>1</v>
      </c>
      <c r="J73" s="50">
        <v>500200</v>
      </c>
      <c r="K73" s="60">
        <v>374.57657001170799</v>
      </c>
      <c r="L73" s="15">
        <f t="shared" si="1"/>
        <v>374.57657001170799</v>
      </c>
    </row>
    <row r="74" spans="1:12" x14ac:dyDescent="0.35">
      <c r="A74" s="50">
        <v>918312730</v>
      </c>
      <c r="B74" s="51" t="s">
        <v>309</v>
      </c>
      <c r="C74" s="50">
        <v>2022</v>
      </c>
      <c r="D74" s="50">
        <v>66</v>
      </c>
      <c r="E74" s="51" t="s">
        <v>301</v>
      </c>
      <c r="F74" s="51" t="s">
        <v>55</v>
      </c>
      <c r="G74" s="50">
        <v>100</v>
      </c>
      <c r="H74" s="50">
        <v>100</v>
      </c>
      <c r="I74" s="50">
        <v>4</v>
      </c>
      <c r="J74" s="50">
        <v>500600</v>
      </c>
      <c r="K74" s="60">
        <v>287.51980856760798</v>
      </c>
      <c r="L74" s="15">
        <f t="shared" si="1"/>
        <v>1150.0792342704319</v>
      </c>
    </row>
    <row r="75" spans="1:12" x14ac:dyDescent="0.35">
      <c r="A75" s="50">
        <v>882783022</v>
      </c>
      <c r="B75" s="51" t="s">
        <v>392</v>
      </c>
      <c r="C75" s="50">
        <v>2022</v>
      </c>
      <c r="D75" s="50">
        <v>132</v>
      </c>
      <c r="E75" s="51" t="s">
        <v>301</v>
      </c>
      <c r="F75" s="51" t="s">
        <v>53</v>
      </c>
      <c r="G75" s="50">
        <v>0</v>
      </c>
      <c r="H75" s="50">
        <v>0</v>
      </c>
      <c r="I75" s="50">
        <v>1</v>
      </c>
      <c r="J75" s="50">
        <v>500200</v>
      </c>
      <c r="K75" s="60">
        <v>374.57657001170799</v>
      </c>
      <c r="L75" s="15">
        <f t="shared" si="1"/>
        <v>0</v>
      </c>
    </row>
    <row r="76" spans="1:12" x14ac:dyDescent="0.35">
      <c r="A76" s="50">
        <v>966731508</v>
      </c>
      <c r="B76" s="51" t="s">
        <v>339</v>
      </c>
      <c r="C76" s="50">
        <v>2022</v>
      </c>
      <c r="D76" s="50">
        <v>132</v>
      </c>
      <c r="E76" s="51" t="s">
        <v>301</v>
      </c>
      <c r="F76" s="51" t="s">
        <v>54</v>
      </c>
      <c r="G76" s="50">
        <v>100</v>
      </c>
      <c r="H76" s="50">
        <v>100</v>
      </c>
      <c r="I76" s="50">
        <v>1</v>
      </c>
      <c r="J76" s="50">
        <v>501200</v>
      </c>
      <c r="K76" s="60">
        <v>430.76305551346502</v>
      </c>
      <c r="L76" s="15">
        <f t="shared" si="1"/>
        <v>430.76305551346502</v>
      </c>
    </row>
    <row r="77" spans="1:12" x14ac:dyDescent="0.35">
      <c r="A77" s="50">
        <v>915635857</v>
      </c>
      <c r="B77" s="51" t="s">
        <v>351</v>
      </c>
      <c r="C77" s="50">
        <v>2022</v>
      </c>
      <c r="D77" s="50">
        <v>66</v>
      </c>
      <c r="E77" s="51" t="s">
        <v>300</v>
      </c>
      <c r="F77" s="51" t="s">
        <v>53</v>
      </c>
      <c r="G77" s="50">
        <v>100</v>
      </c>
      <c r="H77" s="50">
        <v>100</v>
      </c>
      <c r="I77" s="50">
        <v>2</v>
      </c>
      <c r="J77" s="50">
        <v>501500</v>
      </c>
      <c r="K77" s="60">
        <v>135.622551211136</v>
      </c>
      <c r="L77" s="15">
        <f t="shared" si="1"/>
        <v>271.245102422272</v>
      </c>
    </row>
    <row r="78" spans="1:12" x14ac:dyDescent="0.35">
      <c r="A78" s="50">
        <v>915635857</v>
      </c>
      <c r="B78" s="51" t="s">
        <v>351</v>
      </c>
      <c r="C78" s="50">
        <v>2022</v>
      </c>
      <c r="D78" s="50">
        <v>300</v>
      </c>
      <c r="E78" s="51" t="s">
        <v>300</v>
      </c>
      <c r="F78" s="51" t="s">
        <v>53</v>
      </c>
      <c r="G78" s="50">
        <v>100</v>
      </c>
      <c r="H78" s="50">
        <v>100</v>
      </c>
      <c r="I78" s="50">
        <v>1</v>
      </c>
      <c r="J78" s="50">
        <v>501700</v>
      </c>
      <c r="K78" s="60">
        <v>390.86357046869898</v>
      </c>
      <c r="L78" s="15">
        <f t="shared" si="1"/>
        <v>390.86357046869898</v>
      </c>
    </row>
    <row r="79" spans="1:12" x14ac:dyDescent="0.35">
      <c r="A79" s="50">
        <v>915635857</v>
      </c>
      <c r="B79" s="51" t="s">
        <v>351</v>
      </c>
      <c r="C79" s="50">
        <v>2022</v>
      </c>
      <c r="D79" s="50">
        <v>66</v>
      </c>
      <c r="E79" s="51" t="s">
        <v>300</v>
      </c>
      <c r="F79" s="51" t="s">
        <v>55</v>
      </c>
      <c r="G79" s="50">
        <v>0</v>
      </c>
      <c r="H79" s="50">
        <v>0</v>
      </c>
      <c r="I79" s="50">
        <v>1</v>
      </c>
      <c r="J79" s="50">
        <v>501900</v>
      </c>
      <c r="K79" s="60">
        <v>143.75990428380399</v>
      </c>
      <c r="L79" s="15">
        <f t="shared" si="1"/>
        <v>0</v>
      </c>
    </row>
    <row r="80" spans="1:12" x14ac:dyDescent="0.35">
      <c r="A80" s="50">
        <v>915635857</v>
      </c>
      <c r="B80" s="51" t="s">
        <v>351</v>
      </c>
      <c r="C80" s="50">
        <v>2022</v>
      </c>
      <c r="D80" s="50">
        <v>66</v>
      </c>
      <c r="E80" s="51" t="s">
        <v>301</v>
      </c>
      <c r="F80" s="51" t="s">
        <v>53</v>
      </c>
      <c r="G80" s="50">
        <v>0</v>
      </c>
      <c r="H80" s="50">
        <v>0</v>
      </c>
      <c r="I80" s="50">
        <v>2</v>
      </c>
      <c r="J80" s="50">
        <v>500100</v>
      </c>
      <c r="K80" s="60">
        <v>271.245102422272</v>
      </c>
      <c r="L80" s="15">
        <f t="shared" si="1"/>
        <v>0</v>
      </c>
    </row>
    <row r="81" spans="1:12" x14ac:dyDescent="0.35">
      <c r="A81" s="50">
        <v>915635857</v>
      </c>
      <c r="B81" s="51" t="s">
        <v>351</v>
      </c>
      <c r="C81" s="50">
        <v>2022</v>
      </c>
      <c r="D81" s="50">
        <v>66</v>
      </c>
      <c r="E81" s="51" t="s">
        <v>301</v>
      </c>
      <c r="F81" s="51" t="s">
        <v>53</v>
      </c>
      <c r="G81" s="50">
        <v>50</v>
      </c>
      <c r="H81" s="50">
        <v>50</v>
      </c>
      <c r="I81" s="50">
        <v>2</v>
      </c>
      <c r="J81" s="50">
        <v>500100</v>
      </c>
      <c r="K81" s="60">
        <v>271.245102422272</v>
      </c>
      <c r="L81" s="15">
        <f t="shared" si="1"/>
        <v>271.245102422272</v>
      </c>
    </row>
    <row r="82" spans="1:12" x14ac:dyDescent="0.35">
      <c r="A82" s="50">
        <v>915635857</v>
      </c>
      <c r="B82" s="51" t="s">
        <v>351</v>
      </c>
      <c r="C82" s="50">
        <v>2022</v>
      </c>
      <c r="D82" s="50">
        <v>66</v>
      </c>
      <c r="E82" s="51" t="s">
        <v>301</v>
      </c>
      <c r="F82" s="51" t="s">
        <v>53</v>
      </c>
      <c r="G82" s="50">
        <v>100</v>
      </c>
      <c r="H82" s="50">
        <v>100</v>
      </c>
      <c r="I82" s="50">
        <v>23</v>
      </c>
      <c r="J82" s="50">
        <v>500100</v>
      </c>
      <c r="K82" s="60">
        <v>271.245102422272</v>
      </c>
      <c r="L82" s="15">
        <f t="shared" si="1"/>
        <v>6238.6373557122561</v>
      </c>
    </row>
    <row r="83" spans="1:12" x14ac:dyDescent="0.35">
      <c r="A83" s="50">
        <v>915635857</v>
      </c>
      <c r="B83" s="51" t="s">
        <v>351</v>
      </c>
      <c r="C83" s="50">
        <v>2022</v>
      </c>
      <c r="D83" s="50">
        <v>300</v>
      </c>
      <c r="E83" s="51" t="s">
        <v>301</v>
      </c>
      <c r="F83" s="51" t="s">
        <v>53</v>
      </c>
      <c r="G83" s="50">
        <v>100</v>
      </c>
      <c r="H83" s="50">
        <v>100</v>
      </c>
      <c r="I83" s="50">
        <v>1</v>
      </c>
      <c r="J83" s="50">
        <v>500300</v>
      </c>
      <c r="K83" s="60">
        <v>839.63285508090803</v>
      </c>
      <c r="L83" s="15">
        <f t="shared" si="1"/>
        <v>839.63285508090803</v>
      </c>
    </row>
    <row r="84" spans="1:12" x14ac:dyDescent="0.35">
      <c r="A84" s="50">
        <v>915635857</v>
      </c>
      <c r="B84" s="51" t="s">
        <v>351</v>
      </c>
      <c r="C84" s="50">
        <v>2022</v>
      </c>
      <c r="D84" s="50">
        <v>66</v>
      </c>
      <c r="E84" s="51" t="s">
        <v>301</v>
      </c>
      <c r="F84" s="51" t="s">
        <v>55</v>
      </c>
      <c r="G84" s="50">
        <v>100</v>
      </c>
      <c r="H84" s="50">
        <v>100</v>
      </c>
      <c r="I84" s="50">
        <v>17</v>
      </c>
      <c r="J84" s="50">
        <v>500600</v>
      </c>
      <c r="K84" s="60">
        <v>287.51980856760798</v>
      </c>
      <c r="L84" s="15">
        <f t="shared" si="1"/>
        <v>4887.8367456493361</v>
      </c>
    </row>
    <row r="85" spans="1:12" x14ac:dyDescent="0.35">
      <c r="A85" s="50">
        <v>915635857</v>
      </c>
      <c r="B85" s="51" t="s">
        <v>351</v>
      </c>
      <c r="C85" s="50">
        <v>2022</v>
      </c>
      <c r="D85" s="50">
        <v>132</v>
      </c>
      <c r="E85" s="51" t="s">
        <v>301</v>
      </c>
      <c r="F85" s="51" t="s">
        <v>55</v>
      </c>
      <c r="G85" s="50">
        <v>100</v>
      </c>
      <c r="H85" s="50">
        <v>100</v>
      </c>
      <c r="I85" s="50">
        <v>1</v>
      </c>
      <c r="J85" s="50">
        <v>500700</v>
      </c>
      <c r="K85" s="60">
        <v>397.05116421241098</v>
      </c>
      <c r="L85" s="15">
        <f t="shared" si="1"/>
        <v>397.05116421241098</v>
      </c>
    </row>
    <row r="86" spans="1:12" x14ac:dyDescent="0.35">
      <c r="A86" s="50">
        <v>923354204</v>
      </c>
      <c r="B86" s="51" t="s">
        <v>352</v>
      </c>
      <c r="C86" s="50">
        <v>2022</v>
      </c>
      <c r="D86" s="50">
        <v>132</v>
      </c>
      <c r="E86" s="51" t="s">
        <v>300</v>
      </c>
      <c r="F86" s="51" t="s">
        <v>53</v>
      </c>
      <c r="G86" s="50">
        <v>100</v>
      </c>
      <c r="H86" s="50">
        <v>100</v>
      </c>
      <c r="I86" s="50">
        <v>2</v>
      </c>
      <c r="J86" s="50">
        <v>501600</v>
      </c>
      <c r="K86" s="60">
        <v>174.37185155717501</v>
      </c>
      <c r="L86" s="15">
        <f t="shared" si="1"/>
        <v>348.74370311435001</v>
      </c>
    </row>
    <row r="87" spans="1:12" x14ac:dyDescent="0.35">
      <c r="A87" s="50">
        <v>923354204</v>
      </c>
      <c r="B87" s="51" t="s">
        <v>352</v>
      </c>
      <c r="C87" s="50">
        <v>2022</v>
      </c>
      <c r="D87" s="50">
        <v>66</v>
      </c>
      <c r="E87" s="51" t="s">
        <v>301</v>
      </c>
      <c r="F87" s="51" t="s">
        <v>53</v>
      </c>
      <c r="G87" s="50">
        <v>100</v>
      </c>
      <c r="H87" s="50">
        <v>100</v>
      </c>
      <c r="I87" s="50">
        <v>4</v>
      </c>
      <c r="J87" s="50">
        <v>500100</v>
      </c>
      <c r="K87" s="60">
        <v>271.245102422272</v>
      </c>
      <c r="L87" s="15">
        <f t="shared" si="1"/>
        <v>1084.980409689088</v>
      </c>
    </row>
    <row r="88" spans="1:12" x14ac:dyDescent="0.35">
      <c r="A88" s="50">
        <v>923354204</v>
      </c>
      <c r="B88" s="51" t="s">
        <v>352</v>
      </c>
      <c r="C88" s="50">
        <v>2022</v>
      </c>
      <c r="D88" s="50">
        <v>132</v>
      </c>
      <c r="E88" s="51" t="s">
        <v>301</v>
      </c>
      <c r="F88" s="51" t="s">
        <v>53</v>
      </c>
      <c r="G88" s="50">
        <v>100</v>
      </c>
      <c r="H88" s="50">
        <v>100</v>
      </c>
      <c r="I88" s="50">
        <v>2</v>
      </c>
      <c r="J88" s="50">
        <v>500200</v>
      </c>
      <c r="K88" s="60">
        <v>374.57657001170799</v>
      </c>
      <c r="L88" s="15">
        <f t="shared" si="1"/>
        <v>749.15314002341597</v>
      </c>
    </row>
    <row r="89" spans="1:12" x14ac:dyDescent="0.35">
      <c r="A89" s="50">
        <v>923354204</v>
      </c>
      <c r="B89" s="51" t="s">
        <v>352</v>
      </c>
      <c r="C89" s="50">
        <v>2022</v>
      </c>
      <c r="D89" s="50">
        <v>66</v>
      </c>
      <c r="E89" s="51" t="s">
        <v>301</v>
      </c>
      <c r="F89" s="51" t="s">
        <v>55</v>
      </c>
      <c r="G89" s="50">
        <v>100</v>
      </c>
      <c r="H89" s="50">
        <v>100</v>
      </c>
      <c r="I89" s="50">
        <v>4</v>
      </c>
      <c r="J89" s="50">
        <v>500600</v>
      </c>
      <c r="K89" s="60">
        <v>287.51980856760798</v>
      </c>
      <c r="L89" s="15">
        <f t="shared" si="1"/>
        <v>1150.0792342704319</v>
      </c>
    </row>
    <row r="90" spans="1:12" x14ac:dyDescent="0.35">
      <c r="A90" s="50">
        <v>925549738</v>
      </c>
      <c r="B90" s="51" t="s">
        <v>388</v>
      </c>
      <c r="C90" s="50">
        <v>2022</v>
      </c>
      <c r="D90" s="50">
        <v>66</v>
      </c>
      <c r="E90" s="51" t="s">
        <v>301</v>
      </c>
      <c r="F90" s="51" t="s">
        <v>55</v>
      </c>
      <c r="G90" s="50">
        <v>100</v>
      </c>
      <c r="H90" s="50">
        <v>100</v>
      </c>
      <c r="I90" s="50">
        <v>1</v>
      </c>
      <c r="J90" s="50">
        <v>500600</v>
      </c>
      <c r="K90" s="60">
        <v>287.51980856760798</v>
      </c>
      <c r="L90" s="15">
        <f t="shared" si="1"/>
        <v>287.51980856760798</v>
      </c>
    </row>
    <row r="91" spans="1:12" x14ac:dyDescent="0.35">
      <c r="A91" s="50">
        <v>982974011</v>
      </c>
      <c r="B91" s="51" t="s">
        <v>523</v>
      </c>
      <c r="C91" s="50">
        <v>2022</v>
      </c>
      <c r="D91" s="50">
        <v>132</v>
      </c>
      <c r="E91" s="51" t="s">
        <v>300</v>
      </c>
      <c r="F91" s="51" t="s">
        <v>53</v>
      </c>
      <c r="G91" s="50">
        <v>80</v>
      </c>
      <c r="H91" s="50">
        <v>20</v>
      </c>
      <c r="I91" s="50">
        <v>1</v>
      </c>
      <c r="J91" s="50">
        <v>501600</v>
      </c>
      <c r="K91" s="60">
        <v>174.37185155717501</v>
      </c>
      <c r="L91" s="15">
        <f t="shared" si="1"/>
        <v>87.185925778587503</v>
      </c>
    </row>
    <row r="92" spans="1:12" x14ac:dyDescent="0.35">
      <c r="A92" s="50">
        <v>982974011</v>
      </c>
      <c r="B92" s="51" t="s">
        <v>523</v>
      </c>
      <c r="C92" s="50">
        <v>2022</v>
      </c>
      <c r="D92" s="50">
        <v>66</v>
      </c>
      <c r="E92" s="51" t="s">
        <v>300</v>
      </c>
      <c r="F92" s="51" t="s">
        <v>53</v>
      </c>
      <c r="G92" s="50">
        <v>100</v>
      </c>
      <c r="H92" s="50">
        <v>100</v>
      </c>
      <c r="I92" s="50">
        <v>2</v>
      </c>
      <c r="J92" s="50">
        <v>501500</v>
      </c>
      <c r="K92" s="60">
        <v>135.622551211136</v>
      </c>
      <c r="L92" s="15">
        <f t="shared" si="1"/>
        <v>271.245102422272</v>
      </c>
    </row>
    <row r="93" spans="1:12" x14ac:dyDescent="0.35">
      <c r="A93" s="50">
        <v>982974011</v>
      </c>
      <c r="B93" s="51" t="s">
        <v>523</v>
      </c>
      <c r="C93" s="50">
        <v>2022</v>
      </c>
      <c r="D93" s="50">
        <v>132</v>
      </c>
      <c r="E93" s="51" t="s">
        <v>300</v>
      </c>
      <c r="F93" s="51" t="s">
        <v>53</v>
      </c>
      <c r="G93" s="50">
        <v>100</v>
      </c>
      <c r="H93" s="50">
        <v>100</v>
      </c>
      <c r="I93" s="50">
        <v>8</v>
      </c>
      <c r="J93" s="50">
        <v>501600</v>
      </c>
      <c r="K93" s="60">
        <v>174.37185155717501</v>
      </c>
      <c r="L93" s="15">
        <f t="shared" si="1"/>
        <v>1394.9748124574</v>
      </c>
    </row>
    <row r="94" spans="1:12" x14ac:dyDescent="0.35">
      <c r="A94" s="50">
        <v>982974011</v>
      </c>
      <c r="B94" s="51" t="s">
        <v>523</v>
      </c>
      <c r="C94" s="50">
        <v>2022</v>
      </c>
      <c r="D94" s="50">
        <v>132</v>
      </c>
      <c r="E94" s="51" t="s">
        <v>301</v>
      </c>
      <c r="F94" s="51" t="s">
        <v>53</v>
      </c>
      <c r="G94" s="50">
        <v>0</v>
      </c>
      <c r="H94" s="50">
        <v>0</v>
      </c>
      <c r="I94" s="50">
        <v>1</v>
      </c>
      <c r="J94" s="50">
        <v>500200</v>
      </c>
      <c r="K94" s="60">
        <v>374.57657001170799</v>
      </c>
      <c r="L94" s="15">
        <f t="shared" si="1"/>
        <v>0</v>
      </c>
    </row>
    <row r="95" spans="1:12" x14ac:dyDescent="0.35">
      <c r="A95" s="50">
        <v>982974011</v>
      </c>
      <c r="B95" s="51" t="s">
        <v>523</v>
      </c>
      <c r="C95" s="50">
        <v>2022</v>
      </c>
      <c r="D95" s="50">
        <v>24</v>
      </c>
      <c r="E95" s="51" t="s">
        <v>301</v>
      </c>
      <c r="F95" s="51" t="s">
        <v>53</v>
      </c>
      <c r="G95" s="50">
        <v>100</v>
      </c>
      <c r="H95" s="50">
        <v>100</v>
      </c>
      <c r="I95" s="50">
        <v>4</v>
      </c>
      <c r="J95" s="50">
        <v>500000</v>
      </c>
      <c r="K95" s="60">
        <v>135.622551211136</v>
      </c>
      <c r="L95" s="15">
        <f t="shared" si="1"/>
        <v>542.490204844544</v>
      </c>
    </row>
    <row r="96" spans="1:12" x14ac:dyDescent="0.35">
      <c r="A96" s="50">
        <v>982974011</v>
      </c>
      <c r="B96" s="51" t="s">
        <v>523</v>
      </c>
      <c r="C96" s="50">
        <v>2022</v>
      </c>
      <c r="D96" s="50">
        <v>66</v>
      </c>
      <c r="E96" s="51" t="s">
        <v>301</v>
      </c>
      <c r="F96" s="51" t="s">
        <v>53</v>
      </c>
      <c r="G96" s="50">
        <v>100</v>
      </c>
      <c r="H96" s="50">
        <v>100</v>
      </c>
      <c r="I96" s="50">
        <v>9</v>
      </c>
      <c r="J96" s="50">
        <v>500100</v>
      </c>
      <c r="K96" s="60">
        <v>271.245102422272</v>
      </c>
      <c r="L96" s="15">
        <f t="shared" si="1"/>
        <v>2441.2059218004479</v>
      </c>
    </row>
    <row r="97" spans="1:12" x14ac:dyDescent="0.35">
      <c r="A97" s="50">
        <v>982974011</v>
      </c>
      <c r="B97" s="51" t="s">
        <v>523</v>
      </c>
      <c r="C97" s="50">
        <v>2022</v>
      </c>
      <c r="D97" s="50">
        <v>132</v>
      </c>
      <c r="E97" s="51" t="s">
        <v>301</v>
      </c>
      <c r="F97" s="51" t="s">
        <v>53</v>
      </c>
      <c r="G97" s="50">
        <v>100</v>
      </c>
      <c r="H97" s="50">
        <v>100</v>
      </c>
      <c r="I97" s="50">
        <v>39</v>
      </c>
      <c r="J97" s="50">
        <v>500200</v>
      </c>
      <c r="K97" s="60">
        <v>374.57657001170799</v>
      </c>
      <c r="L97" s="15">
        <f t="shared" si="1"/>
        <v>14608.486230456612</v>
      </c>
    </row>
    <row r="98" spans="1:12" x14ac:dyDescent="0.35">
      <c r="A98" s="50">
        <v>982974011</v>
      </c>
      <c r="B98" s="51" t="s">
        <v>523</v>
      </c>
      <c r="C98" s="50">
        <v>2022</v>
      </c>
      <c r="D98" s="50">
        <v>66</v>
      </c>
      <c r="E98" s="51" t="s">
        <v>301</v>
      </c>
      <c r="F98" s="51" t="s">
        <v>54</v>
      </c>
      <c r="G98" s="50">
        <v>100</v>
      </c>
      <c r="H98" s="50">
        <v>100</v>
      </c>
      <c r="I98" s="50">
        <v>12</v>
      </c>
      <c r="J98" s="50">
        <v>501100</v>
      </c>
      <c r="K98" s="60">
        <v>311.93186778561198</v>
      </c>
      <c r="L98" s="15">
        <f t="shared" si="1"/>
        <v>3743.1824134273438</v>
      </c>
    </row>
    <row r="99" spans="1:12" x14ac:dyDescent="0.35">
      <c r="A99" s="50">
        <v>982974011</v>
      </c>
      <c r="B99" s="51" t="s">
        <v>523</v>
      </c>
      <c r="C99" s="50">
        <v>2022</v>
      </c>
      <c r="D99" s="50">
        <v>24</v>
      </c>
      <c r="E99" s="51" t="s">
        <v>301</v>
      </c>
      <c r="F99" s="51" t="s">
        <v>55</v>
      </c>
      <c r="G99" s="50">
        <v>100</v>
      </c>
      <c r="H99" s="50">
        <v>100</v>
      </c>
      <c r="I99" s="50">
        <v>1</v>
      </c>
      <c r="J99" s="50">
        <v>500500</v>
      </c>
      <c r="K99" s="60">
        <v>143.75990428380399</v>
      </c>
      <c r="L99" s="15">
        <f t="shared" si="1"/>
        <v>143.75990428380399</v>
      </c>
    </row>
    <row r="100" spans="1:12" x14ac:dyDescent="0.35">
      <c r="A100" s="50">
        <v>982974011</v>
      </c>
      <c r="B100" s="51" t="s">
        <v>523</v>
      </c>
      <c r="C100" s="50">
        <v>2022</v>
      </c>
      <c r="D100" s="50">
        <v>66</v>
      </c>
      <c r="E100" s="51" t="s">
        <v>301</v>
      </c>
      <c r="F100" s="51" t="s">
        <v>55</v>
      </c>
      <c r="G100" s="50">
        <v>100</v>
      </c>
      <c r="H100" s="50">
        <v>100</v>
      </c>
      <c r="I100" s="50">
        <v>23</v>
      </c>
      <c r="J100" s="50">
        <v>500600</v>
      </c>
      <c r="K100" s="60">
        <v>287.51980856760798</v>
      </c>
      <c r="L100" s="15">
        <f t="shared" si="1"/>
        <v>6612.9555970549836</v>
      </c>
    </row>
    <row r="101" spans="1:12" x14ac:dyDescent="0.35">
      <c r="A101" s="50">
        <v>982974011</v>
      </c>
      <c r="B101" s="51" t="s">
        <v>523</v>
      </c>
      <c r="C101" s="50">
        <v>2022</v>
      </c>
      <c r="D101" s="50">
        <v>132</v>
      </c>
      <c r="E101" s="51" t="s">
        <v>301</v>
      </c>
      <c r="F101" s="51" t="s">
        <v>55</v>
      </c>
      <c r="G101" s="50">
        <v>100</v>
      </c>
      <c r="H101" s="50">
        <v>100</v>
      </c>
      <c r="I101" s="50">
        <v>30</v>
      </c>
      <c r="J101" s="50">
        <v>500700</v>
      </c>
      <c r="K101" s="60">
        <v>397.05116421241098</v>
      </c>
      <c r="L101" s="15">
        <f t="shared" si="1"/>
        <v>11911.534926372329</v>
      </c>
    </row>
    <row r="102" spans="1:12" x14ac:dyDescent="0.35">
      <c r="A102" s="50">
        <v>976894677</v>
      </c>
      <c r="B102" s="51" t="s">
        <v>386</v>
      </c>
      <c r="C102" s="50">
        <v>2022</v>
      </c>
      <c r="D102" s="50">
        <v>300</v>
      </c>
      <c r="E102" s="51" t="s">
        <v>301</v>
      </c>
      <c r="F102" s="51" t="s">
        <v>53</v>
      </c>
      <c r="G102" s="50">
        <v>45</v>
      </c>
      <c r="H102" s="50">
        <v>45</v>
      </c>
      <c r="I102" s="50">
        <v>1</v>
      </c>
      <c r="J102" s="50">
        <v>500300</v>
      </c>
      <c r="K102" s="60">
        <v>839.63285508090803</v>
      </c>
      <c r="L102" s="15">
        <f t="shared" si="1"/>
        <v>377.83478478640865</v>
      </c>
    </row>
    <row r="103" spans="1:12" x14ac:dyDescent="0.35">
      <c r="A103" s="50">
        <v>976894677</v>
      </c>
      <c r="B103" s="51" t="s">
        <v>386</v>
      </c>
      <c r="C103" s="50">
        <v>2022</v>
      </c>
      <c r="D103" s="50">
        <v>300</v>
      </c>
      <c r="E103" s="51" t="s">
        <v>301</v>
      </c>
      <c r="F103" s="51" t="s">
        <v>53</v>
      </c>
      <c r="G103" s="50">
        <v>47</v>
      </c>
      <c r="H103" s="50">
        <v>47.29</v>
      </c>
      <c r="I103" s="50">
        <v>1</v>
      </c>
      <c r="J103" s="50">
        <v>500300</v>
      </c>
      <c r="K103" s="60">
        <v>839.63285508090803</v>
      </c>
      <c r="L103" s="15">
        <f t="shared" si="1"/>
        <v>395.84490952789406</v>
      </c>
    </row>
    <row r="104" spans="1:12" x14ac:dyDescent="0.35">
      <c r="A104" s="50">
        <v>971589752</v>
      </c>
      <c r="B104" s="51" t="s">
        <v>25</v>
      </c>
      <c r="C104" s="50">
        <v>2022</v>
      </c>
      <c r="D104" s="50">
        <v>66</v>
      </c>
      <c r="E104" s="51" t="s">
        <v>301</v>
      </c>
      <c r="F104" s="51" t="s">
        <v>53</v>
      </c>
      <c r="G104" s="50">
        <v>100</v>
      </c>
      <c r="H104" s="50">
        <v>100</v>
      </c>
      <c r="I104" s="50">
        <v>3</v>
      </c>
      <c r="J104" s="50">
        <v>500100</v>
      </c>
      <c r="K104" s="60">
        <v>271.245102422272</v>
      </c>
      <c r="L104" s="15">
        <f t="shared" si="1"/>
        <v>813.73530726681599</v>
      </c>
    </row>
    <row r="105" spans="1:12" x14ac:dyDescent="0.35">
      <c r="A105" s="50">
        <v>971589752</v>
      </c>
      <c r="B105" s="51" t="s">
        <v>25</v>
      </c>
      <c r="C105" s="50">
        <v>2022</v>
      </c>
      <c r="D105" s="50">
        <v>66</v>
      </c>
      <c r="E105" s="51" t="s">
        <v>301</v>
      </c>
      <c r="F105" s="51" t="s">
        <v>55</v>
      </c>
      <c r="G105" s="50">
        <v>100</v>
      </c>
      <c r="H105" s="50">
        <v>100</v>
      </c>
      <c r="I105" s="50">
        <v>5</v>
      </c>
      <c r="J105" s="50">
        <v>500600</v>
      </c>
      <c r="K105" s="60">
        <v>287.51980856760798</v>
      </c>
      <c r="L105" s="15">
        <f t="shared" si="1"/>
        <v>1437.5990428380398</v>
      </c>
    </row>
    <row r="106" spans="1:12" x14ac:dyDescent="0.35">
      <c r="A106" s="50">
        <v>923050612</v>
      </c>
      <c r="B106" s="51" t="s">
        <v>353</v>
      </c>
      <c r="C106" s="50">
        <v>2022</v>
      </c>
      <c r="D106" s="50">
        <v>66</v>
      </c>
      <c r="E106" s="51" t="s">
        <v>301</v>
      </c>
      <c r="F106" s="51" t="s">
        <v>53</v>
      </c>
      <c r="G106" s="50">
        <v>100</v>
      </c>
      <c r="H106" s="50">
        <v>100</v>
      </c>
      <c r="I106" s="50">
        <v>3</v>
      </c>
      <c r="J106" s="50">
        <v>500100</v>
      </c>
      <c r="K106" s="60">
        <v>271.245102422272</v>
      </c>
      <c r="L106" s="15">
        <f t="shared" si="1"/>
        <v>813.73530726681599</v>
      </c>
    </row>
    <row r="107" spans="1:12" x14ac:dyDescent="0.35">
      <c r="A107" s="50">
        <v>998509289</v>
      </c>
      <c r="B107" s="51" t="s">
        <v>26</v>
      </c>
      <c r="C107" s="50">
        <v>2022</v>
      </c>
      <c r="D107" s="50">
        <v>132</v>
      </c>
      <c r="E107" s="51" t="s">
        <v>301</v>
      </c>
      <c r="F107" s="51" t="s">
        <v>53</v>
      </c>
      <c r="G107" s="50">
        <v>100</v>
      </c>
      <c r="H107" s="50">
        <v>100</v>
      </c>
      <c r="I107" s="50">
        <v>4</v>
      </c>
      <c r="J107" s="50">
        <v>500200</v>
      </c>
      <c r="K107" s="60">
        <v>374.57657001170799</v>
      </c>
      <c r="L107" s="15">
        <f t="shared" si="1"/>
        <v>1498.3062800468319</v>
      </c>
    </row>
    <row r="108" spans="1:12" x14ac:dyDescent="0.35">
      <c r="A108" s="50">
        <v>919415096</v>
      </c>
      <c r="B108" s="51" t="s">
        <v>354</v>
      </c>
      <c r="C108" s="50">
        <v>2022</v>
      </c>
      <c r="D108" s="50">
        <v>132</v>
      </c>
      <c r="E108" s="51" t="s">
        <v>301</v>
      </c>
      <c r="F108" s="51" t="s">
        <v>53</v>
      </c>
      <c r="G108" s="50">
        <v>50</v>
      </c>
      <c r="H108" s="50">
        <v>50</v>
      </c>
      <c r="I108" s="50">
        <v>1</v>
      </c>
      <c r="J108" s="50">
        <v>500200</v>
      </c>
      <c r="K108" s="60">
        <v>374.57657001170799</v>
      </c>
      <c r="L108" s="15">
        <f t="shared" si="1"/>
        <v>187.28828500585399</v>
      </c>
    </row>
    <row r="109" spans="1:12" x14ac:dyDescent="0.35">
      <c r="A109" s="50">
        <v>919415096</v>
      </c>
      <c r="B109" s="51" t="s">
        <v>354</v>
      </c>
      <c r="C109" s="50">
        <v>2022</v>
      </c>
      <c r="D109" s="50">
        <v>66</v>
      </c>
      <c r="E109" s="51" t="s">
        <v>301</v>
      </c>
      <c r="F109" s="51" t="s">
        <v>53</v>
      </c>
      <c r="G109" s="50">
        <v>100</v>
      </c>
      <c r="H109" s="50">
        <v>100</v>
      </c>
      <c r="I109" s="50">
        <v>1</v>
      </c>
      <c r="J109" s="50">
        <v>500100</v>
      </c>
      <c r="K109" s="60">
        <v>271.245102422272</v>
      </c>
      <c r="L109" s="15">
        <f t="shared" si="1"/>
        <v>271.245102422272</v>
      </c>
    </row>
    <row r="110" spans="1:12" x14ac:dyDescent="0.35">
      <c r="A110" s="50">
        <v>919415096</v>
      </c>
      <c r="B110" s="51" t="s">
        <v>354</v>
      </c>
      <c r="C110" s="50">
        <v>2022</v>
      </c>
      <c r="D110" s="50">
        <v>132</v>
      </c>
      <c r="E110" s="51" t="s">
        <v>301</v>
      </c>
      <c r="F110" s="51" t="s">
        <v>53</v>
      </c>
      <c r="G110" s="50">
        <v>100</v>
      </c>
      <c r="H110" s="50">
        <v>100</v>
      </c>
      <c r="I110" s="50">
        <v>1</v>
      </c>
      <c r="J110" s="50">
        <v>500200</v>
      </c>
      <c r="K110" s="60">
        <v>374.57657001170799</v>
      </c>
      <c r="L110" s="15">
        <f t="shared" si="1"/>
        <v>374.57657001170799</v>
      </c>
    </row>
    <row r="111" spans="1:12" x14ac:dyDescent="0.35">
      <c r="A111" s="50">
        <v>919415096</v>
      </c>
      <c r="B111" s="51" t="s">
        <v>354</v>
      </c>
      <c r="C111" s="50">
        <v>2022</v>
      </c>
      <c r="D111" s="50">
        <v>66</v>
      </c>
      <c r="E111" s="51" t="s">
        <v>301</v>
      </c>
      <c r="F111" s="51" t="s">
        <v>55</v>
      </c>
      <c r="G111" s="50">
        <v>100</v>
      </c>
      <c r="H111" s="50">
        <v>100</v>
      </c>
      <c r="I111" s="50">
        <v>1</v>
      </c>
      <c r="J111" s="50">
        <v>500600</v>
      </c>
      <c r="K111" s="60">
        <v>287.51980856760798</v>
      </c>
      <c r="L111" s="15">
        <f t="shared" si="1"/>
        <v>287.51980856760798</v>
      </c>
    </row>
    <row r="112" spans="1:12" x14ac:dyDescent="0.35">
      <c r="A112" s="50">
        <v>824914982</v>
      </c>
      <c r="B112" s="51" t="s">
        <v>340</v>
      </c>
      <c r="C112" s="50">
        <v>2022</v>
      </c>
      <c r="D112" s="50">
        <v>132</v>
      </c>
      <c r="E112" s="51" t="s">
        <v>301</v>
      </c>
      <c r="F112" s="51" t="s">
        <v>53</v>
      </c>
      <c r="G112" s="50">
        <v>50</v>
      </c>
      <c r="H112" s="50">
        <v>50</v>
      </c>
      <c r="I112" s="50">
        <v>1</v>
      </c>
      <c r="J112" s="50">
        <v>500200</v>
      </c>
      <c r="K112" s="60">
        <v>374.57657001170799</v>
      </c>
      <c r="L112" s="15">
        <f t="shared" si="1"/>
        <v>187.28828500585399</v>
      </c>
    </row>
    <row r="113" spans="1:12" x14ac:dyDescent="0.35">
      <c r="A113" s="50">
        <v>824914982</v>
      </c>
      <c r="B113" s="51" t="s">
        <v>340</v>
      </c>
      <c r="C113" s="50">
        <v>2022</v>
      </c>
      <c r="D113" s="50">
        <v>66</v>
      </c>
      <c r="E113" s="51" t="s">
        <v>301</v>
      </c>
      <c r="F113" s="51" t="s">
        <v>53</v>
      </c>
      <c r="G113" s="50">
        <v>100</v>
      </c>
      <c r="H113" s="50">
        <v>100</v>
      </c>
      <c r="I113" s="50">
        <v>2</v>
      </c>
      <c r="J113" s="50">
        <v>500100</v>
      </c>
      <c r="K113" s="60">
        <v>271.245102422272</v>
      </c>
      <c r="L113" s="15">
        <f t="shared" si="1"/>
        <v>542.490204844544</v>
      </c>
    </row>
    <row r="114" spans="1:12" x14ac:dyDescent="0.35">
      <c r="A114" s="50">
        <v>824914982</v>
      </c>
      <c r="B114" s="51" t="s">
        <v>340</v>
      </c>
      <c r="C114" s="50">
        <v>2022</v>
      </c>
      <c r="D114" s="50">
        <v>66</v>
      </c>
      <c r="E114" s="51" t="s">
        <v>301</v>
      </c>
      <c r="F114" s="51" t="s">
        <v>55</v>
      </c>
      <c r="G114" s="50">
        <v>100</v>
      </c>
      <c r="H114" s="50">
        <v>100</v>
      </c>
      <c r="I114" s="50">
        <v>1</v>
      </c>
      <c r="J114" s="50">
        <v>500600</v>
      </c>
      <c r="K114" s="60">
        <v>287.51980856760798</v>
      </c>
      <c r="L114" s="15">
        <f t="shared" si="1"/>
        <v>287.51980856760798</v>
      </c>
    </row>
    <row r="115" spans="1:12" x14ac:dyDescent="0.35">
      <c r="A115" s="50">
        <v>923436596</v>
      </c>
      <c r="B115" s="51" t="s">
        <v>389</v>
      </c>
      <c r="C115" s="50">
        <v>2022</v>
      </c>
      <c r="D115" s="50">
        <v>66</v>
      </c>
      <c r="E115" s="51" t="s">
        <v>301</v>
      </c>
      <c r="F115" s="51" t="s">
        <v>53</v>
      </c>
      <c r="G115" s="50">
        <v>100</v>
      </c>
      <c r="H115" s="50">
        <v>100</v>
      </c>
      <c r="I115" s="50">
        <v>1</v>
      </c>
      <c r="J115" s="50">
        <v>500100</v>
      </c>
      <c r="K115" s="60">
        <v>271.245102422272</v>
      </c>
      <c r="L115" s="15">
        <f t="shared" si="1"/>
        <v>271.245102422272</v>
      </c>
    </row>
    <row r="116" spans="1:12" x14ac:dyDescent="0.35">
      <c r="A116" s="50">
        <v>923152601</v>
      </c>
      <c r="B116" s="51" t="s">
        <v>310</v>
      </c>
      <c r="C116" s="50">
        <v>2022</v>
      </c>
      <c r="D116" s="50">
        <v>66</v>
      </c>
      <c r="E116" s="51" t="s">
        <v>300</v>
      </c>
      <c r="F116" s="51" t="s">
        <v>53</v>
      </c>
      <c r="G116" s="50">
        <v>100</v>
      </c>
      <c r="H116" s="50">
        <v>100</v>
      </c>
      <c r="I116" s="50">
        <v>3</v>
      </c>
      <c r="J116" s="50">
        <v>501500</v>
      </c>
      <c r="K116" s="60">
        <v>135.622551211136</v>
      </c>
      <c r="L116" s="15">
        <f t="shared" si="1"/>
        <v>406.867653633408</v>
      </c>
    </row>
    <row r="117" spans="1:12" x14ac:dyDescent="0.35">
      <c r="A117" s="50">
        <v>923152601</v>
      </c>
      <c r="B117" s="51" t="s">
        <v>310</v>
      </c>
      <c r="C117" s="50">
        <v>2022</v>
      </c>
      <c r="D117" s="50">
        <v>66</v>
      </c>
      <c r="E117" s="51" t="s">
        <v>301</v>
      </c>
      <c r="F117" s="51" t="s">
        <v>53</v>
      </c>
      <c r="G117" s="50">
        <v>100</v>
      </c>
      <c r="H117" s="50">
        <v>100</v>
      </c>
      <c r="I117" s="50">
        <v>7</v>
      </c>
      <c r="J117" s="50">
        <v>500100</v>
      </c>
      <c r="K117" s="60">
        <v>271.245102422272</v>
      </c>
      <c r="L117" s="15">
        <f t="shared" si="1"/>
        <v>1898.7157169559041</v>
      </c>
    </row>
    <row r="118" spans="1:12" x14ac:dyDescent="0.35">
      <c r="A118" s="50">
        <v>923152601</v>
      </c>
      <c r="B118" s="51" t="s">
        <v>310</v>
      </c>
      <c r="C118" s="50">
        <v>2022</v>
      </c>
      <c r="D118" s="50">
        <v>132</v>
      </c>
      <c r="E118" s="51" t="s">
        <v>301</v>
      </c>
      <c r="F118" s="51" t="s">
        <v>53</v>
      </c>
      <c r="G118" s="50">
        <v>100</v>
      </c>
      <c r="H118" s="50">
        <v>100</v>
      </c>
      <c r="I118" s="50">
        <v>1</v>
      </c>
      <c r="J118" s="50">
        <v>500200</v>
      </c>
      <c r="K118" s="60">
        <v>374.57657001170799</v>
      </c>
      <c r="L118" s="15">
        <f t="shared" si="1"/>
        <v>374.57657001170799</v>
      </c>
    </row>
    <row r="119" spans="1:12" x14ac:dyDescent="0.35">
      <c r="A119" s="50">
        <v>923152601</v>
      </c>
      <c r="B119" s="51" t="s">
        <v>310</v>
      </c>
      <c r="C119" s="50">
        <v>2022</v>
      </c>
      <c r="D119" s="50">
        <v>66</v>
      </c>
      <c r="E119" s="51" t="s">
        <v>301</v>
      </c>
      <c r="F119" s="51" t="s">
        <v>55</v>
      </c>
      <c r="G119" s="50">
        <v>100</v>
      </c>
      <c r="H119" s="50">
        <v>100</v>
      </c>
      <c r="I119" s="50">
        <v>1</v>
      </c>
      <c r="J119" s="50">
        <v>500600</v>
      </c>
      <c r="K119" s="60">
        <v>287.51980856760798</v>
      </c>
      <c r="L119" s="15">
        <f t="shared" si="1"/>
        <v>287.51980856760798</v>
      </c>
    </row>
    <row r="120" spans="1:12" x14ac:dyDescent="0.35">
      <c r="A120" s="50">
        <v>923152601</v>
      </c>
      <c r="B120" s="51" t="s">
        <v>310</v>
      </c>
      <c r="C120" s="50">
        <v>2022</v>
      </c>
      <c r="D120" s="50">
        <v>132</v>
      </c>
      <c r="E120" s="51" t="s">
        <v>301</v>
      </c>
      <c r="F120" s="51" t="s">
        <v>55</v>
      </c>
      <c r="G120" s="50">
        <v>100</v>
      </c>
      <c r="H120" s="50">
        <v>100</v>
      </c>
      <c r="I120" s="50">
        <v>1</v>
      </c>
      <c r="J120" s="50">
        <v>500700</v>
      </c>
      <c r="K120" s="60">
        <v>397.05116421241098</v>
      </c>
      <c r="L120" s="15">
        <f t="shared" si="1"/>
        <v>397.05116421241098</v>
      </c>
    </row>
    <row r="121" spans="1:12" x14ac:dyDescent="0.35">
      <c r="A121" s="50">
        <v>979422679</v>
      </c>
      <c r="B121" s="51" t="s">
        <v>355</v>
      </c>
      <c r="C121" s="50">
        <v>2022</v>
      </c>
      <c r="D121" s="50">
        <v>132</v>
      </c>
      <c r="E121" s="51" t="s">
        <v>300</v>
      </c>
      <c r="F121" s="51" t="s">
        <v>53</v>
      </c>
      <c r="G121" s="50">
        <v>57</v>
      </c>
      <c r="H121" s="50">
        <v>50</v>
      </c>
      <c r="I121" s="50">
        <v>1</v>
      </c>
      <c r="J121" s="50">
        <v>501600</v>
      </c>
      <c r="K121" s="60">
        <v>174.37185155717501</v>
      </c>
      <c r="L121" s="15">
        <f t="shared" si="1"/>
        <v>93.288940583088618</v>
      </c>
    </row>
    <row r="122" spans="1:12" x14ac:dyDescent="0.35">
      <c r="A122" s="50">
        <v>979422679</v>
      </c>
      <c r="B122" s="51" t="s">
        <v>355</v>
      </c>
      <c r="C122" s="50">
        <v>2022</v>
      </c>
      <c r="D122" s="50">
        <v>132</v>
      </c>
      <c r="E122" s="51" t="s">
        <v>300</v>
      </c>
      <c r="F122" s="51" t="s">
        <v>53</v>
      </c>
      <c r="G122" s="50">
        <v>70</v>
      </c>
      <c r="H122" s="50">
        <v>80</v>
      </c>
      <c r="I122" s="50">
        <v>1</v>
      </c>
      <c r="J122" s="50">
        <v>501600</v>
      </c>
      <c r="K122" s="60">
        <v>174.37185155717501</v>
      </c>
      <c r="L122" s="15">
        <f t="shared" si="1"/>
        <v>130.77888866788126</v>
      </c>
    </row>
    <row r="123" spans="1:12" x14ac:dyDescent="0.35">
      <c r="A123" s="50">
        <v>979422679</v>
      </c>
      <c r="B123" s="51" t="s">
        <v>355</v>
      </c>
      <c r="C123" s="50">
        <v>2022</v>
      </c>
      <c r="D123" s="50">
        <v>132</v>
      </c>
      <c r="E123" s="51" t="s">
        <v>300</v>
      </c>
      <c r="F123" s="51" t="s">
        <v>53</v>
      </c>
      <c r="G123" s="50">
        <v>100</v>
      </c>
      <c r="H123" s="50">
        <v>100</v>
      </c>
      <c r="I123" s="50">
        <v>11</v>
      </c>
      <c r="J123" s="50">
        <v>501600</v>
      </c>
      <c r="K123" s="60">
        <v>174.37185155717501</v>
      </c>
      <c r="L123" s="15">
        <f t="shared" si="1"/>
        <v>1918.090367128925</v>
      </c>
    </row>
    <row r="124" spans="1:12" x14ac:dyDescent="0.35">
      <c r="A124" s="50">
        <v>979422679</v>
      </c>
      <c r="B124" s="51" t="s">
        <v>355</v>
      </c>
      <c r="C124" s="50">
        <v>2022</v>
      </c>
      <c r="D124" s="50">
        <v>132</v>
      </c>
      <c r="E124" s="51" t="s">
        <v>300</v>
      </c>
      <c r="F124" s="51" t="s">
        <v>55</v>
      </c>
      <c r="G124" s="50">
        <v>72</v>
      </c>
      <c r="H124" s="50">
        <v>72</v>
      </c>
      <c r="I124" s="50">
        <v>1</v>
      </c>
      <c r="J124" s="50">
        <v>502000</v>
      </c>
      <c r="K124" s="60">
        <v>184.83416265060501</v>
      </c>
      <c r="L124" s="15">
        <f t="shared" si="1"/>
        <v>133.0805971084356</v>
      </c>
    </row>
    <row r="125" spans="1:12" x14ac:dyDescent="0.35">
      <c r="A125" s="50">
        <v>979422679</v>
      </c>
      <c r="B125" s="51" t="s">
        <v>355</v>
      </c>
      <c r="C125" s="50">
        <v>2022</v>
      </c>
      <c r="D125" s="50">
        <v>132</v>
      </c>
      <c r="E125" s="51" t="s">
        <v>301</v>
      </c>
      <c r="F125" s="51" t="s">
        <v>53</v>
      </c>
      <c r="G125" s="50">
        <v>8</v>
      </c>
      <c r="H125" s="50">
        <v>8</v>
      </c>
      <c r="I125" s="50">
        <v>1</v>
      </c>
      <c r="J125" s="50">
        <v>500200</v>
      </c>
      <c r="K125" s="60">
        <v>374.57657001170799</v>
      </c>
      <c r="L125" s="15">
        <f t="shared" si="1"/>
        <v>29.966125600936639</v>
      </c>
    </row>
    <row r="126" spans="1:12" x14ac:dyDescent="0.35">
      <c r="A126" s="50">
        <v>979422679</v>
      </c>
      <c r="B126" s="51" t="s">
        <v>355</v>
      </c>
      <c r="C126" s="50">
        <v>2022</v>
      </c>
      <c r="D126" s="50">
        <v>132</v>
      </c>
      <c r="E126" s="51" t="s">
        <v>301</v>
      </c>
      <c r="F126" s="51" t="s">
        <v>53</v>
      </c>
      <c r="G126" s="50">
        <v>15</v>
      </c>
      <c r="H126" s="50">
        <v>5</v>
      </c>
      <c r="I126" s="50">
        <v>1</v>
      </c>
      <c r="J126" s="50">
        <v>500200</v>
      </c>
      <c r="K126" s="60">
        <v>374.57657001170799</v>
      </c>
      <c r="L126" s="15">
        <f t="shared" si="1"/>
        <v>37.457657001170801</v>
      </c>
    </row>
    <row r="127" spans="1:12" x14ac:dyDescent="0.35">
      <c r="A127" s="50">
        <v>979422679</v>
      </c>
      <c r="B127" s="51" t="s">
        <v>355</v>
      </c>
      <c r="C127" s="50">
        <v>2022</v>
      </c>
      <c r="D127" s="50">
        <v>66</v>
      </c>
      <c r="E127" s="51" t="s">
        <v>301</v>
      </c>
      <c r="F127" s="51" t="s">
        <v>53</v>
      </c>
      <c r="G127" s="50">
        <v>30</v>
      </c>
      <c r="H127" s="50">
        <v>30</v>
      </c>
      <c r="I127" s="50">
        <v>1</v>
      </c>
      <c r="J127" s="50">
        <v>500100</v>
      </c>
      <c r="K127" s="60">
        <v>271.245102422272</v>
      </c>
      <c r="L127" s="15">
        <f t="shared" si="1"/>
        <v>81.373530726681594</v>
      </c>
    </row>
    <row r="128" spans="1:12" x14ac:dyDescent="0.35">
      <c r="A128" s="50">
        <v>979422679</v>
      </c>
      <c r="B128" s="51" t="s">
        <v>355</v>
      </c>
      <c r="C128" s="50">
        <v>2022</v>
      </c>
      <c r="D128" s="50">
        <v>132</v>
      </c>
      <c r="E128" s="51" t="s">
        <v>301</v>
      </c>
      <c r="F128" s="51" t="s">
        <v>53</v>
      </c>
      <c r="G128" s="50">
        <v>35</v>
      </c>
      <c r="H128" s="50">
        <v>25</v>
      </c>
      <c r="I128" s="50">
        <v>1</v>
      </c>
      <c r="J128" s="50">
        <v>500200</v>
      </c>
      <c r="K128" s="60">
        <v>374.57657001170799</v>
      </c>
      <c r="L128" s="15">
        <f t="shared" si="1"/>
        <v>112.37297100351239</v>
      </c>
    </row>
    <row r="129" spans="1:12" x14ac:dyDescent="0.35">
      <c r="A129" s="50">
        <v>979422679</v>
      </c>
      <c r="B129" s="51" t="s">
        <v>355</v>
      </c>
      <c r="C129" s="50">
        <v>2022</v>
      </c>
      <c r="D129" s="50">
        <v>66</v>
      </c>
      <c r="E129" s="51" t="s">
        <v>301</v>
      </c>
      <c r="F129" s="51" t="s">
        <v>53</v>
      </c>
      <c r="G129" s="50">
        <v>40</v>
      </c>
      <c r="H129" s="50">
        <v>20</v>
      </c>
      <c r="I129" s="50">
        <v>1</v>
      </c>
      <c r="J129" s="50">
        <v>500100</v>
      </c>
      <c r="K129" s="60">
        <v>271.245102422272</v>
      </c>
      <c r="L129" s="15">
        <f t="shared" si="1"/>
        <v>81.373530726681608</v>
      </c>
    </row>
    <row r="130" spans="1:12" x14ac:dyDescent="0.35">
      <c r="A130" s="50">
        <v>979422679</v>
      </c>
      <c r="B130" s="51" t="s">
        <v>355</v>
      </c>
      <c r="C130" s="50">
        <v>2022</v>
      </c>
      <c r="D130" s="50">
        <v>132</v>
      </c>
      <c r="E130" s="51" t="s">
        <v>301</v>
      </c>
      <c r="F130" s="51" t="s">
        <v>53</v>
      </c>
      <c r="G130" s="50">
        <v>45</v>
      </c>
      <c r="H130" s="50">
        <v>25</v>
      </c>
      <c r="I130" s="50">
        <v>1</v>
      </c>
      <c r="J130" s="50">
        <v>500200</v>
      </c>
      <c r="K130" s="60">
        <v>374.57657001170799</v>
      </c>
      <c r="L130" s="15">
        <f t="shared" si="1"/>
        <v>131.10179950409778</v>
      </c>
    </row>
    <row r="131" spans="1:12" x14ac:dyDescent="0.35">
      <c r="A131" s="50">
        <v>979422679</v>
      </c>
      <c r="B131" s="51" t="s">
        <v>355</v>
      </c>
      <c r="C131" s="50">
        <v>2022</v>
      </c>
      <c r="D131" s="50">
        <v>132</v>
      </c>
      <c r="E131" s="51" t="s">
        <v>301</v>
      </c>
      <c r="F131" s="51" t="s">
        <v>53</v>
      </c>
      <c r="G131" s="50">
        <v>55</v>
      </c>
      <c r="H131" s="50">
        <v>30</v>
      </c>
      <c r="I131" s="50">
        <v>1</v>
      </c>
      <c r="J131" s="50">
        <v>500200</v>
      </c>
      <c r="K131" s="60">
        <v>374.57657001170799</v>
      </c>
      <c r="L131" s="15">
        <f t="shared" si="1"/>
        <v>159.1950422549759</v>
      </c>
    </row>
    <row r="132" spans="1:12" x14ac:dyDescent="0.35">
      <c r="A132" s="50">
        <v>979422679</v>
      </c>
      <c r="B132" s="51" t="s">
        <v>355</v>
      </c>
      <c r="C132" s="50">
        <v>2022</v>
      </c>
      <c r="D132" s="50">
        <v>132</v>
      </c>
      <c r="E132" s="51" t="s">
        <v>301</v>
      </c>
      <c r="F132" s="51" t="s">
        <v>53</v>
      </c>
      <c r="G132" s="50">
        <v>55</v>
      </c>
      <c r="H132" s="50">
        <v>40</v>
      </c>
      <c r="I132" s="50">
        <v>1</v>
      </c>
      <c r="J132" s="50">
        <v>500200</v>
      </c>
      <c r="K132" s="60">
        <v>374.57657001170799</v>
      </c>
      <c r="L132" s="15">
        <f t="shared" ref="L132:L194" si="2">(I132*0.5*(G132/100+H132/100))*K132</f>
        <v>177.9238707555613</v>
      </c>
    </row>
    <row r="133" spans="1:12" x14ac:dyDescent="0.35">
      <c r="A133" s="50">
        <v>979422679</v>
      </c>
      <c r="B133" s="51" t="s">
        <v>355</v>
      </c>
      <c r="C133" s="50">
        <v>2022</v>
      </c>
      <c r="D133" s="50">
        <v>132</v>
      </c>
      <c r="E133" s="51" t="s">
        <v>301</v>
      </c>
      <c r="F133" s="51" t="s">
        <v>53</v>
      </c>
      <c r="G133" s="50">
        <v>60</v>
      </c>
      <c r="H133" s="50">
        <v>70</v>
      </c>
      <c r="I133" s="50">
        <v>1</v>
      </c>
      <c r="J133" s="50">
        <v>500200</v>
      </c>
      <c r="K133" s="60">
        <v>374.57657001170799</v>
      </c>
      <c r="L133" s="15">
        <f t="shared" si="2"/>
        <v>243.47477050761015</v>
      </c>
    </row>
    <row r="134" spans="1:12" x14ac:dyDescent="0.35">
      <c r="A134" s="50">
        <v>979422679</v>
      </c>
      <c r="B134" s="51" t="s">
        <v>355</v>
      </c>
      <c r="C134" s="50">
        <v>2022</v>
      </c>
      <c r="D134" s="50">
        <v>132</v>
      </c>
      <c r="E134" s="51" t="s">
        <v>301</v>
      </c>
      <c r="F134" s="51" t="s">
        <v>53</v>
      </c>
      <c r="G134" s="50">
        <v>75</v>
      </c>
      <c r="H134" s="50">
        <v>75</v>
      </c>
      <c r="I134" s="50">
        <v>1</v>
      </c>
      <c r="J134" s="50">
        <v>500200</v>
      </c>
      <c r="K134" s="60">
        <v>374.57657001170799</v>
      </c>
      <c r="L134" s="15">
        <f t="shared" si="2"/>
        <v>280.93242750878096</v>
      </c>
    </row>
    <row r="135" spans="1:12" x14ac:dyDescent="0.35">
      <c r="A135" s="50">
        <v>979422679</v>
      </c>
      <c r="B135" s="51" t="s">
        <v>355</v>
      </c>
      <c r="C135" s="50">
        <v>2022</v>
      </c>
      <c r="D135" s="50">
        <v>132</v>
      </c>
      <c r="E135" s="51" t="s">
        <v>301</v>
      </c>
      <c r="F135" s="51" t="s">
        <v>53</v>
      </c>
      <c r="G135" s="50">
        <v>90</v>
      </c>
      <c r="H135" s="50">
        <v>70</v>
      </c>
      <c r="I135" s="50">
        <v>1</v>
      </c>
      <c r="J135" s="50">
        <v>500200</v>
      </c>
      <c r="K135" s="60">
        <v>374.57657001170799</v>
      </c>
      <c r="L135" s="15">
        <f t="shared" si="2"/>
        <v>299.66125600936641</v>
      </c>
    </row>
    <row r="136" spans="1:12" x14ac:dyDescent="0.35">
      <c r="A136" s="50">
        <v>979422679</v>
      </c>
      <c r="B136" s="51" t="s">
        <v>355</v>
      </c>
      <c r="C136" s="50">
        <v>2022</v>
      </c>
      <c r="D136" s="50">
        <v>66</v>
      </c>
      <c r="E136" s="51" t="s">
        <v>301</v>
      </c>
      <c r="F136" s="51" t="s">
        <v>53</v>
      </c>
      <c r="G136" s="50">
        <v>100</v>
      </c>
      <c r="H136" s="50">
        <v>100</v>
      </c>
      <c r="I136" s="50">
        <v>5</v>
      </c>
      <c r="J136" s="50">
        <v>500100</v>
      </c>
      <c r="K136" s="60">
        <v>271.245102422272</v>
      </c>
      <c r="L136" s="15">
        <f t="shared" si="2"/>
        <v>1356.2255121113599</v>
      </c>
    </row>
    <row r="137" spans="1:12" x14ac:dyDescent="0.35">
      <c r="A137" s="50">
        <v>979422679</v>
      </c>
      <c r="B137" s="51" t="s">
        <v>355</v>
      </c>
      <c r="C137" s="50">
        <v>2022</v>
      </c>
      <c r="D137" s="50">
        <v>132</v>
      </c>
      <c r="E137" s="51" t="s">
        <v>301</v>
      </c>
      <c r="F137" s="51" t="s">
        <v>53</v>
      </c>
      <c r="G137" s="50">
        <v>100</v>
      </c>
      <c r="H137" s="50">
        <v>100</v>
      </c>
      <c r="I137" s="50">
        <v>10</v>
      </c>
      <c r="J137" s="50">
        <v>500200</v>
      </c>
      <c r="K137" s="60">
        <v>374.57657001170799</v>
      </c>
      <c r="L137" s="15">
        <f t="shared" si="2"/>
        <v>3745.7657001170801</v>
      </c>
    </row>
    <row r="138" spans="1:12" x14ac:dyDescent="0.35">
      <c r="A138" s="50">
        <v>979422679</v>
      </c>
      <c r="B138" s="51" t="s">
        <v>355</v>
      </c>
      <c r="C138" s="50">
        <v>2022</v>
      </c>
      <c r="D138" s="50">
        <v>132</v>
      </c>
      <c r="E138" s="51" t="s">
        <v>301</v>
      </c>
      <c r="F138" s="51" t="s">
        <v>55</v>
      </c>
      <c r="G138" s="50">
        <v>13</v>
      </c>
      <c r="H138" s="50">
        <v>10</v>
      </c>
      <c r="I138" s="50">
        <v>1</v>
      </c>
      <c r="J138" s="50">
        <v>500700</v>
      </c>
      <c r="K138" s="60">
        <v>397.05116421241098</v>
      </c>
      <c r="L138" s="15">
        <f t="shared" si="2"/>
        <v>45.660883884427264</v>
      </c>
    </row>
    <row r="139" spans="1:12" x14ac:dyDescent="0.35">
      <c r="A139" s="50">
        <v>979422679</v>
      </c>
      <c r="B139" s="51" t="s">
        <v>355</v>
      </c>
      <c r="C139" s="50">
        <v>2022</v>
      </c>
      <c r="D139" s="50">
        <v>66</v>
      </c>
      <c r="E139" s="51" t="s">
        <v>301</v>
      </c>
      <c r="F139" s="51" t="s">
        <v>55</v>
      </c>
      <c r="G139" s="50">
        <v>25</v>
      </c>
      <c r="H139" s="50">
        <v>10</v>
      </c>
      <c r="I139" s="50">
        <v>1</v>
      </c>
      <c r="J139" s="50">
        <v>500600</v>
      </c>
      <c r="K139" s="60">
        <v>287.51980856760798</v>
      </c>
      <c r="L139" s="15">
        <f t="shared" si="2"/>
        <v>50.315966499331395</v>
      </c>
    </row>
    <row r="140" spans="1:12" x14ac:dyDescent="0.35">
      <c r="A140" s="50">
        <v>979422679</v>
      </c>
      <c r="B140" s="51" t="s">
        <v>355</v>
      </c>
      <c r="C140" s="50">
        <v>2022</v>
      </c>
      <c r="D140" s="50">
        <v>132</v>
      </c>
      <c r="E140" s="51" t="s">
        <v>301</v>
      </c>
      <c r="F140" s="51" t="s">
        <v>55</v>
      </c>
      <c r="G140" s="50">
        <v>25</v>
      </c>
      <c r="H140" s="50">
        <v>20</v>
      </c>
      <c r="I140" s="50">
        <v>1</v>
      </c>
      <c r="J140" s="50">
        <v>500700</v>
      </c>
      <c r="K140" s="60">
        <v>397.05116421241098</v>
      </c>
      <c r="L140" s="15">
        <f t="shared" si="2"/>
        <v>89.336511947792474</v>
      </c>
    </row>
    <row r="141" spans="1:12" x14ac:dyDescent="0.35">
      <c r="A141" s="50">
        <v>979422679</v>
      </c>
      <c r="B141" s="51" t="s">
        <v>355</v>
      </c>
      <c r="C141" s="50">
        <v>2022</v>
      </c>
      <c r="D141" s="50">
        <v>132</v>
      </c>
      <c r="E141" s="51" t="s">
        <v>301</v>
      </c>
      <c r="F141" s="51" t="s">
        <v>55</v>
      </c>
      <c r="G141" s="50">
        <v>35</v>
      </c>
      <c r="H141" s="50">
        <v>20</v>
      </c>
      <c r="I141" s="50">
        <v>1</v>
      </c>
      <c r="J141" s="50">
        <v>500700</v>
      </c>
      <c r="K141" s="60">
        <v>397.05116421241098</v>
      </c>
      <c r="L141" s="15">
        <f t="shared" si="2"/>
        <v>109.18907015841303</v>
      </c>
    </row>
    <row r="142" spans="1:12" x14ac:dyDescent="0.35">
      <c r="A142" s="50">
        <v>979422679</v>
      </c>
      <c r="B142" s="51" t="s">
        <v>355</v>
      </c>
      <c r="C142" s="50">
        <v>2022</v>
      </c>
      <c r="D142" s="50">
        <v>132</v>
      </c>
      <c r="E142" s="51" t="s">
        <v>301</v>
      </c>
      <c r="F142" s="51" t="s">
        <v>55</v>
      </c>
      <c r="G142" s="50">
        <v>50</v>
      </c>
      <c r="H142" s="50">
        <v>30</v>
      </c>
      <c r="I142" s="50">
        <v>1</v>
      </c>
      <c r="J142" s="50">
        <v>500700</v>
      </c>
      <c r="K142" s="60">
        <v>397.05116421241098</v>
      </c>
      <c r="L142" s="15">
        <f t="shared" si="2"/>
        <v>158.8204656849644</v>
      </c>
    </row>
    <row r="143" spans="1:12" x14ac:dyDescent="0.35">
      <c r="A143" s="50">
        <v>979422679</v>
      </c>
      <c r="B143" s="51" t="s">
        <v>355</v>
      </c>
      <c r="C143" s="50">
        <v>2022</v>
      </c>
      <c r="D143" s="50">
        <v>132</v>
      </c>
      <c r="E143" s="51" t="s">
        <v>301</v>
      </c>
      <c r="F143" s="51" t="s">
        <v>55</v>
      </c>
      <c r="G143" s="50">
        <v>55</v>
      </c>
      <c r="H143" s="50">
        <v>50</v>
      </c>
      <c r="I143" s="50">
        <v>1</v>
      </c>
      <c r="J143" s="50">
        <v>500700</v>
      </c>
      <c r="K143" s="60">
        <v>397.05116421241098</v>
      </c>
      <c r="L143" s="15">
        <f t="shared" si="2"/>
        <v>208.45186121151576</v>
      </c>
    </row>
    <row r="144" spans="1:12" x14ac:dyDescent="0.35">
      <c r="A144" s="50">
        <v>979422679</v>
      </c>
      <c r="B144" s="51" t="s">
        <v>355</v>
      </c>
      <c r="C144" s="50">
        <v>2022</v>
      </c>
      <c r="D144" s="50">
        <v>132</v>
      </c>
      <c r="E144" s="51" t="s">
        <v>301</v>
      </c>
      <c r="F144" s="51" t="s">
        <v>55</v>
      </c>
      <c r="G144" s="50">
        <v>70</v>
      </c>
      <c r="H144" s="50">
        <v>80</v>
      </c>
      <c r="I144" s="50">
        <v>1</v>
      </c>
      <c r="J144" s="50">
        <v>500700</v>
      </c>
      <c r="K144" s="60">
        <v>397.05116421241098</v>
      </c>
      <c r="L144" s="15">
        <f t="shared" si="2"/>
        <v>297.78837315930821</v>
      </c>
    </row>
    <row r="145" spans="1:12" x14ac:dyDescent="0.35">
      <c r="A145" s="50">
        <v>979422679</v>
      </c>
      <c r="B145" s="51" t="s">
        <v>355</v>
      </c>
      <c r="C145" s="50">
        <v>2022</v>
      </c>
      <c r="D145" s="50">
        <v>132</v>
      </c>
      <c r="E145" s="51" t="s">
        <v>301</v>
      </c>
      <c r="F145" s="51" t="s">
        <v>55</v>
      </c>
      <c r="G145" s="50">
        <v>75</v>
      </c>
      <c r="H145" s="50">
        <v>60</v>
      </c>
      <c r="I145" s="50">
        <v>1</v>
      </c>
      <c r="J145" s="50">
        <v>500700</v>
      </c>
      <c r="K145" s="60">
        <v>397.05116421241098</v>
      </c>
      <c r="L145" s="15">
        <f t="shared" si="2"/>
        <v>268.00953584337742</v>
      </c>
    </row>
    <row r="146" spans="1:12" x14ac:dyDescent="0.35">
      <c r="A146" s="50">
        <v>979422679</v>
      </c>
      <c r="B146" s="51" t="s">
        <v>355</v>
      </c>
      <c r="C146" s="50">
        <v>2022</v>
      </c>
      <c r="D146" s="50">
        <v>132</v>
      </c>
      <c r="E146" s="51" t="s">
        <v>301</v>
      </c>
      <c r="F146" s="51" t="s">
        <v>55</v>
      </c>
      <c r="G146" s="50">
        <v>80</v>
      </c>
      <c r="H146" s="50">
        <v>90</v>
      </c>
      <c r="I146" s="50">
        <v>1</v>
      </c>
      <c r="J146" s="50">
        <v>500700</v>
      </c>
      <c r="K146" s="60">
        <v>397.05116421241098</v>
      </c>
      <c r="L146" s="15">
        <f t="shared" si="2"/>
        <v>337.49348958054935</v>
      </c>
    </row>
    <row r="147" spans="1:12" x14ac:dyDescent="0.35">
      <c r="A147" s="50">
        <v>979422679</v>
      </c>
      <c r="B147" s="51" t="s">
        <v>355</v>
      </c>
      <c r="C147" s="50">
        <v>2022</v>
      </c>
      <c r="D147" s="50">
        <v>132</v>
      </c>
      <c r="E147" s="51" t="s">
        <v>301</v>
      </c>
      <c r="F147" s="51" t="s">
        <v>55</v>
      </c>
      <c r="G147" s="50">
        <v>95</v>
      </c>
      <c r="H147" s="50">
        <v>80</v>
      </c>
      <c r="I147" s="50">
        <v>1</v>
      </c>
      <c r="J147" s="50">
        <v>500700</v>
      </c>
      <c r="K147" s="60">
        <v>397.05116421241098</v>
      </c>
      <c r="L147" s="15">
        <f t="shared" si="2"/>
        <v>347.41976868585959</v>
      </c>
    </row>
    <row r="148" spans="1:12" x14ac:dyDescent="0.35">
      <c r="A148" s="50">
        <v>979422679</v>
      </c>
      <c r="B148" s="51" t="s">
        <v>355</v>
      </c>
      <c r="C148" s="50">
        <v>2022</v>
      </c>
      <c r="D148" s="50">
        <v>132</v>
      </c>
      <c r="E148" s="51" t="s">
        <v>301</v>
      </c>
      <c r="F148" s="51" t="s">
        <v>55</v>
      </c>
      <c r="G148" s="50">
        <v>100</v>
      </c>
      <c r="H148" s="50">
        <v>0</v>
      </c>
      <c r="I148" s="50">
        <v>1</v>
      </c>
      <c r="J148" s="50">
        <v>500700</v>
      </c>
      <c r="K148" s="60">
        <v>397.05116421241098</v>
      </c>
      <c r="L148" s="15">
        <f t="shared" si="2"/>
        <v>198.52558210620549</v>
      </c>
    </row>
    <row r="149" spans="1:12" x14ac:dyDescent="0.35">
      <c r="A149" s="50">
        <v>979422679</v>
      </c>
      <c r="B149" s="51" t="s">
        <v>355</v>
      </c>
      <c r="C149" s="50">
        <v>2022</v>
      </c>
      <c r="D149" s="50">
        <v>66</v>
      </c>
      <c r="E149" s="51" t="s">
        <v>301</v>
      </c>
      <c r="F149" s="51" t="s">
        <v>55</v>
      </c>
      <c r="G149" s="50">
        <v>100</v>
      </c>
      <c r="H149" s="50">
        <v>100</v>
      </c>
      <c r="I149" s="50">
        <v>3</v>
      </c>
      <c r="J149" s="50">
        <v>500600</v>
      </c>
      <c r="K149" s="60">
        <v>287.51980856760798</v>
      </c>
      <c r="L149" s="15">
        <f t="shared" si="2"/>
        <v>862.559425702824</v>
      </c>
    </row>
    <row r="150" spans="1:12" x14ac:dyDescent="0.35">
      <c r="A150" s="50">
        <v>979422679</v>
      </c>
      <c r="B150" s="51" t="s">
        <v>355</v>
      </c>
      <c r="C150" s="50">
        <v>2022</v>
      </c>
      <c r="D150" s="50">
        <v>132</v>
      </c>
      <c r="E150" s="51" t="s">
        <v>301</v>
      </c>
      <c r="F150" s="51" t="s">
        <v>55</v>
      </c>
      <c r="G150" s="50">
        <v>100</v>
      </c>
      <c r="H150" s="50">
        <v>100</v>
      </c>
      <c r="I150" s="50">
        <v>33</v>
      </c>
      <c r="J150" s="50">
        <v>500700</v>
      </c>
      <c r="K150" s="60">
        <v>397.05116421241098</v>
      </c>
      <c r="L150" s="15">
        <f t="shared" si="2"/>
        <v>13102.688419009562</v>
      </c>
    </row>
    <row r="151" spans="1:12" x14ac:dyDescent="0.35">
      <c r="A151" s="50">
        <v>924868759</v>
      </c>
      <c r="B151" s="51" t="s">
        <v>356</v>
      </c>
      <c r="C151" s="50">
        <v>2022</v>
      </c>
      <c r="D151" s="50">
        <v>66</v>
      </c>
      <c r="E151" s="51" t="s">
        <v>301</v>
      </c>
      <c r="F151" s="51" t="s">
        <v>53</v>
      </c>
      <c r="G151" s="50">
        <v>100</v>
      </c>
      <c r="H151" s="50">
        <v>100</v>
      </c>
      <c r="I151" s="50">
        <v>4</v>
      </c>
      <c r="J151" s="50">
        <v>500100</v>
      </c>
      <c r="K151" s="60">
        <v>271.245102422272</v>
      </c>
      <c r="L151" s="15">
        <f t="shared" si="2"/>
        <v>1084.980409689088</v>
      </c>
    </row>
    <row r="152" spans="1:12" x14ac:dyDescent="0.35">
      <c r="A152" s="50">
        <v>917424799</v>
      </c>
      <c r="B152" s="51" t="s">
        <v>311</v>
      </c>
      <c r="C152" s="50">
        <v>2022</v>
      </c>
      <c r="D152" s="50">
        <v>66</v>
      </c>
      <c r="E152" s="51" t="s">
        <v>300</v>
      </c>
      <c r="F152" s="51" t="s">
        <v>53</v>
      </c>
      <c r="G152" s="50">
        <v>100</v>
      </c>
      <c r="H152" s="50">
        <v>100</v>
      </c>
      <c r="I152" s="50">
        <v>1</v>
      </c>
      <c r="J152" s="50">
        <v>501500</v>
      </c>
      <c r="K152" s="60">
        <v>135.622551211136</v>
      </c>
      <c r="L152" s="15">
        <f t="shared" si="2"/>
        <v>135.622551211136</v>
      </c>
    </row>
    <row r="153" spans="1:12" x14ac:dyDescent="0.35">
      <c r="A153" s="50">
        <v>917424799</v>
      </c>
      <c r="B153" s="51" t="s">
        <v>311</v>
      </c>
      <c r="C153" s="50">
        <v>2022</v>
      </c>
      <c r="D153" s="50">
        <v>132</v>
      </c>
      <c r="E153" s="51" t="s">
        <v>300</v>
      </c>
      <c r="F153" s="51" t="s">
        <v>53</v>
      </c>
      <c r="G153" s="50">
        <v>100</v>
      </c>
      <c r="H153" s="50">
        <v>100</v>
      </c>
      <c r="I153" s="50">
        <v>2</v>
      </c>
      <c r="J153" s="50">
        <v>501600</v>
      </c>
      <c r="K153" s="60">
        <v>174.37185155717501</v>
      </c>
      <c r="L153" s="15">
        <f t="shared" si="2"/>
        <v>348.74370311435001</v>
      </c>
    </row>
    <row r="154" spans="1:12" x14ac:dyDescent="0.35">
      <c r="A154" s="50">
        <v>917424799</v>
      </c>
      <c r="B154" s="51" t="s">
        <v>311</v>
      </c>
      <c r="C154" s="50">
        <v>2022</v>
      </c>
      <c r="D154" s="50">
        <v>132</v>
      </c>
      <c r="E154" s="51" t="s">
        <v>300</v>
      </c>
      <c r="F154" s="51" t="s">
        <v>55</v>
      </c>
      <c r="G154" s="50">
        <v>100</v>
      </c>
      <c r="H154" s="50">
        <v>100</v>
      </c>
      <c r="I154" s="50">
        <v>1</v>
      </c>
      <c r="J154" s="50">
        <v>502000</v>
      </c>
      <c r="K154" s="60">
        <v>184.83416265060501</v>
      </c>
      <c r="L154" s="15">
        <f t="shared" si="2"/>
        <v>184.83416265060501</v>
      </c>
    </row>
    <row r="155" spans="1:12" x14ac:dyDescent="0.35">
      <c r="A155" s="50">
        <v>917424799</v>
      </c>
      <c r="B155" s="51" t="s">
        <v>311</v>
      </c>
      <c r="C155" s="50">
        <v>2022</v>
      </c>
      <c r="D155" s="50">
        <v>66</v>
      </c>
      <c r="E155" s="51" t="s">
        <v>301</v>
      </c>
      <c r="F155" s="51" t="s">
        <v>53</v>
      </c>
      <c r="G155" s="50">
        <v>100</v>
      </c>
      <c r="H155" s="50">
        <v>100</v>
      </c>
      <c r="I155" s="50">
        <v>4</v>
      </c>
      <c r="J155" s="50">
        <v>500100</v>
      </c>
      <c r="K155" s="60">
        <v>271.245102422272</v>
      </c>
      <c r="L155" s="15">
        <f t="shared" si="2"/>
        <v>1084.980409689088</v>
      </c>
    </row>
    <row r="156" spans="1:12" x14ac:dyDescent="0.35">
      <c r="A156" s="50">
        <v>917424799</v>
      </c>
      <c r="B156" s="51" t="s">
        <v>311</v>
      </c>
      <c r="C156" s="50">
        <v>2022</v>
      </c>
      <c r="D156" s="50">
        <v>132</v>
      </c>
      <c r="E156" s="51" t="s">
        <v>301</v>
      </c>
      <c r="F156" s="51" t="s">
        <v>53</v>
      </c>
      <c r="G156" s="50">
        <v>100</v>
      </c>
      <c r="H156" s="50">
        <v>100</v>
      </c>
      <c r="I156" s="50">
        <v>10</v>
      </c>
      <c r="J156" s="50">
        <v>500200</v>
      </c>
      <c r="K156" s="60">
        <v>374.57657001170799</v>
      </c>
      <c r="L156" s="15">
        <f t="shared" si="2"/>
        <v>3745.7657001170801</v>
      </c>
    </row>
    <row r="157" spans="1:12" x14ac:dyDescent="0.35">
      <c r="A157" s="50">
        <v>917424799</v>
      </c>
      <c r="B157" s="51" t="s">
        <v>311</v>
      </c>
      <c r="C157" s="50">
        <v>2022</v>
      </c>
      <c r="D157" s="50">
        <v>132</v>
      </c>
      <c r="E157" s="51" t="s">
        <v>301</v>
      </c>
      <c r="F157" s="51" t="s">
        <v>55</v>
      </c>
      <c r="G157" s="50">
        <v>100</v>
      </c>
      <c r="H157" s="50">
        <v>100</v>
      </c>
      <c r="I157" s="50">
        <v>3</v>
      </c>
      <c r="J157" s="50">
        <v>500700</v>
      </c>
      <c r="K157" s="60">
        <v>397.05116421241098</v>
      </c>
      <c r="L157" s="15">
        <f t="shared" si="2"/>
        <v>1191.1534926372328</v>
      </c>
    </row>
    <row r="158" spans="1:12" x14ac:dyDescent="0.35">
      <c r="A158" s="50">
        <v>912631532</v>
      </c>
      <c r="B158" s="51" t="s">
        <v>312</v>
      </c>
      <c r="C158" s="50">
        <v>2022</v>
      </c>
      <c r="D158" s="50">
        <v>132</v>
      </c>
      <c r="E158" s="51" t="s">
        <v>300</v>
      </c>
      <c r="F158" s="51" t="s">
        <v>53</v>
      </c>
      <c r="G158" s="50">
        <v>100</v>
      </c>
      <c r="H158" s="50">
        <v>100</v>
      </c>
      <c r="I158" s="50">
        <v>1</v>
      </c>
      <c r="J158" s="50">
        <v>501600</v>
      </c>
      <c r="K158" s="60">
        <v>174.37185155717501</v>
      </c>
      <c r="L158" s="15">
        <f t="shared" si="2"/>
        <v>174.37185155717501</v>
      </c>
    </row>
    <row r="159" spans="1:12" x14ac:dyDescent="0.35">
      <c r="A159" s="50">
        <v>912631532</v>
      </c>
      <c r="B159" s="51" t="s">
        <v>312</v>
      </c>
      <c r="C159" s="50">
        <v>2022</v>
      </c>
      <c r="D159" s="50">
        <v>66</v>
      </c>
      <c r="E159" s="51" t="s">
        <v>301</v>
      </c>
      <c r="F159" s="51" t="s">
        <v>53</v>
      </c>
      <c r="G159" s="50">
        <v>0</v>
      </c>
      <c r="H159" s="50">
        <v>0</v>
      </c>
      <c r="I159" s="50">
        <v>1</v>
      </c>
      <c r="J159" s="50">
        <v>500100</v>
      </c>
      <c r="K159" s="60">
        <v>271.245102422272</v>
      </c>
      <c r="L159" s="15">
        <f t="shared" si="2"/>
        <v>0</v>
      </c>
    </row>
    <row r="160" spans="1:12" x14ac:dyDescent="0.35">
      <c r="A160" s="50">
        <v>912631532</v>
      </c>
      <c r="B160" s="51" t="s">
        <v>312</v>
      </c>
      <c r="C160" s="50">
        <v>2022</v>
      </c>
      <c r="D160" s="50">
        <v>132</v>
      </c>
      <c r="E160" s="51" t="s">
        <v>301</v>
      </c>
      <c r="F160" s="51" t="s">
        <v>53</v>
      </c>
      <c r="G160" s="50">
        <v>80</v>
      </c>
      <c r="H160" s="50">
        <v>80</v>
      </c>
      <c r="I160" s="50">
        <v>1</v>
      </c>
      <c r="J160" s="50">
        <v>500200</v>
      </c>
      <c r="K160" s="60">
        <v>374.57657001170799</v>
      </c>
      <c r="L160" s="15">
        <f t="shared" si="2"/>
        <v>299.66125600936641</v>
      </c>
    </row>
    <row r="161" spans="1:12" x14ac:dyDescent="0.35">
      <c r="A161" s="50">
        <v>912631532</v>
      </c>
      <c r="B161" s="51" t="s">
        <v>312</v>
      </c>
      <c r="C161" s="50">
        <v>2022</v>
      </c>
      <c r="D161" s="50">
        <v>24</v>
      </c>
      <c r="E161" s="51" t="s">
        <v>301</v>
      </c>
      <c r="F161" s="51" t="s">
        <v>53</v>
      </c>
      <c r="G161" s="50">
        <v>100</v>
      </c>
      <c r="H161" s="50">
        <v>100</v>
      </c>
      <c r="I161" s="50">
        <v>1</v>
      </c>
      <c r="J161" s="50">
        <v>500000</v>
      </c>
      <c r="K161" s="60">
        <v>135.622551211136</v>
      </c>
      <c r="L161" s="15">
        <f t="shared" si="2"/>
        <v>135.622551211136</v>
      </c>
    </row>
    <row r="162" spans="1:12" x14ac:dyDescent="0.35">
      <c r="A162" s="50">
        <v>912631532</v>
      </c>
      <c r="B162" s="51" t="s">
        <v>312</v>
      </c>
      <c r="C162" s="50">
        <v>2022</v>
      </c>
      <c r="D162" s="50">
        <v>66</v>
      </c>
      <c r="E162" s="51" t="s">
        <v>301</v>
      </c>
      <c r="F162" s="51" t="s">
        <v>53</v>
      </c>
      <c r="G162" s="50">
        <v>100</v>
      </c>
      <c r="H162" s="50">
        <v>100</v>
      </c>
      <c r="I162" s="50">
        <v>7</v>
      </c>
      <c r="J162" s="50">
        <v>500100</v>
      </c>
      <c r="K162" s="60">
        <v>271.245102422272</v>
      </c>
      <c r="L162" s="15">
        <f t="shared" si="2"/>
        <v>1898.7157169559041</v>
      </c>
    </row>
    <row r="163" spans="1:12" x14ac:dyDescent="0.35">
      <c r="A163" s="50">
        <v>912631532</v>
      </c>
      <c r="B163" s="51" t="s">
        <v>312</v>
      </c>
      <c r="C163" s="50">
        <v>2022</v>
      </c>
      <c r="D163" s="50">
        <v>132</v>
      </c>
      <c r="E163" s="51" t="s">
        <v>301</v>
      </c>
      <c r="F163" s="51" t="s">
        <v>53</v>
      </c>
      <c r="G163" s="50">
        <v>100</v>
      </c>
      <c r="H163" s="50">
        <v>100</v>
      </c>
      <c r="I163" s="50">
        <v>8</v>
      </c>
      <c r="J163" s="50">
        <v>500200</v>
      </c>
      <c r="K163" s="60">
        <v>374.57657001170799</v>
      </c>
      <c r="L163" s="15">
        <f t="shared" si="2"/>
        <v>2996.6125600936639</v>
      </c>
    </row>
    <row r="164" spans="1:12" x14ac:dyDescent="0.35">
      <c r="A164" s="50">
        <v>912631532</v>
      </c>
      <c r="B164" s="51" t="s">
        <v>312</v>
      </c>
      <c r="C164" s="50">
        <v>2022</v>
      </c>
      <c r="D164" s="50">
        <v>132</v>
      </c>
      <c r="E164" s="51" t="s">
        <v>301</v>
      </c>
      <c r="F164" s="51" t="s">
        <v>54</v>
      </c>
      <c r="G164" s="50">
        <v>100</v>
      </c>
      <c r="H164" s="50">
        <v>100</v>
      </c>
      <c r="I164" s="50">
        <v>1</v>
      </c>
      <c r="J164" s="50">
        <v>501200</v>
      </c>
      <c r="K164" s="60">
        <v>430.76305551346502</v>
      </c>
      <c r="L164" s="15">
        <f t="shared" si="2"/>
        <v>430.76305551346502</v>
      </c>
    </row>
    <row r="165" spans="1:12" x14ac:dyDescent="0.35">
      <c r="A165" s="50">
        <v>912631532</v>
      </c>
      <c r="B165" s="51" t="s">
        <v>312</v>
      </c>
      <c r="C165" s="50">
        <v>2022</v>
      </c>
      <c r="D165" s="50">
        <v>66</v>
      </c>
      <c r="E165" s="51" t="s">
        <v>301</v>
      </c>
      <c r="F165" s="51" t="s">
        <v>55</v>
      </c>
      <c r="G165" s="50">
        <v>100</v>
      </c>
      <c r="H165" s="50">
        <v>100</v>
      </c>
      <c r="I165" s="50">
        <v>3</v>
      </c>
      <c r="J165" s="50">
        <v>500600</v>
      </c>
      <c r="K165" s="60">
        <v>287.51980856760798</v>
      </c>
      <c r="L165" s="15">
        <f t="shared" si="2"/>
        <v>862.559425702824</v>
      </c>
    </row>
    <row r="166" spans="1:12" x14ac:dyDescent="0.35">
      <c r="A166" s="50">
        <v>912631532</v>
      </c>
      <c r="B166" s="51" t="s">
        <v>312</v>
      </c>
      <c r="C166" s="50">
        <v>2022</v>
      </c>
      <c r="D166" s="50">
        <v>132</v>
      </c>
      <c r="E166" s="51" t="s">
        <v>301</v>
      </c>
      <c r="F166" s="51" t="s">
        <v>55</v>
      </c>
      <c r="G166" s="50">
        <v>100</v>
      </c>
      <c r="H166" s="50">
        <v>100</v>
      </c>
      <c r="I166" s="50">
        <v>4</v>
      </c>
      <c r="J166" s="50">
        <v>500700</v>
      </c>
      <c r="K166" s="60">
        <v>397.05116421241098</v>
      </c>
      <c r="L166" s="15">
        <f t="shared" si="2"/>
        <v>1588.2046568496439</v>
      </c>
    </row>
    <row r="167" spans="1:12" x14ac:dyDescent="0.35">
      <c r="A167" s="50">
        <v>984882114</v>
      </c>
      <c r="B167" s="51" t="s">
        <v>312</v>
      </c>
      <c r="C167" s="50">
        <v>2022</v>
      </c>
      <c r="D167" s="50">
        <v>66</v>
      </c>
      <c r="E167" s="51" t="s">
        <v>300</v>
      </c>
      <c r="F167" s="51" t="s">
        <v>53</v>
      </c>
      <c r="G167" s="50">
        <v>100</v>
      </c>
      <c r="H167" s="50">
        <v>100</v>
      </c>
      <c r="I167" s="50">
        <v>1</v>
      </c>
      <c r="J167" s="50">
        <v>501500</v>
      </c>
      <c r="K167" s="60">
        <v>135.622551211136</v>
      </c>
      <c r="L167" s="15">
        <f t="shared" si="2"/>
        <v>135.622551211136</v>
      </c>
    </row>
    <row r="168" spans="1:12" x14ac:dyDescent="0.35">
      <c r="A168" s="50">
        <v>984882114</v>
      </c>
      <c r="B168" s="51" t="s">
        <v>312</v>
      </c>
      <c r="C168" s="50">
        <v>2022</v>
      </c>
      <c r="D168" s="50">
        <v>132</v>
      </c>
      <c r="E168" s="51" t="s">
        <v>300</v>
      </c>
      <c r="F168" s="51" t="s">
        <v>53</v>
      </c>
      <c r="G168" s="50">
        <v>100</v>
      </c>
      <c r="H168" s="50">
        <v>100</v>
      </c>
      <c r="I168" s="50">
        <v>3</v>
      </c>
      <c r="J168" s="50">
        <v>501600</v>
      </c>
      <c r="K168" s="60">
        <v>174.37185155717501</v>
      </c>
      <c r="L168" s="15">
        <f t="shared" si="2"/>
        <v>523.11555467152505</v>
      </c>
    </row>
    <row r="169" spans="1:12" x14ac:dyDescent="0.35">
      <c r="A169" s="50">
        <v>984882114</v>
      </c>
      <c r="B169" s="51" t="s">
        <v>312</v>
      </c>
      <c r="C169" s="50">
        <v>2022</v>
      </c>
      <c r="D169" s="50">
        <v>132</v>
      </c>
      <c r="E169" s="51" t="s">
        <v>300</v>
      </c>
      <c r="F169" s="51" t="s">
        <v>55</v>
      </c>
      <c r="G169" s="50">
        <v>100</v>
      </c>
      <c r="H169" s="50">
        <v>100</v>
      </c>
      <c r="I169" s="50">
        <v>1</v>
      </c>
      <c r="J169" s="50">
        <v>502000</v>
      </c>
      <c r="K169" s="60">
        <v>184.83416265060501</v>
      </c>
      <c r="L169" s="15">
        <f t="shared" si="2"/>
        <v>184.83416265060501</v>
      </c>
    </row>
    <row r="170" spans="1:12" x14ac:dyDescent="0.35">
      <c r="A170" s="50">
        <v>984882114</v>
      </c>
      <c r="B170" s="51" t="s">
        <v>312</v>
      </c>
      <c r="C170" s="50">
        <v>2022</v>
      </c>
      <c r="D170" s="50">
        <v>66</v>
      </c>
      <c r="E170" s="51" t="s">
        <v>301</v>
      </c>
      <c r="F170" s="51" t="s">
        <v>53</v>
      </c>
      <c r="G170" s="50">
        <v>100</v>
      </c>
      <c r="H170" s="50">
        <v>100</v>
      </c>
      <c r="I170" s="50">
        <v>7</v>
      </c>
      <c r="J170" s="50">
        <v>500100</v>
      </c>
      <c r="K170" s="60">
        <v>271.245102422272</v>
      </c>
      <c r="L170" s="15">
        <f t="shared" si="2"/>
        <v>1898.7157169559041</v>
      </c>
    </row>
    <row r="171" spans="1:12" x14ac:dyDescent="0.35">
      <c r="A171" s="50">
        <v>984882114</v>
      </c>
      <c r="B171" s="51" t="s">
        <v>312</v>
      </c>
      <c r="C171" s="50">
        <v>2022</v>
      </c>
      <c r="D171" s="50">
        <v>132</v>
      </c>
      <c r="E171" s="51" t="s">
        <v>301</v>
      </c>
      <c r="F171" s="51" t="s">
        <v>53</v>
      </c>
      <c r="G171" s="50">
        <v>100</v>
      </c>
      <c r="H171" s="50">
        <v>100</v>
      </c>
      <c r="I171" s="50">
        <v>7</v>
      </c>
      <c r="J171" s="50">
        <v>500200</v>
      </c>
      <c r="K171" s="60">
        <v>374.57657001170799</v>
      </c>
      <c r="L171" s="15">
        <f t="shared" si="2"/>
        <v>2622.0359900819558</v>
      </c>
    </row>
    <row r="172" spans="1:12" x14ac:dyDescent="0.35">
      <c r="A172" s="50">
        <v>984882114</v>
      </c>
      <c r="B172" s="51" t="s">
        <v>312</v>
      </c>
      <c r="C172" s="50">
        <v>2022</v>
      </c>
      <c r="D172" s="50">
        <v>66</v>
      </c>
      <c r="E172" s="51" t="s">
        <v>301</v>
      </c>
      <c r="F172" s="51" t="s">
        <v>55</v>
      </c>
      <c r="G172" s="50">
        <v>100</v>
      </c>
      <c r="H172" s="50">
        <v>100</v>
      </c>
      <c r="I172" s="50">
        <v>5</v>
      </c>
      <c r="J172" s="50">
        <v>500600</v>
      </c>
      <c r="K172" s="60">
        <v>287.51980856760798</v>
      </c>
      <c r="L172" s="15">
        <f t="shared" si="2"/>
        <v>1437.5990428380398</v>
      </c>
    </row>
    <row r="173" spans="1:12" x14ac:dyDescent="0.35">
      <c r="A173" s="50">
        <v>984882114</v>
      </c>
      <c r="B173" s="51" t="s">
        <v>312</v>
      </c>
      <c r="C173" s="50">
        <v>2022</v>
      </c>
      <c r="D173" s="50">
        <v>132</v>
      </c>
      <c r="E173" s="51" t="s">
        <v>301</v>
      </c>
      <c r="F173" s="51" t="s">
        <v>55</v>
      </c>
      <c r="G173" s="50">
        <v>100</v>
      </c>
      <c r="H173" s="50">
        <v>100</v>
      </c>
      <c r="I173" s="50">
        <v>3</v>
      </c>
      <c r="J173" s="50">
        <v>500700</v>
      </c>
      <c r="K173" s="60">
        <v>397.05116421241098</v>
      </c>
      <c r="L173" s="15">
        <f t="shared" si="2"/>
        <v>1191.1534926372328</v>
      </c>
    </row>
    <row r="174" spans="1:12" x14ac:dyDescent="0.35">
      <c r="A174" s="50">
        <v>980038408</v>
      </c>
      <c r="B174" s="51" t="s">
        <v>357</v>
      </c>
      <c r="C174" s="50">
        <v>2022</v>
      </c>
      <c r="D174" s="50">
        <v>132</v>
      </c>
      <c r="E174" s="51" t="s">
        <v>300</v>
      </c>
      <c r="F174" s="51" t="s">
        <v>53</v>
      </c>
      <c r="G174" s="50">
        <v>0</v>
      </c>
      <c r="H174" s="50">
        <v>0</v>
      </c>
      <c r="I174" s="50">
        <v>1</v>
      </c>
      <c r="J174" s="50">
        <v>501600</v>
      </c>
      <c r="K174" s="60">
        <v>174.37185155717501</v>
      </c>
      <c r="L174" s="15">
        <f t="shared" si="2"/>
        <v>0</v>
      </c>
    </row>
    <row r="175" spans="1:12" x14ac:dyDescent="0.35">
      <c r="A175" s="50">
        <v>980038408</v>
      </c>
      <c r="B175" s="51" t="s">
        <v>357</v>
      </c>
      <c r="C175" s="50">
        <v>2022</v>
      </c>
      <c r="D175" s="50">
        <v>132</v>
      </c>
      <c r="E175" s="51" t="s">
        <v>300</v>
      </c>
      <c r="F175" s="51" t="s">
        <v>53</v>
      </c>
      <c r="G175" s="50">
        <v>50</v>
      </c>
      <c r="H175" s="50">
        <v>50</v>
      </c>
      <c r="I175" s="50">
        <v>1</v>
      </c>
      <c r="J175" s="50">
        <v>501600</v>
      </c>
      <c r="K175" s="60">
        <v>174.37185155717501</v>
      </c>
      <c r="L175" s="15">
        <f t="shared" si="2"/>
        <v>87.185925778587503</v>
      </c>
    </row>
    <row r="176" spans="1:12" x14ac:dyDescent="0.35">
      <c r="A176" s="50">
        <v>980038408</v>
      </c>
      <c r="B176" s="51" t="s">
        <v>357</v>
      </c>
      <c r="C176" s="50">
        <v>2022</v>
      </c>
      <c r="D176" s="50">
        <v>66</v>
      </c>
      <c r="E176" s="51" t="s">
        <v>300</v>
      </c>
      <c r="F176" s="51" t="s">
        <v>53</v>
      </c>
      <c r="G176" s="50">
        <v>100</v>
      </c>
      <c r="H176" s="50">
        <v>100</v>
      </c>
      <c r="I176" s="50">
        <v>3</v>
      </c>
      <c r="J176" s="50">
        <v>501500</v>
      </c>
      <c r="K176" s="60">
        <v>135.622551211136</v>
      </c>
      <c r="L176" s="15">
        <f t="shared" si="2"/>
        <v>406.867653633408</v>
      </c>
    </row>
    <row r="177" spans="1:12" x14ac:dyDescent="0.35">
      <c r="A177" s="50">
        <v>980038408</v>
      </c>
      <c r="B177" s="51" t="s">
        <v>357</v>
      </c>
      <c r="C177" s="50">
        <v>2022</v>
      </c>
      <c r="D177" s="50">
        <v>132</v>
      </c>
      <c r="E177" s="51" t="s">
        <v>300</v>
      </c>
      <c r="F177" s="51" t="s">
        <v>53</v>
      </c>
      <c r="G177" s="50">
        <v>100</v>
      </c>
      <c r="H177" s="50">
        <v>100</v>
      </c>
      <c r="I177" s="50">
        <v>2</v>
      </c>
      <c r="J177" s="50">
        <v>501600</v>
      </c>
      <c r="K177" s="60">
        <v>174.37185155717501</v>
      </c>
      <c r="L177" s="15">
        <f t="shared" si="2"/>
        <v>348.74370311435001</v>
      </c>
    </row>
    <row r="178" spans="1:12" x14ac:dyDescent="0.35">
      <c r="A178" s="50">
        <v>980038408</v>
      </c>
      <c r="B178" s="51" t="s">
        <v>357</v>
      </c>
      <c r="C178" s="50">
        <v>2022</v>
      </c>
      <c r="D178" s="50">
        <v>66</v>
      </c>
      <c r="E178" s="51" t="s">
        <v>301</v>
      </c>
      <c r="F178" s="51" t="s">
        <v>53</v>
      </c>
      <c r="G178" s="50">
        <v>100</v>
      </c>
      <c r="H178" s="50">
        <v>100</v>
      </c>
      <c r="I178" s="50">
        <v>8</v>
      </c>
      <c r="J178" s="50">
        <v>500100</v>
      </c>
      <c r="K178" s="60">
        <v>271.245102422272</v>
      </c>
      <c r="L178" s="15">
        <f t="shared" si="2"/>
        <v>2169.960819378176</v>
      </c>
    </row>
    <row r="179" spans="1:12" x14ac:dyDescent="0.35">
      <c r="A179" s="50">
        <v>980038408</v>
      </c>
      <c r="B179" s="51" t="s">
        <v>357</v>
      </c>
      <c r="C179" s="50">
        <v>2022</v>
      </c>
      <c r="D179" s="50">
        <v>132</v>
      </c>
      <c r="E179" s="51" t="s">
        <v>301</v>
      </c>
      <c r="F179" s="51" t="s">
        <v>53</v>
      </c>
      <c r="G179" s="50">
        <v>100</v>
      </c>
      <c r="H179" s="50">
        <v>100</v>
      </c>
      <c r="I179" s="50">
        <v>2</v>
      </c>
      <c r="J179" s="50">
        <v>500200</v>
      </c>
      <c r="K179" s="60">
        <v>374.57657001170799</v>
      </c>
      <c r="L179" s="15">
        <f t="shared" si="2"/>
        <v>749.15314002341597</v>
      </c>
    </row>
    <row r="180" spans="1:12" x14ac:dyDescent="0.35">
      <c r="A180" s="50">
        <v>980038408</v>
      </c>
      <c r="B180" s="51" t="s">
        <v>357</v>
      </c>
      <c r="C180" s="50">
        <v>2022</v>
      </c>
      <c r="D180" s="50">
        <v>66</v>
      </c>
      <c r="E180" s="51" t="s">
        <v>301</v>
      </c>
      <c r="F180" s="51" t="s">
        <v>54</v>
      </c>
      <c r="G180" s="50">
        <v>100</v>
      </c>
      <c r="H180" s="50">
        <v>100</v>
      </c>
      <c r="I180" s="50">
        <v>5</v>
      </c>
      <c r="J180" s="50">
        <v>501100</v>
      </c>
      <c r="K180" s="60">
        <v>311.93186778561198</v>
      </c>
      <c r="L180" s="15">
        <f t="shared" si="2"/>
        <v>1559.6593389280599</v>
      </c>
    </row>
    <row r="181" spans="1:12" x14ac:dyDescent="0.35">
      <c r="A181" s="50">
        <v>980038408</v>
      </c>
      <c r="B181" s="51" t="s">
        <v>357</v>
      </c>
      <c r="C181" s="50">
        <v>2022</v>
      </c>
      <c r="D181" s="50">
        <v>66</v>
      </c>
      <c r="E181" s="51" t="s">
        <v>301</v>
      </c>
      <c r="F181" s="51" t="s">
        <v>55</v>
      </c>
      <c r="G181" s="50">
        <v>50</v>
      </c>
      <c r="H181" s="50">
        <v>50</v>
      </c>
      <c r="I181" s="50">
        <v>1</v>
      </c>
      <c r="J181" s="50">
        <v>500600</v>
      </c>
      <c r="K181" s="60">
        <v>287.51980856760798</v>
      </c>
      <c r="L181" s="15">
        <f t="shared" si="2"/>
        <v>143.75990428380399</v>
      </c>
    </row>
    <row r="182" spans="1:12" x14ac:dyDescent="0.35">
      <c r="A182" s="50">
        <v>980038408</v>
      </c>
      <c r="B182" s="51" t="s">
        <v>357</v>
      </c>
      <c r="C182" s="50">
        <v>2022</v>
      </c>
      <c r="D182" s="50">
        <v>66</v>
      </c>
      <c r="E182" s="51" t="s">
        <v>301</v>
      </c>
      <c r="F182" s="51" t="s">
        <v>55</v>
      </c>
      <c r="G182" s="50">
        <v>100</v>
      </c>
      <c r="H182" s="50">
        <v>100</v>
      </c>
      <c r="I182" s="50">
        <v>21</v>
      </c>
      <c r="J182" s="50">
        <v>500600</v>
      </c>
      <c r="K182" s="60">
        <v>287.51980856760798</v>
      </c>
      <c r="L182" s="15">
        <f t="shared" si="2"/>
        <v>6037.9159799197678</v>
      </c>
    </row>
    <row r="183" spans="1:12" x14ac:dyDescent="0.35">
      <c r="A183" s="50">
        <v>980038408</v>
      </c>
      <c r="B183" s="51" t="s">
        <v>357</v>
      </c>
      <c r="C183" s="50">
        <v>2022</v>
      </c>
      <c r="D183" s="50">
        <v>132</v>
      </c>
      <c r="E183" s="51" t="s">
        <v>301</v>
      </c>
      <c r="F183" s="51" t="s">
        <v>55</v>
      </c>
      <c r="G183" s="50">
        <v>100</v>
      </c>
      <c r="H183" s="50">
        <v>100</v>
      </c>
      <c r="I183" s="50">
        <v>4</v>
      </c>
      <c r="J183" s="50">
        <v>500700</v>
      </c>
      <c r="K183" s="60">
        <v>397.05116421241098</v>
      </c>
      <c r="L183" s="15">
        <f t="shared" si="2"/>
        <v>1588.2046568496439</v>
      </c>
    </row>
    <row r="184" spans="1:12" x14ac:dyDescent="0.35">
      <c r="A184" s="50">
        <v>982897327</v>
      </c>
      <c r="B184" s="51" t="s">
        <v>358</v>
      </c>
      <c r="C184" s="50">
        <v>2022</v>
      </c>
      <c r="D184" s="50">
        <v>66</v>
      </c>
      <c r="E184" s="51" t="s">
        <v>301</v>
      </c>
      <c r="F184" s="51" t="s">
        <v>53</v>
      </c>
      <c r="G184" s="50">
        <v>0</v>
      </c>
      <c r="H184" s="50">
        <v>0</v>
      </c>
      <c r="I184" s="50">
        <v>1</v>
      </c>
      <c r="J184" s="50">
        <v>500100</v>
      </c>
      <c r="K184" s="60">
        <v>271.245102422272</v>
      </c>
      <c r="L184" s="15">
        <f t="shared" si="2"/>
        <v>0</v>
      </c>
    </row>
    <row r="185" spans="1:12" x14ac:dyDescent="0.35">
      <c r="A185" s="50">
        <v>982897327</v>
      </c>
      <c r="B185" s="51" t="s">
        <v>358</v>
      </c>
      <c r="C185" s="50">
        <v>2022</v>
      </c>
      <c r="D185" s="50">
        <v>66</v>
      </c>
      <c r="E185" s="51" t="s">
        <v>301</v>
      </c>
      <c r="F185" s="51" t="s">
        <v>53</v>
      </c>
      <c r="G185" s="50">
        <v>100</v>
      </c>
      <c r="H185" s="50">
        <v>100</v>
      </c>
      <c r="I185" s="50">
        <v>3</v>
      </c>
      <c r="J185" s="50">
        <v>500100</v>
      </c>
      <c r="K185" s="60">
        <v>271.245102422272</v>
      </c>
      <c r="L185" s="15">
        <f t="shared" si="2"/>
        <v>813.73530726681599</v>
      </c>
    </row>
    <row r="186" spans="1:12" x14ac:dyDescent="0.35">
      <c r="A186" s="50">
        <v>982897327</v>
      </c>
      <c r="B186" s="51" t="s">
        <v>358</v>
      </c>
      <c r="C186" s="50">
        <v>2022</v>
      </c>
      <c r="D186" s="50">
        <v>132</v>
      </c>
      <c r="E186" s="51" t="s">
        <v>301</v>
      </c>
      <c r="F186" s="51" t="s">
        <v>53</v>
      </c>
      <c r="G186" s="50">
        <v>100</v>
      </c>
      <c r="H186" s="50">
        <v>100</v>
      </c>
      <c r="I186" s="50">
        <v>2</v>
      </c>
      <c r="J186" s="50">
        <v>500200</v>
      </c>
      <c r="K186" s="60">
        <v>374.57657001170799</v>
      </c>
      <c r="L186" s="15">
        <f t="shared" si="2"/>
        <v>749.15314002341597</v>
      </c>
    </row>
    <row r="187" spans="1:12" x14ac:dyDescent="0.35">
      <c r="A187" s="50">
        <v>982897327</v>
      </c>
      <c r="B187" s="51" t="s">
        <v>358</v>
      </c>
      <c r="C187" s="50">
        <v>2022</v>
      </c>
      <c r="D187" s="50">
        <v>132</v>
      </c>
      <c r="E187" s="51" t="s">
        <v>301</v>
      </c>
      <c r="F187" s="51" t="s">
        <v>55</v>
      </c>
      <c r="G187" s="50">
        <v>100</v>
      </c>
      <c r="H187" s="50">
        <v>100</v>
      </c>
      <c r="I187" s="50">
        <v>1</v>
      </c>
      <c r="J187" s="50">
        <v>500700</v>
      </c>
      <c r="K187" s="60">
        <v>397.05116421241098</v>
      </c>
      <c r="L187" s="15">
        <f t="shared" si="2"/>
        <v>397.05116421241098</v>
      </c>
    </row>
    <row r="188" spans="1:12" x14ac:dyDescent="0.35">
      <c r="A188" s="50">
        <v>924934867</v>
      </c>
      <c r="B188" s="51" t="s">
        <v>401</v>
      </c>
      <c r="C188" s="50">
        <v>2022</v>
      </c>
      <c r="D188" s="50">
        <v>66</v>
      </c>
      <c r="E188" s="51" t="s">
        <v>301</v>
      </c>
      <c r="F188" s="51" t="s">
        <v>53</v>
      </c>
      <c r="G188" s="50">
        <v>100</v>
      </c>
      <c r="H188" s="50">
        <v>100</v>
      </c>
      <c r="I188" s="50">
        <v>3</v>
      </c>
      <c r="J188" s="50">
        <v>500100</v>
      </c>
      <c r="K188" s="60">
        <v>271.245102422272</v>
      </c>
      <c r="L188" s="15">
        <f t="shared" si="2"/>
        <v>813.73530726681599</v>
      </c>
    </row>
    <row r="189" spans="1:12" x14ac:dyDescent="0.35">
      <c r="A189" s="50">
        <v>925668389</v>
      </c>
      <c r="B189" s="51" t="s">
        <v>359</v>
      </c>
      <c r="C189" s="50">
        <v>2022</v>
      </c>
      <c r="D189" s="50">
        <v>66</v>
      </c>
      <c r="E189" s="51" t="s">
        <v>301</v>
      </c>
      <c r="F189" s="51" t="s">
        <v>53</v>
      </c>
      <c r="G189" s="50">
        <v>100</v>
      </c>
      <c r="H189" s="50">
        <v>100</v>
      </c>
      <c r="I189" s="50">
        <v>4</v>
      </c>
      <c r="J189" s="50">
        <v>500100</v>
      </c>
      <c r="K189" s="60">
        <v>271.245102422272</v>
      </c>
      <c r="L189" s="15">
        <f t="shared" si="2"/>
        <v>1084.980409689088</v>
      </c>
    </row>
    <row r="190" spans="1:12" x14ac:dyDescent="0.35">
      <c r="A190" s="50">
        <v>925668389</v>
      </c>
      <c r="B190" s="51" t="s">
        <v>359</v>
      </c>
      <c r="C190" s="50">
        <v>2022</v>
      </c>
      <c r="D190" s="50">
        <v>132</v>
      </c>
      <c r="E190" s="51" t="s">
        <v>301</v>
      </c>
      <c r="F190" s="51" t="s">
        <v>53</v>
      </c>
      <c r="G190" s="50">
        <v>100</v>
      </c>
      <c r="H190" s="50">
        <v>100</v>
      </c>
      <c r="I190" s="50">
        <v>4</v>
      </c>
      <c r="J190" s="50">
        <v>500200</v>
      </c>
      <c r="K190" s="60">
        <v>374.57657001170799</v>
      </c>
      <c r="L190" s="15">
        <f t="shared" si="2"/>
        <v>1498.3062800468319</v>
      </c>
    </row>
    <row r="191" spans="1:12" x14ac:dyDescent="0.35">
      <c r="A191" s="50">
        <v>925668389</v>
      </c>
      <c r="B191" s="51" t="s">
        <v>359</v>
      </c>
      <c r="C191" s="50">
        <v>2022</v>
      </c>
      <c r="D191" s="50">
        <v>66</v>
      </c>
      <c r="E191" s="51" t="s">
        <v>301</v>
      </c>
      <c r="F191" s="51" t="s">
        <v>55</v>
      </c>
      <c r="G191" s="50">
        <v>100</v>
      </c>
      <c r="H191" s="50">
        <v>100</v>
      </c>
      <c r="I191" s="50">
        <v>1</v>
      </c>
      <c r="J191" s="50">
        <v>500600</v>
      </c>
      <c r="K191" s="60">
        <v>287.51980856760798</v>
      </c>
      <c r="L191" s="15">
        <f t="shared" si="2"/>
        <v>287.51980856760798</v>
      </c>
    </row>
    <row r="192" spans="1:12" x14ac:dyDescent="0.35">
      <c r="A192" s="50">
        <v>925668389</v>
      </c>
      <c r="B192" s="51" t="s">
        <v>359</v>
      </c>
      <c r="C192" s="50">
        <v>2022</v>
      </c>
      <c r="D192" s="50">
        <v>132</v>
      </c>
      <c r="E192" s="51" t="s">
        <v>301</v>
      </c>
      <c r="F192" s="51" t="s">
        <v>55</v>
      </c>
      <c r="G192" s="50">
        <v>100</v>
      </c>
      <c r="H192" s="50">
        <v>100</v>
      </c>
      <c r="I192" s="50">
        <v>2</v>
      </c>
      <c r="J192" s="50">
        <v>500700</v>
      </c>
      <c r="K192" s="60">
        <v>397.05116421241098</v>
      </c>
      <c r="L192" s="15">
        <f t="shared" si="2"/>
        <v>794.10232842482196</v>
      </c>
    </row>
    <row r="193" spans="1:12" x14ac:dyDescent="0.35">
      <c r="A193" s="50">
        <v>917856222</v>
      </c>
      <c r="B193" s="51" t="s">
        <v>360</v>
      </c>
      <c r="C193" s="50">
        <v>2022</v>
      </c>
      <c r="D193" s="50">
        <v>66</v>
      </c>
      <c r="E193" s="51" t="s">
        <v>301</v>
      </c>
      <c r="F193" s="51" t="s">
        <v>53</v>
      </c>
      <c r="G193" s="50">
        <v>100</v>
      </c>
      <c r="H193" s="50">
        <v>100</v>
      </c>
      <c r="I193" s="50">
        <v>2</v>
      </c>
      <c r="J193" s="50">
        <v>500100</v>
      </c>
      <c r="K193" s="60">
        <v>271.245102422272</v>
      </c>
      <c r="L193" s="15">
        <f t="shared" si="2"/>
        <v>542.490204844544</v>
      </c>
    </row>
    <row r="194" spans="1:12" x14ac:dyDescent="0.35">
      <c r="A194" s="50">
        <v>917856222</v>
      </c>
      <c r="B194" s="51" t="s">
        <v>360</v>
      </c>
      <c r="C194" s="50">
        <v>2022</v>
      </c>
      <c r="D194" s="50">
        <v>132</v>
      </c>
      <c r="E194" s="51" t="s">
        <v>301</v>
      </c>
      <c r="F194" s="51" t="s">
        <v>53</v>
      </c>
      <c r="G194" s="50">
        <v>100</v>
      </c>
      <c r="H194" s="50">
        <v>100</v>
      </c>
      <c r="I194" s="50">
        <v>1</v>
      </c>
      <c r="J194" s="50">
        <v>500200</v>
      </c>
      <c r="K194" s="60">
        <v>374.57657001170799</v>
      </c>
      <c r="L194" s="15">
        <f t="shared" si="2"/>
        <v>374.57657001170799</v>
      </c>
    </row>
    <row r="195" spans="1:12" x14ac:dyDescent="0.35">
      <c r="A195" s="50">
        <v>917856222</v>
      </c>
      <c r="B195" s="51" t="s">
        <v>360</v>
      </c>
      <c r="C195" s="50">
        <v>2022</v>
      </c>
      <c r="D195" s="50">
        <v>66</v>
      </c>
      <c r="E195" s="51" t="s">
        <v>301</v>
      </c>
      <c r="F195" s="51" t="s">
        <v>55</v>
      </c>
      <c r="G195" s="50">
        <v>100</v>
      </c>
      <c r="H195" s="50">
        <v>100</v>
      </c>
      <c r="I195" s="50">
        <v>1</v>
      </c>
      <c r="J195" s="50">
        <v>500600</v>
      </c>
      <c r="K195" s="60">
        <v>287.51980856760798</v>
      </c>
      <c r="L195" s="15">
        <f t="shared" ref="L195:L256" si="3">(I195*0.5*(G195/100+H195/100))*K195</f>
        <v>287.51980856760798</v>
      </c>
    </row>
    <row r="196" spans="1:12" x14ac:dyDescent="0.35">
      <c r="A196" s="50">
        <v>923993355</v>
      </c>
      <c r="B196" s="51" t="s">
        <v>524</v>
      </c>
      <c r="C196" s="50">
        <v>2022</v>
      </c>
      <c r="D196" s="50">
        <v>66</v>
      </c>
      <c r="E196" s="51" t="s">
        <v>301</v>
      </c>
      <c r="F196" s="51" t="s">
        <v>53</v>
      </c>
      <c r="G196" s="50">
        <v>100</v>
      </c>
      <c r="H196" s="50">
        <v>100</v>
      </c>
      <c r="I196" s="50">
        <v>5</v>
      </c>
      <c r="J196" s="50">
        <v>500100</v>
      </c>
      <c r="K196" s="60">
        <v>271.245102422272</v>
      </c>
      <c r="L196" s="15">
        <f t="shared" si="3"/>
        <v>1356.2255121113599</v>
      </c>
    </row>
    <row r="197" spans="1:12" x14ac:dyDescent="0.35">
      <c r="A197" s="50">
        <v>923993355</v>
      </c>
      <c r="B197" s="51" t="s">
        <v>524</v>
      </c>
      <c r="C197" s="50">
        <v>2022</v>
      </c>
      <c r="D197" s="50">
        <v>66</v>
      </c>
      <c r="E197" s="51" t="s">
        <v>301</v>
      </c>
      <c r="F197" s="51" t="s">
        <v>55</v>
      </c>
      <c r="G197" s="50">
        <v>100</v>
      </c>
      <c r="H197" s="50">
        <v>100</v>
      </c>
      <c r="I197" s="50">
        <v>2</v>
      </c>
      <c r="J197" s="50">
        <v>500600</v>
      </c>
      <c r="K197" s="60">
        <v>287.51980856760798</v>
      </c>
      <c r="L197" s="15">
        <f t="shared" si="3"/>
        <v>575.03961713521596</v>
      </c>
    </row>
    <row r="198" spans="1:12" x14ac:dyDescent="0.35">
      <c r="A198" s="50">
        <v>921680554</v>
      </c>
      <c r="B198" s="51" t="s">
        <v>525</v>
      </c>
      <c r="C198" s="50">
        <v>2022</v>
      </c>
      <c r="D198" s="50">
        <v>66</v>
      </c>
      <c r="E198" s="51" t="s">
        <v>301</v>
      </c>
      <c r="F198" s="51" t="s">
        <v>55</v>
      </c>
      <c r="G198" s="50">
        <v>100</v>
      </c>
      <c r="H198" s="50">
        <v>100</v>
      </c>
      <c r="I198" s="50">
        <v>2</v>
      </c>
      <c r="J198" s="50">
        <v>500600</v>
      </c>
      <c r="K198" s="60">
        <v>287.51980856760798</v>
      </c>
      <c r="L198" s="15">
        <f t="shared" si="3"/>
        <v>575.03961713521596</v>
      </c>
    </row>
    <row r="199" spans="1:12" x14ac:dyDescent="0.35">
      <c r="A199" s="50">
        <v>921680554</v>
      </c>
      <c r="B199" s="51" t="s">
        <v>525</v>
      </c>
      <c r="C199" s="50">
        <v>2022</v>
      </c>
      <c r="D199" s="50">
        <v>132</v>
      </c>
      <c r="E199" s="51" t="s">
        <v>301</v>
      </c>
      <c r="F199" s="51" t="s">
        <v>55</v>
      </c>
      <c r="G199" s="50">
        <v>100</v>
      </c>
      <c r="H199" s="50">
        <v>100</v>
      </c>
      <c r="I199" s="50">
        <v>1</v>
      </c>
      <c r="J199" s="50">
        <v>500700</v>
      </c>
      <c r="K199" s="60">
        <v>397.05116421241098</v>
      </c>
      <c r="L199" s="15">
        <f t="shared" si="3"/>
        <v>397.05116421241098</v>
      </c>
    </row>
    <row r="200" spans="1:12" x14ac:dyDescent="0.35">
      <c r="A200" s="50">
        <v>985411131</v>
      </c>
      <c r="B200" s="51" t="s">
        <v>526</v>
      </c>
      <c r="C200" s="50">
        <v>2022</v>
      </c>
      <c r="D200" s="50">
        <v>66</v>
      </c>
      <c r="E200" s="51" t="s">
        <v>300</v>
      </c>
      <c r="F200" s="51" t="s">
        <v>53</v>
      </c>
      <c r="G200" s="50">
        <v>100</v>
      </c>
      <c r="H200" s="50">
        <v>100</v>
      </c>
      <c r="I200" s="50">
        <v>5</v>
      </c>
      <c r="J200" s="50">
        <v>501500</v>
      </c>
      <c r="K200" s="60">
        <v>135.622551211136</v>
      </c>
      <c r="L200" s="15">
        <f t="shared" si="3"/>
        <v>678.11275605567994</v>
      </c>
    </row>
    <row r="201" spans="1:12" x14ac:dyDescent="0.35">
      <c r="A201" s="50">
        <v>985411131</v>
      </c>
      <c r="B201" s="51" t="s">
        <v>526</v>
      </c>
      <c r="C201" s="50">
        <v>2022</v>
      </c>
      <c r="D201" s="50">
        <v>132</v>
      </c>
      <c r="E201" s="51" t="s">
        <v>300</v>
      </c>
      <c r="F201" s="51" t="s">
        <v>53</v>
      </c>
      <c r="G201" s="50">
        <v>100</v>
      </c>
      <c r="H201" s="50">
        <v>100</v>
      </c>
      <c r="I201" s="50">
        <v>2</v>
      </c>
      <c r="J201" s="50">
        <v>501600</v>
      </c>
      <c r="K201" s="60">
        <v>174.37185155717501</v>
      </c>
      <c r="L201" s="15">
        <f t="shared" si="3"/>
        <v>348.74370311435001</v>
      </c>
    </row>
    <row r="202" spans="1:12" x14ac:dyDescent="0.35">
      <c r="A202" s="50">
        <v>985411131</v>
      </c>
      <c r="B202" s="51" t="s">
        <v>526</v>
      </c>
      <c r="C202" s="50">
        <v>2022</v>
      </c>
      <c r="D202" s="50">
        <v>66</v>
      </c>
      <c r="E202" s="51" t="s">
        <v>301</v>
      </c>
      <c r="F202" s="51" t="s">
        <v>53</v>
      </c>
      <c r="G202" s="50">
        <v>0</v>
      </c>
      <c r="H202" s="50">
        <v>100</v>
      </c>
      <c r="I202" s="50">
        <v>1</v>
      </c>
      <c r="J202" s="50">
        <v>500100</v>
      </c>
      <c r="K202" s="60">
        <v>271.245102422272</v>
      </c>
      <c r="L202" s="15">
        <f t="shared" si="3"/>
        <v>135.622551211136</v>
      </c>
    </row>
    <row r="203" spans="1:12" x14ac:dyDescent="0.35">
      <c r="A203" s="50">
        <v>985411131</v>
      </c>
      <c r="B203" s="51" t="s">
        <v>526</v>
      </c>
      <c r="C203" s="50">
        <v>2022</v>
      </c>
      <c r="D203" s="50">
        <v>66</v>
      </c>
      <c r="E203" s="51" t="s">
        <v>301</v>
      </c>
      <c r="F203" s="51" t="s">
        <v>53</v>
      </c>
      <c r="G203" s="50">
        <v>100</v>
      </c>
      <c r="H203" s="50">
        <v>100</v>
      </c>
      <c r="I203" s="50">
        <v>7</v>
      </c>
      <c r="J203" s="50">
        <v>500100</v>
      </c>
      <c r="K203" s="60">
        <v>271.245102422272</v>
      </c>
      <c r="L203" s="15">
        <f t="shared" si="3"/>
        <v>1898.7157169559041</v>
      </c>
    </row>
    <row r="204" spans="1:12" x14ac:dyDescent="0.35">
      <c r="A204" s="50">
        <v>985411131</v>
      </c>
      <c r="B204" s="51" t="s">
        <v>526</v>
      </c>
      <c r="C204" s="50">
        <v>2022</v>
      </c>
      <c r="D204" s="50">
        <v>132</v>
      </c>
      <c r="E204" s="51" t="s">
        <v>301</v>
      </c>
      <c r="F204" s="51" t="s">
        <v>53</v>
      </c>
      <c r="G204" s="50">
        <v>100</v>
      </c>
      <c r="H204" s="50">
        <v>100</v>
      </c>
      <c r="I204" s="50">
        <v>5</v>
      </c>
      <c r="J204" s="50">
        <v>500200</v>
      </c>
      <c r="K204" s="60">
        <v>374.57657001170799</v>
      </c>
      <c r="L204" s="15">
        <f t="shared" si="3"/>
        <v>1872.88285005854</v>
      </c>
    </row>
    <row r="205" spans="1:12" x14ac:dyDescent="0.35">
      <c r="A205" s="50">
        <v>985411131</v>
      </c>
      <c r="B205" s="51" t="s">
        <v>526</v>
      </c>
      <c r="C205" s="50">
        <v>2022</v>
      </c>
      <c r="D205" s="50">
        <v>66</v>
      </c>
      <c r="E205" s="51" t="s">
        <v>301</v>
      </c>
      <c r="F205" s="51" t="s">
        <v>54</v>
      </c>
      <c r="G205" s="50">
        <v>100</v>
      </c>
      <c r="H205" s="50">
        <v>100</v>
      </c>
      <c r="I205" s="50">
        <v>5</v>
      </c>
      <c r="J205" s="50">
        <v>501100</v>
      </c>
      <c r="K205" s="60">
        <v>311.93186778561198</v>
      </c>
      <c r="L205" s="15">
        <f t="shared" si="3"/>
        <v>1559.6593389280599</v>
      </c>
    </row>
    <row r="206" spans="1:12" x14ac:dyDescent="0.35">
      <c r="A206" s="50">
        <v>985411131</v>
      </c>
      <c r="B206" s="51" t="s">
        <v>526</v>
      </c>
      <c r="C206" s="50">
        <v>2022</v>
      </c>
      <c r="D206" s="50">
        <v>66</v>
      </c>
      <c r="E206" s="51" t="s">
        <v>301</v>
      </c>
      <c r="F206" s="51" t="s">
        <v>55</v>
      </c>
      <c r="G206" s="50">
        <v>100</v>
      </c>
      <c r="H206" s="50">
        <v>100</v>
      </c>
      <c r="I206" s="50">
        <v>1</v>
      </c>
      <c r="J206" s="50">
        <v>500600</v>
      </c>
      <c r="K206" s="60">
        <v>287.51980856760798</v>
      </c>
      <c r="L206" s="15">
        <f t="shared" si="3"/>
        <v>287.51980856760798</v>
      </c>
    </row>
    <row r="207" spans="1:12" x14ac:dyDescent="0.35">
      <c r="A207" s="50">
        <v>985411131</v>
      </c>
      <c r="B207" s="51" t="s">
        <v>526</v>
      </c>
      <c r="C207" s="50">
        <v>2022</v>
      </c>
      <c r="D207" s="50">
        <v>132</v>
      </c>
      <c r="E207" s="51" t="s">
        <v>301</v>
      </c>
      <c r="F207" s="51" t="s">
        <v>55</v>
      </c>
      <c r="G207" s="50">
        <v>100</v>
      </c>
      <c r="H207" s="50">
        <v>100</v>
      </c>
      <c r="I207" s="50">
        <v>2</v>
      </c>
      <c r="J207" s="50">
        <v>500700</v>
      </c>
      <c r="K207" s="60">
        <v>397.05116421241098</v>
      </c>
      <c r="L207" s="15">
        <f t="shared" si="3"/>
        <v>794.10232842482196</v>
      </c>
    </row>
    <row r="208" spans="1:12" x14ac:dyDescent="0.35">
      <c r="A208" s="50">
        <v>917983550</v>
      </c>
      <c r="B208" s="51" t="s">
        <v>527</v>
      </c>
      <c r="C208" s="50">
        <v>2022</v>
      </c>
      <c r="D208" s="50">
        <v>132</v>
      </c>
      <c r="E208" s="51" t="s">
        <v>301</v>
      </c>
      <c r="F208" s="51" t="s">
        <v>53</v>
      </c>
      <c r="G208" s="50">
        <v>50</v>
      </c>
      <c r="H208" s="50">
        <v>50</v>
      </c>
      <c r="I208" s="50">
        <v>1</v>
      </c>
      <c r="J208" s="50">
        <v>500200</v>
      </c>
      <c r="K208" s="60">
        <v>374.57657001170799</v>
      </c>
      <c r="L208" s="15">
        <f t="shared" si="3"/>
        <v>187.28828500585399</v>
      </c>
    </row>
    <row r="209" spans="1:12" x14ac:dyDescent="0.35">
      <c r="A209" s="50">
        <v>917983550</v>
      </c>
      <c r="B209" s="51" t="s">
        <v>527</v>
      </c>
      <c r="C209" s="50">
        <v>2022</v>
      </c>
      <c r="D209" s="50">
        <v>132</v>
      </c>
      <c r="E209" s="51" t="s">
        <v>301</v>
      </c>
      <c r="F209" s="51" t="s">
        <v>53</v>
      </c>
      <c r="G209" s="50">
        <v>100</v>
      </c>
      <c r="H209" s="50">
        <v>100</v>
      </c>
      <c r="I209" s="50">
        <v>1</v>
      </c>
      <c r="J209" s="50">
        <v>500200</v>
      </c>
      <c r="K209" s="60">
        <v>374.57657001170799</v>
      </c>
      <c r="L209" s="15">
        <f t="shared" si="3"/>
        <v>374.57657001170799</v>
      </c>
    </row>
    <row r="210" spans="1:12" x14ac:dyDescent="0.35">
      <c r="A210" s="50">
        <v>980234088</v>
      </c>
      <c r="B210" s="51" t="s">
        <v>313</v>
      </c>
      <c r="C210" s="50">
        <v>2022</v>
      </c>
      <c r="D210" s="50">
        <v>132</v>
      </c>
      <c r="E210" s="51" t="s">
        <v>301</v>
      </c>
      <c r="F210" s="51" t="s">
        <v>53</v>
      </c>
      <c r="G210" s="50">
        <v>100</v>
      </c>
      <c r="H210" s="50">
        <v>100</v>
      </c>
      <c r="I210" s="50">
        <v>3</v>
      </c>
      <c r="J210" s="50">
        <v>500200</v>
      </c>
      <c r="K210" s="60">
        <v>374.57657001170799</v>
      </c>
      <c r="L210" s="15">
        <f t="shared" si="3"/>
        <v>1123.7297100351238</v>
      </c>
    </row>
    <row r="211" spans="1:12" x14ac:dyDescent="0.35">
      <c r="A211" s="50">
        <v>980234088</v>
      </c>
      <c r="B211" s="51" t="s">
        <v>313</v>
      </c>
      <c r="C211" s="50">
        <v>2022</v>
      </c>
      <c r="D211" s="50">
        <v>66</v>
      </c>
      <c r="E211" s="51" t="s">
        <v>301</v>
      </c>
      <c r="F211" s="51" t="s">
        <v>55</v>
      </c>
      <c r="G211" s="50">
        <v>0</v>
      </c>
      <c r="H211" s="50">
        <v>0</v>
      </c>
      <c r="I211" s="50">
        <v>1</v>
      </c>
      <c r="J211" s="50">
        <v>500600</v>
      </c>
      <c r="K211" s="60">
        <v>287.51980856760798</v>
      </c>
      <c r="L211" s="15">
        <f t="shared" si="3"/>
        <v>0</v>
      </c>
    </row>
    <row r="212" spans="1:12" x14ac:dyDescent="0.35">
      <c r="A212" s="50">
        <v>980234088</v>
      </c>
      <c r="B212" s="51" t="s">
        <v>313</v>
      </c>
      <c r="C212" s="50">
        <v>2022</v>
      </c>
      <c r="D212" s="50">
        <v>132</v>
      </c>
      <c r="E212" s="51" t="s">
        <v>301</v>
      </c>
      <c r="F212" s="51" t="s">
        <v>55</v>
      </c>
      <c r="G212" s="50">
        <v>100</v>
      </c>
      <c r="H212" s="50">
        <v>100</v>
      </c>
      <c r="I212" s="50">
        <v>1</v>
      </c>
      <c r="J212" s="50">
        <v>500700</v>
      </c>
      <c r="K212" s="60">
        <v>397.05116421241098</v>
      </c>
      <c r="L212" s="15">
        <f t="shared" si="3"/>
        <v>397.05116421241098</v>
      </c>
    </row>
    <row r="213" spans="1:12" x14ac:dyDescent="0.35">
      <c r="A213" s="50">
        <v>996732673</v>
      </c>
      <c r="B213" s="51" t="s">
        <v>314</v>
      </c>
      <c r="C213" s="50">
        <v>2022</v>
      </c>
      <c r="D213" s="50">
        <v>66</v>
      </c>
      <c r="E213" s="51" t="s">
        <v>301</v>
      </c>
      <c r="F213" s="51" t="s">
        <v>53</v>
      </c>
      <c r="G213" s="50">
        <v>100</v>
      </c>
      <c r="H213" s="50">
        <v>100</v>
      </c>
      <c r="I213" s="50">
        <v>2</v>
      </c>
      <c r="J213" s="50">
        <v>500100</v>
      </c>
      <c r="K213" s="60">
        <v>271.245102422272</v>
      </c>
      <c r="L213" s="15">
        <f t="shared" si="3"/>
        <v>542.490204844544</v>
      </c>
    </row>
    <row r="214" spans="1:12" x14ac:dyDescent="0.35">
      <c r="A214" s="50">
        <v>999999998</v>
      </c>
      <c r="B214" s="51" t="s">
        <v>528</v>
      </c>
      <c r="C214" s="50">
        <v>2022</v>
      </c>
      <c r="D214" s="50">
        <v>132</v>
      </c>
      <c r="E214" s="51" t="s">
        <v>301</v>
      </c>
      <c r="F214" s="51" t="s">
        <v>54</v>
      </c>
      <c r="G214" s="50">
        <v>100</v>
      </c>
      <c r="H214" s="50">
        <v>100</v>
      </c>
      <c r="I214" s="50">
        <v>2</v>
      </c>
      <c r="J214" s="50">
        <v>501200</v>
      </c>
      <c r="K214" s="60">
        <v>430.76305551346502</v>
      </c>
      <c r="L214" s="15">
        <f t="shared" si="3"/>
        <v>861.52611102693004</v>
      </c>
    </row>
    <row r="215" spans="1:12" x14ac:dyDescent="0.35">
      <c r="A215" s="50">
        <v>925017809</v>
      </c>
      <c r="B215" s="51" t="s">
        <v>361</v>
      </c>
      <c r="C215" s="50">
        <v>2022</v>
      </c>
      <c r="D215" s="50">
        <v>66</v>
      </c>
      <c r="E215" s="51" t="s">
        <v>301</v>
      </c>
      <c r="F215" s="51" t="s">
        <v>53</v>
      </c>
      <c r="G215" s="50">
        <v>50</v>
      </c>
      <c r="H215" s="50">
        <v>50</v>
      </c>
      <c r="I215" s="50">
        <v>1</v>
      </c>
      <c r="J215" s="50">
        <v>500100</v>
      </c>
      <c r="K215" s="60">
        <v>271.245102422272</v>
      </c>
      <c r="L215" s="15">
        <f t="shared" si="3"/>
        <v>135.622551211136</v>
      </c>
    </row>
    <row r="216" spans="1:12" x14ac:dyDescent="0.35">
      <c r="A216" s="50">
        <v>925017809</v>
      </c>
      <c r="B216" s="51" t="s">
        <v>361</v>
      </c>
      <c r="C216" s="50">
        <v>2022</v>
      </c>
      <c r="D216" s="50">
        <v>66</v>
      </c>
      <c r="E216" s="51" t="s">
        <v>301</v>
      </c>
      <c r="F216" s="51" t="s">
        <v>53</v>
      </c>
      <c r="G216" s="50">
        <v>100</v>
      </c>
      <c r="H216" s="50">
        <v>100</v>
      </c>
      <c r="I216" s="50">
        <v>1</v>
      </c>
      <c r="J216" s="50">
        <v>500100</v>
      </c>
      <c r="K216" s="60">
        <v>271.245102422272</v>
      </c>
      <c r="L216" s="15">
        <f t="shared" si="3"/>
        <v>271.245102422272</v>
      </c>
    </row>
    <row r="217" spans="1:12" x14ac:dyDescent="0.35">
      <c r="A217" s="50">
        <v>926377841</v>
      </c>
      <c r="B217" s="51" t="s">
        <v>391</v>
      </c>
      <c r="C217" s="50">
        <v>2022</v>
      </c>
      <c r="D217" s="50">
        <v>24</v>
      </c>
      <c r="E217" s="51" t="s">
        <v>301</v>
      </c>
      <c r="F217" s="51" t="s">
        <v>53</v>
      </c>
      <c r="G217" s="50">
        <v>100</v>
      </c>
      <c r="H217" s="50">
        <v>100</v>
      </c>
      <c r="I217" s="50">
        <v>1</v>
      </c>
      <c r="J217" s="50">
        <v>500000</v>
      </c>
      <c r="K217" s="60">
        <v>135.622551211136</v>
      </c>
      <c r="L217" s="15">
        <f t="shared" si="3"/>
        <v>135.622551211136</v>
      </c>
    </row>
    <row r="218" spans="1:12" x14ac:dyDescent="0.35">
      <c r="A218" s="50">
        <v>926377841</v>
      </c>
      <c r="B218" s="51" t="s">
        <v>391</v>
      </c>
      <c r="C218" s="50">
        <v>2022</v>
      </c>
      <c r="D218" s="50">
        <v>132</v>
      </c>
      <c r="E218" s="51" t="s">
        <v>301</v>
      </c>
      <c r="F218" s="51" t="s">
        <v>53</v>
      </c>
      <c r="G218" s="50">
        <v>100</v>
      </c>
      <c r="H218" s="50">
        <v>100</v>
      </c>
      <c r="I218" s="50">
        <v>1</v>
      </c>
      <c r="J218" s="50">
        <v>500200</v>
      </c>
      <c r="K218" s="60">
        <v>374.57657001170799</v>
      </c>
      <c r="L218" s="15">
        <f t="shared" si="3"/>
        <v>374.57657001170799</v>
      </c>
    </row>
    <row r="219" spans="1:12" x14ac:dyDescent="0.35">
      <c r="A219" s="50">
        <v>919884452</v>
      </c>
      <c r="B219" s="51" t="s">
        <v>315</v>
      </c>
      <c r="C219" s="50">
        <v>2022</v>
      </c>
      <c r="D219" s="50">
        <v>66</v>
      </c>
      <c r="E219" s="51" t="s">
        <v>301</v>
      </c>
      <c r="F219" s="51" t="s">
        <v>53</v>
      </c>
      <c r="G219" s="50">
        <v>100</v>
      </c>
      <c r="H219" s="50">
        <v>100</v>
      </c>
      <c r="I219" s="50">
        <v>1</v>
      </c>
      <c r="J219" s="50">
        <v>500100</v>
      </c>
      <c r="K219" s="60">
        <v>271.245102422272</v>
      </c>
      <c r="L219" s="15">
        <f t="shared" si="3"/>
        <v>271.245102422272</v>
      </c>
    </row>
    <row r="220" spans="1:12" x14ac:dyDescent="0.35">
      <c r="A220" s="50">
        <v>919884452</v>
      </c>
      <c r="B220" s="51" t="s">
        <v>315</v>
      </c>
      <c r="C220" s="50">
        <v>2022</v>
      </c>
      <c r="D220" s="50">
        <v>132</v>
      </c>
      <c r="E220" s="51" t="s">
        <v>301</v>
      </c>
      <c r="F220" s="51" t="s">
        <v>53</v>
      </c>
      <c r="G220" s="50">
        <v>100</v>
      </c>
      <c r="H220" s="50">
        <v>100</v>
      </c>
      <c r="I220" s="50">
        <v>1</v>
      </c>
      <c r="J220" s="50">
        <v>500200</v>
      </c>
      <c r="K220" s="60">
        <v>374.57657001170799</v>
      </c>
      <c r="L220" s="15">
        <f t="shared" si="3"/>
        <v>374.57657001170799</v>
      </c>
    </row>
    <row r="221" spans="1:12" x14ac:dyDescent="0.35">
      <c r="A221" s="50">
        <v>923819177</v>
      </c>
      <c r="B221" s="51" t="s">
        <v>362</v>
      </c>
      <c r="C221" s="50">
        <v>2022</v>
      </c>
      <c r="D221" s="50">
        <v>24</v>
      </c>
      <c r="E221" s="51" t="s">
        <v>301</v>
      </c>
      <c r="F221" s="51" t="s">
        <v>53</v>
      </c>
      <c r="G221" s="50">
        <v>100</v>
      </c>
      <c r="H221" s="50">
        <v>100</v>
      </c>
      <c r="I221" s="50">
        <v>1</v>
      </c>
      <c r="J221" s="50">
        <v>500000</v>
      </c>
      <c r="K221" s="60">
        <v>135.622551211136</v>
      </c>
      <c r="L221" s="15">
        <f t="shared" si="3"/>
        <v>135.622551211136</v>
      </c>
    </row>
    <row r="222" spans="1:12" x14ac:dyDescent="0.35">
      <c r="A222" s="50">
        <v>923819177</v>
      </c>
      <c r="B222" s="51" t="s">
        <v>362</v>
      </c>
      <c r="C222" s="50">
        <v>2022</v>
      </c>
      <c r="D222" s="50">
        <v>66</v>
      </c>
      <c r="E222" s="51" t="s">
        <v>301</v>
      </c>
      <c r="F222" s="51" t="s">
        <v>53</v>
      </c>
      <c r="G222" s="50">
        <v>100</v>
      </c>
      <c r="H222" s="50">
        <v>100</v>
      </c>
      <c r="I222" s="50">
        <v>2</v>
      </c>
      <c r="J222" s="50">
        <v>500100</v>
      </c>
      <c r="K222" s="60">
        <v>271.245102422272</v>
      </c>
      <c r="L222" s="15">
        <f t="shared" si="3"/>
        <v>542.490204844544</v>
      </c>
    </row>
    <row r="223" spans="1:12" x14ac:dyDescent="0.35">
      <c r="A223" s="50">
        <v>924940379</v>
      </c>
      <c r="B223" s="51" t="s">
        <v>342</v>
      </c>
      <c r="C223" s="50">
        <v>2022</v>
      </c>
      <c r="D223" s="50">
        <v>132</v>
      </c>
      <c r="E223" s="51" t="s">
        <v>301</v>
      </c>
      <c r="F223" s="51" t="s">
        <v>53</v>
      </c>
      <c r="G223" s="50">
        <v>100</v>
      </c>
      <c r="H223" s="50">
        <v>100</v>
      </c>
      <c r="I223" s="50">
        <v>1</v>
      </c>
      <c r="J223" s="50">
        <v>500200</v>
      </c>
      <c r="K223" s="60">
        <v>374.57657001170799</v>
      </c>
      <c r="L223" s="15">
        <f t="shared" si="3"/>
        <v>374.57657001170799</v>
      </c>
    </row>
    <row r="224" spans="1:12" x14ac:dyDescent="0.35">
      <c r="A224" s="50">
        <v>987059729</v>
      </c>
      <c r="B224" s="51" t="s">
        <v>38</v>
      </c>
      <c r="C224" s="50">
        <v>2022</v>
      </c>
      <c r="D224" s="50">
        <v>132</v>
      </c>
      <c r="E224" s="51" t="s">
        <v>300</v>
      </c>
      <c r="F224" s="51" t="s">
        <v>53</v>
      </c>
      <c r="G224" s="50">
        <v>100</v>
      </c>
      <c r="H224" s="50">
        <v>100</v>
      </c>
      <c r="I224" s="50">
        <v>1</v>
      </c>
      <c r="J224" s="50">
        <v>501600</v>
      </c>
      <c r="K224" s="60">
        <v>174.37185155717501</v>
      </c>
      <c r="L224" s="15">
        <f t="shared" si="3"/>
        <v>174.37185155717501</v>
      </c>
    </row>
    <row r="225" spans="1:12" x14ac:dyDescent="0.35">
      <c r="A225" s="50">
        <v>962986633</v>
      </c>
      <c r="B225" s="51" t="s">
        <v>27</v>
      </c>
      <c r="C225" s="50">
        <v>2022</v>
      </c>
      <c r="D225" s="50">
        <v>132</v>
      </c>
      <c r="E225" s="51" t="s">
        <v>300</v>
      </c>
      <c r="F225" s="51" t="s">
        <v>53</v>
      </c>
      <c r="G225" s="50">
        <v>0</v>
      </c>
      <c r="H225" s="50">
        <v>0</v>
      </c>
      <c r="I225" s="50">
        <v>2</v>
      </c>
      <c r="J225" s="50">
        <v>501600</v>
      </c>
      <c r="K225" s="60">
        <v>174.37185155717501</v>
      </c>
      <c r="L225" s="15">
        <f t="shared" si="3"/>
        <v>0</v>
      </c>
    </row>
    <row r="226" spans="1:12" x14ac:dyDescent="0.35">
      <c r="A226" s="50">
        <v>962986633</v>
      </c>
      <c r="B226" s="51" t="s">
        <v>27</v>
      </c>
      <c r="C226" s="50">
        <v>2022</v>
      </c>
      <c r="D226" s="50">
        <v>300</v>
      </c>
      <c r="E226" s="51" t="s">
        <v>300</v>
      </c>
      <c r="F226" s="51" t="s">
        <v>53</v>
      </c>
      <c r="G226" s="50">
        <v>0</v>
      </c>
      <c r="H226" s="50">
        <v>0</v>
      </c>
      <c r="I226" s="50">
        <v>2</v>
      </c>
      <c r="J226" s="50">
        <v>501700</v>
      </c>
      <c r="K226" s="60">
        <v>390.86357046869898</v>
      </c>
      <c r="L226" s="15">
        <f t="shared" si="3"/>
        <v>0</v>
      </c>
    </row>
    <row r="227" spans="1:12" x14ac:dyDescent="0.35">
      <c r="A227" s="50">
        <v>962986633</v>
      </c>
      <c r="B227" s="51" t="s">
        <v>27</v>
      </c>
      <c r="C227" s="50">
        <v>2022</v>
      </c>
      <c r="D227" s="50">
        <v>300</v>
      </c>
      <c r="E227" s="51" t="s">
        <v>300</v>
      </c>
      <c r="F227" s="51" t="s">
        <v>55</v>
      </c>
      <c r="G227" s="50">
        <v>0</v>
      </c>
      <c r="H227" s="50">
        <v>0</v>
      </c>
      <c r="I227" s="50">
        <v>2</v>
      </c>
      <c r="J227" s="50">
        <v>502100</v>
      </c>
      <c r="K227" s="60">
        <v>414.31538469682101</v>
      </c>
      <c r="L227" s="15">
        <f t="shared" si="3"/>
        <v>0</v>
      </c>
    </row>
    <row r="228" spans="1:12" x14ac:dyDescent="0.35">
      <c r="A228" s="50">
        <v>962986633</v>
      </c>
      <c r="B228" s="51" t="s">
        <v>27</v>
      </c>
      <c r="C228" s="50">
        <v>2022</v>
      </c>
      <c r="D228" s="50">
        <v>24</v>
      </c>
      <c r="E228" s="51" t="s">
        <v>301</v>
      </c>
      <c r="F228" s="51" t="s">
        <v>53</v>
      </c>
      <c r="G228" s="50">
        <v>0</v>
      </c>
      <c r="H228" s="50">
        <v>0</v>
      </c>
      <c r="I228" s="50">
        <v>1</v>
      </c>
      <c r="J228" s="50">
        <v>500000</v>
      </c>
      <c r="K228" s="60">
        <v>135.622551211136</v>
      </c>
      <c r="L228" s="15">
        <f t="shared" si="3"/>
        <v>0</v>
      </c>
    </row>
    <row r="229" spans="1:12" x14ac:dyDescent="0.35">
      <c r="A229" s="50">
        <v>962986633</v>
      </c>
      <c r="B229" s="51" t="s">
        <v>27</v>
      </c>
      <c r="C229" s="50">
        <v>2022</v>
      </c>
      <c r="D229" s="50">
        <v>66</v>
      </c>
      <c r="E229" s="51" t="s">
        <v>301</v>
      </c>
      <c r="F229" s="51" t="s">
        <v>53</v>
      </c>
      <c r="G229" s="50">
        <v>0</v>
      </c>
      <c r="H229" s="50">
        <v>0</v>
      </c>
      <c r="I229" s="50">
        <v>2</v>
      </c>
      <c r="J229" s="50">
        <v>500100</v>
      </c>
      <c r="K229" s="60">
        <v>271.245102422272</v>
      </c>
      <c r="L229" s="15">
        <f t="shared" si="3"/>
        <v>0</v>
      </c>
    </row>
    <row r="230" spans="1:12" x14ac:dyDescent="0.35">
      <c r="A230" s="50">
        <v>962986633</v>
      </c>
      <c r="B230" s="51" t="s">
        <v>27</v>
      </c>
      <c r="C230" s="50">
        <v>2022</v>
      </c>
      <c r="D230" s="50">
        <v>132</v>
      </c>
      <c r="E230" s="51" t="s">
        <v>301</v>
      </c>
      <c r="F230" s="51" t="s">
        <v>53</v>
      </c>
      <c r="G230" s="50">
        <v>0</v>
      </c>
      <c r="H230" s="50">
        <v>0</v>
      </c>
      <c r="I230" s="50">
        <v>19</v>
      </c>
      <c r="J230" s="50">
        <v>500200</v>
      </c>
      <c r="K230" s="60">
        <v>374.57657001170799</v>
      </c>
      <c r="L230" s="15">
        <f t="shared" si="3"/>
        <v>0</v>
      </c>
    </row>
    <row r="231" spans="1:12" x14ac:dyDescent="0.35">
      <c r="A231" s="50">
        <v>962986633</v>
      </c>
      <c r="B231" s="51" t="s">
        <v>27</v>
      </c>
      <c r="C231" s="50">
        <v>2022</v>
      </c>
      <c r="D231" s="50">
        <v>300</v>
      </c>
      <c r="E231" s="51" t="s">
        <v>301</v>
      </c>
      <c r="F231" s="51" t="s">
        <v>53</v>
      </c>
      <c r="G231" s="50">
        <v>0</v>
      </c>
      <c r="H231" s="50">
        <v>0</v>
      </c>
      <c r="I231" s="50">
        <v>14</v>
      </c>
      <c r="J231" s="50">
        <v>500300</v>
      </c>
      <c r="K231" s="60">
        <v>839.63285508090803</v>
      </c>
      <c r="L231" s="15">
        <f t="shared" si="3"/>
        <v>0</v>
      </c>
    </row>
    <row r="232" spans="1:12" x14ac:dyDescent="0.35">
      <c r="A232" s="50">
        <v>962986633</v>
      </c>
      <c r="B232" s="51" t="s">
        <v>27</v>
      </c>
      <c r="C232" s="50">
        <v>2022</v>
      </c>
      <c r="D232" s="50">
        <v>420</v>
      </c>
      <c r="E232" s="51" t="s">
        <v>301</v>
      </c>
      <c r="F232" s="51" t="s">
        <v>53</v>
      </c>
      <c r="G232" s="50">
        <v>0</v>
      </c>
      <c r="H232" s="50">
        <v>0</v>
      </c>
      <c r="I232" s="50">
        <v>11</v>
      </c>
      <c r="J232" s="50">
        <v>500400</v>
      </c>
      <c r="K232" s="60">
        <v>839.63285508090803</v>
      </c>
      <c r="L232" s="15">
        <f t="shared" si="3"/>
        <v>0</v>
      </c>
    </row>
    <row r="233" spans="1:12" x14ac:dyDescent="0.35">
      <c r="A233" s="50">
        <v>962986633</v>
      </c>
      <c r="B233" s="51" t="s">
        <v>27</v>
      </c>
      <c r="C233" s="50">
        <v>2022</v>
      </c>
      <c r="D233" s="50">
        <v>300</v>
      </c>
      <c r="E233" s="51" t="s">
        <v>301</v>
      </c>
      <c r="F233" s="51" t="s">
        <v>53</v>
      </c>
      <c r="G233" s="50">
        <v>100</v>
      </c>
      <c r="H233" s="50">
        <v>100</v>
      </c>
      <c r="I233" s="50">
        <v>1</v>
      </c>
      <c r="J233" s="50">
        <v>500300</v>
      </c>
      <c r="K233" s="60">
        <v>839.63285508090803</v>
      </c>
      <c r="L233" s="15">
        <f t="shared" si="3"/>
        <v>839.63285508090803</v>
      </c>
    </row>
    <row r="234" spans="1:12" x14ac:dyDescent="0.35">
      <c r="A234" s="50">
        <v>962986633</v>
      </c>
      <c r="B234" s="51" t="s">
        <v>27</v>
      </c>
      <c r="C234" s="50">
        <v>2022</v>
      </c>
      <c r="D234" s="50">
        <v>132</v>
      </c>
      <c r="E234" s="51" t="s">
        <v>301</v>
      </c>
      <c r="F234" s="51" t="s">
        <v>55</v>
      </c>
      <c r="G234" s="50">
        <v>0</v>
      </c>
      <c r="H234" s="50">
        <v>0</v>
      </c>
      <c r="I234" s="50">
        <v>2</v>
      </c>
      <c r="J234" s="50">
        <v>500700</v>
      </c>
      <c r="K234" s="60">
        <v>397.05116421241098</v>
      </c>
      <c r="L234" s="15">
        <f t="shared" si="3"/>
        <v>0</v>
      </c>
    </row>
    <row r="235" spans="1:12" x14ac:dyDescent="0.35">
      <c r="A235" s="50">
        <v>962986633</v>
      </c>
      <c r="B235" s="51" t="s">
        <v>27</v>
      </c>
      <c r="C235" s="50">
        <v>2022</v>
      </c>
      <c r="D235" s="50">
        <v>300</v>
      </c>
      <c r="E235" s="51" t="s">
        <v>301</v>
      </c>
      <c r="F235" s="51" t="s">
        <v>55</v>
      </c>
      <c r="G235" s="50">
        <v>0</v>
      </c>
      <c r="H235" s="50">
        <v>0</v>
      </c>
      <c r="I235" s="50">
        <v>6</v>
      </c>
      <c r="J235" s="50">
        <v>500800</v>
      </c>
      <c r="K235" s="60">
        <v>890.01082638576304</v>
      </c>
      <c r="L235" s="15">
        <f t="shared" si="3"/>
        <v>0</v>
      </c>
    </row>
    <row r="236" spans="1:12" x14ac:dyDescent="0.35">
      <c r="A236" s="50">
        <v>962986633</v>
      </c>
      <c r="B236" s="51" t="s">
        <v>27</v>
      </c>
      <c r="C236" s="50">
        <v>2022</v>
      </c>
      <c r="D236" s="50">
        <v>420</v>
      </c>
      <c r="E236" s="51" t="s">
        <v>301</v>
      </c>
      <c r="F236" s="51" t="s">
        <v>55</v>
      </c>
      <c r="G236" s="50">
        <v>0</v>
      </c>
      <c r="H236" s="50">
        <v>0</v>
      </c>
      <c r="I236" s="50">
        <v>4</v>
      </c>
      <c r="J236" s="50">
        <v>500900</v>
      </c>
      <c r="K236" s="60">
        <v>890.01082638576304</v>
      </c>
      <c r="L236" s="15">
        <f t="shared" si="3"/>
        <v>0</v>
      </c>
    </row>
    <row r="237" spans="1:12" x14ac:dyDescent="0.35">
      <c r="A237" s="50">
        <v>922694435</v>
      </c>
      <c r="B237" s="51" t="s">
        <v>396</v>
      </c>
      <c r="C237" s="50">
        <v>2022</v>
      </c>
      <c r="D237" s="50">
        <v>66</v>
      </c>
      <c r="E237" s="51" t="s">
        <v>300</v>
      </c>
      <c r="F237" s="51" t="s">
        <v>55</v>
      </c>
      <c r="G237" s="50">
        <v>0</v>
      </c>
      <c r="H237" s="50">
        <v>0</v>
      </c>
      <c r="I237" s="50">
        <v>1</v>
      </c>
      <c r="J237" s="50">
        <v>501900</v>
      </c>
      <c r="K237" s="60">
        <v>143.75990428380399</v>
      </c>
      <c r="L237" s="15">
        <f t="shared" si="3"/>
        <v>0</v>
      </c>
    </row>
    <row r="238" spans="1:12" x14ac:dyDescent="0.35">
      <c r="A238" s="50">
        <v>922694435</v>
      </c>
      <c r="B238" s="51" t="s">
        <v>396</v>
      </c>
      <c r="C238" s="50">
        <v>2022</v>
      </c>
      <c r="D238" s="50">
        <v>66</v>
      </c>
      <c r="E238" s="51" t="s">
        <v>300</v>
      </c>
      <c r="F238" s="51" t="s">
        <v>55</v>
      </c>
      <c r="G238" s="50">
        <v>100</v>
      </c>
      <c r="H238" s="50">
        <v>100</v>
      </c>
      <c r="I238" s="50">
        <v>1</v>
      </c>
      <c r="J238" s="50">
        <v>501900</v>
      </c>
      <c r="K238" s="60">
        <v>143.75990428380399</v>
      </c>
      <c r="L238" s="15">
        <f t="shared" si="3"/>
        <v>143.75990428380399</v>
      </c>
    </row>
    <row r="239" spans="1:12" x14ac:dyDescent="0.35">
      <c r="A239" s="50">
        <v>921025610</v>
      </c>
      <c r="B239" s="51" t="s">
        <v>402</v>
      </c>
      <c r="C239" s="50">
        <v>2022</v>
      </c>
      <c r="D239" s="50">
        <v>132</v>
      </c>
      <c r="E239" s="51" t="s">
        <v>301</v>
      </c>
      <c r="F239" s="51" t="s">
        <v>53</v>
      </c>
      <c r="G239" s="50">
        <v>100</v>
      </c>
      <c r="H239" s="50">
        <v>100</v>
      </c>
      <c r="I239" s="50">
        <v>2</v>
      </c>
      <c r="J239" s="50">
        <v>500200</v>
      </c>
      <c r="K239" s="60">
        <v>374.57657001170799</v>
      </c>
      <c r="L239" s="15">
        <f t="shared" si="3"/>
        <v>749.15314002341597</v>
      </c>
    </row>
    <row r="240" spans="1:12" x14ac:dyDescent="0.35">
      <c r="A240" s="50">
        <v>921025610</v>
      </c>
      <c r="B240" s="51" t="s">
        <v>402</v>
      </c>
      <c r="C240" s="50">
        <v>2022</v>
      </c>
      <c r="D240" s="50">
        <v>132</v>
      </c>
      <c r="E240" s="51" t="s">
        <v>301</v>
      </c>
      <c r="F240" s="51" t="s">
        <v>55</v>
      </c>
      <c r="G240" s="50">
        <v>100</v>
      </c>
      <c r="H240" s="50">
        <v>100</v>
      </c>
      <c r="I240" s="50">
        <v>3</v>
      </c>
      <c r="J240" s="50">
        <v>500700</v>
      </c>
      <c r="K240" s="60">
        <v>397.05116421241098</v>
      </c>
      <c r="L240" s="15">
        <f t="shared" si="3"/>
        <v>1191.1534926372328</v>
      </c>
    </row>
    <row r="241" spans="1:12" x14ac:dyDescent="0.35">
      <c r="A241" s="50">
        <v>924619260</v>
      </c>
      <c r="B241" s="51" t="s">
        <v>363</v>
      </c>
      <c r="C241" s="50">
        <v>2022</v>
      </c>
      <c r="D241" s="50">
        <v>66</v>
      </c>
      <c r="E241" s="51" t="s">
        <v>300</v>
      </c>
      <c r="F241" s="51" t="s">
        <v>53</v>
      </c>
      <c r="G241" s="50">
        <v>100</v>
      </c>
      <c r="H241" s="50">
        <v>100</v>
      </c>
      <c r="I241" s="50">
        <v>1</v>
      </c>
      <c r="J241" s="50">
        <v>501500</v>
      </c>
      <c r="K241" s="60">
        <v>135.622551211136</v>
      </c>
      <c r="L241" s="15">
        <f t="shared" si="3"/>
        <v>135.622551211136</v>
      </c>
    </row>
    <row r="242" spans="1:12" x14ac:dyDescent="0.35">
      <c r="A242" s="50">
        <v>924619260</v>
      </c>
      <c r="B242" s="51" t="s">
        <v>363</v>
      </c>
      <c r="C242" s="50">
        <v>2022</v>
      </c>
      <c r="D242" s="50">
        <v>66</v>
      </c>
      <c r="E242" s="51" t="s">
        <v>301</v>
      </c>
      <c r="F242" s="51" t="s">
        <v>53</v>
      </c>
      <c r="G242" s="50">
        <v>100</v>
      </c>
      <c r="H242" s="50">
        <v>100</v>
      </c>
      <c r="I242" s="50">
        <v>4</v>
      </c>
      <c r="J242" s="50">
        <v>500100</v>
      </c>
      <c r="K242" s="60">
        <v>271.245102422272</v>
      </c>
      <c r="L242" s="15">
        <f t="shared" si="3"/>
        <v>1084.980409689088</v>
      </c>
    </row>
    <row r="243" spans="1:12" x14ac:dyDescent="0.35">
      <c r="A243" s="50">
        <v>924619260</v>
      </c>
      <c r="B243" s="51" t="s">
        <v>363</v>
      </c>
      <c r="C243" s="50">
        <v>2022</v>
      </c>
      <c r="D243" s="50">
        <v>132</v>
      </c>
      <c r="E243" s="51" t="s">
        <v>301</v>
      </c>
      <c r="F243" s="51" t="s">
        <v>53</v>
      </c>
      <c r="G243" s="50">
        <v>100</v>
      </c>
      <c r="H243" s="50">
        <v>100</v>
      </c>
      <c r="I243" s="50">
        <v>3</v>
      </c>
      <c r="J243" s="50">
        <v>500200</v>
      </c>
      <c r="K243" s="60">
        <v>374.57657001170799</v>
      </c>
      <c r="L243" s="15">
        <f t="shared" si="3"/>
        <v>1123.7297100351238</v>
      </c>
    </row>
    <row r="244" spans="1:12" x14ac:dyDescent="0.35">
      <c r="A244" s="50">
        <v>924619260</v>
      </c>
      <c r="B244" s="51" t="s">
        <v>363</v>
      </c>
      <c r="C244" s="50">
        <v>2022</v>
      </c>
      <c r="D244" s="50">
        <v>66</v>
      </c>
      <c r="E244" s="51" t="s">
        <v>301</v>
      </c>
      <c r="F244" s="51" t="s">
        <v>55</v>
      </c>
      <c r="G244" s="50">
        <v>50</v>
      </c>
      <c r="H244" s="50">
        <v>100</v>
      </c>
      <c r="I244" s="50">
        <v>1</v>
      </c>
      <c r="J244" s="50">
        <v>500600</v>
      </c>
      <c r="K244" s="60">
        <v>287.51980856760798</v>
      </c>
      <c r="L244" s="15">
        <f t="shared" si="3"/>
        <v>215.639856425706</v>
      </c>
    </row>
    <row r="245" spans="1:12" x14ac:dyDescent="0.35">
      <c r="A245" s="50">
        <v>924619260</v>
      </c>
      <c r="B245" s="51" t="s">
        <v>363</v>
      </c>
      <c r="C245" s="50">
        <v>2022</v>
      </c>
      <c r="D245" s="50">
        <v>66</v>
      </c>
      <c r="E245" s="51" t="s">
        <v>301</v>
      </c>
      <c r="F245" s="51" t="s">
        <v>55</v>
      </c>
      <c r="G245" s="50">
        <v>100</v>
      </c>
      <c r="H245" s="50">
        <v>100</v>
      </c>
      <c r="I245" s="50">
        <v>5</v>
      </c>
      <c r="J245" s="50">
        <v>500600</v>
      </c>
      <c r="K245" s="60">
        <v>287.51980856760798</v>
      </c>
      <c r="L245" s="15">
        <f t="shared" si="3"/>
        <v>1437.5990428380398</v>
      </c>
    </row>
    <row r="246" spans="1:12" x14ac:dyDescent="0.35">
      <c r="A246" s="50">
        <v>925803375</v>
      </c>
      <c r="B246" s="51" t="s">
        <v>403</v>
      </c>
      <c r="C246" s="50">
        <v>2022</v>
      </c>
      <c r="D246" s="50">
        <v>66</v>
      </c>
      <c r="E246" s="51" t="s">
        <v>300</v>
      </c>
      <c r="F246" s="51" t="s">
        <v>53</v>
      </c>
      <c r="G246" s="50">
        <v>100</v>
      </c>
      <c r="H246" s="50">
        <v>100</v>
      </c>
      <c r="I246" s="50">
        <v>1</v>
      </c>
      <c r="J246" s="50">
        <v>501500</v>
      </c>
      <c r="K246" s="60">
        <v>135.622551211136</v>
      </c>
      <c r="L246" s="15">
        <f t="shared" si="3"/>
        <v>135.622551211136</v>
      </c>
    </row>
    <row r="247" spans="1:12" x14ac:dyDescent="0.35">
      <c r="A247" s="50">
        <v>925803375</v>
      </c>
      <c r="B247" s="51" t="s">
        <v>403</v>
      </c>
      <c r="C247" s="50">
        <v>2022</v>
      </c>
      <c r="D247" s="50">
        <v>66</v>
      </c>
      <c r="E247" s="51" t="s">
        <v>301</v>
      </c>
      <c r="F247" s="51" t="s">
        <v>53</v>
      </c>
      <c r="G247" s="50">
        <v>70</v>
      </c>
      <c r="H247" s="50">
        <v>70</v>
      </c>
      <c r="I247" s="50">
        <v>1</v>
      </c>
      <c r="J247" s="50">
        <v>500100</v>
      </c>
      <c r="K247" s="60">
        <v>271.245102422272</v>
      </c>
      <c r="L247" s="15">
        <f t="shared" si="3"/>
        <v>189.87157169559038</v>
      </c>
    </row>
    <row r="248" spans="1:12" x14ac:dyDescent="0.35">
      <c r="A248" s="50">
        <v>925803375</v>
      </c>
      <c r="B248" s="51" t="s">
        <v>403</v>
      </c>
      <c r="C248" s="50">
        <v>2022</v>
      </c>
      <c r="D248" s="50">
        <v>24</v>
      </c>
      <c r="E248" s="51" t="s">
        <v>301</v>
      </c>
      <c r="F248" s="51" t="s">
        <v>53</v>
      </c>
      <c r="G248" s="50">
        <v>100</v>
      </c>
      <c r="H248" s="50">
        <v>100</v>
      </c>
      <c r="I248" s="50">
        <v>1</v>
      </c>
      <c r="J248" s="50">
        <v>500000</v>
      </c>
      <c r="K248" s="60">
        <v>135.622551211136</v>
      </c>
      <c r="L248" s="15">
        <f t="shared" si="3"/>
        <v>135.622551211136</v>
      </c>
    </row>
    <row r="249" spans="1:12" x14ac:dyDescent="0.35">
      <c r="A249" s="50">
        <v>925803375</v>
      </c>
      <c r="B249" s="51" t="s">
        <v>403</v>
      </c>
      <c r="C249" s="50">
        <v>2022</v>
      </c>
      <c r="D249" s="50">
        <v>66</v>
      </c>
      <c r="E249" s="51" t="s">
        <v>301</v>
      </c>
      <c r="F249" s="51" t="s">
        <v>53</v>
      </c>
      <c r="G249" s="50">
        <v>100</v>
      </c>
      <c r="H249" s="50">
        <v>100</v>
      </c>
      <c r="I249" s="50">
        <v>3</v>
      </c>
      <c r="J249" s="50">
        <v>500100</v>
      </c>
      <c r="K249" s="60">
        <v>271.245102422272</v>
      </c>
      <c r="L249" s="15">
        <f t="shared" si="3"/>
        <v>813.73530726681599</v>
      </c>
    </row>
    <row r="250" spans="1:12" x14ac:dyDescent="0.35">
      <c r="A250" s="50">
        <v>925803375</v>
      </c>
      <c r="B250" s="51" t="s">
        <v>403</v>
      </c>
      <c r="C250" s="50">
        <v>2022</v>
      </c>
      <c r="D250" s="50">
        <v>132</v>
      </c>
      <c r="E250" s="51" t="s">
        <v>301</v>
      </c>
      <c r="F250" s="51" t="s">
        <v>53</v>
      </c>
      <c r="G250" s="50">
        <v>100</v>
      </c>
      <c r="H250" s="50">
        <v>100</v>
      </c>
      <c r="I250" s="50">
        <v>1</v>
      </c>
      <c r="J250" s="50">
        <v>500200</v>
      </c>
      <c r="K250" s="60">
        <v>374.57657001170799</v>
      </c>
      <c r="L250" s="15">
        <f t="shared" si="3"/>
        <v>374.57657001170799</v>
      </c>
    </row>
    <row r="251" spans="1:12" x14ac:dyDescent="0.35">
      <c r="A251" s="50">
        <v>925803375</v>
      </c>
      <c r="B251" s="51" t="s">
        <v>403</v>
      </c>
      <c r="C251" s="50">
        <v>2022</v>
      </c>
      <c r="D251" s="50">
        <v>66</v>
      </c>
      <c r="E251" s="51" t="s">
        <v>301</v>
      </c>
      <c r="F251" s="51" t="s">
        <v>55</v>
      </c>
      <c r="G251" s="50">
        <v>100</v>
      </c>
      <c r="H251" s="50">
        <v>100</v>
      </c>
      <c r="I251" s="50">
        <v>1</v>
      </c>
      <c r="J251" s="50">
        <v>500600</v>
      </c>
      <c r="K251" s="60">
        <v>287.51980856760798</v>
      </c>
      <c r="L251" s="15">
        <f t="shared" si="3"/>
        <v>287.51980856760798</v>
      </c>
    </row>
    <row r="252" spans="1:12" x14ac:dyDescent="0.35">
      <c r="A252" s="50">
        <v>918999361</v>
      </c>
      <c r="B252" s="51" t="s">
        <v>529</v>
      </c>
      <c r="C252" s="50">
        <v>2022</v>
      </c>
      <c r="D252" s="50">
        <v>66</v>
      </c>
      <c r="E252" s="51" t="s">
        <v>301</v>
      </c>
      <c r="F252" s="51" t="s">
        <v>53</v>
      </c>
      <c r="G252" s="50">
        <v>100</v>
      </c>
      <c r="H252" s="50">
        <v>100</v>
      </c>
      <c r="I252" s="50">
        <v>1</v>
      </c>
      <c r="J252" s="50">
        <v>500100</v>
      </c>
      <c r="K252" s="60">
        <v>271.245102422272</v>
      </c>
      <c r="L252" s="15">
        <f t="shared" si="3"/>
        <v>271.245102422272</v>
      </c>
    </row>
    <row r="253" spans="1:12" x14ac:dyDescent="0.35">
      <c r="A253" s="50">
        <v>918999361</v>
      </c>
      <c r="B253" s="51" t="s">
        <v>529</v>
      </c>
      <c r="C253" s="50">
        <v>2022</v>
      </c>
      <c r="D253" s="50">
        <v>132</v>
      </c>
      <c r="E253" s="51" t="s">
        <v>301</v>
      </c>
      <c r="F253" s="51" t="s">
        <v>53</v>
      </c>
      <c r="G253" s="50">
        <v>100</v>
      </c>
      <c r="H253" s="50">
        <v>100</v>
      </c>
      <c r="I253" s="50">
        <v>3</v>
      </c>
      <c r="J253" s="50">
        <v>500200</v>
      </c>
      <c r="K253" s="60">
        <v>374.57657001170799</v>
      </c>
      <c r="L253" s="15">
        <f t="shared" si="3"/>
        <v>1123.7297100351238</v>
      </c>
    </row>
    <row r="254" spans="1:12" x14ac:dyDescent="0.35">
      <c r="A254" s="50">
        <v>918999361</v>
      </c>
      <c r="B254" s="51" t="s">
        <v>529</v>
      </c>
      <c r="C254" s="50">
        <v>2022</v>
      </c>
      <c r="D254" s="50">
        <v>66</v>
      </c>
      <c r="E254" s="51" t="s">
        <v>301</v>
      </c>
      <c r="F254" s="51" t="s">
        <v>55</v>
      </c>
      <c r="G254" s="50">
        <v>100</v>
      </c>
      <c r="H254" s="50">
        <v>100</v>
      </c>
      <c r="I254" s="50">
        <v>1</v>
      </c>
      <c r="J254" s="50">
        <v>500600</v>
      </c>
      <c r="K254" s="60">
        <v>287.51980856760798</v>
      </c>
      <c r="L254" s="15">
        <f t="shared" si="3"/>
        <v>287.51980856760798</v>
      </c>
    </row>
    <row r="255" spans="1:12" x14ac:dyDescent="0.35">
      <c r="A255" s="50">
        <v>918999361</v>
      </c>
      <c r="B255" s="51" t="s">
        <v>529</v>
      </c>
      <c r="C255" s="50">
        <v>2022</v>
      </c>
      <c r="D255" s="50">
        <v>132</v>
      </c>
      <c r="E255" s="51" t="s">
        <v>301</v>
      </c>
      <c r="F255" s="51" t="s">
        <v>55</v>
      </c>
      <c r="G255" s="50">
        <v>100</v>
      </c>
      <c r="H255" s="50">
        <v>100</v>
      </c>
      <c r="I255" s="50">
        <v>1</v>
      </c>
      <c r="J255" s="50">
        <v>500700</v>
      </c>
      <c r="K255" s="60">
        <v>397.05116421241098</v>
      </c>
      <c r="L255" s="15">
        <f t="shared" si="3"/>
        <v>397.05116421241098</v>
      </c>
    </row>
    <row r="256" spans="1:12" x14ac:dyDescent="0.35">
      <c r="A256" s="50">
        <v>988807648</v>
      </c>
      <c r="B256" s="51" t="s">
        <v>364</v>
      </c>
      <c r="C256" s="50">
        <v>2022</v>
      </c>
      <c r="D256" s="50">
        <v>132</v>
      </c>
      <c r="E256" s="51" t="s">
        <v>300</v>
      </c>
      <c r="F256" s="51" t="s">
        <v>53</v>
      </c>
      <c r="G256" s="50">
        <v>100</v>
      </c>
      <c r="H256" s="50">
        <v>100</v>
      </c>
      <c r="I256" s="50">
        <v>1</v>
      </c>
      <c r="J256" s="50">
        <v>501600</v>
      </c>
      <c r="K256" s="60">
        <v>174.37185155717501</v>
      </c>
      <c r="L256" s="15">
        <f t="shared" si="3"/>
        <v>174.37185155717501</v>
      </c>
    </row>
    <row r="257" spans="1:12" x14ac:dyDescent="0.35">
      <c r="A257" s="50">
        <v>988807648</v>
      </c>
      <c r="B257" s="51" t="s">
        <v>364</v>
      </c>
      <c r="C257" s="50">
        <v>2022</v>
      </c>
      <c r="D257" s="50">
        <v>132</v>
      </c>
      <c r="E257" s="51" t="s">
        <v>301</v>
      </c>
      <c r="F257" s="51" t="s">
        <v>53</v>
      </c>
      <c r="G257" s="50">
        <v>100</v>
      </c>
      <c r="H257" s="50">
        <v>0</v>
      </c>
      <c r="I257" s="50">
        <v>1</v>
      </c>
      <c r="J257" s="50">
        <v>500200</v>
      </c>
      <c r="K257" s="60">
        <v>374.57657001170799</v>
      </c>
      <c r="L257" s="15">
        <f t="shared" ref="L257:L277" si="4">(I257*0.5*(G257/100+H257/100))*K257</f>
        <v>187.28828500585399</v>
      </c>
    </row>
    <row r="258" spans="1:12" x14ac:dyDescent="0.35">
      <c r="A258" s="50">
        <v>988807648</v>
      </c>
      <c r="B258" s="51" t="s">
        <v>364</v>
      </c>
      <c r="C258" s="50">
        <v>2022</v>
      </c>
      <c r="D258" s="50">
        <v>66</v>
      </c>
      <c r="E258" s="51" t="s">
        <v>301</v>
      </c>
      <c r="F258" s="51" t="s">
        <v>53</v>
      </c>
      <c r="G258" s="50">
        <v>100</v>
      </c>
      <c r="H258" s="50">
        <v>100</v>
      </c>
      <c r="I258" s="50">
        <v>28</v>
      </c>
      <c r="J258" s="50">
        <v>500100</v>
      </c>
      <c r="K258" s="60">
        <v>271.245102422272</v>
      </c>
      <c r="L258" s="15">
        <f t="shared" si="4"/>
        <v>7594.8628678236164</v>
      </c>
    </row>
    <row r="259" spans="1:12" x14ac:dyDescent="0.35">
      <c r="A259" s="50">
        <v>988807648</v>
      </c>
      <c r="B259" s="51" t="s">
        <v>364</v>
      </c>
      <c r="C259" s="50">
        <v>2022</v>
      </c>
      <c r="D259" s="50">
        <v>132</v>
      </c>
      <c r="E259" s="51" t="s">
        <v>301</v>
      </c>
      <c r="F259" s="51" t="s">
        <v>53</v>
      </c>
      <c r="G259" s="50">
        <v>100</v>
      </c>
      <c r="H259" s="50">
        <v>100</v>
      </c>
      <c r="I259" s="50">
        <v>3</v>
      </c>
      <c r="J259" s="50">
        <v>500200</v>
      </c>
      <c r="K259" s="60">
        <v>374.57657001170799</v>
      </c>
      <c r="L259" s="15">
        <f t="shared" si="4"/>
        <v>1123.7297100351238</v>
      </c>
    </row>
    <row r="260" spans="1:12" x14ac:dyDescent="0.35">
      <c r="A260" s="50">
        <v>988807648</v>
      </c>
      <c r="B260" s="51" t="s">
        <v>364</v>
      </c>
      <c r="C260" s="50">
        <v>2022</v>
      </c>
      <c r="D260" s="50">
        <v>66</v>
      </c>
      <c r="E260" s="51" t="s">
        <v>301</v>
      </c>
      <c r="F260" s="51" t="s">
        <v>55</v>
      </c>
      <c r="G260" s="50">
        <v>100</v>
      </c>
      <c r="H260" s="50">
        <v>100</v>
      </c>
      <c r="I260" s="50">
        <v>11</v>
      </c>
      <c r="J260" s="50">
        <v>500600</v>
      </c>
      <c r="K260" s="60">
        <v>287.51980856760798</v>
      </c>
      <c r="L260" s="15">
        <f t="shared" si="4"/>
        <v>3162.7178942436876</v>
      </c>
    </row>
    <row r="261" spans="1:12" x14ac:dyDescent="0.35">
      <c r="A261" s="50">
        <v>988807648</v>
      </c>
      <c r="B261" s="51" t="s">
        <v>364</v>
      </c>
      <c r="C261" s="50">
        <v>2022</v>
      </c>
      <c r="D261" s="50">
        <v>132</v>
      </c>
      <c r="E261" s="51" t="s">
        <v>301</v>
      </c>
      <c r="F261" s="51" t="s">
        <v>55</v>
      </c>
      <c r="G261" s="50">
        <v>100</v>
      </c>
      <c r="H261" s="50">
        <v>100</v>
      </c>
      <c r="I261" s="50">
        <v>1</v>
      </c>
      <c r="J261" s="50">
        <v>500700</v>
      </c>
      <c r="K261" s="60">
        <v>397.05116421241098</v>
      </c>
      <c r="L261" s="15">
        <f t="shared" si="4"/>
        <v>397.05116421241098</v>
      </c>
    </row>
    <row r="262" spans="1:12" x14ac:dyDescent="0.35">
      <c r="A262" s="50">
        <v>978631029</v>
      </c>
      <c r="B262" s="51" t="s">
        <v>316</v>
      </c>
      <c r="C262" s="50">
        <v>2022</v>
      </c>
      <c r="D262" s="50">
        <v>66</v>
      </c>
      <c r="E262" s="51" t="s">
        <v>300</v>
      </c>
      <c r="F262" s="51" t="s">
        <v>53</v>
      </c>
      <c r="G262" s="50">
        <v>100</v>
      </c>
      <c r="H262" s="50">
        <v>100</v>
      </c>
      <c r="I262" s="50">
        <v>2</v>
      </c>
      <c r="J262" s="50">
        <v>501500</v>
      </c>
      <c r="K262" s="60">
        <v>135.622551211136</v>
      </c>
      <c r="L262" s="15">
        <f t="shared" si="4"/>
        <v>271.245102422272</v>
      </c>
    </row>
    <row r="263" spans="1:12" x14ac:dyDescent="0.35">
      <c r="A263" s="50">
        <v>978631029</v>
      </c>
      <c r="B263" s="51" t="s">
        <v>316</v>
      </c>
      <c r="C263" s="50">
        <v>2022</v>
      </c>
      <c r="D263" s="50">
        <v>132</v>
      </c>
      <c r="E263" s="51" t="s">
        <v>300</v>
      </c>
      <c r="F263" s="51" t="s">
        <v>53</v>
      </c>
      <c r="G263" s="50">
        <v>100</v>
      </c>
      <c r="H263" s="50">
        <v>100</v>
      </c>
      <c r="I263" s="50">
        <v>5</v>
      </c>
      <c r="J263" s="50">
        <v>501600</v>
      </c>
      <c r="K263" s="60">
        <v>174.37185155717501</v>
      </c>
      <c r="L263" s="15">
        <f t="shared" si="4"/>
        <v>871.859257785875</v>
      </c>
    </row>
    <row r="264" spans="1:12" x14ac:dyDescent="0.35">
      <c r="A264" s="50">
        <v>978631029</v>
      </c>
      <c r="B264" s="51" t="s">
        <v>316</v>
      </c>
      <c r="C264" s="50">
        <v>2022</v>
      </c>
      <c r="D264" s="50">
        <v>66</v>
      </c>
      <c r="E264" s="51" t="s">
        <v>300</v>
      </c>
      <c r="F264" s="51" t="s">
        <v>55</v>
      </c>
      <c r="G264" s="50">
        <v>100</v>
      </c>
      <c r="H264" s="50">
        <v>100</v>
      </c>
      <c r="I264" s="50">
        <v>1</v>
      </c>
      <c r="J264" s="50">
        <v>501900</v>
      </c>
      <c r="K264" s="60">
        <v>143.75990428380399</v>
      </c>
      <c r="L264" s="15">
        <f t="shared" si="4"/>
        <v>143.75990428380399</v>
      </c>
    </row>
    <row r="265" spans="1:12" x14ac:dyDescent="0.35">
      <c r="A265" s="50">
        <v>978631029</v>
      </c>
      <c r="B265" s="51" t="s">
        <v>316</v>
      </c>
      <c r="C265" s="50">
        <v>2022</v>
      </c>
      <c r="D265" s="50">
        <v>66</v>
      </c>
      <c r="E265" s="51" t="s">
        <v>301</v>
      </c>
      <c r="F265" s="51" t="s">
        <v>53</v>
      </c>
      <c r="G265" s="50">
        <v>100</v>
      </c>
      <c r="H265" s="50">
        <v>100</v>
      </c>
      <c r="I265" s="50">
        <v>18</v>
      </c>
      <c r="J265" s="50">
        <v>500100</v>
      </c>
      <c r="K265" s="60">
        <v>271.245102422272</v>
      </c>
      <c r="L265" s="15">
        <f t="shared" si="4"/>
        <v>4882.4118436008957</v>
      </c>
    </row>
    <row r="266" spans="1:12" x14ac:dyDescent="0.35">
      <c r="A266" s="50">
        <v>978631029</v>
      </c>
      <c r="B266" s="51" t="s">
        <v>316</v>
      </c>
      <c r="C266" s="50">
        <v>2022</v>
      </c>
      <c r="D266" s="50">
        <v>132</v>
      </c>
      <c r="E266" s="51" t="s">
        <v>301</v>
      </c>
      <c r="F266" s="51" t="s">
        <v>53</v>
      </c>
      <c r="G266" s="50">
        <v>100</v>
      </c>
      <c r="H266" s="50">
        <v>100</v>
      </c>
      <c r="I266" s="50">
        <v>10</v>
      </c>
      <c r="J266" s="50">
        <v>500200</v>
      </c>
      <c r="K266" s="60">
        <v>374.57657001170799</v>
      </c>
      <c r="L266" s="15">
        <f t="shared" si="4"/>
        <v>3745.7657001170801</v>
      </c>
    </row>
    <row r="267" spans="1:12" x14ac:dyDescent="0.35">
      <c r="A267" s="50">
        <v>978631029</v>
      </c>
      <c r="B267" s="51" t="s">
        <v>316</v>
      </c>
      <c r="C267" s="50">
        <v>2022</v>
      </c>
      <c r="D267" s="50">
        <v>66</v>
      </c>
      <c r="E267" s="51" t="s">
        <v>301</v>
      </c>
      <c r="F267" s="51" t="s">
        <v>54</v>
      </c>
      <c r="G267" s="50">
        <v>100</v>
      </c>
      <c r="H267" s="50">
        <v>100</v>
      </c>
      <c r="I267" s="50">
        <v>2</v>
      </c>
      <c r="J267" s="50">
        <v>501100</v>
      </c>
      <c r="K267" s="60">
        <v>311.93186778561198</v>
      </c>
      <c r="L267" s="15">
        <f t="shared" si="4"/>
        <v>623.86373557122397</v>
      </c>
    </row>
    <row r="268" spans="1:12" x14ac:dyDescent="0.35">
      <c r="A268" s="50">
        <v>978631029</v>
      </c>
      <c r="B268" s="51" t="s">
        <v>316</v>
      </c>
      <c r="C268" s="50">
        <v>2022</v>
      </c>
      <c r="D268" s="50">
        <v>132</v>
      </c>
      <c r="E268" s="51" t="s">
        <v>301</v>
      </c>
      <c r="F268" s="51" t="s">
        <v>54</v>
      </c>
      <c r="G268" s="50">
        <v>100</v>
      </c>
      <c r="H268" s="50">
        <v>100</v>
      </c>
      <c r="I268" s="50">
        <v>1</v>
      </c>
      <c r="J268" s="50">
        <v>501200</v>
      </c>
      <c r="K268" s="60">
        <v>430.76305551346502</v>
      </c>
      <c r="L268" s="15">
        <f t="shared" si="4"/>
        <v>430.76305551346502</v>
      </c>
    </row>
    <row r="269" spans="1:12" x14ac:dyDescent="0.35">
      <c r="A269" s="50">
        <v>978631029</v>
      </c>
      <c r="B269" s="51" t="s">
        <v>316</v>
      </c>
      <c r="C269" s="50">
        <v>2022</v>
      </c>
      <c r="D269" s="50">
        <v>66</v>
      </c>
      <c r="E269" s="51" t="s">
        <v>301</v>
      </c>
      <c r="F269" s="51" t="s">
        <v>55</v>
      </c>
      <c r="G269" s="50">
        <v>100</v>
      </c>
      <c r="H269" s="50">
        <v>100</v>
      </c>
      <c r="I269" s="50">
        <v>22</v>
      </c>
      <c r="J269" s="50">
        <v>500600</v>
      </c>
      <c r="K269" s="60">
        <v>287.51980856760798</v>
      </c>
      <c r="L269" s="15">
        <f t="shared" si="4"/>
        <v>6325.4357884873752</v>
      </c>
    </row>
    <row r="270" spans="1:12" x14ac:dyDescent="0.35">
      <c r="A270" s="50">
        <v>978631029</v>
      </c>
      <c r="B270" s="51" t="s">
        <v>316</v>
      </c>
      <c r="C270" s="50">
        <v>2022</v>
      </c>
      <c r="D270" s="50">
        <v>132</v>
      </c>
      <c r="E270" s="51" t="s">
        <v>301</v>
      </c>
      <c r="F270" s="51" t="s">
        <v>55</v>
      </c>
      <c r="G270" s="50">
        <v>100</v>
      </c>
      <c r="H270" s="50">
        <v>100</v>
      </c>
      <c r="I270" s="50">
        <v>3</v>
      </c>
      <c r="J270" s="50">
        <v>500700</v>
      </c>
      <c r="K270" s="60">
        <v>397.05116421241098</v>
      </c>
      <c r="L270" s="15">
        <f t="shared" si="4"/>
        <v>1191.1534926372328</v>
      </c>
    </row>
    <row r="271" spans="1:12" x14ac:dyDescent="0.35">
      <c r="A271" s="50">
        <v>916763476</v>
      </c>
      <c r="B271" s="51" t="s">
        <v>28</v>
      </c>
      <c r="C271" s="50">
        <v>2022</v>
      </c>
      <c r="D271" s="50">
        <v>132</v>
      </c>
      <c r="E271" s="51" t="s">
        <v>301</v>
      </c>
      <c r="F271" s="51" t="s">
        <v>55</v>
      </c>
      <c r="G271" s="50">
        <v>100</v>
      </c>
      <c r="H271" s="50">
        <v>100</v>
      </c>
      <c r="I271" s="50">
        <v>1</v>
      </c>
      <c r="J271" s="50">
        <v>500700</v>
      </c>
      <c r="K271" s="60">
        <v>397.05116421241098</v>
      </c>
      <c r="L271" s="15">
        <f t="shared" si="4"/>
        <v>397.05116421241098</v>
      </c>
    </row>
    <row r="272" spans="1:12" x14ac:dyDescent="0.35">
      <c r="A272" s="50">
        <v>968168134</v>
      </c>
      <c r="B272" s="51" t="s">
        <v>365</v>
      </c>
      <c r="C272" s="50">
        <v>2022</v>
      </c>
      <c r="D272" s="50">
        <v>66</v>
      </c>
      <c r="E272" s="51" t="s">
        <v>300</v>
      </c>
      <c r="F272" s="51" t="s">
        <v>53</v>
      </c>
      <c r="G272" s="50">
        <v>100</v>
      </c>
      <c r="H272" s="50">
        <v>100</v>
      </c>
      <c r="I272" s="50">
        <v>2</v>
      </c>
      <c r="J272" s="50">
        <v>501500</v>
      </c>
      <c r="K272" s="60">
        <v>135.622551211136</v>
      </c>
      <c r="L272" s="15">
        <f t="shared" si="4"/>
        <v>271.245102422272</v>
      </c>
    </row>
    <row r="273" spans="1:12" x14ac:dyDescent="0.35">
      <c r="A273" s="50">
        <v>968168134</v>
      </c>
      <c r="B273" s="51" t="s">
        <v>365</v>
      </c>
      <c r="C273" s="50">
        <v>2022</v>
      </c>
      <c r="D273" s="50">
        <v>66</v>
      </c>
      <c r="E273" s="51" t="s">
        <v>301</v>
      </c>
      <c r="F273" s="51" t="s">
        <v>53</v>
      </c>
      <c r="G273" s="50">
        <v>100</v>
      </c>
      <c r="H273" s="50">
        <v>100</v>
      </c>
      <c r="I273" s="50">
        <v>4</v>
      </c>
      <c r="J273" s="50">
        <v>500100</v>
      </c>
      <c r="K273" s="60">
        <v>271.245102422272</v>
      </c>
      <c r="L273" s="15">
        <f t="shared" si="4"/>
        <v>1084.980409689088</v>
      </c>
    </row>
    <row r="274" spans="1:12" x14ac:dyDescent="0.35">
      <c r="A274" s="50">
        <v>979399901</v>
      </c>
      <c r="B274" s="51" t="s">
        <v>366</v>
      </c>
      <c r="C274" s="50">
        <v>2022</v>
      </c>
      <c r="D274" s="50">
        <v>66</v>
      </c>
      <c r="E274" s="51" t="s">
        <v>301</v>
      </c>
      <c r="F274" s="51" t="s">
        <v>53</v>
      </c>
      <c r="G274" s="50">
        <v>50</v>
      </c>
      <c r="H274" s="50">
        <v>50</v>
      </c>
      <c r="I274" s="50">
        <v>1</v>
      </c>
      <c r="J274" s="50">
        <v>500100</v>
      </c>
      <c r="K274" s="60">
        <v>271.245102422272</v>
      </c>
      <c r="L274" s="15">
        <f t="shared" si="4"/>
        <v>135.622551211136</v>
      </c>
    </row>
    <row r="275" spans="1:12" x14ac:dyDescent="0.35">
      <c r="A275" s="50">
        <v>979399901</v>
      </c>
      <c r="B275" s="51" t="s">
        <v>366</v>
      </c>
      <c r="C275" s="50">
        <v>2022</v>
      </c>
      <c r="D275" s="50">
        <v>132</v>
      </c>
      <c r="E275" s="51" t="s">
        <v>301</v>
      </c>
      <c r="F275" s="51" t="s">
        <v>53</v>
      </c>
      <c r="G275" s="50">
        <v>100</v>
      </c>
      <c r="H275" s="50">
        <v>100</v>
      </c>
      <c r="I275" s="50">
        <v>1</v>
      </c>
      <c r="J275" s="50">
        <v>500200</v>
      </c>
      <c r="K275" s="60">
        <v>374.57657001170799</v>
      </c>
      <c r="L275" s="15">
        <f t="shared" si="4"/>
        <v>374.57657001170799</v>
      </c>
    </row>
    <row r="276" spans="1:12" x14ac:dyDescent="0.35">
      <c r="A276" s="50">
        <v>979399901</v>
      </c>
      <c r="B276" s="51" t="s">
        <v>366</v>
      </c>
      <c r="C276" s="50">
        <v>2022</v>
      </c>
      <c r="D276" s="50">
        <v>132</v>
      </c>
      <c r="E276" s="51" t="s">
        <v>301</v>
      </c>
      <c r="F276" s="51" t="s">
        <v>55</v>
      </c>
      <c r="G276" s="50">
        <v>100</v>
      </c>
      <c r="H276" s="50">
        <v>100</v>
      </c>
      <c r="I276" s="50">
        <v>1</v>
      </c>
      <c r="J276" s="50">
        <v>500700</v>
      </c>
      <c r="K276" s="60">
        <v>397.05116421241098</v>
      </c>
      <c r="L276" s="15">
        <f t="shared" si="4"/>
        <v>397.05116421241098</v>
      </c>
    </row>
    <row r="277" spans="1:12" x14ac:dyDescent="0.35">
      <c r="A277" s="50">
        <v>916319908</v>
      </c>
      <c r="B277" s="51" t="s">
        <v>367</v>
      </c>
      <c r="C277" s="50">
        <v>2022</v>
      </c>
      <c r="D277" s="50">
        <v>66</v>
      </c>
      <c r="E277" s="51" t="s">
        <v>300</v>
      </c>
      <c r="F277" s="51" t="s">
        <v>53</v>
      </c>
      <c r="G277" s="50">
        <v>0</v>
      </c>
      <c r="H277" s="50">
        <v>0</v>
      </c>
      <c r="I277" s="50">
        <v>2</v>
      </c>
      <c r="J277" s="50">
        <v>501500</v>
      </c>
      <c r="K277" s="60">
        <v>135.622551211136</v>
      </c>
      <c r="L277" s="15">
        <f t="shared" si="4"/>
        <v>0</v>
      </c>
    </row>
    <row r="278" spans="1:12" x14ac:dyDescent="0.35">
      <c r="A278" s="50">
        <v>916319908</v>
      </c>
      <c r="B278" s="51" t="s">
        <v>367</v>
      </c>
      <c r="C278" s="50">
        <v>2022</v>
      </c>
      <c r="D278" s="50">
        <v>66</v>
      </c>
      <c r="E278" s="51" t="s">
        <v>301</v>
      </c>
      <c r="F278" s="51" t="s">
        <v>53</v>
      </c>
      <c r="G278" s="50">
        <v>100</v>
      </c>
      <c r="H278" s="50">
        <v>100</v>
      </c>
      <c r="I278" s="50">
        <v>7</v>
      </c>
      <c r="J278" s="50">
        <v>500100</v>
      </c>
      <c r="K278" s="60">
        <v>271.245102422272</v>
      </c>
    </row>
    <row r="279" spans="1:12" x14ac:dyDescent="0.35">
      <c r="A279" s="50">
        <v>921683057</v>
      </c>
      <c r="B279" s="51" t="s">
        <v>368</v>
      </c>
      <c r="C279" s="50">
        <v>2022</v>
      </c>
      <c r="D279" s="50">
        <v>66</v>
      </c>
      <c r="E279" s="51" t="s">
        <v>301</v>
      </c>
      <c r="F279" s="51" t="s">
        <v>53</v>
      </c>
      <c r="G279" s="50">
        <v>100</v>
      </c>
      <c r="H279" s="50">
        <v>100</v>
      </c>
      <c r="I279" s="50">
        <v>3</v>
      </c>
      <c r="J279" s="50">
        <v>500100</v>
      </c>
      <c r="K279" s="60">
        <v>271.245102422272</v>
      </c>
    </row>
    <row r="280" spans="1:12" x14ac:dyDescent="0.35">
      <c r="A280" s="50">
        <v>921683057</v>
      </c>
      <c r="B280" s="51" t="s">
        <v>368</v>
      </c>
      <c r="C280" s="50">
        <v>2022</v>
      </c>
      <c r="D280" s="50">
        <v>66</v>
      </c>
      <c r="E280" s="51" t="s">
        <v>301</v>
      </c>
      <c r="F280" s="51" t="s">
        <v>55</v>
      </c>
      <c r="G280" s="50">
        <v>100</v>
      </c>
      <c r="H280" s="50">
        <v>100</v>
      </c>
      <c r="I280" s="50">
        <v>3</v>
      </c>
      <c r="J280" s="50">
        <v>500600</v>
      </c>
      <c r="K280" s="60">
        <v>287.51980856760798</v>
      </c>
    </row>
  </sheetData>
  <autoFilter ref="A2:L277" xr:uid="{00000000-0009-0000-0000-00000F000000}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84722-C7F4-457D-9A37-33A944A99EC6}">
  <dimension ref="A1:B63"/>
  <sheetViews>
    <sheetView workbookViewId="0"/>
  </sheetViews>
  <sheetFormatPr baseColWidth="10" defaultRowHeight="14.5" x14ac:dyDescent="0.35"/>
  <cols>
    <col min="1" max="1" width="13.54296875" bestFit="1" customWidth="1"/>
    <col min="2" max="2" width="28" bestFit="1" customWidth="1"/>
  </cols>
  <sheetData>
    <row r="1" spans="1:2" x14ac:dyDescent="0.35">
      <c r="A1" s="24" t="s">
        <v>306</v>
      </c>
      <c r="B1" t="s">
        <v>536</v>
      </c>
    </row>
    <row r="2" spans="1:2" x14ac:dyDescent="0.35">
      <c r="A2" s="25">
        <v>824914982</v>
      </c>
      <c r="B2">
        <v>1017.298298418006</v>
      </c>
    </row>
    <row r="3" spans="1:2" x14ac:dyDescent="0.35">
      <c r="A3" s="25">
        <v>882783022</v>
      </c>
      <c r="B3">
        <v>0</v>
      </c>
    </row>
    <row r="4" spans="1:2" x14ac:dyDescent="0.35">
      <c r="A4" s="25">
        <v>912631532</v>
      </c>
      <c r="B4">
        <v>8386.511073893178</v>
      </c>
    </row>
    <row r="5" spans="1:2" x14ac:dyDescent="0.35">
      <c r="A5" s="25">
        <v>915635857</v>
      </c>
      <c r="B5">
        <v>13296.511895968155</v>
      </c>
    </row>
    <row r="6" spans="1:2" x14ac:dyDescent="0.35">
      <c r="A6" s="25">
        <v>915729290</v>
      </c>
      <c r="B6">
        <v>542.490204844544</v>
      </c>
    </row>
    <row r="7" spans="1:2" x14ac:dyDescent="0.35">
      <c r="A7" s="25">
        <v>916319908</v>
      </c>
      <c r="B7">
        <v>0</v>
      </c>
    </row>
    <row r="8" spans="1:2" x14ac:dyDescent="0.35">
      <c r="A8" s="25">
        <v>916763476</v>
      </c>
      <c r="B8">
        <v>397.05116421241098</v>
      </c>
    </row>
    <row r="9" spans="1:2" x14ac:dyDescent="0.35">
      <c r="A9" s="25">
        <v>917424799</v>
      </c>
      <c r="B9">
        <v>6691.1000194194912</v>
      </c>
    </row>
    <row r="10" spans="1:2" x14ac:dyDescent="0.35">
      <c r="A10" s="25">
        <v>917856222</v>
      </c>
      <c r="B10">
        <v>1204.58658342386</v>
      </c>
    </row>
    <row r="11" spans="1:2" x14ac:dyDescent="0.35">
      <c r="A11" s="25">
        <v>917983550</v>
      </c>
      <c r="B11">
        <v>561.86485501756192</v>
      </c>
    </row>
    <row r="12" spans="1:2" x14ac:dyDescent="0.35">
      <c r="A12" s="25">
        <v>918312730</v>
      </c>
      <c r="B12">
        <v>2609.6362139712282</v>
      </c>
    </row>
    <row r="13" spans="1:2" x14ac:dyDescent="0.35">
      <c r="A13" s="25">
        <v>918999361</v>
      </c>
      <c r="B13">
        <v>2079.5457852374147</v>
      </c>
    </row>
    <row r="14" spans="1:2" x14ac:dyDescent="0.35">
      <c r="A14" s="25">
        <v>919415096</v>
      </c>
      <c r="B14">
        <v>1120.629766007442</v>
      </c>
    </row>
    <row r="15" spans="1:2" x14ac:dyDescent="0.35">
      <c r="A15" s="25">
        <v>919884452</v>
      </c>
      <c r="B15">
        <v>645.82167243397998</v>
      </c>
    </row>
    <row r="16" spans="1:2" x14ac:dyDescent="0.35">
      <c r="A16" s="25">
        <v>921025610</v>
      </c>
      <c r="B16">
        <v>1940.3066326606488</v>
      </c>
    </row>
    <row r="17" spans="1:2" x14ac:dyDescent="0.35">
      <c r="A17" s="25">
        <v>921680554</v>
      </c>
      <c r="B17">
        <v>972.09078134762694</v>
      </c>
    </row>
    <row r="18" spans="1:2" x14ac:dyDescent="0.35">
      <c r="A18" s="25">
        <v>921683057</v>
      </c>
    </row>
    <row r="19" spans="1:2" x14ac:dyDescent="0.35">
      <c r="A19" s="25">
        <v>922694435</v>
      </c>
      <c r="B19">
        <v>143.75990428380399</v>
      </c>
    </row>
    <row r="20" spans="1:2" x14ac:dyDescent="0.35">
      <c r="A20" s="25">
        <v>923050612</v>
      </c>
      <c r="B20">
        <v>813.73530726681599</v>
      </c>
    </row>
    <row r="21" spans="1:2" x14ac:dyDescent="0.35">
      <c r="A21" s="25">
        <v>923152601</v>
      </c>
      <c r="B21">
        <v>3364.730913381039</v>
      </c>
    </row>
    <row r="22" spans="1:2" x14ac:dyDescent="0.35">
      <c r="A22" s="25">
        <v>923354204</v>
      </c>
      <c r="B22">
        <v>3332.9564870972854</v>
      </c>
    </row>
    <row r="23" spans="1:2" x14ac:dyDescent="0.35">
      <c r="A23" s="25">
        <v>923436596</v>
      </c>
      <c r="B23">
        <v>271.245102422272</v>
      </c>
    </row>
    <row r="24" spans="1:2" x14ac:dyDescent="0.35">
      <c r="A24" s="25">
        <v>923819177</v>
      </c>
      <c r="B24">
        <v>678.11275605567994</v>
      </c>
    </row>
    <row r="25" spans="1:2" x14ac:dyDescent="0.35">
      <c r="A25" s="25">
        <v>923993355</v>
      </c>
      <c r="B25">
        <v>1931.2651292465757</v>
      </c>
    </row>
    <row r="26" spans="1:2" x14ac:dyDescent="0.35">
      <c r="A26" s="25">
        <v>924527994</v>
      </c>
      <c r="B26">
        <v>542.490204844544</v>
      </c>
    </row>
    <row r="27" spans="1:2" x14ac:dyDescent="0.35">
      <c r="A27" s="25">
        <v>924619260</v>
      </c>
      <c r="B27">
        <v>3997.5715701990939</v>
      </c>
    </row>
    <row r="28" spans="1:2" x14ac:dyDescent="0.35">
      <c r="A28" s="25">
        <v>924862602</v>
      </c>
      <c r="B28">
        <v>469.77068452847749</v>
      </c>
    </row>
    <row r="29" spans="1:2" x14ac:dyDescent="0.35">
      <c r="A29" s="25">
        <v>924868759</v>
      </c>
      <c r="B29">
        <v>1084.980409689088</v>
      </c>
    </row>
    <row r="30" spans="1:2" x14ac:dyDescent="0.35">
      <c r="A30" s="25">
        <v>924934867</v>
      </c>
      <c r="B30">
        <v>813.73530726681599</v>
      </c>
    </row>
    <row r="31" spans="1:2" x14ac:dyDescent="0.35">
      <c r="A31" s="25">
        <v>924940379</v>
      </c>
      <c r="B31">
        <v>374.57657001170799</v>
      </c>
    </row>
    <row r="32" spans="1:2" x14ac:dyDescent="0.35">
      <c r="A32" s="25">
        <v>925017809</v>
      </c>
      <c r="B32">
        <v>406.867653633408</v>
      </c>
    </row>
    <row r="33" spans="1:2" x14ac:dyDescent="0.35">
      <c r="A33" s="25">
        <v>925336637</v>
      </c>
      <c r="B33">
        <v>1665.8970040434524</v>
      </c>
    </row>
    <row r="34" spans="1:2" x14ac:dyDescent="0.35">
      <c r="A34" s="25">
        <v>925549738</v>
      </c>
      <c r="B34">
        <v>287.51980856760798</v>
      </c>
    </row>
    <row r="35" spans="1:2" x14ac:dyDescent="0.35">
      <c r="A35" s="25">
        <v>925668389</v>
      </c>
      <c r="B35">
        <v>3664.9088267283496</v>
      </c>
    </row>
    <row r="36" spans="1:2" x14ac:dyDescent="0.35">
      <c r="A36" s="25">
        <v>925803375</v>
      </c>
      <c r="B36">
        <v>1936.9483599639943</v>
      </c>
    </row>
    <row r="37" spans="1:2" x14ac:dyDescent="0.35">
      <c r="A37" s="25">
        <v>926377841</v>
      </c>
      <c r="B37">
        <v>510.19912122284398</v>
      </c>
    </row>
    <row r="38" spans="1:2" x14ac:dyDescent="0.35">
      <c r="A38" s="25">
        <v>962986633</v>
      </c>
      <c r="B38">
        <v>839.63285508090803</v>
      </c>
    </row>
    <row r="39" spans="1:2" x14ac:dyDescent="0.35">
      <c r="A39" s="25">
        <v>966731508</v>
      </c>
      <c r="B39">
        <v>430.76305551346502</v>
      </c>
    </row>
    <row r="40" spans="1:2" x14ac:dyDescent="0.35">
      <c r="A40" s="25">
        <v>968168134</v>
      </c>
      <c r="B40">
        <v>1356.2255121113599</v>
      </c>
    </row>
    <row r="41" spans="1:2" x14ac:dyDescent="0.35">
      <c r="A41" s="25">
        <v>971058854</v>
      </c>
      <c r="B41">
        <v>4607.2918111440104</v>
      </c>
    </row>
    <row r="42" spans="1:2" x14ac:dyDescent="0.35">
      <c r="A42" s="25">
        <v>971589752</v>
      </c>
      <c r="B42">
        <v>2251.3343501048557</v>
      </c>
    </row>
    <row r="43" spans="1:2" x14ac:dyDescent="0.35">
      <c r="A43" s="25">
        <v>976894677</v>
      </c>
      <c r="B43">
        <v>773.67969431430265</v>
      </c>
    </row>
    <row r="44" spans="1:2" x14ac:dyDescent="0.35">
      <c r="A44" s="25">
        <v>976944801</v>
      </c>
      <c r="B44">
        <v>20747.167531719027</v>
      </c>
    </row>
    <row r="45" spans="1:2" x14ac:dyDescent="0.35">
      <c r="A45" s="25">
        <v>978631029</v>
      </c>
      <c r="B45">
        <v>18486.257880419224</v>
      </c>
    </row>
    <row r="46" spans="1:2" x14ac:dyDescent="0.35">
      <c r="A46" s="25">
        <v>979151950</v>
      </c>
      <c r="B46">
        <v>18946.987061533615</v>
      </c>
    </row>
    <row r="47" spans="1:2" x14ac:dyDescent="0.35">
      <c r="A47" s="25">
        <v>979379455</v>
      </c>
      <c r="B47">
        <v>2825.0823238952007</v>
      </c>
    </row>
    <row r="48" spans="1:2" x14ac:dyDescent="0.35">
      <c r="A48" s="25">
        <v>979399901</v>
      </c>
      <c r="B48">
        <v>907.25028543525491</v>
      </c>
    </row>
    <row r="49" spans="1:2" x14ac:dyDescent="0.35">
      <c r="A49" s="25">
        <v>979422679</v>
      </c>
      <c r="B49">
        <v>25088.322340790277</v>
      </c>
    </row>
    <row r="50" spans="1:2" x14ac:dyDescent="0.35">
      <c r="A50" s="25">
        <v>980038408</v>
      </c>
      <c r="B50">
        <v>13091.451121909213</v>
      </c>
    </row>
    <row r="51" spans="1:2" x14ac:dyDescent="0.35">
      <c r="A51" s="25">
        <v>980234088</v>
      </c>
      <c r="B51">
        <v>1520.7808742475349</v>
      </c>
    </row>
    <row r="52" spans="1:2" x14ac:dyDescent="0.35">
      <c r="A52" s="25">
        <v>980489698</v>
      </c>
      <c r="B52">
        <v>79235.71900890657</v>
      </c>
    </row>
    <row r="53" spans="1:2" x14ac:dyDescent="0.35">
      <c r="A53" s="25">
        <v>982897327</v>
      </c>
      <c r="B53">
        <v>1959.9396115026429</v>
      </c>
    </row>
    <row r="54" spans="1:2" x14ac:dyDescent="0.35">
      <c r="A54" s="25">
        <v>982974011</v>
      </c>
      <c r="B54">
        <v>41757.021038898325</v>
      </c>
    </row>
    <row r="55" spans="1:2" x14ac:dyDescent="0.35">
      <c r="A55" s="25">
        <v>984882114</v>
      </c>
      <c r="B55">
        <v>7993.0765110463981</v>
      </c>
    </row>
    <row r="56" spans="1:2" x14ac:dyDescent="0.35">
      <c r="A56" s="25">
        <v>985411131</v>
      </c>
      <c r="B56">
        <v>7575.3590533161005</v>
      </c>
    </row>
    <row r="57" spans="1:2" x14ac:dyDescent="0.35">
      <c r="A57" s="25">
        <v>986347801</v>
      </c>
      <c r="B57">
        <v>2476.5969494498258</v>
      </c>
    </row>
    <row r="58" spans="1:2" x14ac:dyDescent="0.35">
      <c r="A58" s="25">
        <v>987059729</v>
      </c>
      <c r="B58">
        <v>174.37185155717501</v>
      </c>
    </row>
    <row r="59" spans="1:2" x14ac:dyDescent="0.35">
      <c r="A59" s="25">
        <v>988807648</v>
      </c>
      <c r="B59">
        <v>12640.021772877868</v>
      </c>
    </row>
    <row r="60" spans="1:2" x14ac:dyDescent="0.35">
      <c r="A60" s="25">
        <v>996732673</v>
      </c>
      <c r="B60">
        <v>542.490204844544</v>
      </c>
    </row>
    <row r="61" spans="1:2" x14ac:dyDescent="0.35">
      <c r="A61" s="25">
        <v>998509289</v>
      </c>
      <c r="B61">
        <v>1498.3062800468319</v>
      </c>
    </row>
    <row r="62" spans="1:2" x14ac:dyDescent="0.35">
      <c r="A62" s="25">
        <v>999999998</v>
      </c>
      <c r="B62">
        <v>861.52611102693004</v>
      </c>
    </row>
    <row r="63" spans="1:2" x14ac:dyDescent="0.35">
      <c r="A63" s="25" t="s">
        <v>369</v>
      </c>
      <c r="B63">
        <v>336343.37115899986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29"/>
  <sheetViews>
    <sheetView topLeftCell="A2" workbookViewId="0">
      <selection activeCell="A2" sqref="A2:N29"/>
    </sheetView>
  </sheetViews>
  <sheetFormatPr baseColWidth="10" defaultColWidth="11.54296875" defaultRowHeight="14.5" x14ac:dyDescent="0.35"/>
  <cols>
    <col min="2" max="2" width="38.36328125" customWidth="1"/>
    <col min="3" max="3" width="7.54296875" bestFit="1" customWidth="1"/>
    <col min="4" max="4" width="24.90625" customWidth="1"/>
    <col min="5" max="5" width="7.90625" bestFit="1" customWidth="1"/>
    <col min="6" max="6" width="14" bestFit="1" customWidth="1"/>
    <col min="7" max="7" width="15.453125" bestFit="1" customWidth="1"/>
    <col min="10" max="10" width="13.90625" bestFit="1" customWidth="1"/>
    <col min="11" max="11" width="15.36328125" bestFit="1" customWidth="1"/>
    <col min="12" max="12" width="22.08984375" bestFit="1" customWidth="1"/>
    <col min="13" max="13" width="22.54296875" bestFit="1" customWidth="1"/>
    <col min="14" max="14" width="36.453125" bestFit="1" customWidth="1"/>
  </cols>
  <sheetData>
    <row r="1" spans="1:14" ht="29" x14ac:dyDescent="0.35">
      <c r="B1" s="5" t="s">
        <v>48</v>
      </c>
      <c r="J1" s="39"/>
      <c r="N1" s="21">
        <f>SUBTOTAL(9,N3:N86)</f>
        <v>7648.0806719999982</v>
      </c>
    </row>
    <row r="2" spans="1:14" ht="24.75" customHeight="1" x14ac:dyDescent="0.35">
      <c r="A2" s="22" t="s">
        <v>0</v>
      </c>
      <c r="B2" s="23" t="s">
        <v>1</v>
      </c>
      <c r="C2" s="23" t="s">
        <v>2</v>
      </c>
      <c r="D2" s="23" t="s">
        <v>50</v>
      </c>
      <c r="E2" s="23" t="s">
        <v>3</v>
      </c>
      <c r="F2" s="23" t="s">
        <v>8</v>
      </c>
      <c r="G2" s="23" t="s">
        <v>9</v>
      </c>
      <c r="H2" s="23" t="s">
        <v>40</v>
      </c>
      <c r="I2" s="23" t="s">
        <v>285</v>
      </c>
      <c r="J2" s="23" t="s">
        <v>51</v>
      </c>
      <c r="K2" s="23" t="s">
        <v>286</v>
      </c>
      <c r="L2" s="23" t="s">
        <v>44</v>
      </c>
      <c r="M2" s="23" t="s">
        <v>45</v>
      </c>
      <c r="N2" s="23" t="s">
        <v>287</v>
      </c>
    </row>
    <row r="3" spans="1:14" x14ac:dyDescent="0.35">
      <c r="A3" s="50">
        <v>979151950</v>
      </c>
      <c r="B3" s="51" t="s">
        <v>307</v>
      </c>
      <c r="C3" s="50">
        <v>2022</v>
      </c>
      <c r="D3" s="51" t="s">
        <v>289</v>
      </c>
      <c r="E3" s="50">
        <v>132</v>
      </c>
      <c r="F3" s="50">
        <v>100</v>
      </c>
      <c r="G3" s="50">
        <v>100</v>
      </c>
      <c r="H3" s="50">
        <v>2</v>
      </c>
      <c r="I3" s="50">
        <v>26.018999999999998</v>
      </c>
      <c r="J3" s="50">
        <v>15.1</v>
      </c>
      <c r="K3" s="50">
        <v>10.292</v>
      </c>
      <c r="L3" s="8">
        <f t="shared" ref="L3:L28" si="0">H3*0.5*(F3/100+G3/100)*J3</f>
        <v>30.2</v>
      </c>
      <c r="M3" s="8">
        <f t="shared" ref="M3:M28" si="1">I3*0.5*(F3/100+G3/100)*K3</f>
        <v>267.78754799999996</v>
      </c>
      <c r="N3" s="8">
        <f t="shared" ref="N3:N28" si="2">M3+L3</f>
        <v>297.98754799999995</v>
      </c>
    </row>
    <row r="4" spans="1:14" x14ac:dyDescent="0.35">
      <c r="A4" s="50">
        <v>971058854</v>
      </c>
      <c r="B4" s="51" t="s">
        <v>347</v>
      </c>
      <c r="C4" s="50">
        <v>2022</v>
      </c>
      <c r="D4" s="51" t="s">
        <v>288</v>
      </c>
      <c r="E4" s="50">
        <v>33</v>
      </c>
      <c r="F4" s="50">
        <v>100</v>
      </c>
      <c r="G4" s="50">
        <v>100</v>
      </c>
      <c r="H4" s="50">
        <v>4</v>
      </c>
      <c r="I4" s="50">
        <v>6.2</v>
      </c>
      <c r="J4" s="50">
        <v>15.1</v>
      </c>
      <c r="K4" s="50">
        <v>2.98</v>
      </c>
      <c r="L4" s="8">
        <f t="shared" si="0"/>
        <v>60.4</v>
      </c>
      <c r="M4" s="8">
        <f t="shared" si="1"/>
        <v>18.475999999999999</v>
      </c>
      <c r="N4" s="8">
        <f t="shared" si="2"/>
        <v>78.876000000000005</v>
      </c>
    </row>
    <row r="5" spans="1:14" x14ac:dyDescent="0.35">
      <c r="A5" s="50">
        <v>976944801</v>
      </c>
      <c r="B5" s="51" t="s">
        <v>400</v>
      </c>
      <c r="C5" s="50">
        <v>2022</v>
      </c>
      <c r="D5" s="51" t="s">
        <v>288</v>
      </c>
      <c r="E5" s="50">
        <v>66</v>
      </c>
      <c r="F5" s="50">
        <v>100</v>
      </c>
      <c r="G5" s="50">
        <v>100</v>
      </c>
      <c r="H5" s="50">
        <v>4</v>
      </c>
      <c r="I5" s="50">
        <v>116</v>
      </c>
      <c r="J5" s="50">
        <v>15.1</v>
      </c>
      <c r="K5" s="50">
        <v>2.98</v>
      </c>
      <c r="L5" s="8">
        <f t="shared" si="0"/>
        <v>60.4</v>
      </c>
      <c r="M5" s="8">
        <f t="shared" si="1"/>
        <v>345.68</v>
      </c>
      <c r="N5" s="8">
        <f t="shared" si="2"/>
        <v>406.08</v>
      </c>
    </row>
    <row r="6" spans="1:14" x14ac:dyDescent="0.35">
      <c r="A6" s="50">
        <v>976944801</v>
      </c>
      <c r="B6" s="51" t="s">
        <v>400</v>
      </c>
      <c r="C6" s="50">
        <v>2022</v>
      </c>
      <c r="D6" s="51" t="s">
        <v>289</v>
      </c>
      <c r="E6" s="50">
        <v>300</v>
      </c>
      <c r="F6" s="50">
        <v>0</v>
      </c>
      <c r="G6" s="50">
        <v>0</v>
      </c>
      <c r="H6" s="50">
        <v>3</v>
      </c>
      <c r="I6" s="50">
        <v>512</v>
      </c>
      <c r="J6" s="50">
        <v>15.1</v>
      </c>
      <c r="K6" s="50">
        <v>10.292</v>
      </c>
      <c r="L6" s="8">
        <f t="shared" si="0"/>
        <v>0</v>
      </c>
      <c r="M6" s="8">
        <f t="shared" si="1"/>
        <v>0</v>
      </c>
      <c r="N6" s="8">
        <f t="shared" si="2"/>
        <v>0</v>
      </c>
    </row>
    <row r="7" spans="1:14" x14ac:dyDescent="0.35">
      <c r="A7" s="50">
        <v>980489698</v>
      </c>
      <c r="B7" s="51" t="s">
        <v>308</v>
      </c>
      <c r="C7" s="50">
        <v>2022</v>
      </c>
      <c r="D7" s="51" t="s">
        <v>288</v>
      </c>
      <c r="E7" s="50">
        <v>66</v>
      </c>
      <c r="F7" s="50">
        <v>100</v>
      </c>
      <c r="G7" s="50">
        <v>100</v>
      </c>
      <c r="H7" s="50">
        <v>18</v>
      </c>
      <c r="I7" s="50">
        <v>531.24</v>
      </c>
      <c r="J7" s="50">
        <v>15.1</v>
      </c>
      <c r="K7" s="50">
        <v>2.98</v>
      </c>
      <c r="L7" s="8">
        <f t="shared" si="0"/>
        <v>271.8</v>
      </c>
      <c r="M7" s="8">
        <f t="shared" si="1"/>
        <v>1583.0952</v>
      </c>
      <c r="N7" s="8">
        <f t="shared" si="2"/>
        <v>1854.8951999999999</v>
      </c>
    </row>
    <row r="8" spans="1:14" x14ac:dyDescent="0.35">
      <c r="A8" s="50">
        <v>915635857</v>
      </c>
      <c r="B8" s="51" t="s">
        <v>351</v>
      </c>
      <c r="C8" s="50">
        <v>2022</v>
      </c>
      <c r="D8" s="51" t="s">
        <v>289</v>
      </c>
      <c r="E8" s="50">
        <v>66</v>
      </c>
      <c r="F8" s="50">
        <v>100</v>
      </c>
      <c r="G8" s="50">
        <v>100</v>
      </c>
      <c r="H8" s="50">
        <v>5</v>
      </c>
      <c r="I8" s="50">
        <v>17.956</v>
      </c>
      <c r="J8" s="50">
        <v>15.1</v>
      </c>
      <c r="K8" s="50">
        <v>10.292</v>
      </c>
      <c r="L8" s="8">
        <f t="shared" si="0"/>
        <v>75.5</v>
      </c>
      <c r="M8" s="8">
        <f t="shared" si="1"/>
        <v>184.80315199999998</v>
      </c>
      <c r="N8" s="8">
        <f t="shared" si="2"/>
        <v>260.30315199999995</v>
      </c>
    </row>
    <row r="9" spans="1:14" x14ac:dyDescent="0.35">
      <c r="A9" s="50">
        <v>982974011</v>
      </c>
      <c r="B9" s="51" t="s">
        <v>523</v>
      </c>
      <c r="C9" s="50">
        <v>2022</v>
      </c>
      <c r="D9" s="51" t="s">
        <v>288</v>
      </c>
      <c r="E9" s="50">
        <v>66</v>
      </c>
      <c r="F9" s="50">
        <v>100</v>
      </c>
      <c r="G9" s="50">
        <v>100</v>
      </c>
      <c r="H9" s="50">
        <v>5</v>
      </c>
      <c r="I9" s="50">
        <v>65</v>
      </c>
      <c r="J9" s="50">
        <v>15.1</v>
      </c>
      <c r="K9" s="50">
        <v>2.98</v>
      </c>
      <c r="L9" s="8">
        <f t="shared" si="0"/>
        <v>75.5</v>
      </c>
      <c r="M9" s="8">
        <f t="shared" si="1"/>
        <v>193.7</v>
      </c>
      <c r="N9" s="8">
        <f t="shared" si="2"/>
        <v>269.2</v>
      </c>
    </row>
    <row r="10" spans="1:14" x14ac:dyDescent="0.35">
      <c r="A10" s="50">
        <v>982974011</v>
      </c>
      <c r="B10" s="51" t="s">
        <v>523</v>
      </c>
      <c r="C10" s="50">
        <v>2022</v>
      </c>
      <c r="D10" s="51" t="s">
        <v>288</v>
      </c>
      <c r="E10" s="50">
        <v>132</v>
      </c>
      <c r="F10" s="50">
        <v>100</v>
      </c>
      <c r="G10" s="50">
        <v>100</v>
      </c>
      <c r="H10" s="50">
        <v>1</v>
      </c>
      <c r="I10" s="50">
        <v>35</v>
      </c>
      <c r="J10" s="50">
        <v>15.1</v>
      </c>
      <c r="K10" s="50">
        <v>2.98</v>
      </c>
      <c r="L10" s="8">
        <f t="shared" si="0"/>
        <v>15.1</v>
      </c>
      <c r="M10" s="8">
        <f t="shared" si="1"/>
        <v>104.3</v>
      </c>
      <c r="N10" s="8">
        <f t="shared" si="2"/>
        <v>119.39999999999999</v>
      </c>
    </row>
    <row r="11" spans="1:14" x14ac:dyDescent="0.35">
      <c r="A11" s="50">
        <v>998509289</v>
      </c>
      <c r="B11" s="51" t="s">
        <v>26</v>
      </c>
      <c r="C11" s="50">
        <v>2022</v>
      </c>
      <c r="D11" s="51" t="s">
        <v>289</v>
      </c>
      <c r="E11" s="50">
        <v>132</v>
      </c>
      <c r="F11" s="50">
        <v>100</v>
      </c>
      <c r="G11" s="50">
        <v>100</v>
      </c>
      <c r="H11" s="50">
        <v>1</v>
      </c>
      <c r="I11" s="50">
        <v>16.399999999999999</v>
      </c>
      <c r="J11" s="50">
        <v>15.1</v>
      </c>
      <c r="K11" s="50">
        <v>10.292</v>
      </c>
      <c r="L11" s="8">
        <f t="shared" si="0"/>
        <v>15.1</v>
      </c>
      <c r="M11" s="8">
        <f t="shared" si="1"/>
        <v>168.78879999999998</v>
      </c>
      <c r="N11" s="8">
        <f t="shared" si="2"/>
        <v>183.88879999999997</v>
      </c>
    </row>
    <row r="12" spans="1:14" x14ac:dyDescent="0.35">
      <c r="A12" s="50">
        <v>977285712</v>
      </c>
      <c r="B12" s="51" t="s">
        <v>341</v>
      </c>
      <c r="C12" s="50">
        <v>2022</v>
      </c>
      <c r="D12" s="51" t="s">
        <v>288</v>
      </c>
      <c r="E12" s="50">
        <v>33</v>
      </c>
      <c r="F12" s="50">
        <v>50</v>
      </c>
      <c r="G12" s="50">
        <v>50</v>
      </c>
      <c r="H12" s="50">
        <v>2</v>
      </c>
      <c r="I12" s="50">
        <v>1.5</v>
      </c>
      <c r="J12" s="50">
        <v>15.1</v>
      </c>
      <c r="K12" s="50">
        <v>2.98</v>
      </c>
      <c r="L12" s="8">
        <f t="shared" si="0"/>
        <v>15.1</v>
      </c>
      <c r="M12" s="8">
        <f t="shared" si="1"/>
        <v>2.2349999999999999</v>
      </c>
      <c r="N12" s="8">
        <f t="shared" si="2"/>
        <v>17.335000000000001</v>
      </c>
    </row>
    <row r="13" spans="1:14" x14ac:dyDescent="0.35">
      <c r="A13" s="50">
        <v>977285712</v>
      </c>
      <c r="B13" s="51" t="s">
        <v>341</v>
      </c>
      <c r="C13" s="50">
        <v>2022</v>
      </c>
      <c r="D13" s="51" t="s">
        <v>288</v>
      </c>
      <c r="E13" s="50">
        <v>33</v>
      </c>
      <c r="F13" s="50">
        <v>100</v>
      </c>
      <c r="G13" s="50">
        <v>100</v>
      </c>
      <c r="H13" s="50">
        <v>2</v>
      </c>
      <c r="I13" s="50">
        <v>2.76</v>
      </c>
      <c r="J13" s="50">
        <v>15.1</v>
      </c>
      <c r="K13" s="50">
        <v>2.98</v>
      </c>
      <c r="L13" s="8">
        <f t="shared" si="0"/>
        <v>30.2</v>
      </c>
      <c r="M13" s="8">
        <f t="shared" si="1"/>
        <v>8.2248000000000001</v>
      </c>
      <c r="N13" s="8">
        <f t="shared" si="2"/>
        <v>38.424799999999998</v>
      </c>
    </row>
    <row r="14" spans="1:14" x14ac:dyDescent="0.35">
      <c r="A14" s="50">
        <v>923152601</v>
      </c>
      <c r="B14" s="51" t="s">
        <v>310</v>
      </c>
      <c r="C14" s="50">
        <v>2022</v>
      </c>
      <c r="D14" s="51" t="s">
        <v>289</v>
      </c>
      <c r="E14" s="50">
        <v>66</v>
      </c>
      <c r="F14" s="50">
        <v>100</v>
      </c>
      <c r="G14" s="50">
        <v>100</v>
      </c>
      <c r="H14" s="50">
        <v>1</v>
      </c>
      <c r="I14" s="50">
        <v>3.8</v>
      </c>
      <c r="J14" s="50">
        <v>15.1</v>
      </c>
      <c r="K14" s="50">
        <v>10.292</v>
      </c>
      <c r="L14" s="8">
        <f t="shared" si="0"/>
        <v>15.1</v>
      </c>
      <c r="M14" s="8">
        <f t="shared" si="1"/>
        <v>39.1096</v>
      </c>
      <c r="N14" s="8">
        <f t="shared" si="2"/>
        <v>54.209600000000002</v>
      </c>
    </row>
    <row r="15" spans="1:14" x14ac:dyDescent="0.35">
      <c r="A15" s="50">
        <v>917424799</v>
      </c>
      <c r="B15" s="51" t="s">
        <v>311</v>
      </c>
      <c r="C15" s="50">
        <v>2022</v>
      </c>
      <c r="D15" s="51" t="s">
        <v>288</v>
      </c>
      <c r="E15" s="50">
        <v>33</v>
      </c>
      <c r="F15" s="50">
        <v>100</v>
      </c>
      <c r="G15" s="50">
        <v>100</v>
      </c>
      <c r="H15" s="50">
        <v>6</v>
      </c>
      <c r="I15" s="50">
        <v>150</v>
      </c>
      <c r="J15" s="50">
        <v>15.1</v>
      </c>
      <c r="K15" s="50">
        <v>2.98</v>
      </c>
      <c r="L15" s="8">
        <f t="shared" si="0"/>
        <v>90.6</v>
      </c>
      <c r="M15" s="8">
        <f t="shared" si="1"/>
        <v>447</v>
      </c>
      <c r="N15" s="8">
        <f t="shared" si="2"/>
        <v>537.6</v>
      </c>
    </row>
    <row r="16" spans="1:14" x14ac:dyDescent="0.35">
      <c r="A16" s="50">
        <v>912631532</v>
      </c>
      <c r="B16" s="51" t="s">
        <v>312</v>
      </c>
      <c r="C16" s="50">
        <v>2022</v>
      </c>
      <c r="D16" s="51" t="s">
        <v>289</v>
      </c>
      <c r="E16" s="50">
        <v>33</v>
      </c>
      <c r="F16" s="50">
        <v>100</v>
      </c>
      <c r="G16" s="50">
        <v>100</v>
      </c>
      <c r="H16" s="50">
        <v>2</v>
      </c>
      <c r="I16" s="50">
        <v>8</v>
      </c>
      <c r="J16" s="50">
        <v>15.1</v>
      </c>
      <c r="K16" s="50">
        <v>10.292</v>
      </c>
      <c r="L16" s="8">
        <f t="shared" si="0"/>
        <v>30.2</v>
      </c>
      <c r="M16" s="8">
        <f t="shared" si="1"/>
        <v>82.335999999999999</v>
      </c>
      <c r="N16" s="8">
        <f t="shared" si="2"/>
        <v>112.536</v>
      </c>
    </row>
    <row r="17" spans="1:14" x14ac:dyDescent="0.35">
      <c r="A17" s="50">
        <v>912631532</v>
      </c>
      <c r="B17" s="51" t="s">
        <v>312</v>
      </c>
      <c r="C17" s="50">
        <v>2022</v>
      </c>
      <c r="D17" s="51" t="s">
        <v>289</v>
      </c>
      <c r="E17" s="50">
        <v>66</v>
      </c>
      <c r="F17" s="50">
        <v>100</v>
      </c>
      <c r="G17" s="50">
        <v>100</v>
      </c>
      <c r="H17" s="50">
        <v>3</v>
      </c>
      <c r="I17" s="50">
        <v>10.289</v>
      </c>
      <c r="J17" s="50">
        <v>15.1</v>
      </c>
      <c r="K17" s="50">
        <v>10.292</v>
      </c>
      <c r="L17" s="8">
        <f t="shared" si="0"/>
        <v>45.3</v>
      </c>
      <c r="M17" s="8">
        <f t="shared" si="1"/>
        <v>105.89438799999999</v>
      </c>
      <c r="N17" s="8">
        <f t="shared" si="2"/>
        <v>151.194388</v>
      </c>
    </row>
    <row r="18" spans="1:14" x14ac:dyDescent="0.35">
      <c r="A18" s="50">
        <v>912631532</v>
      </c>
      <c r="B18" s="51" t="s">
        <v>312</v>
      </c>
      <c r="C18" s="50">
        <v>2022</v>
      </c>
      <c r="D18" s="51" t="s">
        <v>289</v>
      </c>
      <c r="E18" s="50">
        <v>132</v>
      </c>
      <c r="F18" s="50">
        <v>90</v>
      </c>
      <c r="G18" s="50">
        <v>90</v>
      </c>
      <c r="H18" s="50">
        <v>1</v>
      </c>
      <c r="I18" s="50">
        <v>22.9</v>
      </c>
      <c r="J18" s="50">
        <v>15.1</v>
      </c>
      <c r="K18" s="50">
        <v>10.292</v>
      </c>
      <c r="L18" s="8">
        <f t="shared" si="0"/>
        <v>13.59</v>
      </c>
      <c r="M18" s="8">
        <f t="shared" si="1"/>
        <v>212.11811999999998</v>
      </c>
      <c r="N18" s="8">
        <f t="shared" si="2"/>
        <v>225.70811999999998</v>
      </c>
    </row>
    <row r="19" spans="1:14" x14ac:dyDescent="0.35">
      <c r="A19" s="50">
        <v>912631532</v>
      </c>
      <c r="B19" s="51" t="s">
        <v>312</v>
      </c>
      <c r="C19" s="50">
        <v>2022</v>
      </c>
      <c r="D19" s="51" t="s">
        <v>289</v>
      </c>
      <c r="E19" s="50">
        <v>132</v>
      </c>
      <c r="F19" s="50">
        <v>100</v>
      </c>
      <c r="G19" s="50">
        <v>100</v>
      </c>
      <c r="H19" s="50">
        <v>4</v>
      </c>
      <c r="I19" s="50">
        <v>60.786999999999999</v>
      </c>
      <c r="J19" s="50">
        <v>15.1</v>
      </c>
      <c r="K19" s="50">
        <v>10.292</v>
      </c>
      <c r="L19" s="8">
        <f t="shared" si="0"/>
        <v>60.4</v>
      </c>
      <c r="M19" s="8">
        <f t="shared" si="1"/>
        <v>625.61980399999993</v>
      </c>
      <c r="N19" s="8">
        <f t="shared" si="2"/>
        <v>686.01980399999991</v>
      </c>
    </row>
    <row r="20" spans="1:14" x14ac:dyDescent="0.35">
      <c r="A20" s="50">
        <v>980038408</v>
      </c>
      <c r="B20" s="51" t="s">
        <v>357</v>
      </c>
      <c r="C20" s="50">
        <v>2022</v>
      </c>
      <c r="D20" s="51" t="s">
        <v>288</v>
      </c>
      <c r="E20" s="50">
        <v>33</v>
      </c>
      <c r="F20" s="50">
        <v>100</v>
      </c>
      <c r="G20" s="50">
        <v>100</v>
      </c>
      <c r="H20" s="50">
        <v>14</v>
      </c>
      <c r="I20" s="50">
        <v>66</v>
      </c>
      <c r="J20" s="50">
        <v>15.1</v>
      </c>
      <c r="K20" s="50">
        <v>2.98</v>
      </c>
      <c r="L20" s="8">
        <f t="shared" si="0"/>
        <v>211.4</v>
      </c>
      <c r="M20" s="8">
        <f t="shared" si="1"/>
        <v>196.68</v>
      </c>
      <c r="N20" s="8">
        <f t="shared" si="2"/>
        <v>408.08000000000004</v>
      </c>
    </row>
    <row r="21" spans="1:14" x14ac:dyDescent="0.35">
      <c r="A21" s="50">
        <v>985411131</v>
      </c>
      <c r="B21" s="51" t="s">
        <v>526</v>
      </c>
      <c r="C21" s="50">
        <v>2022</v>
      </c>
      <c r="D21" s="51" t="s">
        <v>288</v>
      </c>
      <c r="E21" s="50">
        <v>66</v>
      </c>
      <c r="F21" s="50">
        <v>100</v>
      </c>
      <c r="G21" s="50">
        <v>100</v>
      </c>
      <c r="H21" s="50">
        <v>2</v>
      </c>
      <c r="I21" s="50">
        <v>18</v>
      </c>
      <c r="J21" s="50">
        <v>15.1</v>
      </c>
      <c r="K21" s="50">
        <v>2.98</v>
      </c>
      <c r="L21" s="8">
        <f t="shared" si="0"/>
        <v>30.2</v>
      </c>
      <c r="M21" s="8">
        <f t="shared" si="1"/>
        <v>53.64</v>
      </c>
      <c r="N21" s="8">
        <f t="shared" si="2"/>
        <v>83.84</v>
      </c>
    </row>
    <row r="22" spans="1:14" x14ac:dyDescent="0.35">
      <c r="A22" s="50">
        <v>985411131</v>
      </c>
      <c r="B22" s="51" t="s">
        <v>526</v>
      </c>
      <c r="C22" s="50">
        <v>2022</v>
      </c>
      <c r="D22" s="51" t="s">
        <v>288</v>
      </c>
      <c r="E22" s="50">
        <v>132</v>
      </c>
      <c r="F22" s="50">
        <v>100</v>
      </c>
      <c r="G22" s="50">
        <v>100</v>
      </c>
      <c r="H22" s="50">
        <v>3</v>
      </c>
      <c r="I22" s="50">
        <v>20.399999999999999</v>
      </c>
      <c r="J22" s="50">
        <v>15.1</v>
      </c>
      <c r="K22" s="50">
        <v>2.98</v>
      </c>
      <c r="L22" s="8">
        <f t="shared" si="0"/>
        <v>45.3</v>
      </c>
      <c r="M22" s="8">
        <f t="shared" si="1"/>
        <v>60.791999999999994</v>
      </c>
      <c r="N22" s="8">
        <f t="shared" si="2"/>
        <v>106.09199999999998</v>
      </c>
    </row>
    <row r="23" spans="1:14" x14ac:dyDescent="0.35">
      <c r="A23" s="50">
        <v>917983550</v>
      </c>
      <c r="B23" s="51" t="s">
        <v>527</v>
      </c>
      <c r="C23" s="50">
        <v>2022</v>
      </c>
      <c r="D23" s="51" t="s">
        <v>288</v>
      </c>
      <c r="E23" s="50">
        <v>132</v>
      </c>
      <c r="F23" s="50">
        <v>0</v>
      </c>
      <c r="G23" s="50">
        <v>0</v>
      </c>
      <c r="H23" s="50">
        <v>1</v>
      </c>
      <c r="I23" s="50">
        <v>20</v>
      </c>
      <c r="J23" s="50">
        <v>15.1</v>
      </c>
      <c r="K23" s="50">
        <v>2.98</v>
      </c>
      <c r="L23" s="8">
        <f t="shared" si="0"/>
        <v>0</v>
      </c>
      <c r="M23" s="8">
        <f t="shared" si="1"/>
        <v>0</v>
      </c>
      <c r="N23" s="8">
        <f t="shared" si="2"/>
        <v>0</v>
      </c>
    </row>
    <row r="24" spans="1:14" x14ac:dyDescent="0.35">
      <c r="A24" s="50">
        <v>926377841</v>
      </c>
      <c r="B24" s="51" t="s">
        <v>391</v>
      </c>
      <c r="C24" s="50">
        <v>2022</v>
      </c>
      <c r="D24" s="51" t="s">
        <v>289</v>
      </c>
      <c r="E24" s="50">
        <v>33</v>
      </c>
      <c r="F24" s="50">
        <v>100</v>
      </c>
      <c r="G24" s="50">
        <v>100</v>
      </c>
      <c r="H24" s="50">
        <v>3</v>
      </c>
      <c r="I24" s="50">
        <v>6.0439999999999996</v>
      </c>
      <c r="J24" s="50">
        <v>15.1</v>
      </c>
      <c r="K24" s="50">
        <v>10.292</v>
      </c>
      <c r="L24" s="8">
        <f t="shared" si="0"/>
        <v>45.3</v>
      </c>
      <c r="M24" s="8">
        <f t="shared" si="1"/>
        <v>62.204847999999991</v>
      </c>
      <c r="N24" s="8">
        <f t="shared" si="2"/>
        <v>107.50484799999998</v>
      </c>
    </row>
    <row r="25" spans="1:14" x14ac:dyDescent="0.35">
      <c r="A25" s="50">
        <v>962986633</v>
      </c>
      <c r="B25" s="51" t="s">
        <v>27</v>
      </c>
      <c r="C25" s="50">
        <v>2022</v>
      </c>
      <c r="D25" s="51" t="s">
        <v>288</v>
      </c>
      <c r="E25" s="50">
        <v>66</v>
      </c>
      <c r="F25" s="50">
        <v>0</v>
      </c>
      <c r="G25" s="50">
        <v>0</v>
      </c>
      <c r="H25" s="50">
        <v>1</v>
      </c>
      <c r="I25" s="50">
        <v>2.032</v>
      </c>
      <c r="J25" s="50">
        <v>15.1</v>
      </c>
      <c r="K25" s="50">
        <v>2.98</v>
      </c>
      <c r="L25" s="8">
        <f t="shared" si="0"/>
        <v>0</v>
      </c>
      <c r="M25" s="8">
        <f t="shared" si="1"/>
        <v>0</v>
      </c>
      <c r="N25" s="8">
        <f t="shared" si="2"/>
        <v>0</v>
      </c>
    </row>
    <row r="26" spans="1:14" x14ac:dyDescent="0.35">
      <c r="A26" s="50">
        <v>962986633</v>
      </c>
      <c r="B26" s="51" t="s">
        <v>27</v>
      </c>
      <c r="C26" s="50">
        <v>2022</v>
      </c>
      <c r="D26" s="51" t="s">
        <v>288</v>
      </c>
      <c r="E26" s="50">
        <v>66</v>
      </c>
      <c r="F26" s="50">
        <v>100</v>
      </c>
      <c r="G26" s="50">
        <v>100</v>
      </c>
      <c r="H26" s="50">
        <v>1</v>
      </c>
      <c r="I26" s="50">
        <v>7.5</v>
      </c>
      <c r="J26" s="50">
        <v>15.1</v>
      </c>
      <c r="K26" s="50">
        <v>2.98</v>
      </c>
      <c r="L26" s="8">
        <f t="shared" si="0"/>
        <v>15.1</v>
      </c>
      <c r="M26" s="8">
        <f t="shared" si="1"/>
        <v>22.35</v>
      </c>
      <c r="N26" s="8">
        <f t="shared" si="2"/>
        <v>37.450000000000003</v>
      </c>
    </row>
    <row r="27" spans="1:14" x14ac:dyDescent="0.35">
      <c r="A27" s="50">
        <v>988807648</v>
      </c>
      <c r="B27" s="51" t="s">
        <v>364</v>
      </c>
      <c r="C27" s="50">
        <v>2022</v>
      </c>
      <c r="D27" s="51" t="s">
        <v>289</v>
      </c>
      <c r="E27" s="50">
        <v>66</v>
      </c>
      <c r="F27" s="50">
        <v>100</v>
      </c>
      <c r="G27" s="50">
        <v>100</v>
      </c>
      <c r="H27" s="50">
        <v>10</v>
      </c>
      <c r="I27" s="50">
        <v>28.465</v>
      </c>
      <c r="J27" s="50">
        <v>15.1</v>
      </c>
      <c r="K27" s="50">
        <v>10.292</v>
      </c>
      <c r="L27" s="8">
        <f t="shared" si="0"/>
        <v>151</v>
      </c>
      <c r="M27" s="8">
        <f t="shared" si="1"/>
        <v>292.96177999999998</v>
      </c>
      <c r="N27" s="8">
        <f t="shared" si="2"/>
        <v>443.96177999999998</v>
      </c>
    </row>
    <row r="28" spans="1:14" x14ac:dyDescent="0.35">
      <c r="A28" s="50">
        <v>978631029</v>
      </c>
      <c r="B28" s="51" t="s">
        <v>316</v>
      </c>
      <c r="C28" s="50">
        <v>2022</v>
      </c>
      <c r="D28" s="51" t="s">
        <v>288</v>
      </c>
      <c r="E28" s="50">
        <v>33</v>
      </c>
      <c r="F28" s="50">
        <v>100</v>
      </c>
      <c r="G28" s="50">
        <v>100</v>
      </c>
      <c r="H28" s="50">
        <v>26</v>
      </c>
      <c r="I28" s="50">
        <v>220.9</v>
      </c>
      <c r="J28" s="50">
        <v>15.1</v>
      </c>
      <c r="K28" s="50">
        <v>2.98</v>
      </c>
      <c r="L28" s="8">
        <f t="shared" si="0"/>
        <v>392.59999999999997</v>
      </c>
      <c r="M28" s="8">
        <f t="shared" si="1"/>
        <v>658.28200000000004</v>
      </c>
      <c r="N28" s="8">
        <f t="shared" si="2"/>
        <v>1050.8820000000001</v>
      </c>
    </row>
    <row r="29" spans="1:14" x14ac:dyDescent="0.35">
      <c r="A29" s="50">
        <v>916319908</v>
      </c>
      <c r="B29" s="51" t="s">
        <v>367</v>
      </c>
      <c r="C29" s="50">
        <v>2022</v>
      </c>
      <c r="D29" s="51" t="s">
        <v>289</v>
      </c>
      <c r="E29" s="50">
        <v>66</v>
      </c>
      <c r="F29" s="50">
        <v>100</v>
      </c>
      <c r="G29" s="50">
        <v>100</v>
      </c>
      <c r="H29" s="50">
        <v>2</v>
      </c>
      <c r="I29" s="50">
        <v>8.3960000000000008</v>
      </c>
      <c r="J29" s="50">
        <v>15.1</v>
      </c>
      <c r="K29" s="50">
        <v>10.292</v>
      </c>
      <c r="L29" s="8">
        <f t="shared" ref="L29" si="3">H29*0.5*(F29/100+G29/100)*J29</f>
        <v>30.2</v>
      </c>
      <c r="M29" s="8">
        <f t="shared" ref="M29" si="4">I29*0.5*(F29/100+G29/100)*K29</f>
        <v>86.411632000000012</v>
      </c>
      <c r="N29" s="8">
        <f t="shared" ref="N29" si="5">M29+L29</f>
        <v>116.61163200000001</v>
      </c>
    </row>
  </sheetData>
  <autoFilter ref="A2:N28" xr:uid="{00000000-0009-0000-0000-000011000000}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130A3-6C6A-4AFD-AF8A-EE5A915F1929}">
  <dimension ref="A1:B21"/>
  <sheetViews>
    <sheetView workbookViewId="0"/>
  </sheetViews>
  <sheetFormatPr baseColWidth="10" defaultRowHeight="14.5" x14ac:dyDescent="0.35"/>
  <cols>
    <col min="1" max="1" width="13.54296875" bestFit="1" customWidth="1"/>
    <col min="2" max="2" width="44.6328125" bestFit="1" customWidth="1"/>
  </cols>
  <sheetData>
    <row r="1" spans="1:2" x14ac:dyDescent="0.35">
      <c r="A1" s="24" t="s">
        <v>306</v>
      </c>
      <c r="B1" t="s">
        <v>537</v>
      </c>
    </row>
    <row r="2" spans="1:2" x14ac:dyDescent="0.35">
      <c r="A2" s="25">
        <v>912631532</v>
      </c>
      <c r="B2" s="26">
        <v>1175.4583119999998</v>
      </c>
    </row>
    <row r="3" spans="1:2" x14ac:dyDescent="0.35">
      <c r="A3" s="25">
        <v>915635857</v>
      </c>
      <c r="B3" s="26">
        <v>260.30315199999995</v>
      </c>
    </row>
    <row r="4" spans="1:2" x14ac:dyDescent="0.35">
      <c r="A4" s="25">
        <v>916319908</v>
      </c>
      <c r="B4" s="26">
        <v>116.61163200000001</v>
      </c>
    </row>
    <row r="5" spans="1:2" x14ac:dyDescent="0.35">
      <c r="A5" s="25">
        <v>917424799</v>
      </c>
      <c r="B5" s="26">
        <v>537.6</v>
      </c>
    </row>
    <row r="6" spans="1:2" x14ac:dyDescent="0.35">
      <c r="A6" s="25">
        <v>917983550</v>
      </c>
      <c r="B6" s="26">
        <v>0</v>
      </c>
    </row>
    <row r="7" spans="1:2" x14ac:dyDescent="0.35">
      <c r="A7" s="25">
        <v>923152601</v>
      </c>
      <c r="B7" s="26">
        <v>54.209600000000002</v>
      </c>
    </row>
    <row r="8" spans="1:2" x14ac:dyDescent="0.35">
      <c r="A8" s="25">
        <v>926377841</v>
      </c>
      <c r="B8" s="26">
        <v>107.50484799999998</v>
      </c>
    </row>
    <row r="9" spans="1:2" x14ac:dyDescent="0.35">
      <c r="A9" s="25">
        <v>962986633</v>
      </c>
      <c r="B9" s="26">
        <v>37.450000000000003</v>
      </c>
    </row>
    <row r="10" spans="1:2" x14ac:dyDescent="0.35">
      <c r="A10" s="25">
        <v>971058854</v>
      </c>
      <c r="B10" s="26">
        <v>78.876000000000005</v>
      </c>
    </row>
    <row r="11" spans="1:2" x14ac:dyDescent="0.35">
      <c r="A11" s="25">
        <v>976944801</v>
      </c>
      <c r="B11" s="26">
        <v>406.08</v>
      </c>
    </row>
    <row r="12" spans="1:2" x14ac:dyDescent="0.35">
      <c r="A12" s="25">
        <v>977285712</v>
      </c>
      <c r="B12" s="26">
        <v>55.759799999999998</v>
      </c>
    </row>
    <row r="13" spans="1:2" x14ac:dyDescent="0.35">
      <c r="A13" s="25">
        <v>978631029</v>
      </c>
      <c r="B13" s="26">
        <v>1050.8820000000001</v>
      </c>
    </row>
    <row r="14" spans="1:2" x14ac:dyDescent="0.35">
      <c r="A14" s="25">
        <v>979151950</v>
      </c>
      <c r="B14" s="26">
        <v>297.98754799999995</v>
      </c>
    </row>
    <row r="15" spans="1:2" x14ac:dyDescent="0.35">
      <c r="A15" s="25">
        <v>980038408</v>
      </c>
      <c r="B15" s="26">
        <v>408.08000000000004</v>
      </c>
    </row>
    <row r="16" spans="1:2" x14ac:dyDescent="0.35">
      <c r="A16" s="25">
        <v>980489698</v>
      </c>
      <c r="B16" s="26">
        <v>1854.8951999999999</v>
      </c>
    </row>
    <row r="17" spans="1:2" x14ac:dyDescent="0.35">
      <c r="A17" s="25">
        <v>982974011</v>
      </c>
      <c r="B17" s="26">
        <v>388.59999999999997</v>
      </c>
    </row>
    <row r="18" spans="1:2" x14ac:dyDescent="0.35">
      <c r="A18" s="25">
        <v>985411131</v>
      </c>
      <c r="B18" s="26">
        <v>189.93199999999999</v>
      </c>
    </row>
    <row r="19" spans="1:2" x14ac:dyDescent="0.35">
      <c r="A19" s="25">
        <v>988807648</v>
      </c>
      <c r="B19" s="26">
        <v>443.96177999999998</v>
      </c>
    </row>
    <row r="20" spans="1:2" x14ac:dyDescent="0.35">
      <c r="A20" s="25">
        <v>998509289</v>
      </c>
      <c r="B20" s="26">
        <v>183.88879999999997</v>
      </c>
    </row>
    <row r="21" spans="1:2" x14ac:dyDescent="0.35">
      <c r="A21" s="25" t="s">
        <v>369</v>
      </c>
      <c r="B21" s="26">
        <v>7648.0806719999991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64152832-9f03-4628-8f8a-984f7e09cd82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2021-03-02T00:00:00+00:00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TaxCatchAllLabel xmlns="08670d86-fc33-4f61-bf51-96e019343c8b" xsi:nil="true"/>
    <fb87f3f3a1014cb4ad0ec65499e03bb4 xmlns="caf9241f-7654-46e4-b38c-0683f7584438">
      <Terms xmlns="http://schemas.microsoft.com/office/infopath/2007/PartnerControls"/>
    </fb87f3f3a1014cb4ad0ec65499e03bb4>
    <Slette_x003f_ xmlns="caf9241f-7654-46e4-b38c-0683f7584438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Props1.xml><?xml version="1.0" encoding="utf-8"?>
<ds:datastoreItem xmlns:ds="http://schemas.openxmlformats.org/officeDocument/2006/customXml" ds:itemID="{9394D64E-63FA-4546-A426-D9422D88CB2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188A1D44-D411-4976-B26B-1CDB114B77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B9E78-D671-4742-9114-2440B53C7B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F348665-3AC0-422E-8CB1-81CC2FB48F4E}">
  <ds:schemaRefs>
    <ds:schemaRef ds:uri="http://schemas.microsoft.com/office/2006/metadata/properties"/>
    <ds:schemaRef ds:uri="http://schemas.microsoft.com/office/infopath/2007/PartnerControls"/>
    <ds:schemaRef ds:uri="caf9241f-7654-46e4-b38c-0683f7584438"/>
    <ds:schemaRef ds:uri="08670d86-fc33-4f61-bf51-96e019343c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18</vt:i4>
      </vt:variant>
    </vt:vector>
  </HeadingPairs>
  <TitlesOfParts>
    <vt:vector size="18" baseType="lpstr">
      <vt:lpstr>Luftlinje</vt:lpstr>
      <vt:lpstr>Luftlinje Pivot</vt:lpstr>
      <vt:lpstr>Luftfartshinder</vt:lpstr>
      <vt:lpstr>HinderPivot</vt:lpstr>
      <vt:lpstr>Vekt Luftlinje</vt:lpstr>
      <vt:lpstr>Jordkabel</vt:lpstr>
      <vt:lpstr>Jordkabel Pivot</vt:lpstr>
      <vt:lpstr>Beregning jordkabelvekt</vt:lpstr>
      <vt:lpstr>Sjøkabel</vt:lpstr>
      <vt:lpstr>Sjøkabel Pivot</vt:lpstr>
      <vt:lpstr>Trafo</vt:lpstr>
      <vt:lpstr>Trafo pivot</vt:lpstr>
      <vt:lpstr>Avgang</vt:lpstr>
      <vt:lpstr>Avgang pivot</vt:lpstr>
      <vt:lpstr>Stasjon</vt:lpstr>
      <vt:lpstr>Stasjon pivot</vt:lpstr>
      <vt:lpstr>Kompensering</vt:lpstr>
      <vt:lpstr>Kompensering pivot</vt:lpstr>
    </vt:vector>
  </TitlesOfParts>
  <Company>NVE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Kordahl Ole-Petter</dc:creator>
  <cp:lastModifiedBy>Mona Helen Heien</cp:lastModifiedBy>
  <dcterms:created xsi:type="dcterms:W3CDTF">2019-10-30T09:56:55Z</dcterms:created>
  <dcterms:modified xsi:type="dcterms:W3CDTF">2025-02-06T13:57:15Z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0x010100098B676CC530A34A9FB1F4ACAD0C0A17</vt:lpwstr>
  </property>
  <property fmtid="{D5CDD505-2E9C-101B-9397-08002B2CF9AE}" pid="3" name="MediaServiceImageTags">
    <vt:lpwstr/>
  </property>
  <property fmtid="{D5CDD505-2E9C-101B-9397-08002B2CF9AE}" pid="4" name="NVE_Tema">
    <vt:lpwstr/>
  </property>
  <property fmtid="{D5CDD505-2E9C-101B-9397-08002B2CF9AE}" pid="5" name="NVE_Dokumenttype">
    <vt:lpwstr/>
  </property>
  <property fmtid="{D5CDD505-2E9C-101B-9397-08002B2CF9AE}" pid="6" name="Dokumenttype_termsett">
    <vt:lpwstr/>
  </property>
  <property fmtid="{D5CDD505-2E9C-101B-9397-08002B2CF9AE}" pid="7" name="Fagtema0">
    <vt:lpwstr/>
  </property>
</Properties>
</file>