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eazure.sharepoint.com/sites/ORG-EKB/Delte dokumenter/Energibruk/Energibruksrapporten/Energibruksrapporten 2023/"/>
    </mc:Choice>
  </mc:AlternateContent>
  <xr:revisionPtr revIDLastSave="2021" documentId="8_{A7B4B500-22D1-4E27-ACCD-DB290AC7E115}" xr6:coauthVersionLast="47" xr6:coauthVersionMax="47" xr10:uidLastSave="{4E58404C-C035-4237-ABCD-4051D3E3E170}"/>
  <bookViews>
    <workbookView xWindow="-110" yWindow="-110" windowWidth="19420" windowHeight="10300" tabRatio="612" firstSheet="23" activeTab="25" xr2:uid="{1A602075-5874-4B57-BF2C-03CBA706FC5A}"/>
  </bookViews>
  <sheets>
    <sheet name="Info" sheetId="17" r:id="rId1"/>
    <sheet name="EB2022" sheetId="27" r:id="rId2"/>
    <sheet name="Tot energibruk - vare" sheetId="2" r:id="rId3"/>
    <sheet name="Tot energibruk - sektor" sheetId="21" r:id="rId4"/>
    <sheet name="Strøm" sheetId="23" r:id="rId5"/>
    <sheet name="Energisektor" sheetId="3" r:id="rId6"/>
    <sheet name="Tap" sheetId="4" r:id="rId7"/>
    <sheet name="Råstoff" sheetId="5" r:id="rId8"/>
    <sheet name="Sluttbruk" sheetId="6" r:id="rId9"/>
    <sheet name="Industri" sheetId="7" r:id="rId10"/>
    <sheet name="Transport" sheetId="8" r:id="rId11"/>
    <sheet name="Husholdn" sheetId="9" r:id="rId12"/>
    <sheet name="Tjenesteyting" sheetId="10" r:id="rId13"/>
    <sheet name="Bygg samlet" sheetId="30" r:id="rId14"/>
    <sheet name="Bygg og anlegg" sheetId="29" r:id="rId15"/>
    <sheet name="Landbruk" sheetId="12" r:id="rId16"/>
    <sheet name="Fiske" sheetId="14" r:id="rId17"/>
    <sheet name="Formål i bygg" sheetId="35" r:id="rId18"/>
    <sheet name="Strømbruk i husholdninger" sheetId="34" r:id="rId19"/>
    <sheet name="Kraftpris" sheetId="31" r:id="rId20"/>
    <sheet name="Klimagassutslipp" sheetId="32" r:id="rId21"/>
    <sheet name="Statistikk - kjøretøy" sheetId="36" r:id="rId22"/>
    <sheet name="Nyregistering - Figur" sheetId="42" r:id="rId23"/>
    <sheet name="Energibruk Petroleumssektor" sheetId="43" r:id="rId24"/>
    <sheet name="Strømbruk Petroleumssektor" sheetId="44" r:id="rId25"/>
    <sheet name="Europa" sheetId="45" r:id="rId26"/>
  </sheets>
  <externalReferences>
    <externalReference r:id="rId2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1" i="7" l="1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AH50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2" i="7"/>
  <c r="B51" i="7"/>
  <c r="B50" i="7"/>
  <c r="I19" i="34" l="1"/>
  <c r="J19" i="34"/>
  <c r="K19" i="34"/>
  <c r="H19" i="34"/>
  <c r="C29" i="45"/>
  <c r="D29" i="45"/>
  <c r="E29" i="45"/>
  <c r="F29" i="45"/>
  <c r="G29" i="45"/>
  <c r="H29" i="45"/>
  <c r="B29" i="45"/>
  <c r="C17" i="45"/>
  <c r="D17" i="45"/>
  <c r="E17" i="45"/>
  <c r="F17" i="45"/>
  <c r="G17" i="45"/>
  <c r="H17" i="45"/>
  <c r="B17" i="45"/>
  <c r="C26" i="23"/>
  <c r="D26" i="23"/>
  <c r="E26" i="23"/>
  <c r="F26" i="23"/>
  <c r="G26" i="23"/>
  <c r="H26" i="23"/>
  <c r="I26" i="23"/>
  <c r="B26" i="23"/>
  <c r="J26" i="23"/>
  <c r="B33" i="21"/>
  <c r="C33" i="21"/>
  <c r="B47" i="2"/>
  <c r="C47" i="2"/>
  <c r="X5" i="44"/>
  <c r="W5" i="44"/>
  <c r="V5" i="44"/>
  <c r="U5" i="44"/>
  <c r="T5" i="44"/>
  <c r="S5" i="44"/>
  <c r="R5" i="44"/>
  <c r="Q5" i="44"/>
  <c r="P5" i="44"/>
  <c r="O5" i="44"/>
  <c r="N5" i="44"/>
  <c r="M5" i="44"/>
  <c r="L5" i="44"/>
  <c r="K5" i="44"/>
  <c r="J5" i="44"/>
  <c r="I5" i="44"/>
  <c r="H5" i="44"/>
  <c r="G5" i="44"/>
  <c r="F5" i="44"/>
  <c r="E5" i="44"/>
  <c r="D5" i="44"/>
  <c r="C5" i="44"/>
  <c r="B5" i="44"/>
  <c r="L6" i="43"/>
  <c r="K6" i="43"/>
  <c r="J6" i="43"/>
  <c r="I6" i="43"/>
  <c r="H6" i="43"/>
  <c r="G6" i="43"/>
  <c r="F6" i="43"/>
  <c r="E6" i="43"/>
  <c r="D6" i="43"/>
  <c r="C6" i="43"/>
  <c r="B6" i="43"/>
  <c r="B11" i="35" l="1"/>
  <c r="C14" i="35"/>
  <c r="B15" i="35"/>
  <c r="N7" i="35"/>
  <c r="M7" i="35"/>
  <c r="L7" i="35"/>
  <c r="K7" i="35"/>
  <c r="J7" i="35"/>
  <c r="I7" i="35"/>
  <c r="H7" i="35"/>
  <c r="G7" i="35"/>
  <c r="F7" i="35"/>
  <c r="E7" i="35"/>
  <c r="C13" i="35" s="1"/>
  <c r="D7" i="35"/>
  <c r="C7" i="35"/>
  <c r="B7" i="35"/>
  <c r="B13" i="35" s="1"/>
  <c r="N6" i="35"/>
  <c r="M6" i="35"/>
  <c r="L6" i="35"/>
  <c r="K6" i="35"/>
  <c r="J6" i="35"/>
  <c r="I6" i="35"/>
  <c r="H6" i="35"/>
  <c r="G6" i="35"/>
  <c r="F6" i="35"/>
  <c r="C11" i="35" s="1"/>
  <c r="E6" i="35"/>
  <c r="D6" i="35"/>
  <c r="C6" i="35"/>
  <c r="B6" i="35"/>
  <c r="N5" i="35"/>
  <c r="M5" i="35"/>
  <c r="L5" i="35"/>
  <c r="K5" i="35"/>
  <c r="J5" i="35"/>
  <c r="I5" i="35"/>
  <c r="H5" i="35"/>
  <c r="G5" i="35"/>
  <c r="F5" i="35"/>
  <c r="E5" i="35"/>
  <c r="D5" i="35"/>
  <c r="C12" i="35" s="1"/>
  <c r="C5" i="35"/>
  <c r="B5" i="35"/>
  <c r="B12" i="35" s="1"/>
  <c r="N4" i="35"/>
  <c r="M4" i="35"/>
  <c r="L4" i="35"/>
  <c r="K4" i="35"/>
  <c r="J4" i="35"/>
  <c r="I4" i="35"/>
  <c r="H4" i="35"/>
  <c r="C15" i="35" s="1"/>
  <c r="G4" i="35"/>
  <c r="F4" i="35"/>
  <c r="E4" i="35"/>
  <c r="D4" i="35"/>
  <c r="C4" i="35"/>
  <c r="B4" i="35"/>
  <c r="N3" i="35"/>
  <c r="M3" i="35"/>
  <c r="L3" i="35"/>
  <c r="K3" i="35"/>
  <c r="J3" i="35"/>
  <c r="I3" i="35"/>
  <c r="H3" i="35"/>
  <c r="G3" i="35"/>
  <c r="F3" i="35"/>
  <c r="E3" i="35"/>
  <c r="D3" i="35"/>
  <c r="C3" i="35"/>
  <c r="B3" i="35"/>
  <c r="B14" i="35" s="1"/>
  <c r="N2" i="35"/>
  <c r="M2" i="35"/>
  <c r="L2" i="35"/>
  <c r="K2" i="35"/>
  <c r="J2" i="35"/>
  <c r="I2" i="35"/>
  <c r="H2" i="35"/>
  <c r="G2" i="35"/>
  <c r="F2" i="35"/>
  <c r="E2" i="35"/>
  <c r="D2" i="35"/>
  <c r="C16" i="35" s="1"/>
  <c r="C2" i="35"/>
  <c r="B2" i="35"/>
  <c r="B16" i="35" s="1"/>
  <c r="AJ11" i="9" l="1"/>
  <c r="H32" i="32"/>
  <c r="D32" i="32"/>
  <c r="H31" i="32"/>
  <c r="F31" i="32"/>
  <c r="D31" i="32"/>
  <c r="B31" i="32"/>
  <c r="H29" i="32"/>
  <c r="D29" i="32"/>
  <c r="H28" i="32"/>
  <c r="D28" i="32"/>
  <c r="H27" i="32"/>
  <c r="F27" i="32"/>
  <c r="D27" i="32"/>
  <c r="B27" i="32"/>
  <c r="AH21" i="32"/>
  <c r="I32" i="32" s="1"/>
  <c r="AG21" i="32"/>
  <c r="AF21" i="32"/>
  <c r="AE21" i="32"/>
  <c r="AD21" i="32"/>
  <c r="AC21" i="32"/>
  <c r="AB21" i="32"/>
  <c r="AA21" i="32"/>
  <c r="G32" i="32" s="1"/>
  <c r="Z21" i="32"/>
  <c r="Y21" i="32"/>
  <c r="X21" i="32"/>
  <c r="W21" i="32"/>
  <c r="V21" i="32"/>
  <c r="F32" i="32" s="1"/>
  <c r="U21" i="32"/>
  <c r="T21" i="32"/>
  <c r="S21" i="32"/>
  <c r="R21" i="32"/>
  <c r="Q21" i="32"/>
  <c r="E32" i="32" s="1"/>
  <c r="P21" i="32"/>
  <c r="O21" i="32"/>
  <c r="N21" i="32"/>
  <c r="M21" i="32"/>
  <c r="L21" i="32"/>
  <c r="K21" i="32"/>
  <c r="J21" i="32"/>
  <c r="I21" i="32"/>
  <c r="H21" i="32"/>
  <c r="G21" i="32"/>
  <c r="C32" i="32" s="1"/>
  <c r="F21" i="32"/>
  <c r="E21" i="32"/>
  <c r="D21" i="32"/>
  <c r="C21" i="32"/>
  <c r="B21" i="32"/>
  <c r="B32" i="32" s="1"/>
  <c r="AH20" i="32"/>
  <c r="I31" i="32" s="1"/>
  <c r="AG20" i="32"/>
  <c r="AF20" i="32"/>
  <c r="AE20" i="32"/>
  <c r="AD20" i="32"/>
  <c r="AC20" i="32"/>
  <c r="AB20" i="32"/>
  <c r="AA20" i="32"/>
  <c r="G31" i="32" s="1"/>
  <c r="Z20" i="32"/>
  <c r="Y20" i="32"/>
  <c r="X20" i="32"/>
  <c r="W20" i="32"/>
  <c r="V20" i="32"/>
  <c r="U20" i="32"/>
  <c r="T20" i="32"/>
  <c r="S20" i="32"/>
  <c r="R20" i="32"/>
  <c r="Q20" i="32"/>
  <c r="E31" i="32" s="1"/>
  <c r="P20" i="32"/>
  <c r="O20" i="32"/>
  <c r="N20" i="32"/>
  <c r="M20" i="32"/>
  <c r="L20" i="32"/>
  <c r="K20" i="32"/>
  <c r="J20" i="32"/>
  <c r="I20" i="32"/>
  <c r="H20" i="32"/>
  <c r="G20" i="32"/>
  <c r="C31" i="32" s="1"/>
  <c r="F20" i="32"/>
  <c r="E20" i="32"/>
  <c r="D20" i="32"/>
  <c r="C20" i="32"/>
  <c r="B20" i="32"/>
  <c r="AH19" i="32"/>
  <c r="I30" i="32" s="1"/>
  <c r="AG19" i="32"/>
  <c r="AF19" i="32"/>
  <c r="H30" i="32" s="1"/>
  <c r="AE19" i="32"/>
  <c r="AD19" i="32"/>
  <c r="AC19" i="32"/>
  <c r="AB19" i="32"/>
  <c r="AA19" i="32"/>
  <c r="G30" i="32" s="1"/>
  <c r="Z19" i="32"/>
  <c r="Y19" i="32"/>
  <c r="X19" i="32"/>
  <c r="W19" i="32"/>
  <c r="V19" i="32"/>
  <c r="F30" i="32" s="1"/>
  <c r="U19" i="32"/>
  <c r="T19" i="32"/>
  <c r="S19" i="32"/>
  <c r="R19" i="32"/>
  <c r="Q19" i="32"/>
  <c r="E30" i="32" s="1"/>
  <c r="P19" i="32"/>
  <c r="O19" i="32"/>
  <c r="N19" i="32"/>
  <c r="M19" i="32"/>
  <c r="L19" i="32"/>
  <c r="D30" i="32" s="1"/>
  <c r="K19" i="32"/>
  <c r="J19" i="32"/>
  <c r="I19" i="32"/>
  <c r="H19" i="32"/>
  <c r="G19" i="32"/>
  <c r="C30" i="32" s="1"/>
  <c r="F19" i="32"/>
  <c r="E19" i="32"/>
  <c r="D19" i="32"/>
  <c r="C19" i="32"/>
  <c r="B19" i="32"/>
  <c r="B30" i="32" s="1"/>
  <c r="AH18" i="32"/>
  <c r="I29" i="32" s="1"/>
  <c r="AG18" i="32"/>
  <c r="AG23" i="32" s="1"/>
  <c r="AF18" i="32"/>
  <c r="AE18" i="32"/>
  <c r="AD18" i="32"/>
  <c r="AC18" i="32"/>
  <c r="AC23" i="32" s="1"/>
  <c r="AB18" i="32"/>
  <c r="AA18" i="32"/>
  <c r="G29" i="32" s="1"/>
  <c r="Z18" i="32"/>
  <c r="Y18" i="32"/>
  <c r="Y23" i="32" s="1"/>
  <c r="X18" i="32"/>
  <c r="W18" i="32"/>
  <c r="V18" i="32"/>
  <c r="F29" i="32" s="1"/>
  <c r="U18" i="32"/>
  <c r="U23" i="32" s="1"/>
  <c r="T18" i="32"/>
  <c r="S18" i="32"/>
  <c r="R18" i="32"/>
  <c r="Q18" i="32"/>
  <c r="E29" i="32" s="1"/>
  <c r="P18" i="32"/>
  <c r="O18" i="32"/>
  <c r="N18" i="32"/>
  <c r="M18" i="32"/>
  <c r="M23" i="32" s="1"/>
  <c r="L18" i="32"/>
  <c r="K18" i="32"/>
  <c r="J18" i="32"/>
  <c r="I18" i="32"/>
  <c r="I23" i="32" s="1"/>
  <c r="H18" i="32"/>
  <c r="G18" i="32"/>
  <c r="C29" i="32" s="1"/>
  <c r="F18" i="32"/>
  <c r="E18" i="32"/>
  <c r="E23" i="32" s="1"/>
  <c r="D18" i="32"/>
  <c r="C18" i="32"/>
  <c r="B18" i="32"/>
  <c r="B29" i="32" s="1"/>
  <c r="AH17" i="32"/>
  <c r="I28" i="32" s="1"/>
  <c r="AG17" i="32"/>
  <c r="AF17" i="32"/>
  <c r="AE17" i="32"/>
  <c r="AD17" i="32"/>
  <c r="AC17" i="32"/>
  <c r="AB17" i="32"/>
  <c r="AA17" i="32"/>
  <c r="G28" i="32" s="1"/>
  <c r="Z17" i="32"/>
  <c r="Y17" i="32"/>
  <c r="X17" i="32"/>
  <c r="W17" i="32"/>
  <c r="V17" i="32"/>
  <c r="F28" i="32" s="1"/>
  <c r="U17" i="32"/>
  <c r="T17" i="32"/>
  <c r="S17" i="32"/>
  <c r="R17" i="32"/>
  <c r="Q17" i="32"/>
  <c r="E28" i="32" s="1"/>
  <c r="P17" i="32"/>
  <c r="O17" i="32"/>
  <c r="N17" i="32"/>
  <c r="M17" i="32"/>
  <c r="L17" i="32"/>
  <c r="K17" i="32"/>
  <c r="J17" i="32"/>
  <c r="I17" i="32"/>
  <c r="H17" i="32"/>
  <c r="G17" i="32"/>
  <c r="C28" i="32" s="1"/>
  <c r="F17" i="32"/>
  <c r="E17" i="32"/>
  <c r="D17" i="32"/>
  <c r="C17" i="32"/>
  <c r="B17" i="32"/>
  <c r="B28" i="32" s="1"/>
  <c r="AH16" i="32"/>
  <c r="I27" i="32" s="1"/>
  <c r="AG16" i="32"/>
  <c r="AF16" i="32"/>
  <c r="AE16" i="32"/>
  <c r="AE23" i="32" s="1"/>
  <c r="AD16" i="32"/>
  <c r="AC16" i="32"/>
  <c r="AB16" i="32"/>
  <c r="AA16" i="32"/>
  <c r="G27" i="32" s="1"/>
  <c r="Z16" i="32"/>
  <c r="Y16" i="32"/>
  <c r="X16" i="32"/>
  <c r="W16" i="32"/>
  <c r="W23" i="32" s="1"/>
  <c r="V16" i="32"/>
  <c r="U16" i="32"/>
  <c r="T16" i="32"/>
  <c r="S16" i="32"/>
  <c r="S23" i="32" s="1"/>
  <c r="R16" i="32"/>
  <c r="Q16" i="32"/>
  <c r="E27" i="32" s="1"/>
  <c r="P16" i="32"/>
  <c r="O16" i="32"/>
  <c r="O23" i="32" s="1"/>
  <c r="N16" i="32"/>
  <c r="M16" i="32"/>
  <c r="L16" i="32"/>
  <c r="K16" i="32"/>
  <c r="K23" i="32" s="1"/>
  <c r="J16" i="32"/>
  <c r="I16" i="32"/>
  <c r="H16" i="32"/>
  <c r="G16" i="32"/>
  <c r="C27" i="32" s="1"/>
  <c r="F16" i="32"/>
  <c r="E16" i="32"/>
  <c r="D16" i="32"/>
  <c r="C16" i="32"/>
  <c r="C23" i="32" s="1"/>
  <c r="B16" i="32"/>
  <c r="AH15" i="32"/>
  <c r="I26" i="32" s="1"/>
  <c r="AG15" i="32"/>
  <c r="AF15" i="32"/>
  <c r="AF23" i="32" s="1"/>
  <c r="AE15" i="32"/>
  <c r="AD15" i="32"/>
  <c r="AD23" i="32" s="1"/>
  <c r="AC15" i="32"/>
  <c r="AB15" i="32"/>
  <c r="AB23" i="32" s="1"/>
  <c r="AA15" i="32"/>
  <c r="G26" i="32" s="1"/>
  <c r="G34" i="32" s="1"/>
  <c r="Z15" i="32"/>
  <c r="Z23" i="32" s="1"/>
  <c r="Y15" i="32"/>
  <c r="X15" i="32"/>
  <c r="X23" i="32" s="1"/>
  <c r="W15" i="32"/>
  <c r="V15" i="32"/>
  <c r="V23" i="32" s="1"/>
  <c r="U15" i="32"/>
  <c r="T15" i="32"/>
  <c r="T23" i="32" s="1"/>
  <c r="S15" i="32"/>
  <c r="R15" i="32"/>
  <c r="R23" i="32" s="1"/>
  <c r="Q15" i="32"/>
  <c r="E26" i="32" s="1"/>
  <c r="P15" i="32"/>
  <c r="P23" i="32" s="1"/>
  <c r="O15" i="32"/>
  <c r="N15" i="32"/>
  <c r="N23" i="32" s="1"/>
  <c r="M15" i="32"/>
  <c r="L15" i="32"/>
  <c r="L23" i="32" s="1"/>
  <c r="K15" i="32"/>
  <c r="J15" i="32"/>
  <c r="J23" i="32" s="1"/>
  <c r="I15" i="32"/>
  <c r="H15" i="32"/>
  <c r="H23" i="32" s="1"/>
  <c r="G15" i="32"/>
  <c r="C26" i="32" s="1"/>
  <c r="C34" i="32" s="1"/>
  <c r="F15" i="32"/>
  <c r="F23" i="32" s="1"/>
  <c r="E15" i="32"/>
  <c r="D15" i="32"/>
  <c r="D23" i="32" s="1"/>
  <c r="C15" i="32"/>
  <c r="B15" i="32"/>
  <c r="B23" i="32" s="1"/>
  <c r="E34" i="32" l="1"/>
  <c r="I34" i="32"/>
  <c r="Q23" i="32"/>
  <c r="D26" i="32"/>
  <c r="D34" i="32" s="1"/>
  <c r="H26" i="32"/>
  <c r="H34" i="32" s="1"/>
  <c r="G23" i="32"/>
  <c r="AA23" i="32"/>
  <c r="B26" i="32"/>
  <c r="B34" i="32" s="1"/>
  <c r="F26" i="32"/>
  <c r="F34" i="32" s="1"/>
  <c r="AH23" i="32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AG41" i="7"/>
  <c r="B41" i="7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F20" i="23"/>
  <c r="AG20" i="23"/>
  <c r="AH20" i="23"/>
  <c r="AI20" i="23"/>
  <c r="AJ20" i="23"/>
  <c r="AK20" i="23"/>
  <c r="AL20" i="23"/>
  <c r="AM20" i="23"/>
  <c r="AN20" i="23"/>
  <c r="AO20" i="23"/>
  <c r="AP20" i="23"/>
  <c r="J20" i="23"/>
  <c r="K22" i="23"/>
  <c r="L22" i="23"/>
  <c r="M22" i="23"/>
  <c r="N22" i="23"/>
  <c r="O22" i="23"/>
  <c r="P22" i="23"/>
  <c r="Q22" i="23"/>
  <c r="R22" i="23"/>
  <c r="S22" i="23"/>
  <c r="T22" i="23"/>
  <c r="U22" i="23"/>
  <c r="V22" i="23"/>
  <c r="W22" i="23"/>
  <c r="X22" i="23"/>
  <c r="Y22" i="23"/>
  <c r="Z22" i="23"/>
  <c r="AA22" i="23"/>
  <c r="AB22" i="23"/>
  <c r="AC22" i="23"/>
  <c r="AD22" i="23"/>
  <c r="AE22" i="23"/>
  <c r="AF22" i="23"/>
  <c r="AG22" i="23"/>
  <c r="AH22" i="23"/>
  <c r="AI22" i="23"/>
  <c r="AJ22" i="23"/>
  <c r="AK22" i="23"/>
  <c r="AL22" i="23"/>
  <c r="AM22" i="23"/>
  <c r="AN22" i="23"/>
  <c r="AO22" i="23"/>
  <c r="AP22" i="23"/>
  <c r="J22" i="23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AD26" i="21"/>
  <c r="AE26" i="21"/>
  <c r="AF26" i="21"/>
  <c r="AG26" i="21"/>
  <c r="AH26" i="21"/>
  <c r="AI26" i="21"/>
  <c r="AJ26" i="21"/>
  <c r="D26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A29" i="21"/>
  <c r="AB29" i="21"/>
  <c r="AC29" i="21"/>
  <c r="AD29" i="21"/>
  <c r="AE29" i="21"/>
  <c r="AF29" i="21"/>
  <c r="AG29" i="21"/>
  <c r="AH29" i="21"/>
  <c r="AI29" i="21"/>
  <c r="AJ29" i="21"/>
  <c r="D29" i="21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B8" i="7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B35" i="3"/>
  <c r="C6" i="5" l="1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B6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B8" i="5"/>
  <c r="AH6" i="30" l="1"/>
  <c r="C16" i="30"/>
  <c r="D16" i="30"/>
  <c r="E16" i="30"/>
  <c r="F16" i="30"/>
  <c r="G16" i="30"/>
  <c r="H16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V16" i="30"/>
  <c r="W16" i="30"/>
  <c r="X16" i="30"/>
  <c r="Y16" i="30"/>
  <c r="Z16" i="30"/>
  <c r="AA16" i="30"/>
  <c r="AB16" i="30"/>
  <c r="AC16" i="30"/>
  <c r="AD16" i="30"/>
  <c r="AE16" i="30"/>
  <c r="AF16" i="30"/>
  <c r="AG16" i="30"/>
  <c r="B16" i="30"/>
  <c r="C14" i="30"/>
  <c r="D14" i="30"/>
  <c r="E14" i="30"/>
  <c r="F14" i="30"/>
  <c r="G14" i="30"/>
  <c r="H14" i="30"/>
  <c r="I14" i="30"/>
  <c r="J14" i="30"/>
  <c r="K14" i="30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Y14" i="30"/>
  <c r="Z14" i="30"/>
  <c r="AA14" i="30"/>
  <c r="AB14" i="30"/>
  <c r="AC14" i="30"/>
  <c r="AD14" i="30"/>
  <c r="AE14" i="30"/>
  <c r="AF14" i="30"/>
  <c r="AG14" i="30"/>
  <c r="AH14" i="30"/>
  <c r="B14" i="3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B16" i="10"/>
  <c r="C6" i="30"/>
  <c r="D6" i="30"/>
  <c r="E6" i="30"/>
  <c r="F6" i="30"/>
  <c r="G6" i="30"/>
  <c r="H6" i="30"/>
  <c r="I6" i="30"/>
  <c r="J6" i="30"/>
  <c r="K6" i="30"/>
  <c r="L6" i="30"/>
  <c r="M6" i="30"/>
  <c r="N6" i="30"/>
  <c r="O6" i="30"/>
  <c r="P6" i="30"/>
  <c r="Q6" i="30"/>
  <c r="R6" i="30"/>
  <c r="S6" i="30"/>
  <c r="T6" i="30"/>
  <c r="U6" i="30"/>
  <c r="V6" i="30"/>
  <c r="W6" i="30"/>
  <c r="X6" i="30"/>
  <c r="Y6" i="30"/>
  <c r="Z6" i="30"/>
  <c r="AA6" i="30"/>
  <c r="AB6" i="30"/>
  <c r="AC6" i="30"/>
  <c r="AD6" i="30"/>
  <c r="AE6" i="30"/>
  <c r="AF6" i="30"/>
  <c r="AG6" i="30"/>
  <c r="C7" i="30"/>
  <c r="D7" i="30"/>
  <c r="E7" i="30"/>
  <c r="F7" i="30"/>
  <c r="G7" i="30"/>
  <c r="H7" i="30"/>
  <c r="I7" i="30"/>
  <c r="J7" i="30"/>
  <c r="K7" i="30"/>
  <c r="L7" i="30"/>
  <c r="M7" i="30"/>
  <c r="N7" i="30"/>
  <c r="O7" i="30"/>
  <c r="P7" i="30"/>
  <c r="Q7" i="30"/>
  <c r="R7" i="30"/>
  <c r="S7" i="30"/>
  <c r="T7" i="30"/>
  <c r="U7" i="30"/>
  <c r="V7" i="30"/>
  <c r="W7" i="30"/>
  <c r="X7" i="30"/>
  <c r="Y7" i="30"/>
  <c r="Z7" i="30"/>
  <c r="AA7" i="30"/>
  <c r="AB7" i="30"/>
  <c r="AC7" i="30"/>
  <c r="AD7" i="30"/>
  <c r="AE7" i="30"/>
  <c r="AF7" i="30"/>
  <c r="AG7" i="30"/>
  <c r="AH7" i="30"/>
  <c r="C8" i="30"/>
  <c r="D8" i="30"/>
  <c r="E8" i="30"/>
  <c r="F8" i="30"/>
  <c r="G8" i="30"/>
  <c r="H8" i="30"/>
  <c r="I8" i="30"/>
  <c r="J8" i="30"/>
  <c r="K8" i="30"/>
  <c r="L8" i="30"/>
  <c r="M8" i="30"/>
  <c r="N8" i="30"/>
  <c r="O8" i="30"/>
  <c r="P8" i="30"/>
  <c r="Q8" i="30"/>
  <c r="R8" i="30"/>
  <c r="S8" i="30"/>
  <c r="T8" i="30"/>
  <c r="U8" i="30"/>
  <c r="V8" i="30"/>
  <c r="W8" i="30"/>
  <c r="X8" i="30"/>
  <c r="Y8" i="30"/>
  <c r="Z8" i="30"/>
  <c r="AA8" i="30"/>
  <c r="AB8" i="30"/>
  <c r="AC8" i="30"/>
  <c r="AD8" i="30"/>
  <c r="AE8" i="30"/>
  <c r="AF8" i="30"/>
  <c r="AG8" i="30"/>
  <c r="AH8" i="30"/>
  <c r="C9" i="30"/>
  <c r="D9" i="30"/>
  <c r="E9" i="30"/>
  <c r="F9" i="30"/>
  <c r="G9" i="30"/>
  <c r="H9" i="30"/>
  <c r="I9" i="30"/>
  <c r="J9" i="30"/>
  <c r="K9" i="30"/>
  <c r="L9" i="30"/>
  <c r="M9" i="30"/>
  <c r="N9" i="30"/>
  <c r="O9" i="30"/>
  <c r="P9" i="30"/>
  <c r="Q9" i="30"/>
  <c r="R9" i="30"/>
  <c r="S9" i="30"/>
  <c r="T9" i="30"/>
  <c r="U9" i="30"/>
  <c r="V9" i="30"/>
  <c r="W9" i="30"/>
  <c r="X9" i="30"/>
  <c r="Y9" i="30"/>
  <c r="Z9" i="30"/>
  <c r="AA9" i="30"/>
  <c r="AB9" i="30"/>
  <c r="AC9" i="30"/>
  <c r="AD9" i="30"/>
  <c r="AE9" i="30"/>
  <c r="AF9" i="30"/>
  <c r="AG9" i="30"/>
  <c r="AH9" i="30"/>
  <c r="C10" i="30"/>
  <c r="D10" i="30"/>
  <c r="E10" i="30"/>
  <c r="F10" i="30"/>
  <c r="G10" i="30"/>
  <c r="H10" i="30"/>
  <c r="I10" i="30"/>
  <c r="J10" i="30"/>
  <c r="K10" i="30"/>
  <c r="L10" i="30"/>
  <c r="M10" i="30"/>
  <c r="N10" i="30"/>
  <c r="O10" i="30"/>
  <c r="P10" i="30"/>
  <c r="Q10" i="30"/>
  <c r="R10" i="30"/>
  <c r="S10" i="30"/>
  <c r="T10" i="30"/>
  <c r="U10" i="30"/>
  <c r="V10" i="30"/>
  <c r="W10" i="30"/>
  <c r="X10" i="30"/>
  <c r="Y10" i="30"/>
  <c r="Y12" i="30" s="1"/>
  <c r="Z10" i="30"/>
  <c r="AA10" i="30"/>
  <c r="AB10" i="30"/>
  <c r="AC10" i="30"/>
  <c r="AD10" i="30"/>
  <c r="AE10" i="30"/>
  <c r="AF10" i="30"/>
  <c r="AG10" i="30"/>
  <c r="AG12" i="30" s="1"/>
  <c r="AH10" i="30"/>
  <c r="B10" i="30"/>
  <c r="B9" i="30"/>
  <c r="B8" i="30"/>
  <c r="B7" i="30"/>
  <c r="B6" i="30"/>
  <c r="O12" i="30"/>
  <c r="G12" i="30"/>
  <c r="E12" i="30"/>
  <c r="K18" i="23"/>
  <c r="L18" i="23"/>
  <c r="M18" i="23"/>
  <c r="N18" i="23"/>
  <c r="O18" i="23"/>
  <c r="P18" i="23"/>
  <c r="Q18" i="23"/>
  <c r="R18" i="23"/>
  <c r="S18" i="23"/>
  <c r="T18" i="23"/>
  <c r="U18" i="23"/>
  <c r="V18" i="23"/>
  <c r="W18" i="23"/>
  <c r="X18" i="23"/>
  <c r="Y18" i="23"/>
  <c r="Z18" i="23"/>
  <c r="AA18" i="23"/>
  <c r="AB18" i="23"/>
  <c r="AC18" i="23"/>
  <c r="AD18" i="23"/>
  <c r="AE18" i="23"/>
  <c r="AF18" i="23"/>
  <c r="AG18" i="23"/>
  <c r="AH18" i="23"/>
  <c r="AI18" i="23"/>
  <c r="AJ18" i="23"/>
  <c r="AK18" i="23"/>
  <c r="AL18" i="23"/>
  <c r="AM18" i="23"/>
  <c r="AN18" i="23"/>
  <c r="AO18" i="23"/>
  <c r="AP18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W19" i="23"/>
  <c r="X19" i="23"/>
  <c r="Y19" i="23"/>
  <c r="Z19" i="23"/>
  <c r="AA19" i="23"/>
  <c r="AB19" i="23"/>
  <c r="AC19" i="23"/>
  <c r="AD19" i="23"/>
  <c r="AE19" i="23"/>
  <c r="AF19" i="23"/>
  <c r="AG19" i="23"/>
  <c r="AH19" i="23"/>
  <c r="AI19" i="23"/>
  <c r="AJ19" i="23"/>
  <c r="AK19" i="23"/>
  <c r="AL19" i="23"/>
  <c r="AM19" i="23"/>
  <c r="AN19" i="23"/>
  <c r="AO19" i="23"/>
  <c r="AP19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Z21" i="23"/>
  <c r="AA21" i="23"/>
  <c r="AB21" i="23"/>
  <c r="AC21" i="23"/>
  <c r="AD21" i="23"/>
  <c r="AE21" i="23"/>
  <c r="AF21" i="23"/>
  <c r="AG21" i="23"/>
  <c r="AH21" i="23"/>
  <c r="AI21" i="23"/>
  <c r="AJ21" i="23"/>
  <c r="AK21" i="23"/>
  <c r="AL21" i="23"/>
  <c r="AM21" i="23"/>
  <c r="AN21" i="23"/>
  <c r="AO21" i="23"/>
  <c r="AP21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AI23" i="23"/>
  <c r="AJ23" i="23"/>
  <c r="AK23" i="23"/>
  <c r="AL23" i="23"/>
  <c r="AM23" i="23"/>
  <c r="AN23" i="23"/>
  <c r="AO23" i="23"/>
  <c r="AP23" i="23"/>
  <c r="K24" i="23"/>
  <c r="L24" i="23"/>
  <c r="M24" i="23"/>
  <c r="N24" i="23"/>
  <c r="O24" i="23"/>
  <c r="P24" i="23"/>
  <c r="Q24" i="23"/>
  <c r="R24" i="23"/>
  <c r="S24" i="23"/>
  <c r="T24" i="23"/>
  <c r="U24" i="23"/>
  <c r="V24" i="23"/>
  <c r="W24" i="23"/>
  <c r="X24" i="23"/>
  <c r="Y24" i="23"/>
  <c r="Z24" i="23"/>
  <c r="AA24" i="23"/>
  <c r="AB24" i="23"/>
  <c r="AC24" i="23"/>
  <c r="AD24" i="23"/>
  <c r="AE24" i="23"/>
  <c r="AF24" i="23"/>
  <c r="AG24" i="23"/>
  <c r="AH24" i="23"/>
  <c r="AI24" i="23"/>
  <c r="AJ24" i="23"/>
  <c r="AK24" i="23"/>
  <c r="AL24" i="23"/>
  <c r="AM24" i="23"/>
  <c r="AN24" i="23"/>
  <c r="AO24" i="23"/>
  <c r="AP24" i="23"/>
  <c r="J24" i="23"/>
  <c r="J23" i="23"/>
  <c r="J21" i="23"/>
  <c r="J19" i="23"/>
  <c r="J18" i="23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E24" i="21"/>
  <c r="AF24" i="21"/>
  <c r="AG24" i="21"/>
  <c r="AH24" i="21"/>
  <c r="AI24" i="21"/>
  <c r="AJ24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G27" i="21"/>
  <c r="AH27" i="21"/>
  <c r="AI27" i="21"/>
  <c r="AJ27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A28" i="21"/>
  <c r="AB28" i="21"/>
  <c r="AC28" i="21"/>
  <c r="AD28" i="21"/>
  <c r="AE28" i="21"/>
  <c r="AF28" i="21"/>
  <c r="AG28" i="21"/>
  <c r="AH28" i="21"/>
  <c r="AI28" i="21"/>
  <c r="AJ28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E30" i="21"/>
  <c r="AF30" i="21"/>
  <c r="AG30" i="21"/>
  <c r="AH30" i="21"/>
  <c r="AI30" i="21"/>
  <c r="AJ30" i="21"/>
  <c r="E31" i="21"/>
  <c r="E33" i="21" s="1"/>
  <c r="F31" i="21"/>
  <c r="F33" i="21" s="1"/>
  <c r="G31" i="21"/>
  <c r="G33" i="21" s="1"/>
  <c r="H31" i="21"/>
  <c r="H33" i="21" s="1"/>
  <c r="I31" i="21"/>
  <c r="I33" i="21" s="1"/>
  <c r="J31" i="21"/>
  <c r="J33" i="21" s="1"/>
  <c r="K31" i="21"/>
  <c r="K33" i="21" s="1"/>
  <c r="L31" i="21"/>
  <c r="L33" i="21" s="1"/>
  <c r="M31" i="21"/>
  <c r="M33" i="21" s="1"/>
  <c r="N31" i="21"/>
  <c r="N33" i="21" s="1"/>
  <c r="O31" i="21"/>
  <c r="O33" i="21" s="1"/>
  <c r="P31" i="21"/>
  <c r="P33" i="21" s="1"/>
  <c r="Q31" i="21"/>
  <c r="Q33" i="21" s="1"/>
  <c r="R31" i="21"/>
  <c r="R33" i="21" s="1"/>
  <c r="S31" i="21"/>
  <c r="S33" i="21" s="1"/>
  <c r="T31" i="21"/>
  <c r="T33" i="21" s="1"/>
  <c r="U31" i="21"/>
  <c r="U33" i="21" s="1"/>
  <c r="V31" i="21"/>
  <c r="V33" i="21" s="1"/>
  <c r="W31" i="21"/>
  <c r="W33" i="21" s="1"/>
  <c r="X31" i="21"/>
  <c r="X33" i="21" s="1"/>
  <c r="Y31" i="21"/>
  <c r="Y33" i="21" s="1"/>
  <c r="Z31" i="21"/>
  <c r="AA31" i="21"/>
  <c r="AA33" i="21" s="1"/>
  <c r="AB31" i="21"/>
  <c r="AB33" i="21" s="1"/>
  <c r="AC31" i="21"/>
  <c r="AC33" i="21" s="1"/>
  <c r="AD31" i="21"/>
  <c r="AD33" i="21" s="1"/>
  <c r="AE31" i="21"/>
  <c r="AE33" i="21" s="1"/>
  <c r="AF31" i="21"/>
  <c r="AF33" i="21" s="1"/>
  <c r="AG31" i="21"/>
  <c r="AG33" i="21" s="1"/>
  <c r="AH31" i="21"/>
  <c r="AH33" i="21" s="1"/>
  <c r="AI31" i="21"/>
  <c r="AJ31" i="21"/>
  <c r="AJ33" i="21" s="1"/>
  <c r="D28" i="21"/>
  <c r="D27" i="21"/>
  <c r="D30" i="21"/>
  <c r="D25" i="21"/>
  <c r="D24" i="21"/>
  <c r="D33" i="21" s="1"/>
  <c r="AH10" i="14"/>
  <c r="AH11" i="12"/>
  <c r="AH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B12" i="10"/>
  <c r="AH40" i="8"/>
  <c r="AH14" i="8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B43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B7" i="6"/>
  <c r="B8" i="6"/>
  <c r="B9" i="6"/>
  <c r="B10" i="6"/>
  <c r="B11" i="6"/>
  <c r="B12" i="6"/>
  <c r="B13" i="6"/>
  <c r="B6" i="6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B7" i="5"/>
  <c r="AG6" i="4"/>
  <c r="AH6" i="4"/>
  <c r="AG7" i="4"/>
  <c r="AG9" i="4" s="1"/>
  <c r="AH7" i="4"/>
  <c r="B8" i="3"/>
  <c r="B37" i="3" s="1"/>
  <c r="C8" i="3"/>
  <c r="C37" i="3" s="1"/>
  <c r="D8" i="3"/>
  <c r="D37" i="3" s="1"/>
  <c r="E8" i="3"/>
  <c r="E37" i="3" s="1"/>
  <c r="F8" i="3"/>
  <c r="F37" i="3" s="1"/>
  <c r="G8" i="3"/>
  <c r="G37" i="3" s="1"/>
  <c r="H8" i="3"/>
  <c r="H37" i="3" s="1"/>
  <c r="I8" i="3"/>
  <c r="I37" i="3" s="1"/>
  <c r="J8" i="3"/>
  <c r="J37" i="3" s="1"/>
  <c r="K8" i="3"/>
  <c r="K37" i="3" s="1"/>
  <c r="L8" i="3"/>
  <c r="L37" i="3" s="1"/>
  <c r="M8" i="3"/>
  <c r="M37" i="3" s="1"/>
  <c r="N8" i="3"/>
  <c r="N37" i="3" s="1"/>
  <c r="O8" i="3"/>
  <c r="O37" i="3" s="1"/>
  <c r="P8" i="3"/>
  <c r="P37" i="3" s="1"/>
  <c r="Q8" i="3"/>
  <c r="Q37" i="3" s="1"/>
  <c r="R8" i="3"/>
  <c r="R37" i="3" s="1"/>
  <c r="S8" i="3"/>
  <c r="S37" i="3" s="1"/>
  <c r="T8" i="3"/>
  <c r="T37" i="3" s="1"/>
  <c r="U8" i="3"/>
  <c r="U37" i="3" s="1"/>
  <c r="V8" i="3"/>
  <c r="V37" i="3" s="1"/>
  <c r="W8" i="3"/>
  <c r="W37" i="3" s="1"/>
  <c r="X8" i="3"/>
  <c r="X37" i="3" s="1"/>
  <c r="Y8" i="3"/>
  <c r="Y37" i="3" s="1"/>
  <c r="Z8" i="3"/>
  <c r="Z37" i="3" s="1"/>
  <c r="AA8" i="3"/>
  <c r="AA37" i="3" s="1"/>
  <c r="AB8" i="3"/>
  <c r="AB37" i="3" s="1"/>
  <c r="AC8" i="3"/>
  <c r="AC37" i="3" s="1"/>
  <c r="AD8" i="3"/>
  <c r="AD37" i="3" s="1"/>
  <c r="AE8" i="3"/>
  <c r="AE37" i="3" s="1"/>
  <c r="AF8" i="3"/>
  <c r="AF37" i="3" s="1"/>
  <c r="AG8" i="3"/>
  <c r="AG37" i="3" s="1"/>
  <c r="AH8" i="3"/>
  <c r="AH37" i="3" s="1"/>
  <c r="B9" i="3"/>
  <c r="B36" i="3" s="1"/>
  <c r="B38" i="3" s="1"/>
  <c r="C9" i="3"/>
  <c r="C36" i="3" s="1"/>
  <c r="C38" i="3" s="1"/>
  <c r="D9" i="3"/>
  <c r="D36" i="3" s="1"/>
  <c r="E9" i="3"/>
  <c r="E36" i="3" s="1"/>
  <c r="E38" i="3" s="1"/>
  <c r="F9" i="3"/>
  <c r="F36" i="3" s="1"/>
  <c r="F38" i="3" s="1"/>
  <c r="G9" i="3"/>
  <c r="G36" i="3" s="1"/>
  <c r="G38" i="3" s="1"/>
  <c r="H9" i="3"/>
  <c r="H36" i="3" s="1"/>
  <c r="I9" i="3"/>
  <c r="I36" i="3" s="1"/>
  <c r="I38" i="3" s="1"/>
  <c r="J9" i="3"/>
  <c r="J36" i="3" s="1"/>
  <c r="J38" i="3" s="1"/>
  <c r="K9" i="3"/>
  <c r="K36" i="3" s="1"/>
  <c r="K38" i="3" s="1"/>
  <c r="L9" i="3"/>
  <c r="L36" i="3" s="1"/>
  <c r="M9" i="3"/>
  <c r="M36" i="3" s="1"/>
  <c r="M38" i="3" s="1"/>
  <c r="N9" i="3"/>
  <c r="N36" i="3" s="1"/>
  <c r="O9" i="3"/>
  <c r="O36" i="3" s="1"/>
  <c r="O38" i="3" s="1"/>
  <c r="P9" i="3"/>
  <c r="P36" i="3" s="1"/>
  <c r="Q9" i="3"/>
  <c r="Q36" i="3" s="1"/>
  <c r="Q38" i="3" s="1"/>
  <c r="R9" i="3"/>
  <c r="R36" i="3" s="1"/>
  <c r="S9" i="3"/>
  <c r="S36" i="3" s="1"/>
  <c r="S38" i="3" s="1"/>
  <c r="T9" i="3"/>
  <c r="T36" i="3" s="1"/>
  <c r="U9" i="3"/>
  <c r="U36" i="3" s="1"/>
  <c r="U38" i="3" s="1"/>
  <c r="V9" i="3"/>
  <c r="V36" i="3" s="1"/>
  <c r="W9" i="3"/>
  <c r="W36" i="3" s="1"/>
  <c r="W38" i="3" s="1"/>
  <c r="X9" i="3"/>
  <c r="X36" i="3" s="1"/>
  <c r="Y9" i="3"/>
  <c r="Y36" i="3" s="1"/>
  <c r="Y38" i="3" s="1"/>
  <c r="Z9" i="3"/>
  <c r="Z36" i="3" s="1"/>
  <c r="AA9" i="3"/>
  <c r="AA36" i="3" s="1"/>
  <c r="AA38" i="3" s="1"/>
  <c r="AB9" i="3"/>
  <c r="AB36" i="3" s="1"/>
  <c r="AC9" i="3"/>
  <c r="AC36" i="3" s="1"/>
  <c r="AC38" i="3" s="1"/>
  <c r="AD9" i="3"/>
  <c r="AD36" i="3" s="1"/>
  <c r="AE9" i="3"/>
  <c r="AE36" i="3" s="1"/>
  <c r="AE38" i="3" s="1"/>
  <c r="AF9" i="3"/>
  <c r="AF36" i="3" s="1"/>
  <c r="AG9" i="3"/>
  <c r="AG36" i="3" s="1"/>
  <c r="AG38" i="3" s="1"/>
  <c r="AH9" i="3"/>
  <c r="AH36" i="3" s="1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9" i="3"/>
  <c r="A10" i="3"/>
  <c r="A8" i="3"/>
  <c r="AP15" i="23"/>
  <c r="AO15" i="23"/>
  <c r="AN15" i="23"/>
  <c r="AM15" i="23"/>
  <c r="AL15" i="23"/>
  <c r="AK15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AP26" i="23" l="1"/>
  <c r="AO26" i="23"/>
  <c r="AN26" i="23"/>
  <c r="AM26" i="23"/>
  <c r="AL26" i="23"/>
  <c r="AK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Z33" i="21"/>
  <c r="AI33" i="21"/>
  <c r="AH38" i="3"/>
  <c r="AD38" i="3"/>
  <c r="Z38" i="3"/>
  <c r="V38" i="3"/>
  <c r="R38" i="3"/>
  <c r="N38" i="3"/>
  <c r="AF38" i="3"/>
  <c r="AB38" i="3"/>
  <c r="X38" i="3"/>
  <c r="T38" i="3"/>
  <c r="P38" i="3"/>
  <c r="L38" i="3"/>
  <c r="H38" i="3"/>
  <c r="D38" i="3"/>
  <c r="AD12" i="30"/>
  <c r="N12" i="30"/>
  <c r="U12" i="30"/>
  <c r="AC12" i="30"/>
  <c r="Q12" i="30"/>
  <c r="I12" i="30"/>
  <c r="S12" i="30"/>
  <c r="C12" i="30"/>
  <c r="AH12" i="30"/>
  <c r="AH16" i="30" s="1"/>
  <c r="Z12" i="30"/>
  <c r="R12" i="30"/>
  <c r="J12" i="30"/>
  <c r="AE12" i="30"/>
  <c r="W12" i="30"/>
  <c r="V12" i="30"/>
  <c r="F12" i="30"/>
  <c r="M12" i="30"/>
  <c r="AA12" i="30"/>
  <c r="K12" i="30"/>
  <c r="H12" i="30"/>
  <c r="AF12" i="30"/>
  <c r="X12" i="30"/>
  <c r="P12" i="30"/>
  <c r="AB12" i="30"/>
  <c r="T12" i="30"/>
  <c r="L12" i="30"/>
  <c r="D12" i="30"/>
  <c r="B12" i="30"/>
  <c r="AH10" i="5"/>
  <c r="AH48" i="7" s="1"/>
  <c r="AH15" i="6"/>
  <c r="AH9" i="4"/>
  <c r="AH11" i="3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G20" i="21"/>
  <c r="AH20" i="21"/>
  <c r="AI20" i="21"/>
  <c r="AJ20" i="21"/>
  <c r="D20" i="21"/>
  <c r="D19" i="21"/>
  <c r="AJ16" i="21"/>
  <c r="AJ18" i="21" s="1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D45" i="2"/>
  <c r="D44" i="2"/>
  <c r="D43" i="2"/>
  <c r="D42" i="2"/>
  <c r="D41" i="2"/>
  <c r="D40" i="2"/>
  <c r="D39" i="2"/>
  <c r="D38" i="2"/>
  <c r="AJ47" i="2" l="1"/>
  <c r="C12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S12" i="29"/>
  <c r="T12" i="29"/>
  <c r="U12" i="29"/>
  <c r="V12" i="29"/>
  <c r="W12" i="29"/>
  <c r="X12" i="29"/>
  <c r="Y12" i="29"/>
  <c r="Z12" i="29"/>
  <c r="AA12" i="29"/>
  <c r="AB12" i="29"/>
  <c r="AC12" i="29"/>
  <c r="AD12" i="29"/>
  <c r="AE12" i="29"/>
  <c r="AF12" i="29"/>
  <c r="AG12" i="29"/>
  <c r="AH12" i="29"/>
  <c r="B12" i="29"/>
  <c r="K57" i="27" l="1"/>
  <c r="J57" i="27"/>
  <c r="I57" i="27"/>
  <c r="H57" i="27"/>
  <c r="G57" i="27"/>
  <c r="F57" i="27"/>
  <c r="E57" i="27"/>
  <c r="D57" i="27"/>
  <c r="C57" i="27"/>
  <c r="K56" i="27"/>
  <c r="J56" i="27"/>
  <c r="I56" i="27"/>
  <c r="H56" i="27"/>
  <c r="G56" i="27"/>
  <c r="F56" i="27"/>
  <c r="E56" i="27"/>
  <c r="D56" i="27"/>
  <c r="C56" i="27"/>
  <c r="K55" i="27"/>
  <c r="J55" i="27"/>
  <c r="I55" i="27"/>
  <c r="H55" i="27"/>
  <c r="G55" i="27"/>
  <c r="F55" i="27"/>
  <c r="E55" i="27"/>
  <c r="D55" i="27"/>
  <c r="C55" i="27"/>
  <c r="K54" i="27"/>
  <c r="J54" i="27"/>
  <c r="I54" i="27"/>
  <c r="H54" i="27"/>
  <c r="G54" i="27"/>
  <c r="F54" i="27"/>
  <c r="E54" i="27"/>
  <c r="D54" i="27"/>
  <c r="C54" i="27"/>
  <c r="K53" i="27"/>
  <c r="J53" i="27"/>
  <c r="I53" i="27"/>
  <c r="H53" i="27"/>
  <c r="G53" i="27"/>
  <c r="F53" i="27"/>
  <c r="E53" i="27"/>
  <c r="D53" i="27"/>
  <c r="C53" i="27"/>
  <c r="K52" i="27"/>
  <c r="J52" i="27"/>
  <c r="I52" i="27"/>
  <c r="H52" i="27"/>
  <c r="G52" i="27"/>
  <c r="F52" i="27"/>
  <c r="E52" i="27"/>
  <c r="D52" i="27"/>
  <c r="C52" i="27"/>
  <c r="K51" i="27"/>
  <c r="J51" i="27"/>
  <c r="I51" i="27"/>
  <c r="H51" i="27"/>
  <c r="G51" i="27"/>
  <c r="F51" i="27"/>
  <c r="E51" i="27"/>
  <c r="D51" i="27"/>
  <c r="C51" i="27"/>
  <c r="K50" i="27"/>
  <c r="J50" i="27"/>
  <c r="I50" i="27"/>
  <c r="H50" i="27"/>
  <c r="G50" i="27"/>
  <c r="F50" i="27"/>
  <c r="E50" i="27"/>
  <c r="D50" i="27"/>
  <c r="C50" i="27"/>
  <c r="K49" i="27"/>
  <c r="J49" i="27"/>
  <c r="I49" i="27"/>
  <c r="H49" i="27"/>
  <c r="G49" i="27"/>
  <c r="F49" i="27"/>
  <c r="E49" i="27"/>
  <c r="D49" i="27"/>
  <c r="C49" i="27"/>
  <c r="K48" i="27"/>
  <c r="J48" i="27"/>
  <c r="I48" i="27"/>
  <c r="H48" i="27"/>
  <c r="G48" i="27"/>
  <c r="F48" i="27"/>
  <c r="E48" i="27"/>
  <c r="D48" i="27"/>
  <c r="C48" i="27"/>
  <c r="K47" i="27"/>
  <c r="J47" i="27"/>
  <c r="I47" i="27"/>
  <c r="H47" i="27"/>
  <c r="G47" i="27"/>
  <c r="F47" i="27"/>
  <c r="E47" i="27"/>
  <c r="D47" i="27"/>
  <c r="C47" i="27"/>
  <c r="K46" i="27"/>
  <c r="J46" i="27"/>
  <c r="I46" i="27"/>
  <c r="H46" i="27"/>
  <c r="G46" i="27"/>
  <c r="F46" i="27"/>
  <c r="E46" i="27"/>
  <c r="D46" i="27"/>
  <c r="C46" i="27"/>
  <c r="K45" i="27"/>
  <c r="J45" i="27"/>
  <c r="I45" i="27"/>
  <c r="H45" i="27"/>
  <c r="G45" i="27"/>
  <c r="F45" i="27"/>
  <c r="E45" i="27"/>
  <c r="D45" i="27"/>
  <c r="C45" i="27"/>
  <c r="K44" i="27"/>
  <c r="J44" i="27"/>
  <c r="I44" i="27"/>
  <c r="H44" i="27"/>
  <c r="G44" i="27"/>
  <c r="F44" i="27"/>
  <c r="E44" i="27"/>
  <c r="D44" i="27"/>
  <c r="C44" i="27"/>
  <c r="K43" i="27"/>
  <c r="J43" i="27"/>
  <c r="I43" i="27"/>
  <c r="H43" i="27"/>
  <c r="G43" i="27"/>
  <c r="F43" i="27"/>
  <c r="E43" i="27"/>
  <c r="D43" i="27"/>
  <c r="C43" i="27"/>
  <c r="K42" i="27"/>
  <c r="J42" i="27"/>
  <c r="I42" i="27"/>
  <c r="H42" i="27"/>
  <c r="G42" i="27"/>
  <c r="F42" i="27"/>
  <c r="E42" i="27"/>
  <c r="D42" i="27"/>
  <c r="C42" i="27"/>
  <c r="K41" i="27"/>
  <c r="J41" i="27"/>
  <c r="I41" i="27"/>
  <c r="H41" i="27"/>
  <c r="G41" i="27"/>
  <c r="F41" i="27"/>
  <c r="E41" i="27"/>
  <c r="D41" i="27"/>
  <c r="C41" i="27"/>
  <c r="K40" i="27"/>
  <c r="J40" i="27"/>
  <c r="I40" i="27"/>
  <c r="H40" i="27"/>
  <c r="G40" i="27"/>
  <c r="F40" i="27"/>
  <c r="E40" i="27"/>
  <c r="D40" i="27"/>
  <c r="C40" i="27"/>
  <c r="K39" i="27"/>
  <c r="J39" i="27"/>
  <c r="I39" i="27"/>
  <c r="H39" i="27"/>
  <c r="G39" i="27"/>
  <c r="F39" i="27"/>
  <c r="E39" i="27"/>
  <c r="D39" i="27"/>
  <c r="C39" i="27"/>
  <c r="K38" i="27"/>
  <c r="J38" i="27"/>
  <c r="I38" i="27"/>
  <c r="H38" i="27"/>
  <c r="G38" i="27"/>
  <c r="F38" i="27"/>
  <c r="E38" i="27"/>
  <c r="D38" i="27"/>
  <c r="C38" i="27"/>
  <c r="K37" i="27"/>
  <c r="J37" i="27"/>
  <c r="I37" i="27"/>
  <c r="H37" i="27"/>
  <c r="G37" i="27"/>
  <c r="F37" i="27"/>
  <c r="E37" i="27"/>
  <c r="D37" i="27"/>
  <c r="C37" i="27"/>
  <c r="K36" i="27"/>
  <c r="J36" i="27"/>
  <c r="I36" i="27"/>
  <c r="H36" i="27"/>
  <c r="G36" i="27"/>
  <c r="F36" i="27"/>
  <c r="E36" i="27"/>
  <c r="D36" i="27"/>
  <c r="C36" i="27"/>
  <c r="K35" i="27"/>
  <c r="J35" i="27"/>
  <c r="I35" i="27"/>
  <c r="H35" i="27"/>
  <c r="G35" i="27"/>
  <c r="F35" i="27"/>
  <c r="E35" i="27"/>
  <c r="D35" i="27"/>
  <c r="C35" i="27"/>
  <c r="K34" i="27"/>
  <c r="J34" i="27"/>
  <c r="I34" i="27"/>
  <c r="H34" i="27"/>
  <c r="G34" i="27"/>
  <c r="F34" i="27"/>
  <c r="E34" i="27"/>
  <c r="D34" i="27"/>
  <c r="C34" i="27"/>
  <c r="K33" i="27"/>
  <c r="J33" i="27"/>
  <c r="I33" i="27"/>
  <c r="H33" i="27"/>
  <c r="G33" i="27"/>
  <c r="F33" i="27"/>
  <c r="E33" i="27"/>
  <c r="D33" i="27"/>
  <c r="C33" i="27"/>
  <c r="K32" i="27"/>
  <c r="J32" i="27"/>
  <c r="I32" i="27"/>
  <c r="H32" i="27"/>
  <c r="G32" i="27"/>
  <c r="F32" i="27"/>
  <c r="E32" i="27"/>
  <c r="D32" i="27"/>
  <c r="C32" i="27"/>
  <c r="K31" i="27"/>
  <c r="J31" i="27"/>
  <c r="I31" i="27"/>
  <c r="H31" i="27"/>
  <c r="G31" i="27"/>
  <c r="F31" i="27"/>
  <c r="E31" i="27"/>
  <c r="D31" i="27"/>
  <c r="C31" i="27"/>
  <c r="K30" i="27"/>
  <c r="J30" i="27"/>
  <c r="I30" i="27"/>
  <c r="H30" i="27"/>
  <c r="G30" i="27"/>
  <c r="F30" i="27"/>
  <c r="E30" i="27"/>
  <c r="D30" i="27"/>
  <c r="C30" i="27"/>
  <c r="K29" i="27"/>
  <c r="J29" i="27"/>
  <c r="I29" i="27"/>
  <c r="H29" i="27"/>
  <c r="G29" i="27"/>
  <c r="F29" i="27"/>
  <c r="E29" i="27"/>
  <c r="D29" i="27"/>
  <c r="C29" i="27"/>
  <c r="K28" i="27"/>
  <c r="J28" i="27"/>
  <c r="I28" i="27"/>
  <c r="H28" i="27"/>
  <c r="G28" i="27"/>
  <c r="F28" i="27"/>
  <c r="E28" i="27"/>
  <c r="D28" i="27"/>
  <c r="C28" i="27"/>
  <c r="K27" i="27"/>
  <c r="J27" i="27"/>
  <c r="I27" i="27"/>
  <c r="H27" i="27"/>
  <c r="G27" i="27"/>
  <c r="F27" i="27"/>
  <c r="E27" i="27"/>
  <c r="D27" i="27"/>
  <c r="C27" i="27"/>
  <c r="K26" i="27"/>
  <c r="J26" i="27"/>
  <c r="I26" i="27"/>
  <c r="H26" i="27"/>
  <c r="G26" i="27"/>
  <c r="F26" i="27"/>
  <c r="E26" i="27"/>
  <c r="D26" i="27"/>
  <c r="C26" i="27"/>
  <c r="K25" i="27"/>
  <c r="J25" i="27"/>
  <c r="I25" i="27"/>
  <c r="H25" i="27"/>
  <c r="G25" i="27"/>
  <c r="F25" i="27"/>
  <c r="E25" i="27"/>
  <c r="D25" i="27"/>
  <c r="C25" i="27"/>
  <c r="K24" i="27"/>
  <c r="J24" i="27"/>
  <c r="I24" i="27"/>
  <c r="H24" i="27"/>
  <c r="G24" i="27"/>
  <c r="F24" i="27"/>
  <c r="E24" i="27"/>
  <c r="D24" i="27"/>
  <c r="C24" i="27"/>
  <c r="K23" i="27"/>
  <c r="J23" i="27"/>
  <c r="I23" i="27"/>
  <c r="H23" i="27"/>
  <c r="G23" i="27"/>
  <c r="F23" i="27"/>
  <c r="E23" i="27"/>
  <c r="D23" i="27"/>
  <c r="C23" i="27"/>
  <c r="K22" i="27"/>
  <c r="J22" i="27"/>
  <c r="I22" i="27"/>
  <c r="H22" i="27"/>
  <c r="G22" i="27"/>
  <c r="F22" i="27"/>
  <c r="E22" i="27"/>
  <c r="D22" i="27"/>
  <c r="C22" i="27"/>
  <c r="K21" i="27"/>
  <c r="J21" i="27"/>
  <c r="I21" i="27"/>
  <c r="H21" i="27"/>
  <c r="G21" i="27"/>
  <c r="F21" i="27"/>
  <c r="E21" i="27"/>
  <c r="D21" i="27"/>
  <c r="C21" i="27"/>
  <c r="K20" i="27"/>
  <c r="J20" i="27"/>
  <c r="I20" i="27"/>
  <c r="H20" i="27"/>
  <c r="G20" i="27"/>
  <c r="F20" i="27"/>
  <c r="E20" i="27"/>
  <c r="D20" i="27"/>
  <c r="C20" i="27"/>
  <c r="K19" i="27"/>
  <c r="J19" i="27"/>
  <c r="I19" i="27"/>
  <c r="H19" i="27"/>
  <c r="G19" i="27"/>
  <c r="F19" i="27"/>
  <c r="E19" i="27"/>
  <c r="D19" i="27"/>
  <c r="C19" i="27"/>
  <c r="K18" i="27"/>
  <c r="J18" i="27"/>
  <c r="I18" i="27"/>
  <c r="H18" i="27"/>
  <c r="G18" i="27"/>
  <c r="F18" i="27"/>
  <c r="E18" i="27"/>
  <c r="D18" i="27"/>
  <c r="C18" i="27"/>
  <c r="K17" i="27"/>
  <c r="J17" i="27"/>
  <c r="I17" i="27"/>
  <c r="H17" i="27"/>
  <c r="G17" i="27"/>
  <c r="F17" i="27"/>
  <c r="E17" i="27"/>
  <c r="D17" i="27"/>
  <c r="C17" i="27"/>
  <c r="K16" i="27"/>
  <c r="J16" i="27"/>
  <c r="I16" i="27"/>
  <c r="H16" i="27"/>
  <c r="G16" i="27"/>
  <c r="F16" i="27"/>
  <c r="E16" i="27"/>
  <c r="D16" i="27"/>
  <c r="C16" i="27"/>
  <c r="K15" i="27"/>
  <c r="J15" i="27"/>
  <c r="I15" i="27"/>
  <c r="H15" i="27"/>
  <c r="G15" i="27"/>
  <c r="F15" i="27"/>
  <c r="E15" i="27"/>
  <c r="D15" i="27"/>
  <c r="C15" i="27"/>
  <c r="K14" i="27"/>
  <c r="J14" i="27"/>
  <c r="I14" i="27"/>
  <c r="H14" i="27"/>
  <c r="G14" i="27"/>
  <c r="F14" i="27"/>
  <c r="E14" i="27"/>
  <c r="D14" i="27"/>
  <c r="C14" i="27"/>
  <c r="K13" i="27"/>
  <c r="J13" i="27"/>
  <c r="I13" i="27"/>
  <c r="H13" i="27"/>
  <c r="G13" i="27"/>
  <c r="F13" i="27"/>
  <c r="E13" i="27"/>
  <c r="D13" i="27"/>
  <c r="C13" i="27"/>
  <c r="K12" i="27"/>
  <c r="J12" i="27"/>
  <c r="I12" i="27"/>
  <c r="H12" i="27"/>
  <c r="G12" i="27"/>
  <c r="F12" i="27"/>
  <c r="E12" i="27"/>
  <c r="D12" i="27"/>
  <c r="C12" i="27"/>
  <c r="K11" i="27"/>
  <c r="J11" i="27"/>
  <c r="I11" i="27"/>
  <c r="H11" i="27"/>
  <c r="G11" i="27"/>
  <c r="F11" i="27"/>
  <c r="E11" i="27"/>
  <c r="D11" i="27"/>
  <c r="C11" i="27"/>
  <c r="K10" i="27"/>
  <c r="J10" i="27"/>
  <c r="I10" i="27"/>
  <c r="H10" i="27"/>
  <c r="G10" i="27"/>
  <c r="F10" i="27"/>
  <c r="E10" i="27"/>
  <c r="D10" i="27"/>
  <c r="C10" i="27"/>
  <c r="K9" i="27"/>
  <c r="J9" i="27"/>
  <c r="I9" i="27"/>
  <c r="H9" i="27"/>
  <c r="G9" i="27"/>
  <c r="F9" i="27"/>
  <c r="E9" i="27"/>
  <c r="D9" i="27"/>
  <c r="C9" i="27"/>
  <c r="K8" i="27"/>
  <c r="J8" i="27"/>
  <c r="I8" i="27"/>
  <c r="H8" i="27"/>
  <c r="G8" i="27"/>
  <c r="F8" i="27"/>
  <c r="E8" i="27"/>
  <c r="D8" i="27"/>
  <c r="C8" i="27"/>
  <c r="K7" i="27"/>
  <c r="J7" i="27"/>
  <c r="I7" i="27"/>
  <c r="H7" i="27"/>
  <c r="G7" i="27"/>
  <c r="F7" i="27"/>
  <c r="E7" i="27"/>
  <c r="D7" i="27"/>
  <c r="C7" i="27"/>
  <c r="K6" i="27"/>
  <c r="J6" i="27"/>
  <c r="I6" i="27"/>
  <c r="H6" i="27"/>
  <c r="G6" i="27"/>
  <c r="F6" i="27"/>
  <c r="E6" i="27"/>
  <c r="D6" i="27"/>
  <c r="C6" i="27"/>
  <c r="B32" i="27" l="1"/>
  <c r="B37" i="27"/>
  <c r="B30" i="27"/>
  <c r="B47" i="27"/>
  <c r="B54" i="27"/>
  <c r="B21" i="27"/>
  <c r="B22" i="27"/>
  <c r="B38" i="27"/>
  <c r="B46" i="27"/>
  <c r="B14" i="27"/>
  <c r="B9" i="27"/>
  <c r="B10" i="27"/>
  <c r="B13" i="27"/>
  <c r="B55" i="27"/>
  <c r="B16" i="27"/>
  <c r="B24" i="27"/>
  <c r="B36" i="27"/>
  <c r="B44" i="27"/>
  <c r="B52" i="27"/>
  <c r="B57" i="27"/>
  <c r="B18" i="27"/>
  <c r="B26" i="27"/>
  <c r="B34" i="27"/>
  <c r="B41" i="27"/>
  <c r="B42" i="27"/>
  <c r="B50" i="27"/>
  <c r="B15" i="27"/>
  <c r="B17" i="27"/>
  <c r="B25" i="27"/>
  <c r="B27" i="27"/>
  <c r="B35" i="27"/>
  <c r="B43" i="27"/>
  <c r="B51" i="27"/>
  <c r="B7" i="27"/>
  <c r="B23" i="27"/>
  <c r="B29" i="27"/>
  <c r="B11" i="27"/>
  <c r="B19" i="27"/>
  <c r="B8" i="27"/>
  <c r="B12" i="27"/>
  <c r="B20" i="27"/>
  <c r="B28" i="27"/>
  <c r="B40" i="27"/>
  <c r="B31" i="27"/>
  <c r="B39" i="27"/>
  <c r="B45" i="27"/>
  <c r="B53" i="27"/>
  <c r="B56" i="27"/>
  <c r="B6" i="27"/>
  <c r="B48" i="27"/>
  <c r="B33" i="27"/>
  <c r="B49" i="27"/>
  <c r="AH11" i="9" l="1"/>
  <c r="E16" i="21" l="1"/>
  <c r="E18" i="21" s="1"/>
  <c r="F16" i="21"/>
  <c r="F18" i="21" s="1"/>
  <c r="G16" i="21"/>
  <c r="G18" i="21" s="1"/>
  <c r="H16" i="21"/>
  <c r="H18" i="21" s="1"/>
  <c r="I16" i="21"/>
  <c r="I18" i="21" s="1"/>
  <c r="J16" i="21"/>
  <c r="J18" i="21" s="1"/>
  <c r="K16" i="21"/>
  <c r="K18" i="21" s="1"/>
  <c r="L16" i="21"/>
  <c r="L18" i="21" s="1"/>
  <c r="M16" i="21"/>
  <c r="M18" i="21" s="1"/>
  <c r="N16" i="21"/>
  <c r="N18" i="21" s="1"/>
  <c r="O16" i="21"/>
  <c r="O18" i="21" s="1"/>
  <c r="P16" i="21"/>
  <c r="P18" i="21" s="1"/>
  <c r="Q16" i="21"/>
  <c r="Q18" i="21" s="1"/>
  <c r="R16" i="21"/>
  <c r="R18" i="21" s="1"/>
  <c r="S16" i="21"/>
  <c r="S18" i="21" s="1"/>
  <c r="T16" i="21"/>
  <c r="T18" i="21" s="1"/>
  <c r="U16" i="21"/>
  <c r="U18" i="21" s="1"/>
  <c r="V16" i="21"/>
  <c r="V18" i="21" s="1"/>
  <c r="W16" i="21"/>
  <c r="W18" i="21" s="1"/>
  <c r="X16" i="21"/>
  <c r="X18" i="21" s="1"/>
  <c r="Y16" i="21"/>
  <c r="Y18" i="21" s="1"/>
  <c r="Z16" i="21"/>
  <c r="Z18" i="21" s="1"/>
  <c r="AA16" i="21"/>
  <c r="AA18" i="21" s="1"/>
  <c r="AB16" i="21"/>
  <c r="AB18" i="21" s="1"/>
  <c r="AC16" i="21"/>
  <c r="AC18" i="21" s="1"/>
  <c r="AD16" i="21"/>
  <c r="AD18" i="21" s="1"/>
  <c r="AE16" i="21"/>
  <c r="AE18" i="21" s="1"/>
  <c r="AF16" i="21"/>
  <c r="AF18" i="21" s="1"/>
  <c r="AG16" i="21"/>
  <c r="AG18" i="21" s="1"/>
  <c r="AH16" i="21"/>
  <c r="AH18" i="21" s="1"/>
  <c r="AI16" i="21"/>
  <c r="AI18" i="21" s="1"/>
  <c r="D16" i="21"/>
  <c r="D18" i="21" s="1"/>
  <c r="AI5" i="2"/>
  <c r="C43" i="9" l="1"/>
  <c r="B44" i="9"/>
  <c r="C44" i="9" s="1"/>
  <c r="B43" i="9"/>
  <c r="B41" i="9"/>
  <c r="B40" i="9"/>
  <c r="B39" i="9"/>
  <c r="B38" i="9"/>
  <c r="AG10" i="14" l="1"/>
  <c r="AG11" i="12"/>
  <c r="AG11" i="9" l="1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G14" i="8"/>
  <c r="AG10" i="5"/>
  <c r="AG48" i="7" s="1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B7" i="4"/>
  <c r="B6" i="4"/>
  <c r="AG11" i="3"/>
  <c r="AI9" i="2"/>
  <c r="AI15" i="2" s="1"/>
  <c r="AI19" i="2" s="1"/>
  <c r="AI24" i="2" s="1"/>
  <c r="AI37" i="2" s="1"/>
  <c r="AG15" i="6" l="1"/>
  <c r="AI47" i="2"/>
  <c r="AF15" i="6"/>
  <c r="C14" i="8" l="1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B14" i="8"/>
  <c r="AF10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B10" i="14"/>
  <c r="AF11" i="12" l="1"/>
  <c r="AF11" i="9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B15" i="6"/>
  <c r="N47" i="2" l="1"/>
  <c r="AA47" i="2"/>
  <c r="W47" i="2"/>
  <c r="M47" i="2"/>
  <c r="F47" i="2"/>
  <c r="AC47" i="2"/>
  <c r="H47" i="2"/>
  <c r="Q47" i="2"/>
  <c r="AB47" i="2"/>
  <c r="I47" i="2"/>
  <c r="Y47" i="2"/>
  <c r="X47" i="2"/>
  <c r="J47" i="2"/>
  <c r="Z47" i="2"/>
  <c r="R47" i="2"/>
  <c r="K47" i="2"/>
  <c r="AG47" i="2"/>
  <c r="D47" i="2"/>
  <c r="AD47" i="2"/>
  <c r="O47" i="2"/>
  <c r="AF47" i="2"/>
  <c r="S47" i="2"/>
  <c r="E47" i="2"/>
  <c r="U47" i="2"/>
  <c r="G47" i="2"/>
  <c r="T47" i="2"/>
  <c r="V47" i="2"/>
  <c r="AE47" i="2"/>
  <c r="L47" i="2"/>
  <c r="P47" i="2"/>
  <c r="AH47" i="2"/>
  <c r="AF10" i="5"/>
  <c r="AF48" i="7" s="1"/>
  <c r="AF9" i="4" l="1"/>
  <c r="AF11" i="3" l="1"/>
  <c r="C11" i="12" l="1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B11" i="12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B11" i="9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B11" i="3"/>
  <c r="C10" i="5"/>
  <c r="C48" i="7" s="1"/>
  <c r="D10" i="5"/>
  <c r="D48" i="7" s="1"/>
  <c r="E10" i="5"/>
  <c r="E48" i="7" s="1"/>
  <c r="F10" i="5"/>
  <c r="F48" i="7" s="1"/>
  <c r="G10" i="5"/>
  <c r="G48" i="7" s="1"/>
  <c r="H10" i="5"/>
  <c r="H48" i="7" s="1"/>
  <c r="I10" i="5"/>
  <c r="I48" i="7" s="1"/>
  <c r="J10" i="5"/>
  <c r="J48" i="7" s="1"/>
  <c r="K10" i="5"/>
  <c r="K48" i="7" s="1"/>
  <c r="L10" i="5"/>
  <c r="L48" i="7" s="1"/>
  <c r="M10" i="5"/>
  <c r="M48" i="7" s="1"/>
  <c r="N10" i="5"/>
  <c r="N48" i="7" s="1"/>
  <c r="O10" i="5"/>
  <c r="O48" i="7" s="1"/>
  <c r="P10" i="5"/>
  <c r="P48" i="7" s="1"/>
  <c r="Q10" i="5"/>
  <c r="Q48" i="7" s="1"/>
  <c r="R10" i="5"/>
  <c r="R48" i="7" s="1"/>
  <c r="S10" i="5"/>
  <c r="S48" i="7" s="1"/>
  <c r="T10" i="5"/>
  <c r="T48" i="7" s="1"/>
  <c r="U10" i="5"/>
  <c r="U48" i="7" s="1"/>
  <c r="V10" i="5"/>
  <c r="V48" i="7" s="1"/>
  <c r="W10" i="5"/>
  <c r="W48" i="7" s="1"/>
  <c r="X10" i="5"/>
  <c r="X48" i="7" s="1"/>
  <c r="Y10" i="5"/>
  <c r="Y48" i="7" s="1"/>
  <c r="Z10" i="5"/>
  <c r="Z48" i="7" s="1"/>
  <c r="AA10" i="5"/>
  <c r="AA48" i="7" s="1"/>
  <c r="AB10" i="5"/>
  <c r="AB48" i="7" s="1"/>
  <c r="AC10" i="5"/>
  <c r="AC48" i="7" s="1"/>
  <c r="AD10" i="5"/>
  <c r="AD48" i="7" s="1"/>
  <c r="AE10" i="5"/>
  <c r="AE48" i="7" s="1"/>
  <c r="B10" i="5"/>
  <c r="B48" i="7" s="1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B9" i="4"/>
  <c r="N15" i="7"/>
  <c r="H15" i="7"/>
  <c r="O15" i="7"/>
  <c r="AA15" i="7"/>
  <c r="D15" i="7"/>
  <c r="W15" i="7"/>
  <c r="B15" i="7"/>
  <c r="S15" i="7"/>
  <c r="T15" i="7"/>
  <c r="K15" i="7"/>
  <c r="J15" i="7"/>
  <c r="AC15" i="7"/>
  <c r="L15" i="7"/>
  <c r="V15" i="7"/>
  <c r="AB15" i="7"/>
  <c r="G15" i="7"/>
  <c r="C15" i="7"/>
  <c r="E15" i="7"/>
  <c r="X15" i="7"/>
  <c r="Y15" i="7"/>
  <c r="AE15" i="7"/>
  <c r="AF15" i="7"/>
  <c r="AD15" i="7"/>
  <c r="Z15" i="7"/>
  <c r="R15" i="7"/>
  <c r="AG15" i="7"/>
  <c r="P15" i="7"/>
  <c r="F15" i="7"/>
  <c r="U15" i="7"/>
  <c r="I15" i="7"/>
  <c r="AH15" i="7"/>
  <c r="M15" i="7"/>
  <c r="Q15" i="7"/>
</calcChain>
</file>

<file path=xl/sharedStrings.xml><?xml version="1.0" encoding="utf-8"?>
<sst xmlns="http://schemas.openxmlformats.org/spreadsheetml/2006/main" count="1670" uniqueCount="473">
  <si>
    <t>Tallene er hentet fra Energibalansen til SSB</t>
  </si>
  <si>
    <t>https://www.ssb.no/statbank/table/11561/</t>
  </si>
  <si>
    <t>Denne filen er sist oppdatert av NVE i september  2023</t>
  </si>
  <si>
    <t>Kommentarer</t>
  </si>
  <si>
    <t>For å få denne statistikken til å harmonere med andre statistikker, som utslippsstatisstikken til SSB, må vi gjøre noen justeringer</t>
  </si>
  <si>
    <t>Oljeraffinerier regnes som industri i de fleste statistikker og tas derfor også med under industri i denne oversikten</t>
  </si>
  <si>
    <t>Bygg og anlegg tas ut av industrisektoren og vises som en egen kategori</t>
  </si>
  <si>
    <t>Kontaktperson NVE:</t>
  </si>
  <si>
    <t>Dag Spilde</t>
  </si>
  <si>
    <t>dsp@nve.no</t>
  </si>
  <si>
    <t>11561: Energibalansen. Tilgang og forbruk, etter energibalanseposter, statistikkvariabel, år og energiprodukt</t>
  </si>
  <si>
    <t>Energibalansen (GWh)</t>
  </si>
  <si>
    <t>Alle energiprodukter</t>
  </si>
  <si>
    <t>Elektrisitet</t>
  </si>
  <si>
    <t>Fjernvarme</t>
  </si>
  <si>
    <t>Bio</t>
  </si>
  <si>
    <t>Olje</t>
  </si>
  <si>
    <t>Fossilt drivstoff</t>
  </si>
  <si>
    <t>Gass</t>
  </si>
  <si>
    <t>Kull og koks</t>
  </si>
  <si>
    <t>Ikke-fornybart avfall</t>
  </si>
  <si>
    <t>Oljeprodukter ikke nevnt andre steder</t>
  </si>
  <si>
    <t>Kull og brunkull</t>
  </si>
  <si>
    <t>Kullprodukter</t>
  </si>
  <si>
    <t>Naturgass</t>
  </si>
  <si>
    <t>Råolje</t>
  </si>
  <si>
    <t>NGL</t>
  </si>
  <si>
    <t>LPG og etan</t>
  </si>
  <si>
    <t>Bensin  (ekskl. bio)</t>
  </si>
  <si>
    <t>Jetparafin</t>
  </si>
  <si>
    <t>Fyringsparafin og andre parafiner</t>
  </si>
  <si>
    <t>Anleggsdiesel</t>
  </si>
  <si>
    <t>Autodiesel  (ekskl. bio)</t>
  </si>
  <si>
    <t>Marine gassoljer</t>
  </si>
  <si>
    <t>Lett fyringsolje</t>
  </si>
  <si>
    <t>Tungdestillater</t>
  </si>
  <si>
    <t>Tungolje</t>
  </si>
  <si>
    <t>Faste biobrensler</t>
  </si>
  <si>
    <t>Flytende biobrensler</t>
  </si>
  <si>
    <t>Biogass</t>
  </si>
  <si>
    <t>Fornybart avfall</t>
  </si>
  <si>
    <t>Energiprodukter ikke nevnt andre steder</t>
  </si>
  <si>
    <t>4.1 Internasjonal sjøfart bunkers</t>
  </si>
  <si>
    <t>4.2 Internasjonal luftfart bunkers</t>
  </si>
  <si>
    <t>5 Lagerendringer (+  = nedgang, - = økning)</t>
  </si>
  <si>
    <t>6 Netto innenlands tilgang (1+2-3-4+5)</t>
  </si>
  <si>
    <t>7 Transformasjon</t>
  </si>
  <si>
    <t>7.1 I jernverk</t>
  </si>
  <si>
    <t>7.2 I oljeraffineri</t>
  </si>
  <si>
    <t>7.3 I varmekraftverk</t>
  </si>
  <si>
    <t>7.4 I kombinerte kraftvarmeverk</t>
  </si>
  <si>
    <t>7.5 I fjernvarmeverk</t>
  </si>
  <si>
    <t>7.6 Annen transformasjon</t>
  </si>
  <si>
    <t>8 Eget forbruk i energiproduserende sektor</t>
  </si>
  <si>
    <t>8.1 Olje- og-gassutvinning</t>
  </si>
  <si>
    <t>8.2 Kullutvinning</t>
  </si>
  <si>
    <t>8.3 Oljeraffinerier</t>
  </si>
  <si>
    <t>8.4 Pumpekraftstasjoner</t>
  </si>
  <si>
    <t>8.5 Vannkraftstasjoner</t>
  </si>
  <si>
    <t>8.6 Vindkraftstasjoner</t>
  </si>
  <si>
    <t>8.7 Varmekraftverk</t>
  </si>
  <si>
    <t>8.8 Kraftvarmeverk</t>
  </si>
  <si>
    <t>8.9 Fjernvarmeverk</t>
  </si>
  <si>
    <t>9 Svinn</t>
  </si>
  <si>
    <t>10 Netto innenlands forbruk inkl. råstoff (11+12)</t>
  </si>
  <si>
    <t>11 Netto innenlands forbruk som råstoff</t>
  </si>
  <si>
    <t>11.1 I produksjon av av kjemiske råvarer</t>
  </si>
  <si>
    <t>11.2 I annen produksjon</t>
  </si>
  <si>
    <t>12 Netto innenlands forbruk eksl. råstoff</t>
  </si>
  <si>
    <t>12.1 Industri og bergverk</t>
  </si>
  <si>
    <t>12.1.1 Produksjon av jern,stål, og ferrolegeringer</t>
  </si>
  <si>
    <t>12.1.2 Produksjon av kjemiske og farmasøytiske produkter</t>
  </si>
  <si>
    <t>12.1.3 Produksjon av ikke-jernholdige metaller</t>
  </si>
  <si>
    <t>12.1.4 Produksjon av ikke metallholdige mineralprodukter</t>
  </si>
  <si>
    <t>12.1.5 Produksjon av motorvogner, tilhengere og andre transportmidler</t>
  </si>
  <si>
    <t>12.1.6 Produksjon av metallvarer, maskiner og utstyr</t>
  </si>
  <si>
    <t>12.1.7 Bergverk</t>
  </si>
  <si>
    <t>12.1.8 Produksjon av nærings- og nytelsesmidler</t>
  </si>
  <si>
    <t>12.1.9 Produksjon av papir og papirvarer, og trykking</t>
  </si>
  <si>
    <t>12.1.10 Treforedling</t>
  </si>
  <si>
    <t>12.1.11 Produksjon av tekstiler, klær, lær og lærvarer</t>
  </si>
  <si>
    <t>12.1.12 Bygg og anlegg</t>
  </si>
  <si>
    <t>12.1.13 Annen industri</t>
  </si>
  <si>
    <t>12.2 Transport</t>
  </si>
  <si>
    <t>12.2.1 Veitransport</t>
  </si>
  <si>
    <t>12.2.2 Banetransport</t>
  </si>
  <si>
    <t>12.2.3 Lufttransport</t>
  </si>
  <si>
    <t>12.2.4 Kysttransport</t>
  </si>
  <si>
    <t>12.2.5 Annen transport</t>
  </si>
  <si>
    <t>12.3 Andre forbruksgrupper</t>
  </si>
  <si>
    <t>12.3.1 Jordbruk og skogbruk</t>
  </si>
  <si>
    <t>12.3.2 Fiske</t>
  </si>
  <si>
    <t>12.3.3 Privat og offentlig tjenesteyting, inkl. forsvar</t>
  </si>
  <si>
    <t>12.3.4 Private husholdninger</t>
  </si>
  <si>
    <t>11561: Energibalansen. Tilgang og forbruk, etter energibalanseposter, energiprodukt, statistikkvariabel og år</t>
  </si>
  <si>
    <t>Samlet energibruk innenlands</t>
  </si>
  <si>
    <t>Energibalansen</t>
  </si>
  <si>
    <t>TWh</t>
  </si>
  <si>
    <t>Utenriks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</si>
  <si>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</si>
  <si>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</si>
  <si>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</si>
  <si>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</si>
  <si>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</si>
  <si>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</si>
  <si>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</si>
  <si>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</si>
  <si>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</si>
  <si>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</si>
  <si>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</si>
  <si>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</si>
  <si>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</si>
  <si>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</si>
  <si>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</si>
  <si>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</si>
  <si>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</si>
  <si>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</si>
  <si>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</si>
  <si>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</si>
  <si>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</si>
  <si>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</si>
  <si>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</si>
  <si>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</si>
  <si>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</si>
  <si>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</si>
  <si>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</si>
  <si>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</si>
  <si>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</si>
  <si>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</si>
  <si>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Utenriks sjøfart</t>
  </si>
  <si>
    <t>Drivstoff som blir tanket i Norge</t>
  </si>
  <si>
    <t>Utenriks luftfart</t>
  </si>
  <si>
    <t>Drivstoff som blir tanket i Norge. Forbruk i 2020 og 2021 svært lavt på grunn av pandemi.</t>
  </si>
  <si>
    <t>Energisektoren</t>
  </si>
  <si>
    <t>Stasjonært forbruk til oljeboring m.m.</t>
  </si>
  <si>
    <t>Andre oljeprodukter</t>
  </si>
  <si>
    <t>Cracker brukt i raffineri (raffineri regnes som industrinæring)</t>
  </si>
  <si>
    <t>Gass i petroleumssektoren</t>
  </si>
  <si>
    <t>Strøm</t>
  </si>
  <si>
    <t>strøm brukt i petroleumssektoren, kraftsektoren og til fjernvarme</t>
  </si>
  <si>
    <t>Overføringstap</t>
  </si>
  <si>
    <t>2020</t>
  </si>
  <si>
    <t>https://www.ssb.no/energi-og-industri/energi/statistikk/elektrisitet</t>
  </si>
  <si>
    <t>Råvarer</t>
  </si>
  <si>
    <t>Petrolkoks og bitumen</t>
  </si>
  <si>
    <t>Sluttbruk</t>
  </si>
  <si>
    <t>Fyringsolje</t>
  </si>
  <si>
    <t>Bioenergi</t>
  </si>
  <si>
    <t>Strøm til fjernvarme</t>
  </si>
  <si>
    <t>Sum energi</t>
  </si>
  <si>
    <t>OED-fil- SSB: gjelder for 1980 og 1985. Disse tallene er noe usikre og er bare egnet til å vise retning i energibruk.</t>
  </si>
  <si>
    <t>Eksl. Utenriks sjøfart og luftfart</t>
  </si>
  <si>
    <t>Sum</t>
  </si>
  <si>
    <t>2021</t>
  </si>
  <si>
    <t>2022</t>
  </si>
  <si>
    <t>Industri</t>
  </si>
  <si>
    <t xml:space="preserve">Fastlands-Norge uten sokkelen </t>
  </si>
  <si>
    <t>Netto innenlands sluttbruk</t>
  </si>
  <si>
    <t>Bygg</t>
  </si>
  <si>
    <t>Husholdninger</t>
  </si>
  <si>
    <t>Tjenesteyting</t>
  </si>
  <si>
    <t>Råstoff industri</t>
  </si>
  <si>
    <t>Transport</t>
  </si>
  <si>
    <t>Petroleumssektoren</t>
  </si>
  <si>
    <t>Andre næringer</t>
  </si>
  <si>
    <t>Nettap og egenbruk</t>
  </si>
  <si>
    <t xml:space="preserve">Sum </t>
  </si>
  <si>
    <t xml:space="preserve">Energibalansen </t>
  </si>
  <si>
    <t>Denne sektoren er dominert av petroleumsnæringen. Offshore og landanlegg. Men den omfatter også strøm brukt til kraftproduksjon, fjernvarme med mer.</t>
  </si>
  <si>
    <t>Energibruk etter vare</t>
  </si>
  <si>
    <t>Kommentar</t>
  </si>
  <si>
    <t>Oljeprodukter</t>
  </si>
  <si>
    <t>Dette er innenlands overføringstap fra produksjon til sluttbruk</t>
  </si>
  <si>
    <t>Energi brukt som råvarer i industrien</t>
  </si>
  <si>
    <t>Petrolkoks og kull</t>
  </si>
  <si>
    <t>Koks og petrolkoks brukt i metallindustrien</t>
  </si>
  <si>
    <t>Gass som råstoff i kjemisk industri. LPG og Etan blir i enkelte sammenhenger definert som oljeprodukter.</t>
  </si>
  <si>
    <t>Bitumen til asfalt i mineralsk industri</t>
  </si>
  <si>
    <t>Sum energibruk i husholdninger, tjenesteytende næringer, industri, landbruk, bygg og anlegg</t>
  </si>
  <si>
    <t>Energibruk etter næring</t>
  </si>
  <si>
    <t>Industri og bergverk</t>
  </si>
  <si>
    <t>Jordbruk og fiske</t>
  </si>
  <si>
    <t>Bygg og anlegg</t>
  </si>
  <si>
    <t>Bygg og anlegg er egen kategori. Ikke med i disse tallene.</t>
  </si>
  <si>
    <t>Cracker brukt i oljeraffineri</t>
  </si>
  <si>
    <t>Fossilt avfall</t>
  </si>
  <si>
    <t>Dummy</t>
  </si>
  <si>
    <t>Aluminium m.m.</t>
  </si>
  <si>
    <t>Jern, stål og ferro</t>
  </si>
  <si>
    <t>Kjemisk industri</t>
  </si>
  <si>
    <t>Oljeraffinerier</t>
  </si>
  <si>
    <t>Esso sitt raffineri lagt ned i 2021</t>
  </si>
  <si>
    <t>Mineralsk industri</t>
  </si>
  <si>
    <t>Treindustri</t>
  </si>
  <si>
    <t>Næringsdmidddelindustri</t>
  </si>
  <si>
    <t>Verfts- og verkstedind.</t>
  </si>
  <si>
    <t>Annen industri</t>
  </si>
  <si>
    <t>Bergverk</t>
  </si>
  <si>
    <t>Koks råstoff, metallindustri</t>
  </si>
  <si>
    <t>Gass råstoff kjemisk industri</t>
  </si>
  <si>
    <t xml:space="preserve">Bitumen råstoff min. ind. </t>
  </si>
  <si>
    <t>Koks råstoff metallind.</t>
  </si>
  <si>
    <t xml:space="preserve">Gass råstoff kjemisk ind. </t>
  </si>
  <si>
    <t>Bitumen råstoff min. ind.</t>
  </si>
  <si>
    <t>Bensin</t>
  </si>
  <si>
    <t>Diesel</t>
  </si>
  <si>
    <t>Marine gassolje</t>
  </si>
  <si>
    <t>Biodrivstoff</t>
  </si>
  <si>
    <t>Veitransport</t>
  </si>
  <si>
    <t>Banetransport</t>
  </si>
  <si>
    <t>Lufttransport</t>
  </si>
  <si>
    <t>Kysttransport eks fiske</t>
  </si>
  <si>
    <t>Strøm til elbiler er med under strøm til transport</t>
  </si>
  <si>
    <t>Per HH</t>
  </si>
  <si>
    <t>Per Norge</t>
  </si>
  <si>
    <t>Årlig energibruk per HH</t>
  </si>
  <si>
    <t xml:space="preserve">Strømbruk </t>
  </si>
  <si>
    <t>Opvarmingsandell</t>
  </si>
  <si>
    <t>Oppvarming kWh</t>
  </si>
  <si>
    <t>Elspesifikt og VV</t>
  </si>
  <si>
    <t>Elspesifikt og VV (kwh)</t>
  </si>
  <si>
    <t>Oppvarming strøm (kWh)</t>
  </si>
  <si>
    <t xml:space="preserve">1 grad ned redusere energibruk med: </t>
  </si>
  <si>
    <t>Redusert STRØMbruk per hh ved 1 gr ned</t>
  </si>
  <si>
    <t>Redusert ENERGIbruk per hh ved 1 gr ned</t>
  </si>
  <si>
    <t>Antall HH i Norge</t>
  </si>
  <si>
    <t>Fossilt drivstoff brukes i stor grad i Forsvaret</t>
  </si>
  <si>
    <t>Omfatter også strøm til datasentre</t>
  </si>
  <si>
    <t>Strøm til datasentre</t>
  </si>
  <si>
    <t>Kilde:</t>
  </si>
  <si>
    <t>08311: Nettoforbruk av elektrisk kraft, etter type og forbrukergruppe (GWh) 1993 - 2022. Statistikkbanken (ssb.no)</t>
  </si>
  <si>
    <t>Sum eksl. Forsvaret og datasentre</t>
  </si>
  <si>
    <t>Husholdninger og tjenesteyting</t>
  </si>
  <si>
    <t>Datasentre</t>
  </si>
  <si>
    <t>Temperaturkorrigert kraftbruk</t>
  </si>
  <si>
    <t>Temperaturkorringer energibruk</t>
  </si>
  <si>
    <t>Radetiketter</t>
  </si>
  <si>
    <t>Leilighet</t>
  </si>
  <si>
    <t>Småhus</t>
  </si>
  <si>
    <t>Barnehage</t>
  </si>
  <si>
    <t xml:space="preserve">Skole </t>
  </si>
  <si>
    <t>Universitet</t>
  </si>
  <si>
    <t>Kontor</t>
  </si>
  <si>
    <t>Forretning</t>
  </si>
  <si>
    <t>Hotell</t>
  </si>
  <si>
    <t>Sykehus</t>
  </si>
  <si>
    <t>Sykehjem</t>
  </si>
  <si>
    <t>Idrettsbygg</t>
  </si>
  <si>
    <t>Kulturbygg</t>
  </si>
  <si>
    <t>Lett industri</t>
  </si>
  <si>
    <t>Kjøling</t>
  </si>
  <si>
    <t>Elspesifikt utstyr</t>
  </si>
  <si>
    <t>Vifter og pumper</t>
  </si>
  <si>
    <t>Tappevannsoppvarming</t>
  </si>
  <si>
    <t>Romoppvarming</t>
  </si>
  <si>
    <t>Belysning</t>
  </si>
  <si>
    <t>Aggregert</t>
  </si>
  <si>
    <t>Yrkesbygg</t>
  </si>
  <si>
    <t>Summer av 2019</t>
  </si>
  <si>
    <t>Kolonneetiketter</t>
  </si>
  <si>
    <t>Culture</t>
  </si>
  <si>
    <t>Hospital</t>
  </si>
  <si>
    <t>Hotel</t>
  </si>
  <si>
    <t>Kindergarten</t>
  </si>
  <si>
    <t>Multi family house</t>
  </si>
  <si>
    <t>Nursinghome</t>
  </si>
  <si>
    <t>Office</t>
  </si>
  <si>
    <t>School</t>
  </si>
  <si>
    <t>Shops</t>
  </si>
  <si>
    <t>Single family house</t>
  </si>
  <si>
    <t>Sports</t>
  </si>
  <si>
    <t>StorageRepairs</t>
  </si>
  <si>
    <t>University</t>
  </si>
  <si>
    <t>Totalsum</t>
  </si>
  <si>
    <t>Cooling</t>
  </si>
  <si>
    <t>Electrical equipment</t>
  </si>
  <si>
    <t>Fans and pumps</t>
  </si>
  <si>
    <t>HeatingDHW</t>
  </si>
  <si>
    <t>HeatingRV</t>
  </si>
  <si>
    <t>Lighting</t>
  </si>
  <si>
    <t>Type</t>
  </si>
  <si>
    <t>Temperaturkorrigert kraftbruk i husholdninger og fritidsboliger, Norge</t>
  </si>
  <si>
    <t>GWh</t>
  </si>
  <si>
    <t>Summer av value</t>
  </si>
  <si>
    <t xml:space="preserve">Energibruk (GWh) 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</si>
  <si>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</si>
  <si>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</si>
  <si>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</si>
  <si>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</si>
  <si>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</si>
  <si>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</si>
  <si>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</si>
  <si>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</si>
  <si>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</si>
  <si>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</si>
  <si>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</si>
  <si>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</si>
  <si>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Totalt</t>
  </si>
  <si>
    <t>09387: Kraftpris, nettleie og avgifter for husholdninger, etter statistikkvariabel og kvartal</t>
  </si>
  <si>
    <t>SSB</t>
  </si>
  <si>
    <t>Elektrisitetspriser (ssb.no)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</si>
  <si>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</si>
  <si>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</si>
  <si>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</si>
  <si>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</si>
  <si>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</si>
  <si>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</si>
  <si>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</si>
  <si>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</si>
  <si>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</si>
  <si>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</si>
  <si>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</si>
  <si>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</si>
  <si>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</si>
  <si>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2023K1</t>
  </si>
  <si>
    <t>2023K2</t>
  </si>
  <si>
    <t>2023K3</t>
  </si>
  <si>
    <t>Kraft og nett i alt inkl. avgifter</t>
  </si>
  <si>
    <t>Kraft og nett i alt inkl. avgifter fratrukket strømstøtte</t>
  </si>
  <si>
    <t>Offisiell statistikk</t>
  </si>
  <si>
    <t>Database:</t>
  </si>
  <si>
    <t>Ekstern PRODUKSJON</t>
  </si>
  <si>
    <t>Intern referansekode:</t>
  </si>
  <si>
    <t>KraftOgNettIA</t>
  </si>
  <si>
    <t>13931: Klimagasser AR5, etter kilde (aktivitet), energiprodukt, komponent, statistikkvariabel og år</t>
  </si>
  <si>
    <t>Utslipp til luft (ssb.no)</t>
  </si>
  <si>
    <t>Klimagasser i alt</t>
  </si>
  <si>
    <t>Utslipp til luft (1 000 tonn CO2-ekvivalenter, AR5)</t>
  </si>
  <si>
    <t>1 Olje- og gassutvinning</t>
  </si>
  <si>
    <t>2 Industri og bergverk</t>
  </si>
  <si>
    <t>3 Energiforsyning</t>
  </si>
  <si>
    <t>4 Oppvarming i andre næringer og husholdninger</t>
  </si>
  <si>
    <t>5 Veitrafikk</t>
  </si>
  <si>
    <t>6 Luftfart, sjøfart, fiske, motorredskaper m.m.</t>
  </si>
  <si>
    <t>7 Jordbruk</t>
  </si>
  <si>
    <t>9 Andre kilder</t>
  </si>
  <si>
    <t>Energiforsyning</t>
  </si>
  <si>
    <t>Veitrafikk</t>
  </si>
  <si>
    <t>Fly, skip og maskiner</t>
  </si>
  <si>
    <t>Jordbruk</t>
  </si>
  <si>
    <t>Annet</t>
  </si>
  <si>
    <t>14020: Førstegangsregistrerte kjøretøy, etter type registrering, drivstofftype, statistikkvariabel og måned</t>
  </si>
  <si>
    <t xml:space="preserve">Kilde: </t>
  </si>
  <si>
    <t>14020: Førstegangsregistrerte kjøretøy, etter type registrering og drivstofftype 1995M01 - 2023M10. Statistikkbanken (ssb.no)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</si>
  <si>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</si>
  <si>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</si>
  <si>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</si>
  <si>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</si>
  <si>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</si>
  <si>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</si>
  <si>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</si>
  <si>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</si>
  <si>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</si>
  <si>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</si>
  <si>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</si>
  <si>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</si>
  <si>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</si>
  <si>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</si>
  <si>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</si>
  <si>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</si>
  <si>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</si>
  <si>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</si>
  <si>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</si>
  <si>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</si>
  <si>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</si>
  <si>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</si>
  <si>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</si>
  <si>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</si>
  <si>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</si>
  <si>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</si>
  <si>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</si>
  <si>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</si>
  <si>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</si>
  <si>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</si>
  <si>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</si>
  <si>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</si>
  <si>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</si>
  <si>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</si>
  <si>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</si>
  <si>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</si>
  <si>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</si>
  <si>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</si>
  <si>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</si>
  <si>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</si>
  <si>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</si>
  <si>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</si>
  <si>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</si>
  <si>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</si>
  <si>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</si>
  <si>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</si>
  <si>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</si>
  <si>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</si>
  <si>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</si>
  <si>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</si>
  <si>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</si>
  <si>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</si>
  <si>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</si>
  <si>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</si>
  <si>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</si>
  <si>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</si>
  <si>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</si>
  <si>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</si>
  <si>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</si>
  <si>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</si>
  <si>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</si>
  <si>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</si>
  <si>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</si>
  <si>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</si>
  <si>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</si>
  <si>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</si>
  <si>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</si>
  <si>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</si>
  <si>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</si>
  <si>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</si>
  <si>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</si>
  <si>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</si>
  <si>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</si>
  <si>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</si>
  <si>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</si>
  <si>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</si>
  <si>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</si>
  <si>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</si>
  <si>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</si>
  <si>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</si>
  <si>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</si>
  <si>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</si>
  <si>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</si>
  <si>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</si>
  <si>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</si>
  <si>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</si>
  <si>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</si>
  <si>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</si>
  <si>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</si>
  <si>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</si>
  <si>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</si>
  <si>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</si>
  <si>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</si>
  <si>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</si>
  <si>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</si>
  <si>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</si>
  <si>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</si>
  <si>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</si>
  <si>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</si>
  <si>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</si>
  <si>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</si>
  <si>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</si>
  <si>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</si>
  <si>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</si>
  <si>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</si>
  <si>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</si>
  <si>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Personbiler</t>
  </si>
  <si>
    <t>Nye kjøretøy</t>
  </si>
  <si>
    <t>Elektrisk/nullutslipp</t>
  </si>
  <si>
    <t>Fossil</t>
  </si>
  <si>
    <t>Hybrid</t>
  </si>
  <si>
    <t>Annet drivstoff</t>
  </si>
  <si>
    <t>Busser</t>
  </si>
  <si>
    <t>Vare- og campingbiler</t>
  </si>
  <si>
    <t>Lastebiler</t>
  </si>
  <si>
    <t>Elektrisk og nullutslipp andel av nyregistreringer tom. oktober 2023.</t>
  </si>
  <si>
    <t>Personbil</t>
  </si>
  <si>
    <t>Buss</t>
  </si>
  <si>
    <t>Varebil</t>
  </si>
  <si>
    <t>Lastebil</t>
  </si>
  <si>
    <t xml:space="preserve">Energibruk i Europa </t>
  </si>
  <si>
    <t>Kilder:</t>
  </si>
  <si>
    <t>Energy Balances (europa.eu)</t>
  </si>
  <si>
    <t>Oppdatert: juni 2023</t>
  </si>
  <si>
    <t xml:space="preserve">Samlet energibruk etter energivare </t>
  </si>
  <si>
    <t>Fossilt råstoff</t>
  </si>
  <si>
    <t>Kull</t>
  </si>
  <si>
    <t>Energibruk i bygg etter energivare</t>
  </si>
  <si>
    <t>Kommentar: fordeling av strøm på kategorier i 1950 er anslag av NVE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</si>
</sst>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\ %"/>
    <numFmt numFmtId="166" formatCode="#,##0.0"/>
    <numFmt numFmtId="167" formatCode="#,##0.000"/>
    <numFmt numFmtId="168" formatCode="_-* #,##0_-;\-* #,##0_-;_-* &quot;-&quot;??_-;_-@_-"/>
    <numFmt numFmtId="169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4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9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</font>
    <font>
      <b/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b/>
      <sz val="11"/>
      <color rgb="FF4472C4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Border="0"/>
    <xf numFmtId="0" fontId="12" fillId="0" borderId="0" applyBorder="0"/>
    <xf numFmtId="0" fontId="18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2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2"/>
    <xf numFmtId="1" fontId="0" fillId="0" borderId="0" xfId="0" applyNumberFormat="1"/>
    <xf numFmtId="0" fontId="6" fillId="0" borderId="0" xfId="0" applyFont="1"/>
    <xf numFmtId="0" fontId="2" fillId="0" borderId="0" xfId="0" applyFont="1"/>
    <xf numFmtId="9" fontId="0" fillId="0" borderId="0" xfId="1" applyFont="1"/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65" fontId="0" fillId="0" borderId="0" xfId="1" applyNumberFormat="1" applyFont="1"/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2" fillId="0" borderId="0" xfId="0" applyNumberFormat="1" applyFont="1"/>
    <xf numFmtId="0" fontId="6" fillId="0" borderId="2" xfId="0" applyFont="1" applyBorder="1"/>
    <xf numFmtId="1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166" fontId="0" fillId="0" borderId="0" xfId="1" applyNumberFormat="1" applyFont="1"/>
    <xf numFmtId="167" fontId="0" fillId="0" borderId="0" xfId="1" applyNumberFormat="1" applyFont="1"/>
    <xf numFmtId="164" fontId="2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" fontId="11" fillId="0" borderId="0" xfId="0" applyNumberFormat="1" applyFont="1"/>
    <xf numFmtId="9" fontId="2" fillId="0" borderId="0" xfId="1" applyFont="1"/>
    <xf numFmtId="165" fontId="2" fillId="0" borderId="0" xfId="1" applyNumberFormat="1" applyFont="1"/>
    <xf numFmtId="168" fontId="0" fillId="0" borderId="0" xfId="3" applyNumberFormat="1" applyFont="1"/>
    <xf numFmtId="165" fontId="0" fillId="0" borderId="0" xfId="0" applyNumberFormat="1"/>
    <xf numFmtId="9" fontId="0" fillId="0" borderId="0" xfId="0" applyNumberFormat="1"/>
    <xf numFmtId="169" fontId="0" fillId="0" borderId="0" xfId="0" applyNumberFormat="1"/>
    <xf numFmtId="9" fontId="10" fillId="0" borderId="0" xfId="1" applyFont="1"/>
    <xf numFmtId="0" fontId="0" fillId="0" borderId="1" xfId="0" applyBorder="1"/>
    <xf numFmtId="168" fontId="0" fillId="2" borderId="0" xfId="3" applyNumberFormat="1" applyFont="1" applyFill="1" applyAlignment="1">
      <alignment horizontal="right"/>
    </xf>
    <xf numFmtId="168" fontId="0" fillId="3" borderId="0" xfId="3" applyNumberFormat="1" applyFont="1" applyFill="1" applyAlignment="1">
      <alignment horizontal="right"/>
    </xf>
    <xf numFmtId="168" fontId="0" fillId="3" borderId="1" xfId="3" applyNumberFormat="1" applyFont="1" applyFill="1" applyBorder="1" applyAlignment="1">
      <alignment horizontal="right"/>
    </xf>
    <xf numFmtId="168" fontId="0" fillId="0" borderId="0" xfId="3" applyNumberFormat="1" applyFont="1" applyAlignment="1">
      <alignment horizontal="right"/>
    </xf>
    <xf numFmtId="168" fontId="2" fillId="0" borderId="2" xfId="3" applyNumberFormat="1" applyFont="1" applyBorder="1"/>
    <xf numFmtId="168" fontId="2" fillId="2" borderId="2" xfId="3" applyNumberFormat="1" applyFont="1" applyFill="1" applyBorder="1" applyAlignment="1">
      <alignment horizontal="right"/>
    </xf>
    <xf numFmtId="168" fontId="2" fillId="3" borderId="2" xfId="3" applyNumberFormat="1" applyFont="1" applyFill="1" applyBorder="1" applyAlignment="1">
      <alignment horizontal="right"/>
    </xf>
    <xf numFmtId="168" fontId="2" fillId="3" borderId="3" xfId="3" applyNumberFormat="1" applyFont="1" applyFill="1" applyBorder="1" applyAlignment="1">
      <alignment horizontal="right"/>
    </xf>
    <xf numFmtId="168" fontId="2" fillId="0" borderId="2" xfId="3" applyNumberFormat="1" applyFont="1" applyBorder="1" applyAlignment="1">
      <alignment horizontal="right"/>
    </xf>
    <xf numFmtId="0" fontId="13" fillId="0" borderId="0" xfId="0" applyFont="1"/>
    <xf numFmtId="1" fontId="0" fillId="0" borderId="0" xfId="1" applyNumberFormat="1" applyFont="1"/>
    <xf numFmtId="0" fontId="14" fillId="0" borderId="0" xfId="0" applyFont="1" applyAlignment="1">
      <alignment horizontal="right"/>
    </xf>
    <xf numFmtId="9" fontId="15" fillId="0" borderId="0" xfId="1" applyFont="1"/>
    <xf numFmtId="0" fontId="15" fillId="0" borderId="0" xfId="0" applyFont="1"/>
    <xf numFmtId="0" fontId="16" fillId="0" borderId="0" xfId="0" applyFont="1"/>
    <xf numFmtId="9" fontId="17" fillId="0" borderId="0" xfId="1" applyFont="1"/>
    <xf numFmtId="169" fontId="0" fillId="0" borderId="0" xfId="3" applyNumberFormat="1" applyFont="1"/>
    <xf numFmtId="0" fontId="2" fillId="4" borderId="4" xfId="0" applyFont="1" applyFill="1" applyBorder="1"/>
    <xf numFmtId="0" fontId="0" fillId="0" borderId="0" xfId="0" applyAlignment="1">
      <alignment horizontal="left"/>
    </xf>
    <xf numFmtId="168" fontId="0" fillId="0" borderId="0" xfId="0" applyNumberFormat="1"/>
    <xf numFmtId="0" fontId="2" fillId="4" borderId="0" xfId="0" applyFont="1" applyFill="1"/>
    <xf numFmtId="0" fontId="2" fillId="4" borderId="5" xfId="0" applyFont="1" applyFill="1" applyBorder="1" applyAlignment="1">
      <alignment horizontal="left"/>
    </xf>
    <xf numFmtId="0" fontId="2" fillId="4" borderId="5" xfId="0" applyFont="1" applyFill="1" applyBorder="1"/>
    <xf numFmtId="0" fontId="3" fillId="0" borderId="0" xfId="4" applyFont="1"/>
    <xf numFmtId="0" fontId="12" fillId="0" borderId="0" xfId="4"/>
    <xf numFmtId="0" fontId="18" fillId="0" borderId="0" xfId="6"/>
    <xf numFmtId="0" fontId="6" fillId="0" borderId="0" xfId="4" applyFont="1"/>
    <xf numFmtId="1" fontId="12" fillId="0" borderId="0" xfId="4" applyNumberFormat="1"/>
    <xf numFmtId="9" fontId="0" fillId="0" borderId="0" xfId="7" applyFont="1"/>
    <xf numFmtId="9" fontId="12" fillId="0" borderId="0" xfId="4" applyNumberFormat="1"/>
    <xf numFmtId="0" fontId="19" fillId="0" borderId="0" xfId="0" applyFont="1"/>
    <xf numFmtId="0" fontId="12" fillId="0" borderId="0" xfId="0" applyFont="1"/>
    <xf numFmtId="164" fontId="12" fillId="0" borderId="0" xfId="0" applyNumberFormat="1" applyFont="1"/>
    <xf numFmtId="0" fontId="20" fillId="0" borderId="0" xfId="0" applyFont="1"/>
    <xf numFmtId="0" fontId="5" fillId="0" borderId="0" xfId="8" applyFill="1" applyBorder="1" applyAlignment="1"/>
    <xf numFmtId="168" fontId="21" fillId="0" borderId="0" xfId="3" applyNumberFormat="1" applyFont="1"/>
    <xf numFmtId="0" fontId="2" fillId="0" borderId="0" xfId="0" applyFont="1" applyAlignment="1">
      <alignment horizontal="right"/>
    </xf>
    <xf numFmtId="1" fontId="0" fillId="5" borderId="0" xfId="0" applyNumberFormat="1" applyFill="1"/>
    <xf numFmtId="1" fontId="12" fillId="0" borderId="0" xfId="0" applyNumberFormat="1" applyFont="1"/>
    <xf numFmtId="0" fontId="14" fillId="0" borderId="0" xfId="0" applyFont="1" applyAlignment="1">
      <alignment horizontal="center"/>
    </xf>
    <xf numFmtId="0" fontId="12" fillId="0" borderId="0" xfId="0" applyFont="1"/>
  </cellXfs>
  <cellStyles count="9">
    <cellStyle name="Hyperkobling" xfId="2" builtinId="8"/>
    <cellStyle name="Hyperkobling 2" xfId="6" xr:uid="{69A86AE7-7996-4263-8B0B-708D2F891141}"/>
    <cellStyle name="Hyperlink" xfId="8" xr:uid="{00000000-000B-0000-0000-000008000000}"/>
    <cellStyle name="Komma" xfId="3" builtinId="3"/>
    <cellStyle name="Normal" xfId="0" builtinId="0"/>
    <cellStyle name="Normal 2" xfId="4" xr:uid="{0A0D8AA7-4765-47BC-AED4-34FF197B28A1}"/>
    <cellStyle name="Normal 9" xfId="5" xr:uid="{427532E7-55C5-4B62-B702-463C75C24749}"/>
    <cellStyle name="Prosent" xfId="1" builtinId="5"/>
    <cellStyle name="Prosent 2" xfId="7" xr:uid="{14AE0DFB-B495-412F-88C3-82C4DE14BE9B}"/>
  </cellStyles>
  <dxfs count="0"/>
  <tableStyles count="0" defaultTableStyle="TableStyleMedium2" defaultPivotStyle="PivotStyleLight16"/>
  <colors>
    <mruColors>
      <color rgb="FF9AD6E6"/>
      <color rgb="FF000000"/>
      <color rgb="FFA5DAE9"/>
      <color rgb="FF663300"/>
      <color rgb="FFFF9900"/>
      <color rgb="FF996633"/>
      <color rgb="FF829319"/>
      <color rgb="FF9FDEEF"/>
      <color rgb="FF336600"/>
      <color rgb="FF8A9D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energibruk i Norge - etter energivare</a:t>
            </a:r>
          </a:p>
        </c:rich>
      </c:tx>
      <c:layout>
        <c:manualLayout>
          <c:xMode val="edge"/>
          <c:yMode val="edge"/>
          <c:x val="0.23789060568653309"/>
          <c:y val="1.8246215134025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'Tot energibruk - vare'!$A$41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vare'!$B$37:$AJ$37</c15:sqref>
                  </c15:fullRef>
                </c:ext>
              </c:extLst>
              <c:f>('Tot energibruk - vare'!$B$37:$D$37,'Tot energibruk - vare'!$I$37,'Tot energibruk - vare'!$N$37,'Tot energibruk - vare'!$S$37,'Tot energibruk - vare'!$X$37,'Tot energibruk - vare'!$AC$37,'Tot energibruk - vare'!$AH$37,'Tot energibruk - vare'!$AJ$37)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vare'!$B$41:$AJ$41</c15:sqref>
                  </c15:fullRef>
                </c:ext>
              </c:extLst>
              <c:f>('Tot energibruk - vare'!$B$41:$D$41,'Tot energibruk - vare'!$I$41,'Tot energibruk - vare'!$N$41,'Tot energibruk - vare'!$S$41,'Tot energibruk - vare'!$X$41,'Tot energibruk - vare'!$AC$41,'Tot energibruk - vare'!$AH$41,'Tot energibruk - vare'!$AJ$41)</c:f>
              <c:numCache>
                <c:formatCode>General</c:formatCode>
                <c:ptCount val="10"/>
                <c:pt idx="0">
                  <c:v>28</c:v>
                </c:pt>
                <c:pt idx="1">
                  <c:v>33</c:v>
                </c:pt>
                <c:pt idx="2" formatCode="0">
                  <c:v>35.389000000000003</c:v>
                </c:pt>
                <c:pt idx="3" formatCode="0">
                  <c:v>44.647000000000006</c:v>
                </c:pt>
                <c:pt idx="4" formatCode="0">
                  <c:v>56.66</c:v>
                </c:pt>
                <c:pt idx="5" formatCode="0">
                  <c:v>70.741000000000014</c:v>
                </c:pt>
                <c:pt idx="6" formatCode="0">
                  <c:v>72.301000000000002</c:v>
                </c:pt>
                <c:pt idx="7" formatCode="0">
                  <c:v>78.381</c:v>
                </c:pt>
                <c:pt idx="8" formatCode="0">
                  <c:v>74.344000000000008</c:v>
                </c:pt>
                <c:pt idx="9" formatCode="0">
                  <c:v>65.421000000000006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71-4DC2-AC80-950E8F17D05B}"/>
            </c:ext>
          </c:extLst>
        </c:ser>
        <c:ser>
          <c:idx val="1"/>
          <c:order val="1"/>
          <c:tx>
            <c:strRef>
              <c:f>'Tot energibruk - vare'!$A$39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vare'!$B$37:$AJ$37</c15:sqref>
                  </c15:fullRef>
                </c:ext>
              </c:extLst>
              <c:f>('Tot energibruk - vare'!$B$37:$D$37,'Tot energibruk - vare'!$I$37,'Tot energibruk - vare'!$N$37,'Tot energibruk - vare'!$S$37,'Tot energibruk - vare'!$X$37,'Tot energibruk - vare'!$AC$37,'Tot energibruk - vare'!$AH$37,'Tot energibruk - vare'!$AJ$37)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vare'!$B$39:$AJ$39</c15:sqref>
                  </c15:fullRef>
                </c:ext>
              </c:extLst>
              <c:f>('Tot energibruk - vare'!$B$39:$D$39,'Tot energibruk - vare'!$I$39,'Tot energibruk - vare'!$N$39,'Tot energibruk - vare'!$S$39,'Tot energibruk - vare'!$X$39,'Tot energibruk - vare'!$AC$39,'Tot energibruk - vare'!$AH$39,'Tot energibruk - vare'!$AJ$39)</c:f>
              <c:numCache>
                <c:formatCode>General</c:formatCode>
                <c:ptCount val="10"/>
                <c:pt idx="0">
                  <c:v>36</c:v>
                </c:pt>
                <c:pt idx="1">
                  <c:v>21</c:v>
                </c:pt>
                <c:pt idx="2" formatCode="0">
                  <c:v>16.382999999999999</c:v>
                </c:pt>
                <c:pt idx="3" formatCode="0">
                  <c:v>15.503</c:v>
                </c:pt>
                <c:pt idx="4" formatCode="0">
                  <c:v>11.542999999999999</c:v>
                </c:pt>
                <c:pt idx="5" formatCode="0">
                  <c:v>10.442</c:v>
                </c:pt>
                <c:pt idx="6" formatCode="0">
                  <c:v>8.73</c:v>
                </c:pt>
                <c:pt idx="7" formatCode="0">
                  <c:v>3.1789999999999998</c:v>
                </c:pt>
                <c:pt idx="8" formatCode="0">
                  <c:v>0.78300000000000003</c:v>
                </c:pt>
                <c:pt idx="9" formatCode="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1-4DC2-AC80-950E8F17D05B}"/>
            </c:ext>
          </c:extLst>
        </c:ser>
        <c:ser>
          <c:idx val="2"/>
          <c:order val="2"/>
          <c:tx>
            <c:strRef>
              <c:f>'Tot energibruk - vare'!$A$40</c:f>
              <c:strCache>
                <c:ptCount val="1"/>
                <c:pt idx="0">
                  <c:v>Andre oljeprodukter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vare'!$B$37:$AJ$37</c15:sqref>
                  </c15:fullRef>
                </c:ext>
              </c:extLst>
              <c:f>('Tot energibruk - vare'!$B$37:$D$37,'Tot energibruk - vare'!$I$37,'Tot energibruk - vare'!$N$37,'Tot energibruk - vare'!$S$37,'Tot energibruk - vare'!$X$37,'Tot energibruk - vare'!$AC$37,'Tot energibruk - vare'!$AH$37,'Tot energibruk - vare'!$AJ$37)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vare'!$B$40:$AJ$40</c15:sqref>
                  </c15:fullRef>
                </c:ext>
              </c:extLst>
              <c:f>('Tot energibruk - vare'!$B$40:$D$40,'Tot energibruk - vare'!$I$40,'Tot energibruk - vare'!$N$40,'Tot energibruk - vare'!$S$40,'Tot energibruk - vare'!$X$40,'Tot energibruk - vare'!$AC$40,'Tot energibruk - vare'!$AH$40,'Tot energibruk - vare'!$AJ$40)</c:f>
              <c:numCache>
                <c:formatCode>General</c:formatCode>
                <c:ptCount val="10"/>
                <c:pt idx="0">
                  <c:v>7</c:v>
                </c:pt>
                <c:pt idx="1">
                  <c:v>14</c:v>
                </c:pt>
                <c:pt idx="2" formatCode="0">
                  <c:v>17.322999999999997</c:v>
                </c:pt>
                <c:pt idx="3" formatCode="0">
                  <c:v>21.824999999999999</c:v>
                </c:pt>
                <c:pt idx="4" formatCode="0">
                  <c:v>22.896999999999998</c:v>
                </c:pt>
                <c:pt idx="5" formatCode="0">
                  <c:v>23.382000000000001</c:v>
                </c:pt>
                <c:pt idx="6" formatCode="0">
                  <c:v>23.843</c:v>
                </c:pt>
                <c:pt idx="7" formatCode="0">
                  <c:v>25.024000000000001</c:v>
                </c:pt>
                <c:pt idx="8" formatCode="0">
                  <c:v>24.478999999999999</c:v>
                </c:pt>
                <c:pt idx="9" formatCode="0">
                  <c:v>22.176999999999996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71-4DC2-AC80-950E8F17D05B}"/>
            </c:ext>
          </c:extLst>
        </c:ser>
        <c:ser>
          <c:idx val="0"/>
          <c:order val="3"/>
          <c:tx>
            <c:strRef>
              <c:f>'Tot energibruk - vare'!$A$42</c:f>
              <c:strCache>
                <c:ptCount val="1"/>
                <c:pt idx="0">
                  <c:v>Kull og koks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vare'!$B$37:$AJ$37</c15:sqref>
                  </c15:fullRef>
                </c:ext>
              </c:extLst>
              <c:f>('Tot energibruk - vare'!$B$37:$D$37,'Tot energibruk - vare'!$I$37,'Tot energibruk - vare'!$N$37,'Tot energibruk - vare'!$S$37,'Tot energibruk - vare'!$X$37,'Tot energibruk - vare'!$AC$37,'Tot energibruk - vare'!$AH$37,'Tot energibruk - vare'!$AJ$37)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vare'!$B$42:$AJ$42</c15:sqref>
                  </c15:fullRef>
                </c:ext>
              </c:extLst>
              <c:f>('Tot energibruk - vare'!$B$42:$D$42,'Tot energibruk - vare'!$I$42,'Tot energibruk - vare'!$N$42,'Tot energibruk - vare'!$S$42,'Tot energibruk - vare'!$X$42,'Tot energibruk - vare'!$AC$42,'Tot energibruk - vare'!$AH$42,'Tot energibruk - vare'!$AJ$42)</c:f>
              <c:numCache>
                <c:formatCode>General</c:formatCode>
                <c:ptCount val="10"/>
                <c:pt idx="0">
                  <c:v>12</c:v>
                </c:pt>
                <c:pt idx="1">
                  <c:v>14</c:v>
                </c:pt>
                <c:pt idx="2" formatCode="0">
                  <c:v>9.7759999999999998</c:v>
                </c:pt>
                <c:pt idx="3" formatCode="0">
                  <c:v>11.546000000000001</c:v>
                </c:pt>
                <c:pt idx="4" formatCode="0">
                  <c:v>11.984999999999999</c:v>
                </c:pt>
                <c:pt idx="5" formatCode="0">
                  <c:v>8.6950000000000003</c:v>
                </c:pt>
                <c:pt idx="6" formatCode="0">
                  <c:v>7.6879999999999997</c:v>
                </c:pt>
                <c:pt idx="7" formatCode="0">
                  <c:v>8.052999999999999</c:v>
                </c:pt>
                <c:pt idx="8" formatCode="0">
                  <c:v>8.2889999999999997</c:v>
                </c:pt>
                <c:pt idx="9" formatCode="0">
                  <c:v>8.4830000000000005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1-4DC2-AC80-950E8F17D05B}"/>
            </c:ext>
          </c:extLst>
        </c:ser>
        <c:ser>
          <c:idx val="3"/>
          <c:order val="4"/>
          <c:tx>
            <c:strRef>
              <c:f>'Tot energibruk - vare'!$A$38</c:f>
              <c:strCache>
                <c:ptCount val="1"/>
                <c:pt idx="0">
                  <c:v>Fossilt drivstoff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vare'!$B$37:$AJ$37</c15:sqref>
                  </c15:fullRef>
                </c:ext>
              </c:extLst>
              <c:f>('Tot energibruk - vare'!$B$37:$D$37,'Tot energibruk - vare'!$I$37,'Tot energibruk - vare'!$N$37,'Tot energibruk - vare'!$S$37,'Tot energibruk - vare'!$X$37,'Tot energibruk - vare'!$AC$37,'Tot energibruk - vare'!$AH$37,'Tot energibruk - vare'!$AJ$37)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vare'!$B$38:$AJ$38</c15:sqref>
                  </c15:fullRef>
                </c:ext>
              </c:extLst>
              <c:f>('Tot energibruk - vare'!$B$38:$D$38,'Tot energibruk - vare'!$I$38,'Tot energibruk - vare'!$N$38,'Tot energibruk - vare'!$S$38,'Tot energibruk - vare'!$X$38,'Tot energibruk - vare'!$AC$38,'Tot energibruk - vare'!$AH$38,'Tot energibruk - vare'!$AJ$38)</c:f>
              <c:numCache>
                <c:formatCode>General</c:formatCode>
                <c:ptCount val="10"/>
                <c:pt idx="0">
                  <c:v>35</c:v>
                </c:pt>
                <c:pt idx="1">
                  <c:v>40</c:v>
                </c:pt>
                <c:pt idx="2" formatCode="0">
                  <c:v>47.121000000000002</c:v>
                </c:pt>
                <c:pt idx="3" formatCode="0">
                  <c:v>51.427999999999997</c:v>
                </c:pt>
                <c:pt idx="4" formatCode="0">
                  <c:v>54.170999999999999</c:v>
                </c:pt>
                <c:pt idx="5" formatCode="0">
                  <c:v>58.154000000000003</c:v>
                </c:pt>
                <c:pt idx="6" formatCode="0">
                  <c:v>62.136000000000003</c:v>
                </c:pt>
                <c:pt idx="7" formatCode="0">
                  <c:v>63.997</c:v>
                </c:pt>
                <c:pt idx="8" formatCode="0">
                  <c:v>57.395000000000003</c:v>
                </c:pt>
                <c:pt idx="9" formatCode="0">
                  <c:v>59.767000000000003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71-4DC2-AC80-950E8F17D05B}"/>
            </c:ext>
          </c:extLst>
        </c:ser>
        <c:ser>
          <c:idx val="5"/>
          <c:order val="5"/>
          <c:tx>
            <c:strRef>
              <c:f>'Tot energibruk - vare'!$A$43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A5DA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vare'!$B$37:$AJ$37</c15:sqref>
                  </c15:fullRef>
                </c:ext>
              </c:extLst>
              <c:f>('Tot energibruk - vare'!$B$37:$D$37,'Tot energibruk - vare'!$I$37,'Tot energibruk - vare'!$N$37,'Tot energibruk - vare'!$S$37,'Tot energibruk - vare'!$X$37,'Tot energibruk - vare'!$AC$37,'Tot energibruk - vare'!$AH$37,'Tot energibruk - vare'!$AJ$37)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vare'!$B$43:$AJ$43</c15:sqref>
                  </c15:fullRef>
                </c:ext>
              </c:extLst>
              <c:f>('Tot energibruk - vare'!$B$43:$D$43,'Tot energibruk - vare'!$I$43,'Tot energibruk - vare'!$N$43,'Tot energibruk - vare'!$S$43,'Tot energibruk - vare'!$X$43,'Tot energibruk - vare'!$AC$43,'Tot energibruk - vare'!$AH$43,'Tot energibruk - vare'!$AJ$43)</c:f>
              <c:numCache>
                <c:formatCode>General</c:formatCode>
                <c:ptCount val="10"/>
                <c:pt idx="0">
                  <c:v>83</c:v>
                </c:pt>
                <c:pt idx="1">
                  <c:v>102</c:v>
                </c:pt>
                <c:pt idx="2" formatCode="0">
                  <c:v>105.488</c:v>
                </c:pt>
                <c:pt idx="3" formatCode="0">
                  <c:v>113.70399999999999</c:v>
                </c:pt>
                <c:pt idx="4" formatCode="0">
                  <c:v>123.616</c:v>
                </c:pt>
                <c:pt idx="5" formatCode="0">
                  <c:v>125.178</c:v>
                </c:pt>
                <c:pt idx="6" formatCode="0">
                  <c:v>130.36599999999999</c:v>
                </c:pt>
                <c:pt idx="7" formatCode="0">
                  <c:v>129.03399999999999</c:v>
                </c:pt>
                <c:pt idx="8" formatCode="0">
                  <c:v>133.79399999999998</c:v>
                </c:pt>
                <c:pt idx="9" formatCode="0">
                  <c:v>133.48699999999999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71-4DC2-AC80-950E8F17D05B}"/>
            </c:ext>
          </c:extLst>
        </c:ser>
        <c:ser>
          <c:idx val="6"/>
          <c:order val="6"/>
          <c:tx>
            <c:strRef>
              <c:f>'Tot energibruk - vare'!$A$44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vare'!$B$37:$AJ$37</c15:sqref>
                  </c15:fullRef>
                </c:ext>
              </c:extLst>
              <c:f>('Tot energibruk - vare'!$B$37:$D$37,'Tot energibruk - vare'!$I$37,'Tot energibruk - vare'!$N$37,'Tot energibruk - vare'!$S$37,'Tot energibruk - vare'!$X$37,'Tot energibruk - vare'!$AC$37,'Tot energibruk - vare'!$AH$37,'Tot energibruk - vare'!$AJ$37)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vare'!$B$44:$AJ$44</c15:sqref>
                  </c15:fullRef>
                </c:ext>
              </c:extLst>
              <c:f>('Tot energibruk - vare'!$B$44:$D$44,'Tot energibruk - vare'!$I$44,'Tot energibruk - vare'!$N$44,'Tot energibruk - vare'!$S$44,'Tot energibruk - vare'!$X$44,'Tot energibruk - vare'!$AC$44,'Tot energibruk - vare'!$AH$44,'Tot energibruk - vare'!$AJ$44)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 formatCode="0">
                  <c:v>10.045999999999999</c:v>
                </c:pt>
                <c:pt idx="3" formatCode="0">
                  <c:v>10.888999999999999</c:v>
                </c:pt>
                <c:pt idx="4" formatCode="0">
                  <c:v>11.484</c:v>
                </c:pt>
                <c:pt idx="5" formatCode="0">
                  <c:v>13.202999999999999</c:v>
                </c:pt>
                <c:pt idx="6" formatCode="0">
                  <c:v>16.338999999999999</c:v>
                </c:pt>
                <c:pt idx="7" formatCode="0">
                  <c:v>11.898</c:v>
                </c:pt>
                <c:pt idx="8" formatCode="0">
                  <c:v>16.251999999999999</c:v>
                </c:pt>
                <c:pt idx="9" formatCode="0">
                  <c:v>17.167999999999999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71-4DC2-AC80-950E8F17D05B}"/>
            </c:ext>
          </c:extLst>
        </c:ser>
        <c:ser>
          <c:idx val="7"/>
          <c:order val="7"/>
          <c:tx>
            <c:strRef>
              <c:f>'Tot energibruk - vare'!$A$45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vare'!$B$37:$AJ$37</c15:sqref>
                  </c15:fullRef>
                </c:ext>
              </c:extLst>
              <c:f>('Tot energibruk - vare'!$B$37:$D$37,'Tot energibruk - vare'!$I$37,'Tot energibruk - vare'!$N$37,'Tot energibruk - vare'!$S$37,'Tot energibruk - vare'!$X$37,'Tot energibruk - vare'!$AC$37,'Tot energibruk - vare'!$AH$37,'Tot energibruk - vare'!$AJ$37)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vare'!$B$45:$AJ$45</c15:sqref>
                  </c15:fullRef>
                </c:ext>
              </c:extLst>
              <c:f>('Tot energibruk - vare'!$B$45:$D$45,'Tot energibruk - vare'!$I$45,'Tot energibruk - vare'!$N$45,'Tot energibruk - vare'!$S$45,'Tot energibruk - vare'!$X$45,'Tot energibruk - vare'!$AC$45,'Tot energibruk - vare'!$AH$45,'Tot energibruk - vare'!$AJ$45)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 formatCode="0">
                  <c:v>1.413</c:v>
                </c:pt>
                <c:pt idx="3" formatCode="0">
                  <c:v>1.657</c:v>
                </c:pt>
                <c:pt idx="4" formatCode="0">
                  <c:v>1.907</c:v>
                </c:pt>
                <c:pt idx="5" formatCode="0">
                  <c:v>3.0779999999999998</c:v>
                </c:pt>
                <c:pt idx="6" formatCode="0">
                  <c:v>5.0210000000000008</c:v>
                </c:pt>
                <c:pt idx="7" formatCode="0">
                  <c:v>5.6970000000000001</c:v>
                </c:pt>
                <c:pt idx="8" formatCode="0">
                  <c:v>6.24</c:v>
                </c:pt>
                <c:pt idx="9" formatCode="0">
                  <c:v>7.1280000000000001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71-4DC2-AC80-950E8F17D0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1142444416"/>
        <c:axId val="1630283056"/>
      </c:barChart>
      <c:catAx>
        <c:axId val="114244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30283056"/>
        <c:crosses val="autoZero"/>
        <c:auto val="1"/>
        <c:lblAlgn val="ctr"/>
        <c:lblOffset val="100"/>
        <c:noMultiLvlLbl val="0"/>
      </c:catAx>
      <c:valAx>
        <c:axId val="1630283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0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4244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11295903488273"/>
          <c:y val="0.20709012297840226"/>
          <c:w val="0.23257469418847282"/>
          <c:h val="0.606628383411366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9"/>
          <c:order val="0"/>
          <c:tx>
            <c:strRef>
              <c:f>Industri!$A$50</c:f>
              <c:strCache>
                <c:ptCount val="1"/>
                <c:pt idx="0">
                  <c:v>Koks råstoff, metallindustri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Industri!$B$50:$AH$50</c15:sqref>
                  </c15:fullRef>
                </c:ext>
              </c:extLst>
              <c:f>Industri!$X$50:$AH$50</c:f>
              <c:numCache>
                <c:formatCode>0</c:formatCode>
                <c:ptCount val="11"/>
                <c:pt idx="0">
                  <c:v>4.6100000000000003</c:v>
                </c:pt>
                <c:pt idx="1">
                  <c:v>4.6189999999999998</c:v>
                </c:pt>
                <c:pt idx="2">
                  <c:v>4.6219999999999999</c:v>
                </c:pt>
                <c:pt idx="3">
                  <c:v>4.6360000000000001</c:v>
                </c:pt>
                <c:pt idx="4">
                  <c:v>4.5990000000000002</c:v>
                </c:pt>
                <c:pt idx="5">
                  <c:v>4.6980000000000004</c:v>
                </c:pt>
                <c:pt idx="6">
                  <c:v>4.7539999999999996</c:v>
                </c:pt>
                <c:pt idx="7">
                  <c:v>4.6219999999999999</c:v>
                </c:pt>
                <c:pt idx="8">
                  <c:v>4.57</c:v>
                </c:pt>
                <c:pt idx="9">
                  <c:v>4.6470000000000002</c:v>
                </c:pt>
                <c:pt idx="10">
                  <c:v>4.5110000000000001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E-4B2C-4410-B6D9-50D21A355B8A}"/>
            </c:ext>
          </c:extLst>
        </c:ser>
        <c:ser>
          <c:idx val="11"/>
          <c:order val="1"/>
          <c:tx>
            <c:strRef>
              <c:f>Industri!$A$52</c:f>
              <c:strCache>
                <c:ptCount val="1"/>
                <c:pt idx="0">
                  <c:v>Bitumen råstoff min. ind. </c:v>
                </c:pt>
              </c:strCache>
            </c:strRef>
          </c:tx>
          <c:spPr>
            <a:solidFill>
              <a:srgbClr val="BF8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Industri!$B$52:$AH$52</c15:sqref>
                  </c15:fullRef>
                </c:ext>
              </c:extLst>
              <c:f>Industri!$X$52:$AH$52</c:f>
              <c:numCache>
                <c:formatCode>0</c:formatCode>
                <c:ptCount val="11"/>
                <c:pt idx="0">
                  <c:v>6.798</c:v>
                </c:pt>
                <c:pt idx="1">
                  <c:v>4.9949999999999992</c:v>
                </c:pt>
                <c:pt idx="2">
                  <c:v>6.2360000000000007</c:v>
                </c:pt>
                <c:pt idx="3">
                  <c:v>6.0530000000000008</c:v>
                </c:pt>
                <c:pt idx="4">
                  <c:v>6.1170000000000009</c:v>
                </c:pt>
                <c:pt idx="5">
                  <c:v>7.0510000000000002</c:v>
                </c:pt>
                <c:pt idx="6">
                  <c:v>6.6609999999999996</c:v>
                </c:pt>
                <c:pt idx="7">
                  <c:v>6.9109999999999996</c:v>
                </c:pt>
                <c:pt idx="8">
                  <c:v>6.4120000000000008</c:v>
                </c:pt>
                <c:pt idx="9">
                  <c:v>6.1229999999999993</c:v>
                </c:pt>
                <c:pt idx="10">
                  <c:v>5.6809999999999992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2-4B2C-4410-B6D9-50D21A355B8A}"/>
            </c:ext>
          </c:extLst>
        </c:ser>
        <c:ser>
          <c:idx val="10"/>
          <c:order val="2"/>
          <c:tx>
            <c:strRef>
              <c:f>Industri!$A$51</c:f>
              <c:strCache>
                <c:ptCount val="1"/>
                <c:pt idx="0">
                  <c:v>Gass råstoff kjemisk industri</c:v>
                </c:pt>
              </c:strCache>
            </c:strRef>
          </c:tx>
          <c:spPr>
            <a:solidFill>
              <a:srgbClr val="7571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Industri!$B$51:$AH$51</c15:sqref>
                  </c15:fullRef>
                </c:ext>
              </c:extLst>
              <c:f>Industri!$X$51:$AH$51</c:f>
              <c:numCache>
                <c:formatCode>0</c:formatCode>
                <c:ptCount val="11"/>
                <c:pt idx="0">
                  <c:v>14.099</c:v>
                </c:pt>
                <c:pt idx="1">
                  <c:v>15.901999999999999</c:v>
                </c:pt>
                <c:pt idx="2">
                  <c:v>15.878</c:v>
                </c:pt>
                <c:pt idx="3">
                  <c:v>17.004999999999999</c:v>
                </c:pt>
                <c:pt idx="4">
                  <c:v>15.182</c:v>
                </c:pt>
                <c:pt idx="5">
                  <c:v>12.403</c:v>
                </c:pt>
                <c:pt idx="6">
                  <c:v>17.300999999999998</c:v>
                </c:pt>
                <c:pt idx="7">
                  <c:v>17.431000000000001</c:v>
                </c:pt>
                <c:pt idx="8">
                  <c:v>17.327000000000002</c:v>
                </c:pt>
                <c:pt idx="9">
                  <c:v>16.347000000000001</c:v>
                </c:pt>
                <c:pt idx="10">
                  <c:v>13.121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0-4B2C-4410-B6D9-50D21A355B8A}"/>
            </c:ext>
          </c:extLst>
        </c:ser>
        <c:ser>
          <c:idx val="0"/>
          <c:order val="3"/>
          <c:tx>
            <c:strRef>
              <c:f>Industri!$A$6</c:f>
              <c:strCache>
                <c:ptCount val="1"/>
                <c:pt idx="0">
                  <c:v>Fossilt drivstoff</c:v>
                </c:pt>
              </c:strCache>
            </c:strRef>
          </c:tx>
          <c:spPr>
            <a:solidFill>
              <a:srgbClr val="8EA9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Industri!$B$6:$AH$6</c15:sqref>
                  </c15:fullRef>
                </c:ext>
              </c:extLst>
              <c:f>Industri!$X$6:$AH$6</c:f>
              <c:numCache>
                <c:formatCode>0.0</c:formatCode>
                <c:ptCount val="11"/>
                <c:pt idx="0">
                  <c:v>1.157</c:v>
                </c:pt>
                <c:pt idx="1">
                  <c:v>1.2499999999999996</c:v>
                </c:pt>
                <c:pt idx="2">
                  <c:v>1.0990000000000002</c:v>
                </c:pt>
                <c:pt idx="3">
                  <c:v>1.202</c:v>
                </c:pt>
                <c:pt idx="4">
                  <c:v>1.2950000000000004</c:v>
                </c:pt>
                <c:pt idx="5">
                  <c:v>0.99199999999999955</c:v>
                </c:pt>
                <c:pt idx="6">
                  <c:v>1.1629999999999998</c:v>
                </c:pt>
                <c:pt idx="7">
                  <c:v>1.1970000000000005</c:v>
                </c:pt>
                <c:pt idx="8">
                  <c:v>1.2450000000000001</c:v>
                </c:pt>
                <c:pt idx="9">
                  <c:v>1.2880000000000003</c:v>
                </c:pt>
                <c:pt idx="10">
                  <c:v>1.3919999999999999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C-4B2C-4410-B6D9-50D21A355B8A}"/>
            </c:ext>
          </c:extLst>
        </c:ser>
        <c:ser>
          <c:idx val="1"/>
          <c:order val="4"/>
          <c:tx>
            <c:strRef>
              <c:f>Industri!$A$7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Industri!$B$7:$AH$7</c15:sqref>
                  </c15:fullRef>
                </c:ext>
              </c:extLst>
              <c:f>Industri!$X$7:$AH$7</c:f>
              <c:numCache>
                <c:formatCode>0.0</c:formatCode>
                <c:ptCount val="11"/>
                <c:pt idx="0">
                  <c:v>1.706</c:v>
                </c:pt>
                <c:pt idx="1">
                  <c:v>1.4280000000000002</c:v>
                </c:pt>
                <c:pt idx="2">
                  <c:v>1.0690000000000002</c:v>
                </c:pt>
                <c:pt idx="3">
                  <c:v>1.0149999999999999</c:v>
                </c:pt>
                <c:pt idx="4">
                  <c:v>0.94</c:v>
                </c:pt>
                <c:pt idx="5">
                  <c:v>0.86099999999999999</c:v>
                </c:pt>
                <c:pt idx="6">
                  <c:v>0.66300000000000003</c:v>
                </c:pt>
                <c:pt idx="7">
                  <c:v>0.57499999999999996</c:v>
                </c:pt>
                <c:pt idx="8">
                  <c:v>0.51600000000000001</c:v>
                </c:pt>
                <c:pt idx="9">
                  <c:v>0.59799999999999998</c:v>
                </c:pt>
                <c:pt idx="10">
                  <c:v>0.65700000000000003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E-4B2C-4410-B6D9-50D21A355B8A}"/>
            </c:ext>
          </c:extLst>
        </c:ser>
        <c:ser>
          <c:idx val="2"/>
          <c:order val="5"/>
          <c:tx>
            <c:strRef>
              <c:f>Industri!$A$8</c:f>
              <c:strCache>
                <c:ptCount val="1"/>
                <c:pt idx="0">
                  <c:v>Andre oljeprodukter</c:v>
                </c:pt>
              </c:strCache>
            </c:strRef>
          </c:tx>
          <c:spPr>
            <a:solidFill>
              <a:srgbClr val="2F75B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Industri!$B$8:$AH$8</c15:sqref>
                  </c15:fullRef>
                </c:ext>
              </c:extLst>
              <c:f>Industri!$X$8:$AH$8</c:f>
              <c:numCache>
                <c:formatCode>0.0</c:formatCode>
                <c:ptCount val="11"/>
                <c:pt idx="0">
                  <c:v>5.742</c:v>
                </c:pt>
                <c:pt idx="1">
                  <c:v>7.2359999999999998</c:v>
                </c:pt>
                <c:pt idx="2">
                  <c:v>6.1589999999999998</c:v>
                </c:pt>
                <c:pt idx="3">
                  <c:v>6.8550000000000004</c:v>
                </c:pt>
                <c:pt idx="4">
                  <c:v>5.9960000000000004</c:v>
                </c:pt>
                <c:pt idx="5">
                  <c:v>6.9260000000000002</c:v>
                </c:pt>
                <c:pt idx="6">
                  <c:v>7.0490000000000004</c:v>
                </c:pt>
                <c:pt idx="7">
                  <c:v>5.8949999999999996</c:v>
                </c:pt>
                <c:pt idx="8">
                  <c:v>6.1429999999999998</c:v>
                </c:pt>
                <c:pt idx="9">
                  <c:v>6.1740000000000004</c:v>
                </c:pt>
                <c:pt idx="10">
                  <c:v>5.3090000000000002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4B2C-4410-B6D9-50D21A355B8A}"/>
            </c:ext>
          </c:extLst>
        </c:ser>
        <c:ser>
          <c:idx val="3"/>
          <c:order val="6"/>
          <c:tx>
            <c:strRef>
              <c:f>Industri!$A$9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Industri!$B$9:$AH$9</c15:sqref>
                  </c15:fullRef>
                </c:ext>
              </c:extLst>
              <c:f>Industri!$X$9:$AH$9</c:f>
              <c:numCache>
                <c:formatCode>0.0</c:formatCode>
                <c:ptCount val="11"/>
                <c:pt idx="0">
                  <c:v>8.327</c:v>
                </c:pt>
                <c:pt idx="1">
                  <c:v>8.418000000000001</c:v>
                </c:pt>
                <c:pt idx="2">
                  <c:v>8.3190000000000008</c:v>
                </c:pt>
                <c:pt idx="3">
                  <c:v>8.8719999999999999</c:v>
                </c:pt>
                <c:pt idx="4">
                  <c:v>8.093</c:v>
                </c:pt>
                <c:pt idx="5">
                  <c:v>8.8460000000000001</c:v>
                </c:pt>
                <c:pt idx="6">
                  <c:v>9.173</c:v>
                </c:pt>
                <c:pt idx="7">
                  <c:v>9.2769999999999992</c:v>
                </c:pt>
                <c:pt idx="8">
                  <c:v>9.1160000000000014</c:v>
                </c:pt>
                <c:pt idx="9">
                  <c:v>9.6199999999999992</c:v>
                </c:pt>
                <c:pt idx="10">
                  <c:v>8.673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2-4B2C-4410-B6D9-50D21A355B8A}"/>
            </c:ext>
          </c:extLst>
        </c:ser>
        <c:ser>
          <c:idx val="4"/>
          <c:order val="7"/>
          <c:tx>
            <c:strRef>
              <c:f>Industri!$A$10</c:f>
              <c:strCache>
                <c:ptCount val="1"/>
                <c:pt idx="0">
                  <c:v>Kull og koks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Industri!$B$10:$AH$10</c15:sqref>
                  </c15:fullRef>
                </c:ext>
              </c:extLst>
              <c:f>Industri!$X$10:$AH$10</c:f>
              <c:numCache>
                <c:formatCode>0.0</c:formatCode>
                <c:ptCount val="11"/>
                <c:pt idx="0">
                  <c:v>7.5990000000000002</c:v>
                </c:pt>
                <c:pt idx="1">
                  <c:v>7.5940000000000003</c:v>
                </c:pt>
                <c:pt idx="2">
                  <c:v>7.65</c:v>
                </c:pt>
                <c:pt idx="3">
                  <c:v>7.4160000000000004</c:v>
                </c:pt>
                <c:pt idx="4">
                  <c:v>7.7859999999999996</c:v>
                </c:pt>
                <c:pt idx="5">
                  <c:v>7.9080000000000004</c:v>
                </c:pt>
                <c:pt idx="6">
                  <c:v>7.6120000000000001</c:v>
                </c:pt>
                <c:pt idx="7">
                  <c:v>7.5819999999999999</c:v>
                </c:pt>
                <c:pt idx="8">
                  <c:v>7.718</c:v>
                </c:pt>
                <c:pt idx="9">
                  <c:v>8.3659999999999997</c:v>
                </c:pt>
                <c:pt idx="10">
                  <c:v>7.9710000000000001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4-4B2C-4410-B6D9-50D21A355B8A}"/>
            </c:ext>
          </c:extLst>
        </c:ser>
        <c:ser>
          <c:idx val="5"/>
          <c:order val="8"/>
          <c:tx>
            <c:strRef>
              <c:f>Industri!$A$11</c:f>
              <c:strCache>
                <c:ptCount val="1"/>
                <c:pt idx="0">
                  <c:v>Fossilt avfall</c:v>
                </c:pt>
              </c:strCache>
            </c:strRef>
          </c:tx>
          <c:spPr>
            <a:solidFill>
              <a:srgbClr val="833C0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Industri!$B$11:$AH$11</c15:sqref>
                  </c15:fullRef>
                </c:ext>
              </c:extLst>
              <c:f>Industri!$X$11:$AH$11</c:f>
              <c:numCache>
                <c:formatCode>0.0</c:formatCode>
                <c:ptCount val="11"/>
                <c:pt idx="0">
                  <c:v>0.80200000000000005</c:v>
                </c:pt>
                <c:pt idx="1">
                  <c:v>0.91300000000000003</c:v>
                </c:pt>
                <c:pt idx="2">
                  <c:v>0.96499999999999997</c:v>
                </c:pt>
                <c:pt idx="3">
                  <c:v>0.97099999999999997</c:v>
                </c:pt>
                <c:pt idx="4">
                  <c:v>0.90500000000000003</c:v>
                </c:pt>
                <c:pt idx="5">
                  <c:v>0.877</c:v>
                </c:pt>
                <c:pt idx="6">
                  <c:v>0.96799999999999997</c:v>
                </c:pt>
                <c:pt idx="7">
                  <c:v>0.98099999999999998</c:v>
                </c:pt>
                <c:pt idx="8">
                  <c:v>0.99199999999999999</c:v>
                </c:pt>
                <c:pt idx="9">
                  <c:v>0.96799999999999997</c:v>
                </c:pt>
                <c:pt idx="10">
                  <c:v>1.0089999999999999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6-4B2C-4410-B6D9-50D21A355B8A}"/>
            </c:ext>
          </c:extLst>
        </c:ser>
        <c:ser>
          <c:idx val="6"/>
          <c:order val="9"/>
          <c:tx>
            <c:strRef>
              <c:f>Industri!$A$12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A5DAE9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Industri!$B$12:$AH$12</c15:sqref>
                  </c15:fullRef>
                </c:ext>
              </c:extLst>
              <c:f>Industri!$X$12:$AH$12</c:f>
              <c:numCache>
                <c:formatCode>0.0</c:formatCode>
                <c:ptCount val="11"/>
                <c:pt idx="0">
                  <c:v>42.253</c:v>
                </c:pt>
                <c:pt idx="1">
                  <c:v>42.065000000000005</c:v>
                </c:pt>
                <c:pt idx="2">
                  <c:v>43.190000000000005</c:v>
                </c:pt>
                <c:pt idx="3">
                  <c:v>43.719000000000001</c:v>
                </c:pt>
                <c:pt idx="4">
                  <c:v>44.661999999999999</c:v>
                </c:pt>
                <c:pt idx="5">
                  <c:v>44.671999999999997</c:v>
                </c:pt>
                <c:pt idx="6">
                  <c:v>45.233999999999995</c:v>
                </c:pt>
                <c:pt idx="7">
                  <c:v>44.820999999999998</c:v>
                </c:pt>
                <c:pt idx="8">
                  <c:v>45.365000000000002</c:v>
                </c:pt>
                <c:pt idx="9">
                  <c:v>47.228999999999999</c:v>
                </c:pt>
                <c:pt idx="10">
                  <c:v>46.197000000000003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4B2C-4410-B6D9-50D21A355B8A}"/>
            </c:ext>
          </c:extLst>
        </c:ser>
        <c:ser>
          <c:idx val="7"/>
          <c:order val="10"/>
          <c:tx>
            <c:strRef>
              <c:f>Industri!$A$13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rgbClr val="37562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Industri!$B$13:$AH$13</c15:sqref>
                  </c15:fullRef>
                </c:ext>
              </c:extLst>
              <c:f>Industri!$X$13:$AH$13</c:f>
              <c:numCache>
                <c:formatCode>0.0</c:formatCode>
                <c:ptCount val="11"/>
                <c:pt idx="0">
                  <c:v>4.4039999999999999</c:v>
                </c:pt>
                <c:pt idx="1">
                  <c:v>4.3849999999999998</c:v>
                </c:pt>
                <c:pt idx="2">
                  <c:v>2.923</c:v>
                </c:pt>
                <c:pt idx="3">
                  <c:v>3.0819999999999999</c:v>
                </c:pt>
                <c:pt idx="4">
                  <c:v>2.7050000000000001</c:v>
                </c:pt>
                <c:pt idx="5">
                  <c:v>2.98</c:v>
                </c:pt>
                <c:pt idx="6">
                  <c:v>3.278</c:v>
                </c:pt>
                <c:pt idx="7">
                  <c:v>4.0190000000000001</c:v>
                </c:pt>
                <c:pt idx="8">
                  <c:v>4.1390000000000002</c:v>
                </c:pt>
                <c:pt idx="9">
                  <c:v>4.8419999999999996</c:v>
                </c:pt>
                <c:pt idx="10">
                  <c:v>4.6449999999999996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A-4B2C-4410-B6D9-50D21A355B8A}"/>
            </c:ext>
          </c:extLst>
        </c:ser>
        <c:ser>
          <c:idx val="8"/>
          <c:order val="11"/>
          <c:tx>
            <c:strRef>
              <c:f>Industri!$A$14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Industri!$B$5:$AH$5</c15:sqref>
                  </c15:fullRef>
                </c:ext>
              </c:extLst>
              <c:f>Industri!$X$5:$AH$5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Industri!$B$14:$AH$14</c15:sqref>
                  </c15:fullRef>
                </c:ext>
              </c:extLst>
              <c:f>Industri!$X$14:$AH$14</c:f>
              <c:numCache>
                <c:formatCode>0.0</c:formatCode>
                <c:ptCount val="11"/>
                <c:pt idx="0">
                  <c:v>0.55500000000000005</c:v>
                </c:pt>
                <c:pt idx="1">
                  <c:v>0.55899999999999994</c:v>
                </c:pt>
                <c:pt idx="2">
                  <c:v>0.58799999999999997</c:v>
                </c:pt>
                <c:pt idx="3">
                  <c:v>0.60199999999999998</c:v>
                </c:pt>
                <c:pt idx="4">
                  <c:v>0.55499999999999994</c:v>
                </c:pt>
                <c:pt idx="5">
                  <c:v>0.53200000000000003</c:v>
                </c:pt>
                <c:pt idx="6">
                  <c:v>0.47199999999999998</c:v>
                </c:pt>
                <c:pt idx="7">
                  <c:v>0.45299999999999996</c:v>
                </c:pt>
                <c:pt idx="8">
                  <c:v>0.47899999999999998</c:v>
                </c:pt>
                <c:pt idx="9">
                  <c:v>0.68799999999999994</c:v>
                </c:pt>
                <c:pt idx="10">
                  <c:v>0.65899999999999992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C-4B2C-4410-B6D9-50D21A355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5056263"/>
        <c:axId val="688841223"/>
      </c:barChart>
      <c:catAx>
        <c:axId val="625056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8841223"/>
        <c:crosses val="autoZero"/>
        <c:auto val="1"/>
        <c:lblAlgn val="ctr"/>
        <c:lblOffset val="100"/>
        <c:noMultiLvlLbl val="0"/>
      </c:catAx>
      <c:valAx>
        <c:axId val="688841223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TWh</a:t>
                </a:r>
              </a:p>
            </c:rich>
          </c:tx>
          <c:overlay val="0"/>
          <c:spPr>
            <a:noFill/>
            <a:ln>
              <a:solidFill>
                <a:schemeClr val="bg1">
                  <a:alpha val="89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5056263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Industri!$A$38</c:f>
              <c:strCache>
                <c:ptCount val="1"/>
                <c:pt idx="0">
                  <c:v>Aluminium m.m.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Industri!$B$38:$AH$38</c:f>
              <c:numCache>
                <c:formatCode>0</c:formatCode>
                <c:ptCount val="33"/>
                <c:pt idx="0">
                  <c:v>18.068999999999999</c:v>
                </c:pt>
                <c:pt idx="1">
                  <c:v>18.332999999999998</c:v>
                </c:pt>
                <c:pt idx="2">
                  <c:v>17.483000000000001</c:v>
                </c:pt>
                <c:pt idx="3">
                  <c:v>17.86</c:v>
                </c:pt>
                <c:pt idx="4">
                  <c:v>18.238</c:v>
                </c:pt>
                <c:pt idx="5">
                  <c:v>18.399000000000001</c:v>
                </c:pt>
                <c:pt idx="6">
                  <c:v>17.041</c:v>
                </c:pt>
                <c:pt idx="7">
                  <c:v>18.338000000000001</c:v>
                </c:pt>
                <c:pt idx="8">
                  <c:v>20.032</c:v>
                </c:pt>
                <c:pt idx="9">
                  <c:v>20.132000000000001</c:v>
                </c:pt>
                <c:pt idx="10">
                  <c:v>20.574999999999999</c:v>
                </c:pt>
                <c:pt idx="11">
                  <c:v>20.463000000000001</c:v>
                </c:pt>
                <c:pt idx="12">
                  <c:v>19.640999999999998</c:v>
                </c:pt>
                <c:pt idx="13">
                  <c:v>21.536999999999999</c:v>
                </c:pt>
                <c:pt idx="14">
                  <c:v>23.225000000000001</c:v>
                </c:pt>
                <c:pt idx="15">
                  <c:v>24.64</c:v>
                </c:pt>
                <c:pt idx="16">
                  <c:v>24.547999999999998</c:v>
                </c:pt>
                <c:pt idx="17">
                  <c:v>23.831</c:v>
                </c:pt>
                <c:pt idx="18">
                  <c:v>23.922999999999998</c:v>
                </c:pt>
                <c:pt idx="19">
                  <c:v>19.968</c:v>
                </c:pt>
                <c:pt idx="20">
                  <c:v>20.024000000000001</c:v>
                </c:pt>
                <c:pt idx="21">
                  <c:v>19.655999999999999</c:v>
                </c:pt>
                <c:pt idx="22">
                  <c:v>19.748999999999999</c:v>
                </c:pt>
                <c:pt idx="23">
                  <c:v>19.895</c:v>
                </c:pt>
                <c:pt idx="24">
                  <c:v>20.36</c:v>
                </c:pt>
                <c:pt idx="25">
                  <c:v>21.001999999999999</c:v>
                </c:pt>
                <c:pt idx="26">
                  <c:v>21.434000000000001</c:v>
                </c:pt>
                <c:pt idx="27">
                  <c:v>21.527999999999999</c:v>
                </c:pt>
                <c:pt idx="28">
                  <c:v>22.391999999999999</c:v>
                </c:pt>
                <c:pt idx="29">
                  <c:v>22.529</c:v>
                </c:pt>
                <c:pt idx="30">
                  <c:v>22.791</c:v>
                </c:pt>
                <c:pt idx="31">
                  <c:v>24.077999999999999</c:v>
                </c:pt>
                <c:pt idx="32">
                  <c:v>23.733000000000001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E-446C-92F0-E8445C5B46E2}"/>
            </c:ext>
          </c:extLst>
        </c:ser>
        <c:ser>
          <c:idx val="1"/>
          <c:order val="1"/>
          <c:tx>
            <c:strRef>
              <c:f>Industri!$A$50</c:f>
              <c:strCache>
                <c:ptCount val="1"/>
                <c:pt idx="0">
                  <c:v>Koks råstoff, metallindustri</c:v>
                </c:pt>
              </c:strCache>
            </c:strRef>
          </c:tx>
          <c:spPr>
            <a:solidFill>
              <a:srgbClr val="283F72"/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Industri!$B$50:$AH$50</c:f>
              <c:numCache>
                <c:formatCode>0</c:formatCode>
                <c:ptCount val="33"/>
                <c:pt idx="0">
                  <c:v>4.548</c:v>
                </c:pt>
                <c:pt idx="1">
                  <c:v>4.4889999999999999</c:v>
                </c:pt>
                <c:pt idx="2">
                  <c:v>4.4660000000000002</c:v>
                </c:pt>
                <c:pt idx="3">
                  <c:v>4.62</c:v>
                </c:pt>
                <c:pt idx="4">
                  <c:v>4.6619999999999999</c:v>
                </c:pt>
                <c:pt idx="5">
                  <c:v>4.8579999999999997</c:v>
                </c:pt>
                <c:pt idx="6">
                  <c:v>4.7279999999999998</c:v>
                </c:pt>
                <c:pt idx="7">
                  <c:v>4.8140000000000001</c:v>
                </c:pt>
                <c:pt idx="8">
                  <c:v>5.1219999999999999</c:v>
                </c:pt>
                <c:pt idx="9">
                  <c:v>4.726</c:v>
                </c:pt>
                <c:pt idx="10">
                  <c:v>4.8179999999999996</c:v>
                </c:pt>
                <c:pt idx="11">
                  <c:v>4.7309999999999999</c:v>
                </c:pt>
                <c:pt idx="12">
                  <c:v>4.7050000000000001</c:v>
                </c:pt>
                <c:pt idx="13">
                  <c:v>4.6230000000000002</c:v>
                </c:pt>
                <c:pt idx="14">
                  <c:v>4.6390000000000002</c:v>
                </c:pt>
                <c:pt idx="15">
                  <c:v>4.6580000000000004</c:v>
                </c:pt>
                <c:pt idx="16">
                  <c:v>4.5649999999999995</c:v>
                </c:pt>
                <c:pt idx="17">
                  <c:v>4.6609999999999996</c:v>
                </c:pt>
                <c:pt idx="18">
                  <c:v>4.6820000000000004</c:v>
                </c:pt>
                <c:pt idx="19">
                  <c:v>4.4290000000000003</c:v>
                </c:pt>
                <c:pt idx="20">
                  <c:v>4.5789999999999997</c:v>
                </c:pt>
                <c:pt idx="21">
                  <c:v>4.569</c:v>
                </c:pt>
                <c:pt idx="22">
                  <c:v>4.6100000000000003</c:v>
                </c:pt>
                <c:pt idx="23">
                  <c:v>4.6189999999999998</c:v>
                </c:pt>
                <c:pt idx="24">
                  <c:v>4.6219999999999999</c:v>
                </c:pt>
                <c:pt idx="25">
                  <c:v>4.6360000000000001</c:v>
                </c:pt>
                <c:pt idx="26">
                  <c:v>4.5990000000000002</c:v>
                </c:pt>
                <c:pt idx="27">
                  <c:v>4.6980000000000004</c:v>
                </c:pt>
                <c:pt idx="28">
                  <c:v>4.7539999999999996</c:v>
                </c:pt>
                <c:pt idx="29">
                  <c:v>4.6219999999999999</c:v>
                </c:pt>
                <c:pt idx="30">
                  <c:v>4.57</c:v>
                </c:pt>
                <c:pt idx="31">
                  <c:v>4.6470000000000002</c:v>
                </c:pt>
                <c:pt idx="32">
                  <c:v>4.5110000000000001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E-446C-92F0-E8445C5B46E2}"/>
            </c:ext>
          </c:extLst>
        </c:ser>
        <c:ser>
          <c:idx val="2"/>
          <c:order val="2"/>
          <c:tx>
            <c:strRef>
              <c:f>Industri!$A$39</c:f>
              <c:strCache>
                <c:ptCount val="1"/>
                <c:pt idx="0">
                  <c:v>Jern, stål og ferro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Industri!$B$39:$AH$39</c:f>
              <c:numCache>
                <c:formatCode>0</c:formatCode>
                <c:ptCount val="33"/>
                <c:pt idx="0">
                  <c:v>14.775</c:v>
                </c:pt>
                <c:pt idx="1">
                  <c:v>13.228</c:v>
                </c:pt>
                <c:pt idx="2">
                  <c:v>13.145</c:v>
                </c:pt>
                <c:pt idx="3">
                  <c:v>11.374000000000001</c:v>
                </c:pt>
                <c:pt idx="4">
                  <c:v>13.055999999999999</c:v>
                </c:pt>
                <c:pt idx="5">
                  <c:v>14.132999999999999</c:v>
                </c:pt>
                <c:pt idx="6">
                  <c:v>13.795999999999999</c:v>
                </c:pt>
                <c:pt idx="7">
                  <c:v>13.461</c:v>
                </c:pt>
                <c:pt idx="8">
                  <c:v>15.077999999999999</c:v>
                </c:pt>
                <c:pt idx="9">
                  <c:v>14.855</c:v>
                </c:pt>
                <c:pt idx="10">
                  <c:v>15.292999999999999</c:v>
                </c:pt>
                <c:pt idx="11">
                  <c:v>13.468</c:v>
                </c:pt>
                <c:pt idx="12">
                  <c:v>11.93</c:v>
                </c:pt>
                <c:pt idx="13">
                  <c:v>11.103</c:v>
                </c:pt>
                <c:pt idx="14">
                  <c:v>13.122999999999999</c:v>
                </c:pt>
                <c:pt idx="15">
                  <c:v>10.741</c:v>
                </c:pt>
                <c:pt idx="16">
                  <c:v>8.7390000000000008</c:v>
                </c:pt>
                <c:pt idx="17">
                  <c:v>9.0169999999999995</c:v>
                </c:pt>
                <c:pt idx="18">
                  <c:v>9.3960000000000008</c:v>
                </c:pt>
                <c:pt idx="19">
                  <c:v>6.657</c:v>
                </c:pt>
                <c:pt idx="20">
                  <c:v>8.2650000000000006</c:v>
                </c:pt>
                <c:pt idx="21">
                  <c:v>8.9169999999999998</c:v>
                </c:pt>
                <c:pt idx="22">
                  <c:v>8.8689999999999998</c:v>
                </c:pt>
                <c:pt idx="23">
                  <c:v>9.0090000000000003</c:v>
                </c:pt>
                <c:pt idx="24">
                  <c:v>9.3439999999999994</c:v>
                </c:pt>
                <c:pt idx="25">
                  <c:v>9.0190000000000001</c:v>
                </c:pt>
                <c:pt idx="26">
                  <c:v>9.4049999999999994</c:v>
                </c:pt>
                <c:pt idx="27">
                  <c:v>9.8450000000000006</c:v>
                </c:pt>
                <c:pt idx="28">
                  <c:v>9.5609999999999999</c:v>
                </c:pt>
                <c:pt idx="29">
                  <c:v>9.4559999999999995</c:v>
                </c:pt>
                <c:pt idx="30">
                  <c:v>9.4160000000000004</c:v>
                </c:pt>
                <c:pt idx="31">
                  <c:v>9.66</c:v>
                </c:pt>
                <c:pt idx="32">
                  <c:v>9.5259999999999998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EE-446C-92F0-E8445C5B46E2}"/>
            </c:ext>
          </c:extLst>
        </c:ser>
        <c:ser>
          <c:idx val="3"/>
          <c:order val="3"/>
          <c:tx>
            <c:strRef>
              <c:f>Industri!$A$40</c:f>
              <c:strCache>
                <c:ptCount val="1"/>
                <c:pt idx="0">
                  <c:v>Kjemisk industri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Industri!$B$40:$AH$40</c:f>
              <c:numCache>
                <c:formatCode>0</c:formatCode>
                <c:ptCount val="33"/>
                <c:pt idx="0">
                  <c:v>12.173999999999999</c:v>
                </c:pt>
                <c:pt idx="1">
                  <c:v>12.234999999999999</c:v>
                </c:pt>
                <c:pt idx="2">
                  <c:v>11.215999999999999</c:v>
                </c:pt>
                <c:pt idx="3">
                  <c:v>13.276999999999999</c:v>
                </c:pt>
                <c:pt idx="4">
                  <c:v>13.63</c:v>
                </c:pt>
                <c:pt idx="5">
                  <c:v>13.347</c:v>
                </c:pt>
                <c:pt idx="6">
                  <c:v>13.273999999999999</c:v>
                </c:pt>
                <c:pt idx="7">
                  <c:v>14.781000000000001</c:v>
                </c:pt>
                <c:pt idx="8">
                  <c:v>15.445</c:v>
                </c:pt>
                <c:pt idx="9">
                  <c:v>15.125999999999999</c:v>
                </c:pt>
                <c:pt idx="10">
                  <c:v>16.009</c:v>
                </c:pt>
                <c:pt idx="11">
                  <c:v>15.788</c:v>
                </c:pt>
                <c:pt idx="12">
                  <c:v>14.135</c:v>
                </c:pt>
                <c:pt idx="13">
                  <c:v>15.106</c:v>
                </c:pt>
                <c:pt idx="14">
                  <c:v>15.573</c:v>
                </c:pt>
                <c:pt idx="15">
                  <c:v>15.425000000000001</c:v>
                </c:pt>
                <c:pt idx="16">
                  <c:v>15.792999999999999</c:v>
                </c:pt>
                <c:pt idx="17">
                  <c:v>15.622999999999999</c:v>
                </c:pt>
                <c:pt idx="18">
                  <c:v>16.466000000000001</c:v>
                </c:pt>
                <c:pt idx="19">
                  <c:v>14.337</c:v>
                </c:pt>
                <c:pt idx="20">
                  <c:v>16.707000000000001</c:v>
                </c:pt>
                <c:pt idx="21">
                  <c:v>16.606999999999999</c:v>
                </c:pt>
                <c:pt idx="22">
                  <c:v>16.122</c:v>
                </c:pt>
                <c:pt idx="23">
                  <c:v>16.436</c:v>
                </c:pt>
                <c:pt idx="24">
                  <c:v>17.169</c:v>
                </c:pt>
                <c:pt idx="25">
                  <c:v>17.838000000000001</c:v>
                </c:pt>
                <c:pt idx="26">
                  <c:v>16.721</c:v>
                </c:pt>
                <c:pt idx="27">
                  <c:v>16.460999999999999</c:v>
                </c:pt>
                <c:pt idx="28">
                  <c:v>16.846</c:v>
                </c:pt>
                <c:pt idx="29">
                  <c:v>17.111000000000001</c:v>
                </c:pt>
                <c:pt idx="30">
                  <c:v>18.114000000000001</c:v>
                </c:pt>
                <c:pt idx="31">
                  <c:v>19.113</c:v>
                </c:pt>
                <c:pt idx="32">
                  <c:v>17.581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EE-446C-92F0-E8445C5B46E2}"/>
            </c:ext>
          </c:extLst>
        </c:ser>
        <c:ser>
          <c:idx val="4"/>
          <c:order val="4"/>
          <c:tx>
            <c:strRef>
              <c:f>Industri!$A$51</c:f>
              <c:strCache>
                <c:ptCount val="1"/>
                <c:pt idx="0">
                  <c:v>Gass råstoff kjemisk industri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Industri!$B$51:$AH$51</c:f>
              <c:numCache>
                <c:formatCode>0</c:formatCode>
                <c:ptCount val="33"/>
                <c:pt idx="0">
                  <c:v>9.34</c:v>
                </c:pt>
                <c:pt idx="1">
                  <c:v>7.532</c:v>
                </c:pt>
                <c:pt idx="2">
                  <c:v>8.0129999999999999</c:v>
                </c:pt>
                <c:pt idx="3">
                  <c:v>9.3070000000000004</c:v>
                </c:pt>
                <c:pt idx="4">
                  <c:v>9.3149999999999995</c:v>
                </c:pt>
                <c:pt idx="5">
                  <c:v>9.2780000000000005</c:v>
                </c:pt>
                <c:pt idx="6">
                  <c:v>9.423</c:v>
                </c:pt>
                <c:pt idx="7">
                  <c:v>12.265000000000001</c:v>
                </c:pt>
                <c:pt idx="8">
                  <c:v>13.491</c:v>
                </c:pt>
                <c:pt idx="9">
                  <c:v>13.269</c:v>
                </c:pt>
                <c:pt idx="10">
                  <c:v>13.787000000000001</c:v>
                </c:pt>
                <c:pt idx="11">
                  <c:v>19.332999999999998</c:v>
                </c:pt>
                <c:pt idx="12">
                  <c:v>17.968</c:v>
                </c:pt>
                <c:pt idx="13">
                  <c:v>20.398</c:v>
                </c:pt>
                <c:pt idx="14">
                  <c:v>18.388999999999999</c:v>
                </c:pt>
                <c:pt idx="15">
                  <c:v>17.760000000000002</c:v>
                </c:pt>
                <c:pt idx="16">
                  <c:v>17.658999999999999</c:v>
                </c:pt>
                <c:pt idx="17">
                  <c:v>18.341999999999999</c:v>
                </c:pt>
                <c:pt idx="18">
                  <c:v>17.577999999999999</c:v>
                </c:pt>
                <c:pt idx="19">
                  <c:v>15.923</c:v>
                </c:pt>
                <c:pt idx="20">
                  <c:v>15.025</c:v>
                </c:pt>
                <c:pt idx="21">
                  <c:v>15.29</c:v>
                </c:pt>
                <c:pt idx="22">
                  <c:v>14.099</c:v>
                </c:pt>
                <c:pt idx="23">
                  <c:v>15.901999999999999</c:v>
                </c:pt>
                <c:pt idx="24">
                  <c:v>15.878</c:v>
                </c:pt>
                <c:pt idx="25">
                  <c:v>17.004999999999999</c:v>
                </c:pt>
                <c:pt idx="26">
                  <c:v>15.182</c:v>
                </c:pt>
                <c:pt idx="27">
                  <c:v>12.403</c:v>
                </c:pt>
                <c:pt idx="28">
                  <c:v>17.300999999999998</c:v>
                </c:pt>
                <c:pt idx="29">
                  <c:v>17.431000000000001</c:v>
                </c:pt>
                <c:pt idx="30">
                  <c:v>17.327000000000002</c:v>
                </c:pt>
                <c:pt idx="31">
                  <c:v>16.347000000000001</c:v>
                </c:pt>
                <c:pt idx="32">
                  <c:v>13.121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EE-446C-92F0-E8445C5B46E2}"/>
            </c:ext>
          </c:extLst>
        </c:ser>
        <c:ser>
          <c:idx val="5"/>
          <c:order val="5"/>
          <c:tx>
            <c:strRef>
              <c:f>Industri!$A$41</c:f>
              <c:strCache>
                <c:ptCount val="1"/>
                <c:pt idx="0">
                  <c:v>Oljeraffinerier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Industri!$B$41:$AH$41</c:f>
              <c:numCache>
                <c:formatCode>0.0</c:formatCode>
                <c:ptCount val="33"/>
                <c:pt idx="0">
                  <c:v>7.5419999999999998</c:v>
                </c:pt>
                <c:pt idx="1">
                  <c:v>6.87</c:v>
                </c:pt>
                <c:pt idx="2">
                  <c:v>8.4580000000000002</c:v>
                </c:pt>
                <c:pt idx="3">
                  <c:v>8.6929999999999996</c:v>
                </c:pt>
                <c:pt idx="4">
                  <c:v>8.6240000000000006</c:v>
                </c:pt>
                <c:pt idx="5">
                  <c:v>7.3769999999999998</c:v>
                </c:pt>
                <c:pt idx="6">
                  <c:v>8.4629999999999992</c:v>
                </c:pt>
                <c:pt idx="7">
                  <c:v>8.7629999999999999</c:v>
                </c:pt>
                <c:pt idx="8">
                  <c:v>8.8989999999999991</c:v>
                </c:pt>
                <c:pt idx="9">
                  <c:v>9.0180000000000007</c:v>
                </c:pt>
                <c:pt idx="10">
                  <c:v>8.6969999999999992</c:v>
                </c:pt>
                <c:pt idx="11">
                  <c:v>7.72</c:v>
                </c:pt>
                <c:pt idx="12">
                  <c:v>7.9459999999999997</c:v>
                </c:pt>
                <c:pt idx="13">
                  <c:v>8.766</c:v>
                </c:pt>
                <c:pt idx="14">
                  <c:v>8.2639999999999993</c:v>
                </c:pt>
                <c:pt idx="15">
                  <c:v>9.0220000000000002</c:v>
                </c:pt>
                <c:pt idx="16">
                  <c:v>9.15</c:v>
                </c:pt>
                <c:pt idx="17">
                  <c:v>8.9770000000000003</c:v>
                </c:pt>
                <c:pt idx="18">
                  <c:v>7.931</c:v>
                </c:pt>
                <c:pt idx="19">
                  <c:v>8.6329999999999991</c:v>
                </c:pt>
                <c:pt idx="20">
                  <c:v>7.16</c:v>
                </c:pt>
                <c:pt idx="21">
                  <c:v>6.5309999999999997</c:v>
                </c:pt>
                <c:pt idx="22">
                  <c:v>6.4379999999999997</c:v>
                </c:pt>
                <c:pt idx="23">
                  <c:v>8.0570000000000004</c:v>
                </c:pt>
                <c:pt idx="24">
                  <c:v>6.8840000000000003</c:v>
                </c:pt>
                <c:pt idx="25">
                  <c:v>7.5369999999999999</c:v>
                </c:pt>
                <c:pt idx="26">
                  <c:v>6.625</c:v>
                </c:pt>
                <c:pt idx="27">
                  <c:v>7.6390000000000002</c:v>
                </c:pt>
                <c:pt idx="28">
                  <c:v>7.7560000000000002</c:v>
                </c:pt>
                <c:pt idx="29">
                  <c:v>6.5830000000000002</c:v>
                </c:pt>
                <c:pt idx="30">
                  <c:v>6.8010000000000002</c:v>
                </c:pt>
                <c:pt idx="31">
                  <c:v>6.6239999999999997</c:v>
                </c:pt>
                <c:pt idx="32">
                  <c:v>5.7770000000000001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EE-446C-92F0-E8445C5B46E2}"/>
            </c:ext>
          </c:extLst>
        </c:ser>
        <c:ser>
          <c:idx val="6"/>
          <c:order val="6"/>
          <c:tx>
            <c:strRef>
              <c:f>Industri!$A$42</c:f>
              <c:strCache>
                <c:ptCount val="1"/>
                <c:pt idx="0">
                  <c:v>Mineralsk industri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Industri!$B$42:$AH$42</c:f>
              <c:numCache>
                <c:formatCode>0</c:formatCode>
                <c:ptCount val="33"/>
                <c:pt idx="0">
                  <c:v>3.294</c:v>
                </c:pt>
                <c:pt idx="1">
                  <c:v>3.1309999999999998</c:v>
                </c:pt>
                <c:pt idx="2">
                  <c:v>3.5910000000000002</c:v>
                </c:pt>
                <c:pt idx="3">
                  <c:v>3.8679999999999999</c:v>
                </c:pt>
                <c:pt idx="4">
                  <c:v>4.17</c:v>
                </c:pt>
                <c:pt idx="5">
                  <c:v>4.3220000000000001</c:v>
                </c:pt>
                <c:pt idx="6">
                  <c:v>4.391</c:v>
                </c:pt>
                <c:pt idx="7">
                  <c:v>4.3099999999999996</c:v>
                </c:pt>
                <c:pt idx="8">
                  <c:v>4.1379999999999999</c:v>
                </c:pt>
                <c:pt idx="9">
                  <c:v>3.7869999999999999</c:v>
                </c:pt>
                <c:pt idx="10">
                  <c:v>3.8260000000000001</c:v>
                </c:pt>
                <c:pt idx="11">
                  <c:v>3.6379999999999999</c:v>
                </c:pt>
                <c:pt idx="12">
                  <c:v>3.65</c:v>
                </c:pt>
                <c:pt idx="13">
                  <c:v>3.94</c:v>
                </c:pt>
                <c:pt idx="14">
                  <c:v>3.7010000000000001</c:v>
                </c:pt>
                <c:pt idx="15">
                  <c:v>3.76</c:v>
                </c:pt>
                <c:pt idx="16">
                  <c:v>4.0869999999999997</c:v>
                </c:pt>
                <c:pt idx="17">
                  <c:v>4.2290000000000001</c:v>
                </c:pt>
                <c:pt idx="18">
                  <c:v>4.5759999999999996</c:v>
                </c:pt>
                <c:pt idx="19">
                  <c:v>3.8</c:v>
                </c:pt>
                <c:pt idx="20">
                  <c:v>3.8780000000000001</c:v>
                </c:pt>
                <c:pt idx="21">
                  <c:v>4.2140000000000004</c:v>
                </c:pt>
                <c:pt idx="22">
                  <c:v>4.1139999999999999</c:v>
                </c:pt>
                <c:pt idx="23">
                  <c:v>4.2240000000000002</c:v>
                </c:pt>
                <c:pt idx="24">
                  <c:v>3.8149999999999999</c:v>
                </c:pt>
                <c:pt idx="25">
                  <c:v>3.9169999999999998</c:v>
                </c:pt>
                <c:pt idx="26">
                  <c:v>3.9969999999999999</c:v>
                </c:pt>
                <c:pt idx="27">
                  <c:v>4.17</c:v>
                </c:pt>
                <c:pt idx="28">
                  <c:v>4.3150000000000004</c:v>
                </c:pt>
                <c:pt idx="29">
                  <c:v>4.1379999999999999</c:v>
                </c:pt>
                <c:pt idx="30">
                  <c:v>3.879</c:v>
                </c:pt>
                <c:pt idx="31">
                  <c:v>4.0449999999999999</c:v>
                </c:pt>
                <c:pt idx="32">
                  <c:v>4.1050000000000004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EE-446C-92F0-E8445C5B46E2}"/>
            </c:ext>
          </c:extLst>
        </c:ser>
        <c:ser>
          <c:idx val="7"/>
          <c:order val="7"/>
          <c:tx>
            <c:strRef>
              <c:f>Industri!$A$52</c:f>
              <c:strCache>
                <c:ptCount val="1"/>
                <c:pt idx="0">
                  <c:v>Bitumen råstoff min. ind.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Industri!$B$52:$AH$52</c:f>
              <c:numCache>
                <c:formatCode>0</c:formatCode>
                <c:ptCount val="33"/>
                <c:pt idx="0">
                  <c:v>1.0279999999999996</c:v>
                </c:pt>
                <c:pt idx="1">
                  <c:v>0.74300000000000033</c:v>
                </c:pt>
                <c:pt idx="2">
                  <c:v>0.63600000000000012</c:v>
                </c:pt>
                <c:pt idx="3">
                  <c:v>0.61000000000000032</c:v>
                </c:pt>
                <c:pt idx="4">
                  <c:v>1.04</c:v>
                </c:pt>
                <c:pt idx="5">
                  <c:v>5.9390000000000001</c:v>
                </c:pt>
                <c:pt idx="6">
                  <c:v>5.9440000000000008</c:v>
                </c:pt>
                <c:pt idx="7">
                  <c:v>6.0630000000000006</c:v>
                </c:pt>
                <c:pt idx="8">
                  <c:v>5.6329999999999991</c:v>
                </c:pt>
                <c:pt idx="9">
                  <c:v>5.3330000000000002</c:v>
                </c:pt>
                <c:pt idx="10">
                  <c:v>4.6069999999999993</c:v>
                </c:pt>
                <c:pt idx="11">
                  <c:v>4.0380000000000003</c:v>
                </c:pt>
                <c:pt idx="12">
                  <c:v>4.0549999999999997</c:v>
                </c:pt>
                <c:pt idx="13">
                  <c:v>3.8470000000000004</c:v>
                </c:pt>
                <c:pt idx="14">
                  <c:v>4.3089999999999993</c:v>
                </c:pt>
                <c:pt idx="15">
                  <c:v>4.5280000000000005</c:v>
                </c:pt>
                <c:pt idx="16">
                  <c:v>4.9410000000000007</c:v>
                </c:pt>
                <c:pt idx="17">
                  <c:v>5.3460000000000001</c:v>
                </c:pt>
                <c:pt idx="18">
                  <c:v>7.1679999999999993</c:v>
                </c:pt>
                <c:pt idx="19">
                  <c:v>6.4700000000000006</c:v>
                </c:pt>
                <c:pt idx="20">
                  <c:v>5.7840000000000007</c:v>
                </c:pt>
                <c:pt idx="21">
                  <c:v>6.5299999999999994</c:v>
                </c:pt>
                <c:pt idx="22">
                  <c:v>6.798</c:v>
                </c:pt>
                <c:pt idx="23">
                  <c:v>4.9949999999999992</c:v>
                </c:pt>
                <c:pt idx="24">
                  <c:v>6.2360000000000007</c:v>
                </c:pt>
                <c:pt idx="25">
                  <c:v>6.0530000000000008</c:v>
                </c:pt>
                <c:pt idx="26">
                  <c:v>6.1170000000000009</c:v>
                </c:pt>
                <c:pt idx="27">
                  <c:v>7.0510000000000002</c:v>
                </c:pt>
                <c:pt idx="28">
                  <c:v>6.6609999999999996</c:v>
                </c:pt>
                <c:pt idx="29">
                  <c:v>6.9109999999999996</c:v>
                </c:pt>
                <c:pt idx="30">
                  <c:v>6.4120000000000008</c:v>
                </c:pt>
                <c:pt idx="31">
                  <c:v>6.1229999999999993</c:v>
                </c:pt>
                <c:pt idx="32">
                  <c:v>5.6809999999999992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EE-446C-92F0-E8445C5B46E2}"/>
            </c:ext>
          </c:extLst>
        </c:ser>
        <c:ser>
          <c:idx val="8"/>
          <c:order val="8"/>
          <c:tx>
            <c:strRef>
              <c:f>Industri!$A$43</c:f>
              <c:strCache>
                <c:ptCount val="1"/>
                <c:pt idx="0">
                  <c:v>Treindustri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Industri!$B$43:$AH$43</c:f>
              <c:numCache>
                <c:formatCode>0</c:formatCode>
                <c:ptCount val="33"/>
                <c:pt idx="0">
                  <c:v>12.987</c:v>
                </c:pt>
                <c:pt idx="1">
                  <c:v>12.718999999999999</c:v>
                </c:pt>
                <c:pt idx="2">
                  <c:v>11.914</c:v>
                </c:pt>
                <c:pt idx="3">
                  <c:v>13.192</c:v>
                </c:pt>
                <c:pt idx="4">
                  <c:v>14.079000000000001</c:v>
                </c:pt>
                <c:pt idx="5">
                  <c:v>14.68</c:v>
                </c:pt>
                <c:pt idx="6">
                  <c:v>14.946</c:v>
                </c:pt>
                <c:pt idx="7">
                  <c:v>14.33</c:v>
                </c:pt>
                <c:pt idx="8">
                  <c:v>13.416</c:v>
                </c:pt>
                <c:pt idx="9">
                  <c:v>13.949</c:v>
                </c:pt>
                <c:pt idx="10">
                  <c:v>13.73</c:v>
                </c:pt>
                <c:pt idx="11">
                  <c:v>13.736000000000001</c:v>
                </c:pt>
                <c:pt idx="12">
                  <c:v>13.278</c:v>
                </c:pt>
                <c:pt idx="13">
                  <c:v>13.13</c:v>
                </c:pt>
                <c:pt idx="14">
                  <c:v>13.311</c:v>
                </c:pt>
                <c:pt idx="15">
                  <c:v>13.212</c:v>
                </c:pt>
                <c:pt idx="16">
                  <c:v>12.759</c:v>
                </c:pt>
                <c:pt idx="17">
                  <c:v>12.548999999999999</c:v>
                </c:pt>
                <c:pt idx="18">
                  <c:v>12.071999999999999</c:v>
                </c:pt>
                <c:pt idx="19">
                  <c:v>9.8770000000000007</c:v>
                </c:pt>
                <c:pt idx="20">
                  <c:v>11.736000000000001</c:v>
                </c:pt>
                <c:pt idx="21">
                  <c:v>11.192</c:v>
                </c:pt>
                <c:pt idx="22">
                  <c:v>9.2170000000000005</c:v>
                </c:pt>
                <c:pt idx="23">
                  <c:v>8.1389999999999993</c:v>
                </c:pt>
                <c:pt idx="24">
                  <c:v>6.4139999999999997</c:v>
                </c:pt>
                <c:pt idx="25">
                  <c:v>6.4630000000000001</c:v>
                </c:pt>
                <c:pt idx="26">
                  <c:v>6.7930000000000001</c:v>
                </c:pt>
                <c:pt idx="27">
                  <c:v>7.0730000000000004</c:v>
                </c:pt>
                <c:pt idx="28">
                  <c:v>7.1959999999999997</c:v>
                </c:pt>
                <c:pt idx="29">
                  <c:v>7.23</c:v>
                </c:pt>
                <c:pt idx="30">
                  <c:v>6.8949999999999996</c:v>
                </c:pt>
                <c:pt idx="31">
                  <c:v>7.52</c:v>
                </c:pt>
                <c:pt idx="32">
                  <c:v>7.2309999999999999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EE-446C-92F0-E8445C5B46E2}"/>
            </c:ext>
          </c:extLst>
        </c:ser>
        <c:ser>
          <c:idx val="9"/>
          <c:order val="9"/>
          <c:tx>
            <c:strRef>
              <c:f>Industri!$A$44</c:f>
              <c:strCache>
                <c:ptCount val="1"/>
                <c:pt idx="0">
                  <c:v>Næringsdmidddelindustri</c:v>
                </c:pt>
              </c:strCache>
            </c:strRef>
          </c:tx>
          <c:spPr>
            <a:solidFill>
              <a:srgbClr val="669900"/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Industri!$B$44:$AH$44</c:f>
              <c:numCache>
                <c:formatCode>0</c:formatCode>
                <c:ptCount val="33"/>
                <c:pt idx="0">
                  <c:v>4.423</c:v>
                </c:pt>
                <c:pt idx="1">
                  <c:v>4.452</c:v>
                </c:pt>
                <c:pt idx="2">
                  <c:v>5.4059999999999997</c:v>
                </c:pt>
                <c:pt idx="3">
                  <c:v>5.1539999999999999</c:v>
                </c:pt>
                <c:pt idx="4">
                  <c:v>5.085</c:v>
                </c:pt>
                <c:pt idx="5">
                  <c:v>4.9589999999999996</c:v>
                </c:pt>
                <c:pt idx="6">
                  <c:v>4.7690000000000001</c:v>
                </c:pt>
                <c:pt idx="7">
                  <c:v>4.7229999999999999</c:v>
                </c:pt>
                <c:pt idx="8">
                  <c:v>5.2619999999999996</c:v>
                </c:pt>
                <c:pt idx="9">
                  <c:v>5.234</c:v>
                </c:pt>
                <c:pt idx="10">
                  <c:v>4.99</c:v>
                </c:pt>
                <c:pt idx="11">
                  <c:v>4.7430000000000003</c:v>
                </c:pt>
                <c:pt idx="12">
                  <c:v>4.6260000000000003</c:v>
                </c:pt>
                <c:pt idx="13">
                  <c:v>4.6289999999999996</c:v>
                </c:pt>
                <c:pt idx="14">
                  <c:v>4.6749999999999998</c:v>
                </c:pt>
                <c:pt idx="15">
                  <c:v>4.3179999999999996</c:v>
                </c:pt>
                <c:pt idx="16">
                  <c:v>4.4059999999999997</c:v>
                </c:pt>
                <c:pt idx="17">
                  <c:v>4.3040000000000003</c:v>
                </c:pt>
                <c:pt idx="18">
                  <c:v>4.4649999999999999</c:v>
                </c:pt>
                <c:pt idx="19">
                  <c:v>3.9129999999999998</c:v>
                </c:pt>
                <c:pt idx="20">
                  <c:v>4.6669999999999998</c:v>
                </c:pt>
                <c:pt idx="21">
                  <c:v>4.4409999999999998</c:v>
                </c:pt>
                <c:pt idx="22">
                  <c:v>4.2519999999999998</c:v>
                </c:pt>
                <c:pt idx="23">
                  <c:v>4.2880000000000003</c:v>
                </c:pt>
                <c:pt idx="24">
                  <c:v>4.2309999999999999</c:v>
                </c:pt>
                <c:pt idx="25">
                  <c:v>4.3970000000000002</c:v>
                </c:pt>
                <c:pt idx="26">
                  <c:v>4.5709999999999997</c:v>
                </c:pt>
                <c:pt idx="27">
                  <c:v>4.8739999999999997</c:v>
                </c:pt>
                <c:pt idx="28">
                  <c:v>4.4290000000000003</c:v>
                </c:pt>
                <c:pt idx="29">
                  <c:v>4.4210000000000003</c:v>
                </c:pt>
                <c:pt idx="30">
                  <c:v>4.5709999999999997</c:v>
                </c:pt>
                <c:pt idx="31">
                  <c:v>4.7990000000000004</c:v>
                </c:pt>
                <c:pt idx="32">
                  <c:v>4.6520000000000001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EE-446C-92F0-E8445C5B46E2}"/>
            </c:ext>
          </c:extLst>
        </c:ser>
        <c:ser>
          <c:idx val="10"/>
          <c:order val="10"/>
          <c:tx>
            <c:strRef>
              <c:f>Industri!$A$45</c:f>
              <c:strCache>
                <c:ptCount val="1"/>
                <c:pt idx="0">
                  <c:v>Verfts- og verkstedind.</c:v>
                </c:pt>
              </c:strCache>
            </c:strRef>
          </c:tx>
          <c:spPr>
            <a:solidFill>
              <a:srgbClr val="E8CA18"/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Industri!$B$45:$AH$45</c:f>
              <c:numCache>
                <c:formatCode>0</c:formatCode>
                <c:ptCount val="33"/>
                <c:pt idx="0">
                  <c:v>2.7210000000000001</c:v>
                </c:pt>
                <c:pt idx="1">
                  <c:v>2.6930000000000001</c:v>
                </c:pt>
                <c:pt idx="2">
                  <c:v>2.9969999999999999</c:v>
                </c:pt>
                <c:pt idx="3">
                  <c:v>2.2490000000000001</c:v>
                </c:pt>
                <c:pt idx="4">
                  <c:v>3.3239999999999998</c:v>
                </c:pt>
                <c:pt idx="5">
                  <c:v>3.4220000000000002</c:v>
                </c:pt>
                <c:pt idx="6">
                  <c:v>3.149</c:v>
                </c:pt>
                <c:pt idx="7">
                  <c:v>3.238</c:v>
                </c:pt>
                <c:pt idx="8">
                  <c:v>3.16</c:v>
                </c:pt>
                <c:pt idx="9">
                  <c:v>3.1080000000000001</c:v>
                </c:pt>
                <c:pt idx="10">
                  <c:v>2.9710000000000001</c:v>
                </c:pt>
                <c:pt idx="11">
                  <c:v>2.8690000000000002</c:v>
                </c:pt>
                <c:pt idx="12">
                  <c:v>3.0470000000000002</c:v>
                </c:pt>
                <c:pt idx="13">
                  <c:v>2.6080000000000001</c:v>
                </c:pt>
                <c:pt idx="14">
                  <c:v>2.5449999999999999</c:v>
                </c:pt>
                <c:pt idx="15">
                  <c:v>2.6659999999999999</c:v>
                </c:pt>
                <c:pt idx="16">
                  <c:v>2.8260000000000001</c:v>
                </c:pt>
                <c:pt idx="17">
                  <c:v>2.5960000000000001</c:v>
                </c:pt>
                <c:pt idx="18">
                  <c:v>2.4910000000000001</c:v>
                </c:pt>
                <c:pt idx="19">
                  <c:v>1.8380000000000001</c:v>
                </c:pt>
                <c:pt idx="20">
                  <c:v>2.2559999999999998</c:v>
                </c:pt>
                <c:pt idx="21">
                  <c:v>2.0609999999999999</c:v>
                </c:pt>
                <c:pt idx="22">
                  <c:v>2.0739999999999998</c:v>
                </c:pt>
                <c:pt idx="23">
                  <c:v>2.1640000000000001</c:v>
                </c:pt>
                <c:pt idx="24">
                  <c:v>2.2040000000000002</c:v>
                </c:pt>
                <c:pt idx="25">
                  <c:v>2.0009999999999999</c:v>
                </c:pt>
                <c:pt idx="26">
                  <c:v>1.9139999999999999</c:v>
                </c:pt>
                <c:pt idx="27">
                  <c:v>1.7230000000000001</c:v>
                </c:pt>
                <c:pt idx="28">
                  <c:v>1.6559999999999999</c:v>
                </c:pt>
                <c:pt idx="29">
                  <c:v>1.839</c:v>
                </c:pt>
                <c:pt idx="30">
                  <c:v>1.867</c:v>
                </c:pt>
                <c:pt idx="31">
                  <c:v>2.1619999999999999</c:v>
                </c:pt>
                <c:pt idx="32">
                  <c:v>2.0710000000000002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EE-446C-92F0-E8445C5B46E2}"/>
            </c:ext>
          </c:extLst>
        </c:ser>
        <c:ser>
          <c:idx val="11"/>
          <c:order val="11"/>
          <c:tx>
            <c:strRef>
              <c:f>Industri!$A$46</c:f>
              <c:strCache>
                <c:ptCount val="1"/>
                <c:pt idx="0">
                  <c:v>Annen industri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Industri!$B$46:$AH$46</c:f>
              <c:numCache>
                <c:formatCode>0</c:formatCode>
                <c:ptCount val="33"/>
                <c:pt idx="0">
                  <c:v>1.34</c:v>
                </c:pt>
                <c:pt idx="1">
                  <c:v>1.4019999999999999</c:v>
                </c:pt>
                <c:pt idx="2">
                  <c:v>1.3360000000000001</c:v>
                </c:pt>
                <c:pt idx="3">
                  <c:v>1.2030000000000001</c:v>
                </c:pt>
                <c:pt idx="4">
                  <c:v>1.536</c:v>
                </c:pt>
                <c:pt idx="5">
                  <c:v>1.5109999999999999</c:v>
                </c:pt>
                <c:pt idx="6">
                  <c:v>1.571</c:v>
                </c:pt>
                <c:pt idx="7">
                  <c:v>1.478</c:v>
                </c:pt>
                <c:pt idx="8">
                  <c:v>1.615</c:v>
                </c:pt>
                <c:pt idx="9">
                  <c:v>1.496</c:v>
                </c:pt>
                <c:pt idx="10">
                  <c:v>1.5349999999999999</c:v>
                </c:pt>
                <c:pt idx="11">
                  <c:v>1.486</c:v>
                </c:pt>
                <c:pt idx="12">
                  <c:v>1.3149999999999999</c:v>
                </c:pt>
                <c:pt idx="13">
                  <c:v>1.355</c:v>
                </c:pt>
                <c:pt idx="14">
                  <c:v>1.2869999999999999</c:v>
                </c:pt>
                <c:pt idx="15">
                  <c:v>1.3320000000000001</c:v>
                </c:pt>
                <c:pt idx="16">
                  <c:v>1.333</c:v>
                </c:pt>
                <c:pt idx="17">
                  <c:v>1.3140000000000001</c:v>
                </c:pt>
                <c:pt idx="18">
                  <c:v>1.2010000000000001</c:v>
                </c:pt>
                <c:pt idx="19">
                  <c:v>0.91900000000000004</c:v>
                </c:pt>
                <c:pt idx="20">
                  <c:v>1.04</c:v>
                </c:pt>
                <c:pt idx="21">
                  <c:v>0.98399999999999999</c:v>
                </c:pt>
                <c:pt idx="22">
                  <c:v>1.0189999999999999</c:v>
                </c:pt>
                <c:pt idx="23">
                  <c:v>0.97</c:v>
                </c:pt>
                <c:pt idx="24">
                  <c:v>0.89200000000000002</c:v>
                </c:pt>
                <c:pt idx="25">
                  <c:v>0.84899999999999998</c:v>
                </c:pt>
                <c:pt idx="26">
                  <c:v>0.83399999999999996</c:v>
                </c:pt>
                <c:pt idx="27">
                  <c:v>0.94499999999999995</c:v>
                </c:pt>
                <c:pt idx="28">
                  <c:v>0.92900000000000005</c:v>
                </c:pt>
                <c:pt idx="29">
                  <c:v>0.94599999999999995</c:v>
                </c:pt>
                <c:pt idx="30">
                  <c:v>0.84499999999999997</c:v>
                </c:pt>
                <c:pt idx="31">
                  <c:v>0.89400000000000002</c:v>
                </c:pt>
                <c:pt idx="32">
                  <c:v>0.82599999999999996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EE-446C-92F0-E8445C5B46E2}"/>
            </c:ext>
          </c:extLst>
        </c:ser>
        <c:ser>
          <c:idx val="12"/>
          <c:order val="12"/>
          <c:tx>
            <c:strRef>
              <c:f>Industri!$A$47</c:f>
              <c:strCache>
                <c:ptCount val="1"/>
                <c:pt idx="0">
                  <c:v>Bergverk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delete val="1"/>
          </c:dLbls>
          <c:cat>
            <c:strRef>
              <c:f>Industri!$B$37:$AH$37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Industri!$B$47:$AH$47</c:f>
              <c:numCache>
                <c:formatCode>0</c:formatCode>
                <c:ptCount val="33"/>
                <c:pt idx="0">
                  <c:v>1.3260000000000001</c:v>
                </c:pt>
                <c:pt idx="1">
                  <c:v>1.341</c:v>
                </c:pt>
                <c:pt idx="2">
                  <c:v>1.2390000000000001</c:v>
                </c:pt>
                <c:pt idx="3">
                  <c:v>1.2549999999999999</c:v>
                </c:pt>
                <c:pt idx="4">
                  <c:v>1.319</c:v>
                </c:pt>
                <c:pt idx="5">
                  <c:v>1.089</c:v>
                </c:pt>
                <c:pt idx="6">
                  <c:v>1.0649999999999999</c:v>
                </c:pt>
                <c:pt idx="7">
                  <c:v>0.872</c:v>
                </c:pt>
                <c:pt idx="8">
                  <c:v>0.96099999999999997</c:v>
                </c:pt>
                <c:pt idx="9">
                  <c:v>0.83099999999999996</c:v>
                </c:pt>
                <c:pt idx="10">
                  <c:v>0.90600000000000003</c:v>
                </c:pt>
                <c:pt idx="11">
                  <c:v>1.0189999999999999</c:v>
                </c:pt>
                <c:pt idx="12">
                  <c:v>0.98899999999999999</c:v>
                </c:pt>
                <c:pt idx="13">
                  <c:v>1.0509999999999999</c:v>
                </c:pt>
                <c:pt idx="14">
                  <c:v>1.1559999999999999</c:v>
                </c:pt>
                <c:pt idx="15">
                  <c:v>1.099</c:v>
                </c:pt>
                <c:pt idx="16">
                  <c:v>1.1299999999999999</c:v>
                </c:pt>
                <c:pt idx="17">
                  <c:v>1.157</c:v>
                </c:pt>
                <c:pt idx="18">
                  <c:v>1.232</c:v>
                </c:pt>
                <c:pt idx="19">
                  <c:v>1.024</c:v>
                </c:pt>
                <c:pt idx="20">
                  <c:v>1.3089999999999999</c:v>
                </c:pt>
                <c:pt idx="21">
                  <c:v>1.484</c:v>
                </c:pt>
                <c:pt idx="22">
                  <c:v>1.387</c:v>
                </c:pt>
                <c:pt idx="23">
                  <c:v>1.49</c:v>
                </c:pt>
                <c:pt idx="24">
                  <c:v>1.3759999999999999</c:v>
                </c:pt>
                <c:pt idx="25">
                  <c:v>1.3919999999999999</c:v>
                </c:pt>
                <c:pt idx="26">
                  <c:v>1.276</c:v>
                </c:pt>
                <c:pt idx="27">
                  <c:v>1.0660000000000001</c:v>
                </c:pt>
                <c:pt idx="28">
                  <c:v>1.2589999999999999</c:v>
                </c:pt>
                <c:pt idx="29">
                  <c:v>1.2370000000000001</c:v>
                </c:pt>
                <c:pt idx="30">
                  <c:v>1.208</c:v>
                </c:pt>
                <c:pt idx="31">
                  <c:v>1.32</c:v>
                </c:pt>
                <c:pt idx="32">
                  <c:v>1.4570000000000001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EE-446C-92F0-E8445C5B46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89441327"/>
        <c:axId val="2051804223"/>
      </c:areaChart>
      <c:catAx>
        <c:axId val="689441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51804223"/>
        <c:crosses val="autoZero"/>
        <c:auto val="1"/>
        <c:lblAlgn val="ctr"/>
        <c:lblOffset val="100"/>
        <c:noMultiLvlLbl val="0"/>
      </c:catAx>
      <c:valAx>
        <c:axId val="2051804223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9441327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Industri!$A$38</c:f>
              <c:strCache>
                <c:ptCount val="1"/>
                <c:pt idx="0">
                  <c:v>Aluminium m.m.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Industri!$B$38:$AH$38</c15:sqref>
                  </c15:fullRef>
                </c:ext>
              </c:extLst>
              <c:f>Industri!$X$38:$AH$38</c:f>
              <c:numCache>
                <c:formatCode>0</c:formatCode>
                <c:ptCount val="11"/>
                <c:pt idx="0">
                  <c:v>19.748999999999999</c:v>
                </c:pt>
                <c:pt idx="1">
                  <c:v>19.895</c:v>
                </c:pt>
                <c:pt idx="2">
                  <c:v>20.36</c:v>
                </c:pt>
                <c:pt idx="3">
                  <c:v>21.001999999999999</c:v>
                </c:pt>
                <c:pt idx="4">
                  <c:v>21.434000000000001</c:v>
                </c:pt>
                <c:pt idx="5">
                  <c:v>21.527999999999999</c:v>
                </c:pt>
                <c:pt idx="6">
                  <c:v>22.391999999999999</c:v>
                </c:pt>
                <c:pt idx="7">
                  <c:v>22.529</c:v>
                </c:pt>
                <c:pt idx="8">
                  <c:v>22.791</c:v>
                </c:pt>
                <c:pt idx="9">
                  <c:v>24.077999999999999</c:v>
                </c:pt>
                <c:pt idx="10">
                  <c:v>23.733000000000001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A-44B7-9043-7FE3CBFEE767}"/>
            </c:ext>
          </c:extLst>
        </c:ser>
        <c:ser>
          <c:idx val="1"/>
          <c:order val="1"/>
          <c:tx>
            <c:strRef>
              <c:f>Industri!$A$50</c:f>
              <c:strCache>
                <c:ptCount val="1"/>
                <c:pt idx="0">
                  <c:v>Koks råstoff, metallindustri</c:v>
                </c:pt>
              </c:strCache>
            </c:strRef>
          </c:tx>
          <c:spPr>
            <a:solidFill>
              <a:srgbClr val="283F7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Industri!$B$50:$AH$50</c15:sqref>
                  </c15:fullRef>
                </c:ext>
              </c:extLst>
              <c:f>Industri!$X$50:$AH$50</c:f>
              <c:numCache>
                <c:formatCode>0</c:formatCode>
                <c:ptCount val="11"/>
                <c:pt idx="0">
                  <c:v>4.6100000000000003</c:v>
                </c:pt>
                <c:pt idx="1">
                  <c:v>4.6189999999999998</c:v>
                </c:pt>
                <c:pt idx="2">
                  <c:v>4.6219999999999999</c:v>
                </c:pt>
                <c:pt idx="3">
                  <c:v>4.6360000000000001</c:v>
                </c:pt>
                <c:pt idx="4">
                  <c:v>4.5990000000000002</c:v>
                </c:pt>
                <c:pt idx="5">
                  <c:v>4.6980000000000004</c:v>
                </c:pt>
                <c:pt idx="6">
                  <c:v>4.7539999999999996</c:v>
                </c:pt>
                <c:pt idx="7">
                  <c:v>4.6219999999999999</c:v>
                </c:pt>
                <c:pt idx="8">
                  <c:v>4.57</c:v>
                </c:pt>
                <c:pt idx="9">
                  <c:v>4.6470000000000002</c:v>
                </c:pt>
                <c:pt idx="10">
                  <c:v>4.5110000000000001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A-44B7-9043-7FE3CBFEE767}"/>
            </c:ext>
          </c:extLst>
        </c:ser>
        <c:ser>
          <c:idx val="2"/>
          <c:order val="2"/>
          <c:tx>
            <c:strRef>
              <c:f>Industri!$A$39</c:f>
              <c:strCache>
                <c:ptCount val="1"/>
                <c:pt idx="0">
                  <c:v>Jern, stål og ferro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Industri!$B$39:$AH$39</c15:sqref>
                  </c15:fullRef>
                </c:ext>
              </c:extLst>
              <c:f>Industri!$X$39:$AH$39</c:f>
              <c:numCache>
                <c:formatCode>0</c:formatCode>
                <c:ptCount val="11"/>
                <c:pt idx="0">
                  <c:v>8.8689999999999998</c:v>
                </c:pt>
                <c:pt idx="1">
                  <c:v>9.0090000000000003</c:v>
                </c:pt>
                <c:pt idx="2">
                  <c:v>9.3439999999999994</c:v>
                </c:pt>
                <c:pt idx="3">
                  <c:v>9.0190000000000001</c:v>
                </c:pt>
                <c:pt idx="4">
                  <c:v>9.4049999999999994</c:v>
                </c:pt>
                <c:pt idx="5">
                  <c:v>9.8450000000000006</c:v>
                </c:pt>
                <c:pt idx="6">
                  <c:v>9.5609999999999999</c:v>
                </c:pt>
                <c:pt idx="7">
                  <c:v>9.4559999999999995</c:v>
                </c:pt>
                <c:pt idx="8">
                  <c:v>9.4160000000000004</c:v>
                </c:pt>
                <c:pt idx="9">
                  <c:v>9.66</c:v>
                </c:pt>
                <c:pt idx="10">
                  <c:v>9.5259999999999998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A-44B7-9043-7FE3CBFEE767}"/>
            </c:ext>
          </c:extLst>
        </c:ser>
        <c:ser>
          <c:idx val="3"/>
          <c:order val="3"/>
          <c:tx>
            <c:strRef>
              <c:f>Industri!$A$40</c:f>
              <c:strCache>
                <c:ptCount val="1"/>
                <c:pt idx="0">
                  <c:v>Kjemisk industri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Industri!$B$40:$AH$40</c15:sqref>
                  </c15:fullRef>
                </c:ext>
              </c:extLst>
              <c:f>Industri!$X$40:$AH$40</c:f>
              <c:numCache>
                <c:formatCode>0</c:formatCode>
                <c:ptCount val="11"/>
                <c:pt idx="0">
                  <c:v>16.122</c:v>
                </c:pt>
                <c:pt idx="1">
                  <c:v>16.436</c:v>
                </c:pt>
                <c:pt idx="2">
                  <c:v>17.169</c:v>
                </c:pt>
                <c:pt idx="3">
                  <c:v>17.838000000000001</c:v>
                </c:pt>
                <c:pt idx="4">
                  <c:v>16.721</c:v>
                </c:pt>
                <c:pt idx="5">
                  <c:v>16.460999999999999</c:v>
                </c:pt>
                <c:pt idx="6">
                  <c:v>16.846</c:v>
                </c:pt>
                <c:pt idx="7">
                  <c:v>17.111000000000001</c:v>
                </c:pt>
                <c:pt idx="8">
                  <c:v>18.114000000000001</c:v>
                </c:pt>
                <c:pt idx="9">
                  <c:v>19.113</c:v>
                </c:pt>
                <c:pt idx="10">
                  <c:v>17.581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A-44B7-9043-7FE3CBFEE767}"/>
            </c:ext>
          </c:extLst>
        </c:ser>
        <c:ser>
          <c:idx val="4"/>
          <c:order val="4"/>
          <c:tx>
            <c:strRef>
              <c:f>Industri!$A$51</c:f>
              <c:strCache>
                <c:ptCount val="1"/>
                <c:pt idx="0">
                  <c:v>Gass råstoff kjemisk industri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Industri!$B$51:$AH$51</c15:sqref>
                  </c15:fullRef>
                </c:ext>
              </c:extLst>
              <c:f>Industri!$X$51:$AH$51</c:f>
              <c:numCache>
                <c:formatCode>0</c:formatCode>
                <c:ptCount val="11"/>
                <c:pt idx="0">
                  <c:v>14.099</c:v>
                </c:pt>
                <c:pt idx="1">
                  <c:v>15.901999999999999</c:v>
                </c:pt>
                <c:pt idx="2">
                  <c:v>15.878</c:v>
                </c:pt>
                <c:pt idx="3">
                  <c:v>17.004999999999999</c:v>
                </c:pt>
                <c:pt idx="4">
                  <c:v>15.182</c:v>
                </c:pt>
                <c:pt idx="5">
                  <c:v>12.403</c:v>
                </c:pt>
                <c:pt idx="6">
                  <c:v>17.300999999999998</c:v>
                </c:pt>
                <c:pt idx="7">
                  <c:v>17.431000000000001</c:v>
                </c:pt>
                <c:pt idx="8">
                  <c:v>17.327000000000002</c:v>
                </c:pt>
                <c:pt idx="9">
                  <c:v>16.347000000000001</c:v>
                </c:pt>
                <c:pt idx="10">
                  <c:v>13.121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AA-44B7-9043-7FE3CBFEE767}"/>
            </c:ext>
          </c:extLst>
        </c:ser>
        <c:ser>
          <c:idx val="5"/>
          <c:order val="5"/>
          <c:tx>
            <c:strRef>
              <c:f>Industri!$A$41</c:f>
              <c:strCache>
                <c:ptCount val="1"/>
                <c:pt idx="0">
                  <c:v>Oljeraffinerier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Industri!$B$41:$AH$41</c15:sqref>
                  </c15:fullRef>
                </c:ext>
              </c:extLst>
              <c:f>Industri!$X$41:$AH$41</c:f>
              <c:numCache>
                <c:formatCode>0.0</c:formatCode>
                <c:ptCount val="11"/>
                <c:pt idx="0">
                  <c:v>6.4379999999999997</c:v>
                </c:pt>
                <c:pt idx="1">
                  <c:v>8.0570000000000004</c:v>
                </c:pt>
                <c:pt idx="2">
                  <c:v>6.8840000000000003</c:v>
                </c:pt>
                <c:pt idx="3">
                  <c:v>7.5369999999999999</c:v>
                </c:pt>
                <c:pt idx="4">
                  <c:v>6.625</c:v>
                </c:pt>
                <c:pt idx="5">
                  <c:v>7.6390000000000002</c:v>
                </c:pt>
                <c:pt idx="6">
                  <c:v>7.7560000000000002</c:v>
                </c:pt>
                <c:pt idx="7">
                  <c:v>6.5830000000000002</c:v>
                </c:pt>
                <c:pt idx="8">
                  <c:v>6.8010000000000002</c:v>
                </c:pt>
                <c:pt idx="9">
                  <c:v>6.6239999999999997</c:v>
                </c:pt>
                <c:pt idx="10">
                  <c:v>5.7770000000000001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AA-44B7-9043-7FE3CBFEE767}"/>
            </c:ext>
          </c:extLst>
        </c:ser>
        <c:ser>
          <c:idx val="6"/>
          <c:order val="6"/>
          <c:tx>
            <c:strRef>
              <c:f>Industri!$A$42</c:f>
              <c:strCache>
                <c:ptCount val="1"/>
                <c:pt idx="0">
                  <c:v>Mineralsk industri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Industri!$B$42:$AH$42</c15:sqref>
                  </c15:fullRef>
                </c:ext>
              </c:extLst>
              <c:f>Industri!$X$42:$AH$42</c:f>
              <c:numCache>
                <c:formatCode>0</c:formatCode>
                <c:ptCount val="11"/>
                <c:pt idx="0">
                  <c:v>4.1139999999999999</c:v>
                </c:pt>
                <c:pt idx="1">
                  <c:v>4.2240000000000002</c:v>
                </c:pt>
                <c:pt idx="2">
                  <c:v>3.8149999999999999</c:v>
                </c:pt>
                <c:pt idx="3">
                  <c:v>3.9169999999999998</c:v>
                </c:pt>
                <c:pt idx="4">
                  <c:v>3.9969999999999999</c:v>
                </c:pt>
                <c:pt idx="5">
                  <c:v>4.17</c:v>
                </c:pt>
                <c:pt idx="6">
                  <c:v>4.3150000000000004</c:v>
                </c:pt>
                <c:pt idx="7">
                  <c:v>4.1379999999999999</c:v>
                </c:pt>
                <c:pt idx="8">
                  <c:v>3.879</c:v>
                </c:pt>
                <c:pt idx="9">
                  <c:v>4.0449999999999999</c:v>
                </c:pt>
                <c:pt idx="10">
                  <c:v>4.1050000000000004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AA-44B7-9043-7FE3CBFEE767}"/>
            </c:ext>
          </c:extLst>
        </c:ser>
        <c:ser>
          <c:idx val="7"/>
          <c:order val="7"/>
          <c:tx>
            <c:strRef>
              <c:f>Industri!$A$52</c:f>
              <c:strCache>
                <c:ptCount val="1"/>
                <c:pt idx="0">
                  <c:v>Bitumen råstoff min. ind.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Industri!$B$52:$AH$52</c15:sqref>
                  </c15:fullRef>
                </c:ext>
              </c:extLst>
              <c:f>Industri!$X$52:$AH$52</c:f>
              <c:numCache>
                <c:formatCode>0</c:formatCode>
                <c:ptCount val="11"/>
                <c:pt idx="0">
                  <c:v>6.798</c:v>
                </c:pt>
                <c:pt idx="1">
                  <c:v>4.9949999999999992</c:v>
                </c:pt>
                <c:pt idx="2">
                  <c:v>6.2360000000000007</c:v>
                </c:pt>
                <c:pt idx="3">
                  <c:v>6.0530000000000008</c:v>
                </c:pt>
                <c:pt idx="4">
                  <c:v>6.1170000000000009</c:v>
                </c:pt>
                <c:pt idx="5">
                  <c:v>7.0510000000000002</c:v>
                </c:pt>
                <c:pt idx="6">
                  <c:v>6.6609999999999996</c:v>
                </c:pt>
                <c:pt idx="7">
                  <c:v>6.9109999999999996</c:v>
                </c:pt>
                <c:pt idx="8">
                  <c:v>6.4120000000000008</c:v>
                </c:pt>
                <c:pt idx="9">
                  <c:v>6.1229999999999993</c:v>
                </c:pt>
                <c:pt idx="10">
                  <c:v>5.6809999999999992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AA-44B7-9043-7FE3CBFEE767}"/>
            </c:ext>
          </c:extLst>
        </c:ser>
        <c:ser>
          <c:idx val="8"/>
          <c:order val="8"/>
          <c:tx>
            <c:strRef>
              <c:f>Industri!$A$43</c:f>
              <c:strCache>
                <c:ptCount val="1"/>
                <c:pt idx="0">
                  <c:v>Treindustri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Industri!$B$43:$AH$43</c15:sqref>
                  </c15:fullRef>
                </c:ext>
              </c:extLst>
              <c:f>Industri!$X$43:$AH$43</c:f>
              <c:numCache>
                <c:formatCode>0</c:formatCode>
                <c:ptCount val="11"/>
                <c:pt idx="0">
                  <c:v>9.2170000000000005</c:v>
                </c:pt>
                <c:pt idx="1">
                  <c:v>8.1389999999999993</c:v>
                </c:pt>
                <c:pt idx="2">
                  <c:v>6.4139999999999997</c:v>
                </c:pt>
                <c:pt idx="3">
                  <c:v>6.4630000000000001</c:v>
                </c:pt>
                <c:pt idx="4">
                  <c:v>6.7930000000000001</c:v>
                </c:pt>
                <c:pt idx="5">
                  <c:v>7.0730000000000004</c:v>
                </c:pt>
                <c:pt idx="6">
                  <c:v>7.1959999999999997</c:v>
                </c:pt>
                <c:pt idx="7">
                  <c:v>7.23</c:v>
                </c:pt>
                <c:pt idx="8">
                  <c:v>6.8949999999999996</c:v>
                </c:pt>
                <c:pt idx="9">
                  <c:v>7.52</c:v>
                </c:pt>
                <c:pt idx="10">
                  <c:v>7.2309999999999999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AA-44B7-9043-7FE3CBFEE767}"/>
            </c:ext>
          </c:extLst>
        </c:ser>
        <c:ser>
          <c:idx val="9"/>
          <c:order val="9"/>
          <c:tx>
            <c:strRef>
              <c:f>Industri!$A$44</c:f>
              <c:strCache>
                <c:ptCount val="1"/>
                <c:pt idx="0">
                  <c:v>Næringsdmidddelindustri</c:v>
                </c:pt>
              </c:strCache>
            </c:strRef>
          </c:tx>
          <c:spPr>
            <a:solidFill>
              <a:srgbClr val="66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Industri!$B$44:$AH$44</c15:sqref>
                  </c15:fullRef>
                </c:ext>
              </c:extLst>
              <c:f>Industri!$X$44:$AH$44</c:f>
              <c:numCache>
                <c:formatCode>0</c:formatCode>
                <c:ptCount val="11"/>
                <c:pt idx="0">
                  <c:v>4.2519999999999998</c:v>
                </c:pt>
                <c:pt idx="1">
                  <c:v>4.2880000000000003</c:v>
                </c:pt>
                <c:pt idx="2">
                  <c:v>4.2309999999999999</c:v>
                </c:pt>
                <c:pt idx="3">
                  <c:v>4.3970000000000002</c:v>
                </c:pt>
                <c:pt idx="4">
                  <c:v>4.5709999999999997</c:v>
                </c:pt>
                <c:pt idx="5">
                  <c:v>4.8739999999999997</c:v>
                </c:pt>
                <c:pt idx="6">
                  <c:v>4.4290000000000003</c:v>
                </c:pt>
                <c:pt idx="7">
                  <c:v>4.4210000000000003</c:v>
                </c:pt>
                <c:pt idx="8">
                  <c:v>4.5709999999999997</c:v>
                </c:pt>
                <c:pt idx="9">
                  <c:v>4.7990000000000004</c:v>
                </c:pt>
                <c:pt idx="10">
                  <c:v>4.6520000000000001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AA-44B7-9043-7FE3CBFEE767}"/>
            </c:ext>
          </c:extLst>
        </c:ser>
        <c:ser>
          <c:idx val="10"/>
          <c:order val="10"/>
          <c:tx>
            <c:strRef>
              <c:f>Industri!$A$45</c:f>
              <c:strCache>
                <c:ptCount val="1"/>
                <c:pt idx="0">
                  <c:v>Verfts- og verkstedind.</c:v>
                </c:pt>
              </c:strCache>
            </c:strRef>
          </c:tx>
          <c:spPr>
            <a:solidFill>
              <a:srgbClr val="E8CA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Industri!$B$45:$AH$45</c15:sqref>
                  </c15:fullRef>
                </c:ext>
              </c:extLst>
              <c:f>Industri!$X$45:$AH$45</c:f>
              <c:numCache>
                <c:formatCode>0</c:formatCode>
                <c:ptCount val="11"/>
                <c:pt idx="0">
                  <c:v>2.0739999999999998</c:v>
                </c:pt>
                <c:pt idx="1">
                  <c:v>2.1640000000000001</c:v>
                </c:pt>
                <c:pt idx="2">
                  <c:v>2.2040000000000002</c:v>
                </c:pt>
                <c:pt idx="3">
                  <c:v>2.0009999999999999</c:v>
                </c:pt>
                <c:pt idx="4">
                  <c:v>1.9139999999999999</c:v>
                </c:pt>
                <c:pt idx="5">
                  <c:v>1.7230000000000001</c:v>
                </c:pt>
                <c:pt idx="6">
                  <c:v>1.6559999999999999</c:v>
                </c:pt>
                <c:pt idx="7">
                  <c:v>1.839</c:v>
                </c:pt>
                <c:pt idx="8">
                  <c:v>1.867</c:v>
                </c:pt>
                <c:pt idx="9">
                  <c:v>2.1619999999999999</c:v>
                </c:pt>
                <c:pt idx="10">
                  <c:v>2.0710000000000002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AA-44B7-9043-7FE3CBFEE767}"/>
            </c:ext>
          </c:extLst>
        </c:ser>
        <c:ser>
          <c:idx val="11"/>
          <c:order val="11"/>
          <c:tx>
            <c:strRef>
              <c:f>Industri!$A$46</c:f>
              <c:strCache>
                <c:ptCount val="1"/>
                <c:pt idx="0">
                  <c:v>Annen industri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Industri!$B$46:$AH$46</c15:sqref>
                  </c15:fullRef>
                </c:ext>
              </c:extLst>
              <c:f>Industri!$X$46:$AH$46</c:f>
              <c:numCache>
                <c:formatCode>0</c:formatCode>
                <c:ptCount val="11"/>
                <c:pt idx="0">
                  <c:v>1.0189999999999999</c:v>
                </c:pt>
                <c:pt idx="1">
                  <c:v>0.97</c:v>
                </c:pt>
                <c:pt idx="2">
                  <c:v>0.89200000000000002</c:v>
                </c:pt>
                <c:pt idx="3">
                  <c:v>0.84899999999999998</c:v>
                </c:pt>
                <c:pt idx="4">
                  <c:v>0.83399999999999996</c:v>
                </c:pt>
                <c:pt idx="5">
                  <c:v>0.94499999999999995</c:v>
                </c:pt>
                <c:pt idx="6">
                  <c:v>0.92900000000000005</c:v>
                </c:pt>
                <c:pt idx="7">
                  <c:v>0.94599999999999995</c:v>
                </c:pt>
                <c:pt idx="8">
                  <c:v>0.84499999999999997</c:v>
                </c:pt>
                <c:pt idx="9">
                  <c:v>0.89400000000000002</c:v>
                </c:pt>
                <c:pt idx="10">
                  <c:v>0.82599999999999996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AA-44B7-9043-7FE3CBFEE767}"/>
            </c:ext>
          </c:extLst>
        </c:ser>
        <c:ser>
          <c:idx val="12"/>
          <c:order val="12"/>
          <c:tx>
            <c:strRef>
              <c:f>Industri!$A$47</c:f>
              <c:strCache>
                <c:ptCount val="1"/>
                <c:pt idx="0">
                  <c:v>Bergverk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Industri!$B$37:$AH$37</c15:sqref>
                  </c15:fullRef>
                </c:ext>
              </c:extLst>
              <c:f>Industri!$X$37:$AH$37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Industri!$B$47:$AH$47</c15:sqref>
                  </c15:fullRef>
                </c:ext>
              </c:extLst>
              <c:f>Industri!$X$47:$AH$47</c:f>
              <c:numCache>
                <c:formatCode>0</c:formatCode>
                <c:ptCount val="11"/>
                <c:pt idx="0">
                  <c:v>1.387</c:v>
                </c:pt>
                <c:pt idx="1">
                  <c:v>1.49</c:v>
                </c:pt>
                <c:pt idx="2">
                  <c:v>1.3759999999999999</c:v>
                </c:pt>
                <c:pt idx="3">
                  <c:v>1.3919999999999999</c:v>
                </c:pt>
                <c:pt idx="4">
                  <c:v>1.276</c:v>
                </c:pt>
                <c:pt idx="5">
                  <c:v>1.0660000000000001</c:v>
                </c:pt>
                <c:pt idx="6">
                  <c:v>1.2589999999999999</c:v>
                </c:pt>
                <c:pt idx="7">
                  <c:v>1.2370000000000001</c:v>
                </c:pt>
                <c:pt idx="8">
                  <c:v>1.208</c:v>
                </c:pt>
                <c:pt idx="9">
                  <c:v>1.32</c:v>
                </c:pt>
                <c:pt idx="10">
                  <c:v>1.4570000000000001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AA-44B7-9043-7FE3CBFEE767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689441327"/>
        <c:axId val="2051804223"/>
      </c:barChart>
      <c:catAx>
        <c:axId val="689441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51804223"/>
        <c:crosses val="autoZero"/>
        <c:auto val="1"/>
        <c:lblAlgn val="ctr"/>
        <c:lblOffset val="100"/>
        <c:noMultiLvlLbl val="0"/>
      </c:catAx>
      <c:valAx>
        <c:axId val="2051804223"/>
        <c:scaling>
          <c:orientation val="minMax"/>
          <c:max val="1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944132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9"/>
          <c:order val="0"/>
          <c:tx>
            <c:strRef>
              <c:f>Industri!$A$50</c:f>
              <c:strCache>
                <c:ptCount val="1"/>
                <c:pt idx="0">
                  <c:v>Koks råstoff, metallindustri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Industri!$B$50:$AH$50</c:f>
              <c:numCache>
                <c:formatCode>0</c:formatCode>
                <c:ptCount val="33"/>
                <c:pt idx="0">
                  <c:v>4.548</c:v>
                </c:pt>
                <c:pt idx="1">
                  <c:v>4.4889999999999999</c:v>
                </c:pt>
                <c:pt idx="2">
                  <c:v>4.4660000000000002</c:v>
                </c:pt>
                <c:pt idx="3">
                  <c:v>4.62</c:v>
                </c:pt>
                <c:pt idx="4">
                  <c:v>4.6619999999999999</c:v>
                </c:pt>
                <c:pt idx="5">
                  <c:v>4.8579999999999997</c:v>
                </c:pt>
                <c:pt idx="6">
                  <c:v>4.7279999999999998</c:v>
                </c:pt>
                <c:pt idx="7">
                  <c:v>4.8140000000000001</c:v>
                </c:pt>
                <c:pt idx="8">
                  <c:v>5.1219999999999999</c:v>
                </c:pt>
                <c:pt idx="9">
                  <c:v>4.726</c:v>
                </c:pt>
                <c:pt idx="10">
                  <c:v>4.8179999999999996</c:v>
                </c:pt>
                <c:pt idx="11">
                  <c:v>4.7309999999999999</c:v>
                </c:pt>
                <c:pt idx="12">
                  <c:v>4.7050000000000001</c:v>
                </c:pt>
                <c:pt idx="13">
                  <c:v>4.6230000000000002</c:v>
                </c:pt>
                <c:pt idx="14">
                  <c:v>4.6390000000000002</c:v>
                </c:pt>
                <c:pt idx="15">
                  <c:v>4.6580000000000004</c:v>
                </c:pt>
                <c:pt idx="16">
                  <c:v>4.5649999999999995</c:v>
                </c:pt>
                <c:pt idx="17">
                  <c:v>4.6609999999999996</c:v>
                </c:pt>
                <c:pt idx="18">
                  <c:v>4.6820000000000004</c:v>
                </c:pt>
                <c:pt idx="19">
                  <c:v>4.4290000000000003</c:v>
                </c:pt>
                <c:pt idx="20">
                  <c:v>4.5789999999999997</c:v>
                </c:pt>
                <c:pt idx="21">
                  <c:v>4.569</c:v>
                </c:pt>
                <c:pt idx="22">
                  <c:v>4.6100000000000003</c:v>
                </c:pt>
                <c:pt idx="23">
                  <c:v>4.6189999999999998</c:v>
                </c:pt>
                <c:pt idx="24">
                  <c:v>4.6219999999999999</c:v>
                </c:pt>
                <c:pt idx="25">
                  <c:v>4.6360000000000001</c:v>
                </c:pt>
                <c:pt idx="26">
                  <c:v>4.5990000000000002</c:v>
                </c:pt>
                <c:pt idx="27">
                  <c:v>4.6980000000000004</c:v>
                </c:pt>
                <c:pt idx="28">
                  <c:v>4.7539999999999996</c:v>
                </c:pt>
                <c:pt idx="29">
                  <c:v>4.6219999999999999</c:v>
                </c:pt>
                <c:pt idx="30">
                  <c:v>4.57</c:v>
                </c:pt>
                <c:pt idx="31">
                  <c:v>4.6470000000000002</c:v>
                </c:pt>
                <c:pt idx="32">
                  <c:v>4.5110000000000001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7-43C1-8448-EDE3F056E1BB}"/>
            </c:ext>
          </c:extLst>
        </c:ser>
        <c:ser>
          <c:idx val="11"/>
          <c:order val="1"/>
          <c:tx>
            <c:strRef>
              <c:f>Industri!$A$52</c:f>
              <c:strCache>
                <c:ptCount val="1"/>
                <c:pt idx="0">
                  <c:v>Bitumen råstoff min. ind. </c:v>
                </c:pt>
              </c:strCache>
            </c:strRef>
          </c:tx>
          <c:spPr>
            <a:solidFill>
              <a:srgbClr val="BF8F00"/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Industri!$B$52:$AH$52</c:f>
              <c:numCache>
                <c:formatCode>0</c:formatCode>
                <c:ptCount val="33"/>
                <c:pt idx="0">
                  <c:v>1.0279999999999996</c:v>
                </c:pt>
                <c:pt idx="1">
                  <c:v>0.74300000000000033</c:v>
                </c:pt>
                <c:pt idx="2">
                  <c:v>0.63600000000000012</c:v>
                </c:pt>
                <c:pt idx="3">
                  <c:v>0.61000000000000032</c:v>
                </c:pt>
                <c:pt idx="4">
                  <c:v>1.04</c:v>
                </c:pt>
                <c:pt idx="5">
                  <c:v>5.9390000000000001</c:v>
                </c:pt>
                <c:pt idx="6">
                  <c:v>5.9440000000000008</c:v>
                </c:pt>
                <c:pt idx="7">
                  <c:v>6.0630000000000006</c:v>
                </c:pt>
                <c:pt idx="8">
                  <c:v>5.6329999999999991</c:v>
                </c:pt>
                <c:pt idx="9">
                  <c:v>5.3330000000000002</c:v>
                </c:pt>
                <c:pt idx="10">
                  <c:v>4.6069999999999993</c:v>
                </c:pt>
                <c:pt idx="11">
                  <c:v>4.0380000000000003</c:v>
                </c:pt>
                <c:pt idx="12">
                  <c:v>4.0549999999999997</c:v>
                </c:pt>
                <c:pt idx="13">
                  <c:v>3.8470000000000004</c:v>
                </c:pt>
                <c:pt idx="14">
                  <c:v>4.3089999999999993</c:v>
                </c:pt>
                <c:pt idx="15">
                  <c:v>4.5280000000000005</c:v>
                </c:pt>
                <c:pt idx="16">
                  <c:v>4.9410000000000007</c:v>
                </c:pt>
                <c:pt idx="17">
                  <c:v>5.3460000000000001</c:v>
                </c:pt>
                <c:pt idx="18">
                  <c:v>7.1679999999999993</c:v>
                </c:pt>
                <c:pt idx="19">
                  <c:v>6.4700000000000006</c:v>
                </c:pt>
                <c:pt idx="20">
                  <c:v>5.7840000000000007</c:v>
                </c:pt>
                <c:pt idx="21">
                  <c:v>6.5299999999999994</c:v>
                </c:pt>
                <c:pt idx="22">
                  <c:v>6.798</c:v>
                </c:pt>
                <c:pt idx="23">
                  <c:v>4.9949999999999992</c:v>
                </c:pt>
                <c:pt idx="24">
                  <c:v>6.2360000000000007</c:v>
                </c:pt>
                <c:pt idx="25">
                  <c:v>6.0530000000000008</c:v>
                </c:pt>
                <c:pt idx="26">
                  <c:v>6.1170000000000009</c:v>
                </c:pt>
                <c:pt idx="27">
                  <c:v>7.0510000000000002</c:v>
                </c:pt>
                <c:pt idx="28">
                  <c:v>6.6609999999999996</c:v>
                </c:pt>
                <c:pt idx="29">
                  <c:v>6.9109999999999996</c:v>
                </c:pt>
                <c:pt idx="30">
                  <c:v>6.4120000000000008</c:v>
                </c:pt>
                <c:pt idx="31">
                  <c:v>6.1229999999999993</c:v>
                </c:pt>
                <c:pt idx="32">
                  <c:v>5.6809999999999992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7-43C1-8448-EDE3F056E1BB}"/>
            </c:ext>
          </c:extLst>
        </c:ser>
        <c:ser>
          <c:idx val="10"/>
          <c:order val="2"/>
          <c:tx>
            <c:strRef>
              <c:f>Industri!$A$51</c:f>
              <c:strCache>
                <c:ptCount val="1"/>
                <c:pt idx="0">
                  <c:v>Gass råstoff kjemisk industri</c:v>
                </c:pt>
              </c:strCache>
            </c:strRef>
          </c:tx>
          <c:spPr>
            <a:solidFill>
              <a:srgbClr val="757171"/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Industri!$B$51:$AH$51</c:f>
              <c:numCache>
                <c:formatCode>0</c:formatCode>
                <c:ptCount val="33"/>
                <c:pt idx="0">
                  <c:v>9.34</c:v>
                </c:pt>
                <c:pt idx="1">
                  <c:v>7.532</c:v>
                </c:pt>
                <c:pt idx="2">
                  <c:v>8.0129999999999999</c:v>
                </c:pt>
                <c:pt idx="3">
                  <c:v>9.3070000000000004</c:v>
                </c:pt>
                <c:pt idx="4">
                  <c:v>9.3149999999999995</c:v>
                </c:pt>
                <c:pt idx="5">
                  <c:v>9.2780000000000005</c:v>
                </c:pt>
                <c:pt idx="6">
                  <c:v>9.423</c:v>
                </c:pt>
                <c:pt idx="7">
                  <c:v>12.265000000000001</c:v>
                </c:pt>
                <c:pt idx="8">
                  <c:v>13.491</c:v>
                </c:pt>
                <c:pt idx="9">
                  <c:v>13.269</c:v>
                </c:pt>
                <c:pt idx="10">
                  <c:v>13.787000000000001</c:v>
                </c:pt>
                <c:pt idx="11">
                  <c:v>19.332999999999998</c:v>
                </c:pt>
                <c:pt idx="12">
                  <c:v>17.968</c:v>
                </c:pt>
                <c:pt idx="13">
                  <c:v>20.398</c:v>
                </c:pt>
                <c:pt idx="14">
                  <c:v>18.388999999999999</c:v>
                </c:pt>
                <c:pt idx="15">
                  <c:v>17.760000000000002</c:v>
                </c:pt>
                <c:pt idx="16">
                  <c:v>17.658999999999999</c:v>
                </c:pt>
                <c:pt idx="17">
                  <c:v>18.341999999999999</c:v>
                </c:pt>
                <c:pt idx="18">
                  <c:v>17.577999999999999</c:v>
                </c:pt>
                <c:pt idx="19">
                  <c:v>15.923</c:v>
                </c:pt>
                <c:pt idx="20">
                  <c:v>15.025</c:v>
                </c:pt>
                <c:pt idx="21">
                  <c:v>15.29</c:v>
                </c:pt>
                <c:pt idx="22">
                  <c:v>14.099</c:v>
                </c:pt>
                <c:pt idx="23">
                  <c:v>15.901999999999999</c:v>
                </c:pt>
                <c:pt idx="24">
                  <c:v>15.878</c:v>
                </c:pt>
                <c:pt idx="25">
                  <c:v>17.004999999999999</c:v>
                </c:pt>
                <c:pt idx="26">
                  <c:v>15.182</c:v>
                </c:pt>
                <c:pt idx="27">
                  <c:v>12.403</c:v>
                </c:pt>
                <c:pt idx="28">
                  <c:v>17.300999999999998</c:v>
                </c:pt>
                <c:pt idx="29">
                  <c:v>17.431000000000001</c:v>
                </c:pt>
                <c:pt idx="30">
                  <c:v>17.327000000000002</c:v>
                </c:pt>
                <c:pt idx="31">
                  <c:v>16.347000000000001</c:v>
                </c:pt>
                <c:pt idx="32">
                  <c:v>13.121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97-43C1-8448-EDE3F056E1BB}"/>
            </c:ext>
          </c:extLst>
        </c:ser>
        <c:ser>
          <c:idx val="0"/>
          <c:order val="3"/>
          <c:tx>
            <c:strRef>
              <c:f>Industri!$A$6</c:f>
              <c:strCache>
                <c:ptCount val="1"/>
                <c:pt idx="0">
                  <c:v>Fossilt drivstoff</c:v>
                </c:pt>
              </c:strCache>
            </c:strRef>
          </c:tx>
          <c:spPr>
            <a:solidFill>
              <a:srgbClr val="8EA9DB"/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Industri!$B$6:$AH$6</c:f>
              <c:numCache>
                <c:formatCode>0.0</c:formatCode>
                <c:ptCount val="33"/>
                <c:pt idx="0">
                  <c:v>0.74099999999999988</c:v>
                </c:pt>
                <c:pt idx="1">
                  <c:v>0.62199999999999989</c:v>
                </c:pt>
                <c:pt idx="2">
                  <c:v>0.8899999999999999</c:v>
                </c:pt>
                <c:pt idx="3">
                  <c:v>0.54800000000000004</c:v>
                </c:pt>
                <c:pt idx="4">
                  <c:v>0.60499999999999998</c:v>
                </c:pt>
                <c:pt idx="5">
                  <c:v>0.65799999999999992</c:v>
                </c:pt>
                <c:pt idx="6">
                  <c:v>0.5089999999999999</c:v>
                </c:pt>
                <c:pt idx="7">
                  <c:v>0.47199999999999998</c:v>
                </c:pt>
                <c:pt idx="8">
                  <c:v>0.68599999999999994</c:v>
                </c:pt>
                <c:pt idx="9">
                  <c:v>0.71</c:v>
                </c:pt>
                <c:pt idx="10">
                  <c:v>0.73899999999999988</c:v>
                </c:pt>
                <c:pt idx="11">
                  <c:v>0.83999999999999986</c:v>
                </c:pt>
                <c:pt idx="12">
                  <c:v>0.80399999999999983</c:v>
                </c:pt>
                <c:pt idx="13">
                  <c:v>0.94700000000000006</c:v>
                </c:pt>
                <c:pt idx="14">
                  <c:v>1.1299999999999999</c:v>
                </c:pt>
                <c:pt idx="15">
                  <c:v>1.145</c:v>
                </c:pt>
                <c:pt idx="16">
                  <c:v>1.0989999999999998</c:v>
                </c:pt>
                <c:pt idx="17">
                  <c:v>1.1430000000000002</c:v>
                </c:pt>
                <c:pt idx="18">
                  <c:v>1.1309999999999998</c:v>
                </c:pt>
                <c:pt idx="19">
                  <c:v>0.88800000000000034</c:v>
                </c:pt>
                <c:pt idx="20">
                  <c:v>1.347</c:v>
                </c:pt>
                <c:pt idx="21">
                  <c:v>1.3730000000000002</c:v>
                </c:pt>
                <c:pt idx="22">
                  <c:v>1.157</c:v>
                </c:pt>
                <c:pt idx="23">
                  <c:v>1.2499999999999996</c:v>
                </c:pt>
                <c:pt idx="24">
                  <c:v>1.0990000000000002</c:v>
                </c:pt>
                <c:pt idx="25">
                  <c:v>1.202</c:v>
                </c:pt>
                <c:pt idx="26">
                  <c:v>1.2950000000000004</c:v>
                </c:pt>
                <c:pt idx="27">
                  <c:v>0.99199999999999955</c:v>
                </c:pt>
                <c:pt idx="28">
                  <c:v>1.1629999999999998</c:v>
                </c:pt>
                <c:pt idx="29">
                  <c:v>1.1970000000000005</c:v>
                </c:pt>
                <c:pt idx="30">
                  <c:v>1.2450000000000001</c:v>
                </c:pt>
                <c:pt idx="31">
                  <c:v>1.2880000000000003</c:v>
                </c:pt>
                <c:pt idx="32">
                  <c:v>1.3919999999999999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7-43C1-8448-EDE3F056E1BB}"/>
            </c:ext>
          </c:extLst>
        </c:ser>
        <c:ser>
          <c:idx val="1"/>
          <c:order val="4"/>
          <c:tx>
            <c:strRef>
              <c:f>Industri!$A$7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Industri!$B$7:$AH$7</c:f>
              <c:numCache>
                <c:formatCode>0.0</c:formatCode>
                <c:ptCount val="33"/>
                <c:pt idx="0">
                  <c:v>7.1420000000000003</c:v>
                </c:pt>
                <c:pt idx="1">
                  <c:v>6.4989999999999997</c:v>
                </c:pt>
                <c:pt idx="2">
                  <c:v>5.9740000000000002</c:v>
                </c:pt>
                <c:pt idx="3">
                  <c:v>6.07</c:v>
                </c:pt>
                <c:pt idx="4">
                  <c:v>8.0359999999999996</c:v>
                </c:pt>
                <c:pt idx="5">
                  <c:v>7.0939999999999994</c:v>
                </c:pt>
                <c:pt idx="6">
                  <c:v>8.5300000000000011</c:v>
                </c:pt>
                <c:pt idx="7">
                  <c:v>7.1290000000000004</c:v>
                </c:pt>
                <c:pt idx="8">
                  <c:v>6.9929999999999994</c:v>
                </c:pt>
                <c:pt idx="9">
                  <c:v>6.3650000000000002</c:v>
                </c:pt>
                <c:pt idx="10">
                  <c:v>5.0409999999999995</c:v>
                </c:pt>
                <c:pt idx="11">
                  <c:v>5.4480000000000004</c:v>
                </c:pt>
                <c:pt idx="12">
                  <c:v>4.9260000000000002</c:v>
                </c:pt>
                <c:pt idx="13">
                  <c:v>5.4219999999999997</c:v>
                </c:pt>
                <c:pt idx="14">
                  <c:v>4.5309999999999997</c:v>
                </c:pt>
                <c:pt idx="15">
                  <c:v>3.9830000000000005</c:v>
                </c:pt>
                <c:pt idx="16">
                  <c:v>4.2810000000000006</c:v>
                </c:pt>
                <c:pt idx="17">
                  <c:v>3.5089999999999999</c:v>
                </c:pt>
                <c:pt idx="18">
                  <c:v>3.1259999999999999</c:v>
                </c:pt>
                <c:pt idx="19">
                  <c:v>2.758</c:v>
                </c:pt>
                <c:pt idx="20">
                  <c:v>3.0259999999999998</c:v>
                </c:pt>
                <c:pt idx="21">
                  <c:v>2.536</c:v>
                </c:pt>
                <c:pt idx="22">
                  <c:v>1.706</c:v>
                </c:pt>
                <c:pt idx="23">
                  <c:v>1.4280000000000002</c:v>
                </c:pt>
                <c:pt idx="24">
                  <c:v>1.0690000000000002</c:v>
                </c:pt>
                <c:pt idx="25">
                  <c:v>1.0149999999999999</c:v>
                </c:pt>
                <c:pt idx="26">
                  <c:v>0.94</c:v>
                </c:pt>
                <c:pt idx="27">
                  <c:v>0.86099999999999999</c:v>
                </c:pt>
                <c:pt idx="28">
                  <c:v>0.66300000000000003</c:v>
                </c:pt>
                <c:pt idx="29">
                  <c:v>0.57499999999999996</c:v>
                </c:pt>
                <c:pt idx="30">
                  <c:v>0.51600000000000001</c:v>
                </c:pt>
                <c:pt idx="31">
                  <c:v>0.59799999999999998</c:v>
                </c:pt>
                <c:pt idx="32">
                  <c:v>0.65700000000000003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97-43C1-8448-EDE3F056E1BB}"/>
            </c:ext>
          </c:extLst>
        </c:ser>
        <c:ser>
          <c:idx val="2"/>
          <c:order val="5"/>
          <c:tx>
            <c:strRef>
              <c:f>Industri!$A$8</c:f>
              <c:strCache>
                <c:ptCount val="1"/>
                <c:pt idx="0">
                  <c:v>Andre oljeprodukter</c:v>
                </c:pt>
              </c:strCache>
            </c:strRef>
          </c:tx>
          <c:spPr>
            <a:solidFill>
              <a:srgbClr val="2F75B5"/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Industri!$B$8:$AH$8</c:f>
              <c:numCache>
                <c:formatCode>0.0</c:formatCode>
                <c:ptCount val="33"/>
                <c:pt idx="0">
                  <c:v>7.0309999999999997</c:v>
                </c:pt>
                <c:pt idx="1">
                  <c:v>6.3760000000000003</c:v>
                </c:pt>
                <c:pt idx="2">
                  <c:v>7.9530000000000003</c:v>
                </c:pt>
                <c:pt idx="3">
                  <c:v>8.0350000000000001</c:v>
                </c:pt>
                <c:pt idx="4">
                  <c:v>7.8719999999999999</c:v>
                </c:pt>
                <c:pt idx="5">
                  <c:v>6.8769999999999998</c:v>
                </c:pt>
                <c:pt idx="6">
                  <c:v>7.952</c:v>
                </c:pt>
                <c:pt idx="7">
                  <c:v>8.266</c:v>
                </c:pt>
                <c:pt idx="8">
                  <c:v>8.1379999999999999</c:v>
                </c:pt>
                <c:pt idx="9">
                  <c:v>8.234</c:v>
                </c:pt>
                <c:pt idx="10">
                  <c:v>7.7770000000000001</c:v>
                </c:pt>
                <c:pt idx="11">
                  <c:v>6.9029999999999996</c:v>
                </c:pt>
                <c:pt idx="12">
                  <c:v>7.2640000000000002</c:v>
                </c:pt>
                <c:pt idx="13">
                  <c:v>8.0640000000000001</c:v>
                </c:pt>
                <c:pt idx="14">
                  <c:v>7.601</c:v>
                </c:pt>
                <c:pt idx="15">
                  <c:v>8.4580000000000002</c:v>
                </c:pt>
                <c:pt idx="16">
                  <c:v>8.6539999999999999</c:v>
                </c:pt>
                <c:pt idx="17">
                  <c:v>8.3780000000000001</c:v>
                </c:pt>
                <c:pt idx="18">
                  <c:v>7.3810000000000002</c:v>
                </c:pt>
                <c:pt idx="19">
                  <c:v>8.0120000000000005</c:v>
                </c:pt>
                <c:pt idx="20">
                  <c:v>6.6189999999999998</c:v>
                </c:pt>
                <c:pt idx="21">
                  <c:v>5.9390000000000001</c:v>
                </c:pt>
                <c:pt idx="22">
                  <c:v>5.742</c:v>
                </c:pt>
                <c:pt idx="23">
                  <c:v>7.2359999999999998</c:v>
                </c:pt>
                <c:pt idx="24">
                  <c:v>6.1589999999999998</c:v>
                </c:pt>
                <c:pt idx="25">
                  <c:v>6.8550000000000004</c:v>
                </c:pt>
                <c:pt idx="26">
                  <c:v>5.9960000000000004</c:v>
                </c:pt>
                <c:pt idx="27">
                  <c:v>6.9260000000000002</c:v>
                </c:pt>
                <c:pt idx="28">
                  <c:v>7.0490000000000004</c:v>
                </c:pt>
                <c:pt idx="29">
                  <c:v>5.8949999999999996</c:v>
                </c:pt>
                <c:pt idx="30">
                  <c:v>6.1429999999999998</c:v>
                </c:pt>
                <c:pt idx="31">
                  <c:v>6.1740000000000004</c:v>
                </c:pt>
                <c:pt idx="32">
                  <c:v>5.3090000000000002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97-43C1-8448-EDE3F056E1BB}"/>
            </c:ext>
          </c:extLst>
        </c:ser>
        <c:ser>
          <c:idx val="3"/>
          <c:order val="6"/>
          <c:tx>
            <c:strRef>
              <c:f>Industri!$A$9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Industri!$B$9:$AH$9</c:f>
              <c:numCache>
                <c:formatCode>0.0</c:formatCode>
                <c:ptCount val="33"/>
                <c:pt idx="0">
                  <c:v>4.5509999999999993</c:v>
                </c:pt>
                <c:pt idx="1">
                  <c:v>5.1609999999999996</c:v>
                </c:pt>
                <c:pt idx="2">
                  <c:v>4.6369999999999996</c:v>
                </c:pt>
                <c:pt idx="3">
                  <c:v>5.0529999999999999</c:v>
                </c:pt>
                <c:pt idx="4">
                  <c:v>5.4859999999999998</c:v>
                </c:pt>
                <c:pt idx="5">
                  <c:v>5.2309999999999999</c:v>
                </c:pt>
                <c:pt idx="6">
                  <c:v>5.3310000000000004</c:v>
                </c:pt>
                <c:pt idx="7">
                  <c:v>6.6550000000000002</c:v>
                </c:pt>
                <c:pt idx="8">
                  <c:v>6.601</c:v>
                </c:pt>
                <c:pt idx="9">
                  <c:v>6.5970000000000004</c:v>
                </c:pt>
                <c:pt idx="10">
                  <c:v>7.14</c:v>
                </c:pt>
                <c:pt idx="11">
                  <c:v>7.4329999999999998</c:v>
                </c:pt>
                <c:pt idx="12">
                  <c:v>6.8849999999999998</c:v>
                </c:pt>
                <c:pt idx="13">
                  <c:v>7.508</c:v>
                </c:pt>
                <c:pt idx="14">
                  <c:v>7.774</c:v>
                </c:pt>
                <c:pt idx="15">
                  <c:v>7.306</c:v>
                </c:pt>
                <c:pt idx="16">
                  <c:v>8.5830000000000002</c:v>
                </c:pt>
                <c:pt idx="17">
                  <c:v>7.6579999999999995</c:v>
                </c:pt>
                <c:pt idx="18">
                  <c:v>8.1760000000000002</c:v>
                </c:pt>
                <c:pt idx="19">
                  <c:v>7.7069999999999999</c:v>
                </c:pt>
                <c:pt idx="20">
                  <c:v>8.2169999999999987</c:v>
                </c:pt>
                <c:pt idx="21">
                  <c:v>8.2649999999999988</c:v>
                </c:pt>
                <c:pt idx="22">
                  <c:v>8.327</c:v>
                </c:pt>
                <c:pt idx="23">
                  <c:v>8.418000000000001</c:v>
                </c:pt>
                <c:pt idx="24">
                  <c:v>8.3190000000000008</c:v>
                </c:pt>
                <c:pt idx="25">
                  <c:v>8.8719999999999999</c:v>
                </c:pt>
                <c:pt idx="26">
                  <c:v>8.093</c:v>
                </c:pt>
                <c:pt idx="27">
                  <c:v>8.8460000000000001</c:v>
                </c:pt>
                <c:pt idx="28">
                  <c:v>9.173</c:v>
                </c:pt>
                <c:pt idx="29">
                  <c:v>9.2769999999999992</c:v>
                </c:pt>
                <c:pt idx="30">
                  <c:v>9.1160000000000014</c:v>
                </c:pt>
                <c:pt idx="31">
                  <c:v>9.6199999999999992</c:v>
                </c:pt>
                <c:pt idx="32">
                  <c:v>8.673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97-43C1-8448-EDE3F056E1BB}"/>
            </c:ext>
          </c:extLst>
        </c:ser>
        <c:ser>
          <c:idx val="4"/>
          <c:order val="7"/>
          <c:tx>
            <c:strRef>
              <c:f>Industri!$A$10</c:f>
              <c:strCache>
                <c:ptCount val="1"/>
                <c:pt idx="0">
                  <c:v>Kull og koks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Industri!$B$10:$AH$10</c:f>
              <c:numCache>
                <c:formatCode>0.0</c:formatCode>
                <c:ptCount val="33"/>
                <c:pt idx="0">
                  <c:v>9.1199999999999992</c:v>
                </c:pt>
                <c:pt idx="1">
                  <c:v>8.1110000000000007</c:v>
                </c:pt>
                <c:pt idx="2">
                  <c:v>8.2219999999999995</c:v>
                </c:pt>
                <c:pt idx="3">
                  <c:v>8.7490000000000006</c:v>
                </c:pt>
                <c:pt idx="4">
                  <c:v>9.8829999999999991</c:v>
                </c:pt>
                <c:pt idx="5">
                  <c:v>10.638</c:v>
                </c:pt>
                <c:pt idx="6">
                  <c:v>10.717000000000001</c:v>
                </c:pt>
                <c:pt idx="7">
                  <c:v>10.654</c:v>
                </c:pt>
                <c:pt idx="8">
                  <c:v>11.266999999999999</c:v>
                </c:pt>
                <c:pt idx="9">
                  <c:v>10.846</c:v>
                </c:pt>
                <c:pt idx="10">
                  <c:v>11.135</c:v>
                </c:pt>
                <c:pt idx="11">
                  <c:v>9.7729999999999997</c:v>
                </c:pt>
                <c:pt idx="12">
                  <c:v>8.3439999999999994</c:v>
                </c:pt>
                <c:pt idx="13">
                  <c:v>8.266</c:v>
                </c:pt>
                <c:pt idx="14">
                  <c:v>9.5429999999999993</c:v>
                </c:pt>
                <c:pt idx="15">
                  <c:v>8.0250000000000004</c:v>
                </c:pt>
                <c:pt idx="16">
                  <c:v>7.03</c:v>
                </c:pt>
                <c:pt idx="17">
                  <c:v>7.609</c:v>
                </c:pt>
                <c:pt idx="18">
                  <c:v>7.83</c:v>
                </c:pt>
                <c:pt idx="19">
                  <c:v>5.6559999999999997</c:v>
                </c:pt>
                <c:pt idx="20">
                  <c:v>7.1079999999999997</c:v>
                </c:pt>
                <c:pt idx="21">
                  <c:v>7.298</c:v>
                </c:pt>
                <c:pt idx="22">
                  <c:v>7.5990000000000002</c:v>
                </c:pt>
                <c:pt idx="23">
                  <c:v>7.5940000000000003</c:v>
                </c:pt>
                <c:pt idx="24">
                  <c:v>7.65</c:v>
                </c:pt>
                <c:pt idx="25">
                  <c:v>7.4160000000000004</c:v>
                </c:pt>
                <c:pt idx="26">
                  <c:v>7.7859999999999996</c:v>
                </c:pt>
                <c:pt idx="27">
                  <c:v>7.9080000000000004</c:v>
                </c:pt>
                <c:pt idx="28">
                  <c:v>7.6120000000000001</c:v>
                </c:pt>
                <c:pt idx="29">
                  <c:v>7.5819999999999999</c:v>
                </c:pt>
                <c:pt idx="30">
                  <c:v>7.718</c:v>
                </c:pt>
                <c:pt idx="31">
                  <c:v>8.3659999999999997</c:v>
                </c:pt>
                <c:pt idx="32">
                  <c:v>7.9710000000000001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97-43C1-8448-EDE3F056E1BB}"/>
            </c:ext>
          </c:extLst>
        </c:ser>
        <c:ser>
          <c:idx val="5"/>
          <c:order val="8"/>
          <c:tx>
            <c:strRef>
              <c:f>Industri!$A$11</c:f>
              <c:strCache>
                <c:ptCount val="1"/>
                <c:pt idx="0">
                  <c:v>Fossilt avfall</c:v>
                </c:pt>
              </c:strCache>
            </c:strRef>
          </c:tx>
          <c:spPr>
            <a:solidFill>
              <a:srgbClr val="833C0C"/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Industri!$B$11:$AH$11</c:f>
              <c:numCache>
                <c:formatCode>0.0</c:formatCode>
                <c:ptCount val="33"/>
                <c:pt idx="0">
                  <c:v>0.44900000000000001</c:v>
                </c:pt>
                <c:pt idx="1">
                  <c:v>0.38400000000000001</c:v>
                </c:pt>
                <c:pt idx="2">
                  <c:v>0.52</c:v>
                </c:pt>
                <c:pt idx="3">
                  <c:v>0.48899999999999999</c:v>
                </c:pt>
                <c:pt idx="4">
                  <c:v>0.54400000000000004</c:v>
                </c:pt>
                <c:pt idx="5">
                  <c:v>0.6</c:v>
                </c:pt>
                <c:pt idx="6">
                  <c:v>0.53100000000000003</c:v>
                </c:pt>
                <c:pt idx="7">
                  <c:v>0.71099999999999997</c:v>
                </c:pt>
                <c:pt idx="8">
                  <c:v>0.83299999999999996</c:v>
                </c:pt>
                <c:pt idx="9">
                  <c:v>0.65100000000000002</c:v>
                </c:pt>
                <c:pt idx="10">
                  <c:v>0.77100000000000002</c:v>
                </c:pt>
                <c:pt idx="11">
                  <c:v>0.76800000000000002</c:v>
                </c:pt>
                <c:pt idx="12">
                  <c:v>0.77200000000000002</c:v>
                </c:pt>
                <c:pt idx="13">
                  <c:v>0.96499999999999997</c:v>
                </c:pt>
                <c:pt idx="14">
                  <c:v>0.84199999999999997</c:v>
                </c:pt>
                <c:pt idx="15">
                  <c:v>1.0409999999999999</c:v>
                </c:pt>
                <c:pt idx="16">
                  <c:v>1.1020000000000001</c:v>
                </c:pt>
                <c:pt idx="17">
                  <c:v>0.97899999999999998</c:v>
                </c:pt>
                <c:pt idx="18">
                  <c:v>1.0840000000000001</c:v>
                </c:pt>
                <c:pt idx="19">
                  <c:v>1.0469999999999999</c:v>
                </c:pt>
                <c:pt idx="20">
                  <c:v>0.71599999999999997</c:v>
                </c:pt>
                <c:pt idx="21">
                  <c:v>0.83699999999999997</c:v>
                </c:pt>
                <c:pt idx="22">
                  <c:v>0.80200000000000005</c:v>
                </c:pt>
                <c:pt idx="23">
                  <c:v>0.91300000000000003</c:v>
                </c:pt>
                <c:pt idx="24">
                  <c:v>0.96499999999999997</c:v>
                </c:pt>
                <c:pt idx="25">
                  <c:v>0.97099999999999997</c:v>
                </c:pt>
                <c:pt idx="26">
                  <c:v>0.90500000000000003</c:v>
                </c:pt>
                <c:pt idx="27">
                  <c:v>0.877</c:v>
                </c:pt>
                <c:pt idx="28">
                  <c:v>0.96799999999999997</c:v>
                </c:pt>
                <c:pt idx="29">
                  <c:v>0.98099999999999998</c:v>
                </c:pt>
                <c:pt idx="30">
                  <c:v>0.99199999999999999</c:v>
                </c:pt>
                <c:pt idx="31">
                  <c:v>0.96799999999999997</c:v>
                </c:pt>
                <c:pt idx="32">
                  <c:v>1.0089999999999999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97-43C1-8448-EDE3F056E1BB}"/>
            </c:ext>
          </c:extLst>
        </c:ser>
        <c:ser>
          <c:idx val="6"/>
          <c:order val="9"/>
          <c:tx>
            <c:strRef>
              <c:f>Industri!$A$12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A5DAE9"/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Industri!$B$12:$AH$12</c:f>
              <c:numCache>
                <c:formatCode>0.0</c:formatCode>
                <c:ptCount val="33"/>
                <c:pt idx="0">
                  <c:v>44.996000000000002</c:v>
                </c:pt>
                <c:pt idx="1">
                  <c:v>44.587000000000003</c:v>
                </c:pt>
                <c:pt idx="2">
                  <c:v>44.2</c:v>
                </c:pt>
                <c:pt idx="3">
                  <c:v>44.425999999999995</c:v>
                </c:pt>
                <c:pt idx="4">
                  <c:v>45.464999999999996</c:v>
                </c:pt>
                <c:pt idx="5">
                  <c:v>46.988999999999997</c:v>
                </c:pt>
                <c:pt idx="6">
                  <c:v>43.753</c:v>
                </c:pt>
                <c:pt idx="7">
                  <c:v>44.969000000000001</c:v>
                </c:pt>
                <c:pt idx="8">
                  <c:v>48.5</c:v>
                </c:pt>
                <c:pt idx="9">
                  <c:v>48.704000000000001</c:v>
                </c:pt>
                <c:pt idx="10">
                  <c:v>50.780999999999999</c:v>
                </c:pt>
                <c:pt idx="11">
                  <c:v>48.408999999999999</c:v>
                </c:pt>
                <c:pt idx="12">
                  <c:v>46.503</c:v>
                </c:pt>
                <c:pt idx="13">
                  <c:v>46.879999999999995</c:v>
                </c:pt>
                <c:pt idx="14">
                  <c:v>50.463000000000001</c:v>
                </c:pt>
                <c:pt idx="15">
                  <c:v>51.055999999999997</c:v>
                </c:pt>
                <c:pt idx="16">
                  <c:v>48.957999999999998</c:v>
                </c:pt>
                <c:pt idx="17">
                  <c:v>48.896999999999998</c:v>
                </c:pt>
                <c:pt idx="18">
                  <c:v>49.617000000000004</c:v>
                </c:pt>
                <c:pt idx="19">
                  <c:v>40.213999999999999</c:v>
                </c:pt>
                <c:pt idx="20">
                  <c:v>43.373999999999995</c:v>
                </c:pt>
                <c:pt idx="21">
                  <c:v>43.082999999999998</c:v>
                </c:pt>
                <c:pt idx="22">
                  <c:v>42.253</c:v>
                </c:pt>
                <c:pt idx="23">
                  <c:v>42.065000000000005</c:v>
                </c:pt>
                <c:pt idx="24">
                  <c:v>43.190000000000005</c:v>
                </c:pt>
                <c:pt idx="25">
                  <c:v>43.719000000000001</c:v>
                </c:pt>
                <c:pt idx="26">
                  <c:v>44.661999999999999</c:v>
                </c:pt>
                <c:pt idx="27">
                  <c:v>44.671999999999997</c:v>
                </c:pt>
                <c:pt idx="28">
                  <c:v>45.233999999999995</c:v>
                </c:pt>
                <c:pt idx="29">
                  <c:v>44.820999999999998</c:v>
                </c:pt>
                <c:pt idx="30">
                  <c:v>45.365000000000002</c:v>
                </c:pt>
                <c:pt idx="31">
                  <c:v>47.228999999999999</c:v>
                </c:pt>
                <c:pt idx="32">
                  <c:v>46.197000000000003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97-43C1-8448-EDE3F056E1BB}"/>
            </c:ext>
          </c:extLst>
        </c:ser>
        <c:ser>
          <c:idx val="7"/>
          <c:order val="10"/>
          <c:tx>
            <c:strRef>
              <c:f>Industri!$A$13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rgbClr val="375623"/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Industri!$B$13:$AH$13</c:f>
              <c:numCache>
                <c:formatCode>0.0</c:formatCode>
                <c:ptCount val="33"/>
                <c:pt idx="0">
                  <c:v>3.907</c:v>
                </c:pt>
                <c:pt idx="1">
                  <c:v>3.9420000000000002</c:v>
                </c:pt>
                <c:pt idx="2">
                  <c:v>3.6509999999999998</c:v>
                </c:pt>
                <c:pt idx="3">
                  <c:v>3.8460000000000001</c:v>
                </c:pt>
                <c:pt idx="4">
                  <c:v>4.0540000000000003</c:v>
                </c:pt>
                <c:pt idx="5">
                  <c:v>4.242</c:v>
                </c:pt>
                <c:pt idx="6">
                  <c:v>4.2850000000000001</c:v>
                </c:pt>
                <c:pt idx="7">
                  <c:v>4.6539999999999999</c:v>
                </c:pt>
                <c:pt idx="8">
                  <c:v>3.976</c:v>
                </c:pt>
                <c:pt idx="9">
                  <c:v>4.4059999999999997</c:v>
                </c:pt>
                <c:pt idx="10">
                  <c:v>3.9910000000000001</c:v>
                </c:pt>
                <c:pt idx="11">
                  <c:v>4.319</c:v>
                </c:pt>
                <c:pt idx="12">
                  <c:v>4.09</c:v>
                </c:pt>
                <c:pt idx="13">
                  <c:v>4.1660000000000004</c:v>
                </c:pt>
                <c:pt idx="14">
                  <c:v>4.0190000000000001</c:v>
                </c:pt>
                <c:pt idx="15">
                  <c:v>4.327</c:v>
                </c:pt>
                <c:pt idx="16">
                  <c:v>4.2610000000000001</c:v>
                </c:pt>
                <c:pt idx="17">
                  <c:v>4.5119999999999996</c:v>
                </c:pt>
                <c:pt idx="18">
                  <c:v>4.532</c:v>
                </c:pt>
                <c:pt idx="19">
                  <c:v>3.7090000000000001</c:v>
                </c:pt>
                <c:pt idx="20">
                  <c:v>5.5309999999999997</c:v>
                </c:pt>
                <c:pt idx="21">
                  <c:v>5.6</c:v>
                </c:pt>
                <c:pt idx="22">
                  <c:v>4.4039999999999999</c:v>
                </c:pt>
                <c:pt idx="23">
                  <c:v>4.3849999999999998</c:v>
                </c:pt>
                <c:pt idx="24">
                  <c:v>2.923</c:v>
                </c:pt>
                <c:pt idx="25">
                  <c:v>3.0819999999999999</c:v>
                </c:pt>
                <c:pt idx="26">
                  <c:v>2.7050000000000001</c:v>
                </c:pt>
                <c:pt idx="27">
                  <c:v>2.98</c:v>
                </c:pt>
                <c:pt idx="28">
                  <c:v>3.278</c:v>
                </c:pt>
                <c:pt idx="29">
                  <c:v>4.0190000000000001</c:v>
                </c:pt>
                <c:pt idx="30">
                  <c:v>4.1390000000000002</c:v>
                </c:pt>
                <c:pt idx="31">
                  <c:v>4.8419999999999996</c:v>
                </c:pt>
                <c:pt idx="32">
                  <c:v>4.6449999999999996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97-43C1-8448-EDE3F056E1BB}"/>
            </c:ext>
          </c:extLst>
        </c:ser>
        <c:ser>
          <c:idx val="8"/>
          <c:order val="11"/>
          <c:tx>
            <c:strRef>
              <c:f>Industri!$A$14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cat>
            <c:strRef>
              <c:f>Industri!$B$5:$AH$5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Industri!$B$14:$AH$14</c:f>
              <c:numCache>
                <c:formatCode>0.0</c:formatCode>
                <c:ptCount val="33"/>
                <c:pt idx="0">
                  <c:v>0.188</c:v>
                </c:pt>
                <c:pt idx="1">
                  <c:v>0.215</c:v>
                </c:pt>
                <c:pt idx="2">
                  <c:v>0.221</c:v>
                </c:pt>
                <c:pt idx="3">
                  <c:v>0.23699999999999999</c:v>
                </c:pt>
                <c:pt idx="4">
                  <c:v>0.35</c:v>
                </c:pt>
                <c:pt idx="5">
                  <c:v>0.39700000000000002</c:v>
                </c:pt>
                <c:pt idx="6">
                  <c:v>0.31900000000000001</c:v>
                </c:pt>
                <c:pt idx="7">
                  <c:v>0.26500000000000001</c:v>
                </c:pt>
                <c:pt idx="8">
                  <c:v>0.24299999999999999</c:v>
                </c:pt>
                <c:pt idx="9">
                  <c:v>0.23400000000000001</c:v>
                </c:pt>
                <c:pt idx="10">
                  <c:v>0.22800000000000001</c:v>
                </c:pt>
                <c:pt idx="11">
                  <c:v>0.21199999999999999</c:v>
                </c:pt>
                <c:pt idx="12">
                  <c:v>0.28799999999999998</c:v>
                </c:pt>
                <c:pt idx="13">
                  <c:v>0.30399999999999999</c:v>
                </c:pt>
                <c:pt idx="14">
                  <c:v>0.29499999999999998</c:v>
                </c:pt>
                <c:pt idx="15">
                  <c:v>0.312</c:v>
                </c:pt>
                <c:pt idx="16">
                  <c:v>0.307</c:v>
                </c:pt>
                <c:pt idx="17">
                  <c:v>0.311</c:v>
                </c:pt>
                <c:pt idx="18">
                  <c:v>0.318</c:v>
                </c:pt>
                <c:pt idx="19">
                  <c:v>0.35499999999999998</c:v>
                </c:pt>
                <c:pt idx="20">
                  <c:v>0.55800000000000005</c:v>
                </c:pt>
                <c:pt idx="21">
                  <c:v>0.56400000000000006</c:v>
                </c:pt>
                <c:pt idx="22">
                  <c:v>0.55500000000000005</c:v>
                </c:pt>
                <c:pt idx="23">
                  <c:v>0.55899999999999994</c:v>
                </c:pt>
                <c:pt idx="24">
                  <c:v>0.58799999999999997</c:v>
                </c:pt>
                <c:pt idx="25">
                  <c:v>0.60199999999999998</c:v>
                </c:pt>
                <c:pt idx="26">
                  <c:v>0.55499999999999994</c:v>
                </c:pt>
                <c:pt idx="27">
                  <c:v>0.53200000000000003</c:v>
                </c:pt>
                <c:pt idx="28">
                  <c:v>0.47199999999999998</c:v>
                </c:pt>
                <c:pt idx="29">
                  <c:v>0.45299999999999996</c:v>
                </c:pt>
                <c:pt idx="30">
                  <c:v>0.47899999999999998</c:v>
                </c:pt>
                <c:pt idx="31">
                  <c:v>0.68799999999999994</c:v>
                </c:pt>
                <c:pt idx="32">
                  <c:v>0.65899999999999992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97-43C1-8448-EDE3F056E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056263"/>
        <c:axId val="688841223"/>
      </c:areaChart>
      <c:catAx>
        <c:axId val="625056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8841223"/>
        <c:crosses val="autoZero"/>
        <c:auto val="1"/>
        <c:lblAlgn val="ctr"/>
        <c:lblOffset val="100"/>
        <c:noMultiLvlLbl val="0"/>
      </c:catAx>
      <c:valAx>
        <c:axId val="688841223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TWh</a:t>
                </a:r>
              </a:p>
            </c:rich>
          </c:tx>
          <c:overlay val="0"/>
          <c:spPr>
            <a:noFill/>
            <a:ln>
              <a:solidFill>
                <a:schemeClr val="bg1">
                  <a:alpha val="89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5056263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Transport!$A$6</c:f>
              <c:strCache>
                <c:ptCount val="1"/>
                <c:pt idx="0">
                  <c:v>Bensin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cat>
            <c:strRef>
              <c:f>Transport!$B$5:$AH$5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Transport!$B$6:$AH$6</c:f>
              <c:numCache>
                <c:formatCode>0.0</c:formatCode>
                <c:ptCount val="33"/>
                <c:pt idx="0">
                  <c:v>21.815000000000001</c:v>
                </c:pt>
                <c:pt idx="1">
                  <c:v>21.204999999999998</c:v>
                </c:pt>
                <c:pt idx="2">
                  <c:v>20.715</c:v>
                </c:pt>
                <c:pt idx="3">
                  <c:v>20.497</c:v>
                </c:pt>
                <c:pt idx="4">
                  <c:v>20.297999999999998</c:v>
                </c:pt>
                <c:pt idx="5">
                  <c:v>19.904</c:v>
                </c:pt>
                <c:pt idx="6">
                  <c:v>20.648</c:v>
                </c:pt>
                <c:pt idx="7">
                  <c:v>20.315999999999999</c:v>
                </c:pt>
                <c:pt idx="8">
                  <c:v>20.530999999999999</c:v>
                </c:pt>
                <c:pt idx="9">
                  <c:v>20.396000000000001</c:v>
                </c:pt>
                <c:pt idx="10">
                  <c:v>19.806000000000001</c:v>
                </c:pt>
                <c:pt idx="11">
                  <c:v>20.538</c:v>
                </c:pt>
                <c:pt idx="12">
                  <c:v>20.388000000000002</c:v>
                </c:pt>
                <c:pt idx="13">
                  <c:v>20.158999999999999</c:v>
                </c:pt>
                <c:pt idx="14">
                  <c:v>20.055</c:v>
                </c:pt>
                <c:pt idx="15">
                  <c:v>19.318999999999999</c:v>
                </c:pt>
                <c:pt idx="16">
                  <c:v>18.582999999999998</c:v>
                </c:pt>
                <c:pt idx="17">
                  <c:v>17.622</c:v>
                </c:pt>
                <c:pt idx="18">
                  <c:v>16.513000000000002</c:v>
                </c:pt>
                <c:pt idx="19">
                  <c:v>15.522</c:v>
                </c:pt>
                <c:pt idx="20">
                  <c:v>14.625</c:v>
                </c:pt>
                <c:pt idx="21">
                  <c:v>13.324999999999999</c:v>
                </c:pt>
                <c:pt idx="22">
                  <c:v>12.439</c:v>
                </c:pt>
                <c:pt idx="23">
                  <c:v>11.617000000000001</c:v>
                </c:pt>
                <c:pt idx="24">
                  <c:v>11.084</c:v>
                </c:pt>
                <c:pt idx="25">
                  <c:v>10.475</c:v>
                </c:pt>
                <c:pt idx="26">
                  <c:v>9.85</c:v>
                </c:pt>
                <c:pt idx="27">
                  <c:v>9.6010000000000009</c:v>
                </c:pt>
                <c:pt idx="28">
                  <c:v>9.2390000000000008</c:v>
                </c:pt>
                <c:pt idx="29">
                  <c:v>8.4990000000000006</c:v>
                </c:pt>
                <c:pt idx="30">
                  <c:v>8.0429999999999993</c:v>
                </c:pt>
                <c:pt idx="31">
                  <c:v>7.4669999999999996</c:v>
                </c:pt>
                <c:pt idx="32">
                  <c:v>7.4089999999999998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F-4D0E-814F-425950A2B944}"/>
            </c:ext>
          </c:extLst>
        </c:ser>
        <c:ser>
          <c:idx val="1"/>
          <c:order val="1"/>
          <c:tx>
            <c:strRef>
              <c:f>Transport!$A$7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strRef>
              <c:f>Transport!$B$5:$AH$5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Transport!$B$7:$AH$7</c:f>
              <c:numCache>
                <c:formatCode>0.0</c:formatCode>
                <c:ptCount val="33"/>
                <c:pt idx="0">
                  <c:v>7.9169999999999998</c:v>
                </c:pt>
                <c:pt idx="1">
                  <c:v>8.0909999999999993</c:v>
                </c:pt>
                <c:pt idx="2">
                  <c:v>8.7070000000000007</c:v>
                </c:pt>
                <c:pt idx="3">
                  <c:v>9.6820000000000004</c:v>
                </c:pt>
                <c:pt idx="4">
                  <c:v>9.4789999999999992</c:v>
                </c:pt>
                <c:pt idx="5">
                  <c:v>10.157999999999999</c:v>
                </c:pt>
                <c:pt idx="6">
                  <c:v>10.738</c:v>
                </c:pt>
                <c:pt idx="7">
                  <c:v>11.058</c:v>
                </c:pt>
                <c:pt idx="8">
                  <c:v>11.718</c:v>
                </c:pt>
                <c:pt idx="9">
                  <c:v>13.465999999999999</c:v>
                </c:pt>
                <c:pt idx="10">
                  <c:v>13.407</c:v>
                </c:pt>
                <c:pt idx="11">
                  <c:v>14.553000000000001</c:v>
                </c:pt>
                <c:pt idx="12">
                  <c:v>14.971</c:v>
                </c:pt>
                <c:pt idx="13">
                  <c:v>15.805</c:v>
                </c:pt>
                <c:pt idx="14">
                  <c:v>16.998000000000001</c:v>
                </c:pt>
                <c:pt idx="15">
                  <c:v>18.318999999999999</c:v>
                </c:pt>
                <c:pt idx="16">
                  <c:v>20.102</c:v>
                </c:pt>
                <c:pt idx="17">
                  <c:v>21.878</c:v>
                </c:pt>
                <c:pt idx="18">
                  <c:v>22.405999999999999</c:v>
                </c:pt>
                <c:pt idx="19">
                  <c:v>22.757999999999999</c:v>
                </c:pt>
                <c:pt idx="20">
                  <c:v>24.46</c:v>
                </c:pt>
                <c:pt idx="21">
                  <c:v>25.5</c:v>
                </c:pt>
                <c:pt idx="22">
                  <c:v>26.373999999999999</c:v>
                </c:pt>
                <c:pt idx="23">
                  <c:v>27.306000000000001</c:v>
                </c:pt>
                <c:pt idx="24">
                  <c:v>28.600999999999999</c:v>
                </c:pt>
                <c:pt idx="25">
                  <c:v>29.396999999999998</c:v>
                </c:pt>
                <c:pt idx="26">
                  <c:v>28.898</c:v>
                </c:pt>
                <c:pt idx="27">
                  <c:v>25.867999999999999</c:v>
                </c:pt>
                <c:pt idx="28">
                  <c:v>27.151</c:v>
                </c:pt>
                <c:pt idx="29">
                  <c:v>25.422000000000001</c:v>
                </c:pt>
                <c:pt idx="30">
                  <c:v>24.510999999999999</c:v>
                </c:pt>
                <c:pt idx="31">
                  <c:v>26.388999999999999</c:v>
                </c:pt>
                <c:pt idx="32">
                  <c:v>26.279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F-4D0E-814F-425950A2B944}"/>
            </c:ext>
          </c:extLst>
        </c:ser>
        <c:ser>
          <c:idx val="2"/>
          <c:order val="2"/>
          <c:tx>
            <c:strRef>
              <c:f>Transport!$A$8</c:f>
              <c:strCache>
                <c:ptCount val="1"/>
                <c:pt idx="0">
                  <c:v>Marine gassolje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cat>
            <c:strRef>
              <c:f>Transport!$B$5:$AH$5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Transport!$B$8:$AH$8</c:f>
              <c:numCache>
                <c:formatCode>0.0</c:formatCode>
                <c:ptCount val="33"/>
                <c:pt idx="0">
                  <c:v>6.8</c:v>
                </c:pt>
                <c:pt idx="1">
                  <c:v>6.1989999999999998</c:v>
                </c:pt>
                <c:pt idx="2">
                  <c:v>6.81</c:v>
                </c:pt>
                <c:pt idx="3">
                  <c:v>7.1870000000000003</c:v>
                </c:pt>
                <c:pt idx="4">
                  <c:v>7.1109999999999998</c:v>
                </c:pt>
                <c:pt idx="5">
                  <c:v>9.266</c:v>
                </c:pt>
                <c:pt idx="6">
                  <c:v>9.5969999999999995</c:v>
                </c:pt>
                <c:pt idx="7">
                  <c:v>10.486000000000001</c:v>
                </c:pt>
                <c:pt idx="8">
                  <c:v>10.702</c:v>
                </c:pt>
                <c:pt idx="9">
                  <c:v>11.065</c:v>
                </c:pt>
                <c:pt idx="10">
                  <c:v>9.0570000000000004</c:v>
                </c:pt>
                <c:pt idx="11">
                  <c:v>8.4600000000000009</c:v>
                </c:pt>
                <c:pt idx="12">
                  <c:v>8.39</c:v>
                </c:pt>
                <c:pt idx="13">
                  <c:v>9.6319999999999997</c:v>
                </c:pt>
                <c:pt idx="14">
                  <c:v>9.3620000000000001</c:v>
                </c:pt>
                <c:pt idx="15">
                  <c:v>9.0419999999999998</c:v>
                </c:pt>
                <c:pt idx="16">
                  <c:v>9.7170000000000005</c:v>
                </c:pt>
                <c:pt idx="17">
                  <c:v>9.6310000000000002</c:v>
                </c:pt>
                <c:pt idx="18">
                  <c:v>8.9329999999999998</c:v>
                </c:pt>
                <c:pt idx="19">
                  <c:v>8.7309999999999999</c:v>
                </c:pt>
                <c:pt idx="20">
                  <c:v>9.9220000000000006</c:v>
                </c:pt>
                <c:pt idx="21">
                  <c:v>10.071</c:v>
                </c:pt>
                <c:pt idx="22">
                  <c:v>10.180999999999999</c:v>
                </c:pt>
                <c:pt idx="23">
                  <c:v>10.244</c:v>
                </c:pt>
                <c:pt idx="24">
                  <c:v>10.236000000000001</c:v>
                </c:pt>
                <c:pt idx="25">
                  <c:v>9.4440000000000008</c:v>
                </c:pt>
                <c:pt idx="26">
                  <c:v>8.9600000000000009</c:v>
                </c:pt>
                <c:pt idx="27">
                  <c:v>9.1029999999999998</c:v>
                </c:pt>
                <c:pt idx="28">
                  <c:v>9.07</c:v>
                </c:pt>
                <c:pt idx="29">
                  <c:v>9.8610000000000007</c:v>
                </c:pt>
                <c:pt idx="30">
                  <c:v>9.5730000000000004</c:v>
                </c:pt>
                <c:pt idx="31">
                  <c:v>9.3260000000000005</c:v>
                </c:pt>
                <c:pt idx="32">
                  <c:v>9.6620000000000008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0F-4D0E-814F-425950A2B944}"/>
            </c:ext>
          </c:extLst>
        </c:ser>
        <c:ser>
          <c:idx val="3"/>
          <c:order val="3"/>
          <c:tx>
            <c:strRef>
              <c:f>Transport!$A$9</c:f>
              <c:strCache>
                <c:ptCount val="1"/>
                <c:pt idx="0">
                  <c:v>Jetparafin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Transport!$B$5:$AH$5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Transport!$B$9:$AH$9</c:f>
              <c:numCache>
                <c:formatCode>0.0</c:formatCode>
                <c:ptCount val="33"/>
                <c:pt idx="0">
                  <c:v>2.6059999999999999</c:v>
                </c:pt>
                <c:pt idx="1">
                  <c:v>2.68</c:v>
                </c:pt>
                <c:pt idx="2">
                  <c:v>2.7669999999999999</c:v>
                </c:pt>
                <c:pt idx="3">
                  <c:v>2.7589999999999999</c:v>
                </c:pt>
                <c:pt idx="4">
                  <c:v>3.0960000000000001</c:v>
                </c:pt>
                <c:pt idx="5">
                  <c:v>3.3260000000000001</c:v>
                </c:pt>
                <c:pt idx="6">
                  <c:v>3.6920000000000002</c:v>
                </c:pt>
                <c:pt idx="7">
                  <c:v>3.798</c:v>
                </c:pt>
                <c:pt idx="8">
                  <c:v>3.887</c:v>
                </c:pt>
                <c:pt idx="9">
                  <c:v>4.452</c:v>
                </c:pt>
                <c:pt idx="10">
                  <c:v>4.0780000000000003</c:v>
                </c:pt>
                <c:pt idx="11">
                  <c:v>4.1059999999999999</c:v>
                </c:pt>
                <c:pt idx="12">
                  <c:v>3.52</c:v>
                </c:pt>
                <c:pt idx="13">
                  <c:v>3.6850000000000001</c:v>
                </c:pt>
                <c:pt idx="14">
                  <c:v>3.6829999999999998</c:v>
                </c:pt>
                <c:pt idx="15">
                  <c:v>3.6339999999999999</c:v>
                </c:pt>
                <c:pt idx="16">
                  <c:v>3.8050000000000002</c:v>
                </c:pt>
                <c:pt idx="17">
                  <c:v>3.8570000000000002</c:v>
                </c:pt>
                <c:pt idx="18">
                  <c:v>4.1639999999999997</c:v>
                </c:pt>
                <c:pt idx="19">
                  <c:v>4.1239999999999997</c:v>
                </c:pt>
                <c:pt idx="20">
                  <c:v>4.0570000000000004</c:v>
                </c:pt>
                <c:pt idx="21">
                  <c:v>4.2510000000000003</c:v>
                </c:pt>
                <c:pt idx="22">
                  <c:v>4.3689999999999998</c:v>
                </c:pt>
                <c:pt idx="23">
                  <c:v>4.16</c:v>
                </c:pt>
                <c:pt idx="24">
                  <c:v>4.5469999999999997</c:v>
                </c:pt>
                <c:pt idx="25">
                  <c:v>4.3499999999999996</c:v>
                </c:pt>
                <c:pt idx="26">
                  <c:v>4.1139999999999999</c:v>
                </c:pt>
                <c:pt idx="27">
                  <c:v>4.2009999999999996</c:v>
                </c:pt>
                <c:pt idx="28">
                  <c:v>4.5209999999999999</c:v>
                </c:pt>
                <c:pt idx="29">
                  <c:v>4.2320000000000002</c:v>
                </c:pt>
                <c:pt idx="30">
                  <c:v>3.0190000000000001</c:v>
                </c:pt>
                <c:pt idx="31">
                  <c:v>3.0019999999999998</c:v>
                </c:pt>
                <c:pt idx="32">
                  <c:v>4.0119999999999996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0F-4D0E-814F-425950A2B944}"/>
            </c:ext>
          </c:extLst>
        </c:ser>
        <c:ser>
          <c:idx val="4"/>
          <c:order val="4"/>
          <c:tx>
            <c:strRef>
              <c:f>Transport!$A$10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cat>
            <c:strRef>
              <c:f>Transport!$B$5:$AH$5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Transport!$B$10:$AH$10</c:f>
              <c:numCache>
                <c:formatCode>0.0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2E-3</c:v>
                </c:pt>
                <c:pt idx="9">
                  <c:v>3.0000000000000001E-3</c:v>
                </c:pt>
                <c:pt idx="10">
                  <c:v>6.0000000000000001E-3</c:v>
                </c:pt>
                <c:pt idx="11">
                  <c:v>1.4999999999999999E-2</c:v>
                </c:pt>
                <c:pt idx="12">
                  <c:v>5.8000000000000003E-2</c:v>
                </c:pt>
                <c:pt idx="13">
                  <c:v>0.11600000000000001</c:v>
                </c:pt>
                <c:pt idx="14">
                  <c:v>0.152</c:v>
                </c:pt>
                <c:pt idx="15">
                  <c:v>0.14699999999999999</c:v>
                </c:pt>
                <c:pt idx="16">
                  <c:v>0.161</c:v>
                </c:pt>
                <c:pt idx="17">
                  <c:v>0.52</c:v>
                </c:pt>
                <c:pt idx="18">
                  <c:v>0.60499999999999998</c:v>
                </c:pt>
                <c:pt idx="19">
                  <c:v>0.64400000000000002</c:v>
                </c:pt>
                <c:pt idx="20">
                  <c:v>0.73199999999999998</c:v>
                </c:pt>
                <c:pt idx="21">
                  <c:v>0.81699999999999995</c:v>
                </c:pt>
                <c:pt idx="22">
                  <c:v>1.075</c:v>
                </c:pt>
                <c:pt idx="23">
                  <c:v>1.2809999999999999</c:v>
                </c:pt>
                <c:pt idx="24">
                  <c:v>1.4690000000000001</c:v>
                </c:pt>
                <c:pt idx="25">
                  <c:v>1.444</c:v>
                </c:pt>
                <c:pt idx="26">
                  <c:v>1.343</c:v>
                </c:pt>
                <c:pt idx="27">
                  <c:v>1.4059999999999999</c:v>
                </c:pt>
                <c:pt idx="28">
                  <c:v>1.07</c:v>
                </c:pt>
                <c:pt idx="29">
                  <c:v>1.0389999999999999</c:v>
                </c:pt>
                <c:pt idx="30">
                  <c:v>0.98199999999999998</c:v>
                </c:pt>
                <c:pt idx="31">
                  <c:v>0.97099999999999997</c:v>
                </c:pt>
                <c:pt idx="32">
                  <c:v>1.234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0F-4D0E-814F-425950A2B944}"/>
            </c:ext>
          </c:extLst>
        </c:ser>
        <c:ser>
          <c:idx val="5"/>
          <c:order val="5"/>
          <c:tx>
            <c:strRef>
              <c:f>Transport!$A$11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Transport!$B$5:$AH$5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Transport!$B$11:$AH$11</c:f>
              <c:numCache>
                <c:formatCode>0.0</c:formatCode>
                <c:ptCount val="33"/>
                <c:pt idx="0">
                  <c:v>0.49199999999999999</c:v>
                </c:pt>
                <c:pt idx="1">
                  <c:v>0.48899999999999999</c:v>
                </c:pt>
                <c:pt idx="2">
                  <c:v>0.49399999999999999</c:v>
                </c:pt>
                <c:pt idx="3">
                  <c:v>0.51</c:v>
                </c:pt>
                <c:pt idx="4">
                  <c:v>0.5</c:v>
                </c:pt>
                <c:pt idx="5">
                  <c:v>0.52900000000000003</c:v>
                </c:pt>
                <c:pt idx="6">
                  <c:v>0.50600000000000001</c:v>
                </c:pt>
                <c:pt idx="7">
                  <c:v>0.499</c:v>
                </c:pt>
                <c:pt idx="8">
                  <c:v>0.52600000000000002</c:v>
                </c:pt>
                <c:pt idx="9">
                  <c:v>0.504</c:v>
                </c:pt>
                <c:pt idx="10">
                  <c:v>0.54200000000000004</c:v>
                </c:pt>
                <c:pt idx="11">
                  <c:v>0.55500000000000005</c:v>
                </c:pt>
                <c:pt idx="12">
                  <c:v>0.54900000000000004</c:v>
                </c:pt>
                <c:pt idx="13">
                  <c:v>0.53200000000000003</c:v>
                </c:pt>
                <c:pt idx="14">
                  <c:v>0.505</c:v>
                </c:pt>
                <c:pt idx="15">
                  <c:v>0.51900000000000002</c:v>
                </c:pt>
                <c:pt idx="16">
                  <c:v>0.55700000000000005</c:v>
                </c:pt>
                <c:pt idx="17">
                  <c:v>0.54400000000000004</c:v>
                </c:pt>
                <c:pt idx="18">
                  <c:v>0.59699999999999998</c:v>
                </c:pt>
                <c:pt idx="19">
                  <c:v>0.58199999999999996</c:v>
                </c:pt>
                <c:pt idx="20">
                  <c:v>0.57099999999999995</c:v>
                </c:pt>
                <c:pt idx="21">
                  <c:v>0.54700000000000004</c:v>
                </c:pt>
                <c:pt idx="22">
                  <c:v>0.622</c:v>
                </c:pt>
                <c:pt idx="23">
                  <c:v>0.627</c:v>
                </c:pt>
                <c:pt idx="24">
                  <c:v>0.65300000000000002</c:v>
                </c:pt>
                <c:pt idx="25">
                  <c:v>0.79600000000000004</c:v>
                </c:pt>
                <c:pt idx="26">
                  <c:v>0.85199999999999998</c:v>
                </c:pt>
                <c:pt idx="27">
                  <c:v>1.0489999999999999</c:v>
                </c:pt>
                <c:pt idx="28">
                  <c:v>1.2070000000000001</c:v>
                </c:pt>
                <c:pt idx="29">
                  <c:v>1.4239999999999999</c:v>
                </c:pt>
                <c:pt idx="30">
                  <c:v>1.7669999999999999</c:v>
                </c:pt>
                <c:pt idx="31">
                  <c:v>2.2280000000000002</c:v>
                </c:pt>
                <c:pt idx="32">
                  <c:v>2.907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0F-4D0E-814F-425950A2B944}"/>
            </c:ext>
          </c:extLst>
        </c:ser>
        <c:ser>
          <c:idx val="6"/>
          <c:order val="6"/>
          <c:tx>
            <c:strRef>
              <c:f>Transport!$A$12</c:f>
              <c:strCache>
                <c:ptCount val="1"/>
                <c:pt idx="0">
                  <c:v>Biodrivstoff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strRef>
              <c:f>Transport!$B$5:$AH$5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Transport!$B$12:$AH$12</c:f>
              <c:numCache>
                <c:formatCode>0.0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1.6E-2</c:v>
                </c:pt>
                <c:pt idx="15">
                  <c:v>3.2000000000000001E-2</c:v>
                </c:pt>
                <c:pt idx="16">
                  <c:v>6.4000000000000001E-2</c:v>
                </c:pt>
                <c:pt idx="17">
                  <c:v>0.35299999999999998</c:v>
                </c:pt>
                <c:pt idx="18">
                  <c:v>0.93899999999999995</c:v>
                </c:pt>
                <c:pt idx="19">
                  <c:v>1.1080000000000001</c:v>
                </c:pt>
                <c:pt idx="20">
                  <c:v>1.353</c:v>
                </c:pt>
                <c:pt idx="21">
                  <c:v>1.3480000000000001</c:v>
                </c:pt>
                <c:pt idx="22">
                  <c:v>1.554</c:v>
                </c:pt>
                <c:pt idx="23">
                  <c:v>1.5009999999999999</c:v>
                </c:pt>
                <c:pt idx="24">
                  <c:v>1.4970000000000001</c:v>
                </c:pt>
                <c:pt idx="25">
                  <c:v>1.7609999999999999</c:v>
                </c:pt>
                <c:pt idx="26">
                  <c:v>3.7570000000000001</c:v>
                </c:pt>
                <c:pt idx="27">
                  <c:v>5.8710000000000004</c:v>
                </c:pt>
                <c:pt idx="28">
                  <c:v>4.4720000000000004</c:v>
                </c:pt>
                <c:pt idx="29">
                  <c:v>5.649</c:v>
                </c:pt>
                <c:pt idx="30">
                  <c:v>4.8470000000000004</c:v>
                </c:pt>
                <c:pt idx="31">
                  <c:v>4.5960000000000001</c:v>
                </c:pt>
                <c:pt idx="32">
                  <c:v>4.383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0F-4D0E-814F-425950A2B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4919520"/>
        <c:axId val="1304929088"/>
      </c:areaChart>
      <c:catAx>
        <c:axId val="13049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04929088"/>
        <c:crosses val="autoZero"/>
        <c:auto val="1"/>
        <c:lblAlgn val="ctr"/>
        <c:lblOffset val="100"/>
        <c:noMultiLvlLbl val="0"/>
      </c:catAx>
      <c:valAx>
        <c:axId val="1304929088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04919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Transport!$A$6</c:f>
              <c:strCache>
                <c:ptCount val="1"/>
                <c:pt idx="0">
                  <c:v>Bensin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Transport!$B$5:$AG$5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Transport!$B$6:$AG$6</c:f>
              <c:numCache>
                <c:formatCode>0.0</c:formatCode>
                <c:ptCount val="32"/>
                <c:pt idx="0">
                  <c:v>21.815000000000001</c:v>
                </c:pt>
                <c:pt idx="1">
                  <c:v>21.204999999999998</c:v>
                </c:pt>
                <c:pt idx="2">
                  <c:v>20.715</c:v>
                </c:pt>
                <c:pt idx="3">
                  <c:v>20.497</c:v>
                </c:pt>
                <c:pt idx="4">
                  <c:v>20.297999999999998</c:v>
                </c:pt>
                <c:pt idx="5">
                  <c:v>19.904</c:v>
                </c:pt>
                <c:pt idx="6">
                  <c:v>20.648</c:v>
                </c:pt>
                <c:pt idx="7">
                  <c:v>20.315999999999999</c:v>
                </c:pt>
                <c:pt idx="8">
                  <c:v>20.530999999999999</c:v>
                </c:pt>
                <c:pt idx="9">
                  <c:v>20.396000000000001</c:v>
                </c:pt>
                <c:pt idx="10">
                  <c:v>19.806000000000001</c:v>
                </c:pt>
                <c:pt idx="11">
                  <c:v>20.538</c:v>
                </c:pt>
                <c:pt idx="12">
                  <c:v>20.388000000000002</c:v>
                </c:pt>
                <c:pt idx="13">
                  <c:v>20.158999999999999</c:v>
                </c:pt>
                <c:pt idx="14">
                  <c:v>20.055</c:v>
                </c:pt>
                <c:pt idx="15">
                  <c:v>19.318999999999999</c:v>
                </c:pt>
                <c:pt idx="16">
                  <c:v>18.582999999999998</c:v>
                </c:pt>
                <c:pt idx="17">
                  <c:v>17.622</c:v>
                </c:pt>
                <c:pt idx="18">
                  <c:v>16.513000000000002</c:v>
                </c:pt>
                <c:pt idx="19">
                  <c:v>15.522</c:v>
                </c:pt>
                <c:pt idx="20">
                  <c:v>14.625</c:v>
                </c:pt>
                <c:pt idx="21">
                  <c:v>13.324999999999999</c:v>
                </c:pt>
                <c:pt idx="22">
                  <c:v>12.439</c:v>
                </c:pt>
                <c:pt idx="23">
                  <c:v>11.617000000000001</c:v>
                </c:pt>
                <c:pt idx="24">
                  <c:v>11.084</c:v>
                </c:pt>
                <c:pt idx="25">
                  <c:v>10.475</c:v>
                </c:pt>
                <c:pt idx="26">
                  <c:v>9.85</c:v>
                </c:pt>
                <c:pt idx="27">
                  <c:v>9.6010000000000009</c:v>
                </c:pt>
                <c:pt idx="28">
                  <c:v>9.2390000000000008</c:v>
                </c:pt>
                <c:pt idx="29">
                  <c:v>8.4990000000000006</c:v>
                </c:pt>
                <c:pt idx="30">
                  <c:v>8.0429999999999993</c:v>
                </c:pt>
                <c:pt idx="31">
                  <c:v>7.4669999999999996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CD-404F-B2F3-8306ECD81D62}"/>
            </c:ext>
          </c:extLst>
        </c:ser>
        <c:ser>
          <c:idx val="1"/>
          <c:order val="1"/>
          <c:tx>
            <c:strRef>
              <c:f>Transport!$A$7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Transport!$B$5:$AG$5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Transport!$B$7:$AG$7</c:f>
              <c:numCache>
                <c:formatCode>0.0</c:formatCode>
                <c:ptCount val="32"/>
                <c:pt idx="0">
                  <c:v>7.9169999999999998</c:v>
                </c:pt>
                <c:pt idx="1">
                  <c:v>8.0909999999999993</c:v>
                </c:pt>
                <c:pt idx="2">
                  <c:v>8.7070000000000007</c:v>
                </c:pt>
                <c:pt idx="3">
                  <c:v>9.6820000000000004</c:v>
                </c:pt>
                <c:pt idx="4">
                  <c:v>9.4789999999999992</c:v>
                </c:pt>
                <c:pt idx="5">
                  <c:v>10.157999999999999</c:v>
                </c:pt>
                <c:pt idx="6">
                  <c:v>10.738</c:v>
                </c:pt>
                <c:pt idx="7">
                  <c:v>11.058</c:v>
                </c:pt>
                <c:pt idx="8">
                  <c:v>11.718</c:v>
                </c:pt>
                <c:pt idx="9">
                  <c:v>13.465999999999999</c:v>
                </c:pt>
                <c:pt idx="10">
                  <c:v>13.407</c:v>
                </c:pt>
                <c:pt idx="11">
                  <c:v>14.553000000000001</c:v>
                </c:pt>
                <c:pt idx="12">
                  <c:v>14.971</c:v>
                </c:pt>
                <c:pt idx="13">
                  <c:v>15.805</c:v>
                </c:pt>
                <c:pt idx="14">
                  <c:v>16.998000000000001</c:v>
                </c:pt>
                <c:pt idx="15">
                  <c:v>18.318999999999999</c:v>
                </c:pt>
                <c:pt idx="16">
                  <c:v>20.102</c:v>
                </c:pt>
                <c:pt idx="17">
                  <c:v>21.878</c:v>
                </c:pt>
                <c:pt idx="18">
                  <c:v>22.405999999999999</c:v>
                </c:pt>
                <c:pt idx="19">
                  <c:v>22.757999999999999</c:v>
                </c:pt>
                <c:pt idx="20">
                  <c:v>24.46</c:v>
                </c:pt>
                <c:pt idx="21">
                  <c:v>25.5</c:v>
                </c:pt>
                <c:pt idx="22">
                  <c:v>26.373999999999999</c:v>
                </c:pt>
                <c:pt idx="23">
                  <c:v>27.306000000000001</c:v>
                </c:pt>
                <c:pt idx="24">
                  <c:v>28.600999999999999</c:v>
                </c:pt>
                <c:pt idx="25">
                  <c:v>29.396999999999998</c:v>
                </c:pt>
                <c:pt idx="26">
                  <c:v>28.898</c:v>
                </c:pt>
                <c:pt idx="27">
                  <c:v>25.867999999999999</c:v>
                </c:pt>
                <c:pt idx="28">
                  <c:v>27.151</c:v>
                </c:pt>
                <c:pt idx="29">
                  <c:v>25.422000000000001</c:v>
                </c:pt>
                <c:pt idx="30">
                  <c:v>24.510999999999999</c:v>
                </c:pt>
                <c:pt idx="31">
                  <c:v>26.388999999999999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D-404F-B2F3-8306ECD81D62}"/>
            </c:ext>
          </c:extLst>
        </c:ser>
        <c:ser>
          <c:idx val="2"/>
          <c:order val="2"/>
          <c:tx>
            <c:strRef>
              <c:f>Transport!$A$8</c:f>
              <c:strCache>
                <c:ptCount val="1"/>
                <c:pt idx="0">
                  <c:v>Marine gassolje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Transport!$B$5:$AG$5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Transport!$B$8:$AG$8</c:f>
              <c:numCache>
                <c:formatCode>0.0</c:formatCode>
                <c:ptCount val="32"/>
                <c:pt idx="0">
                  <c:v>6.8</c:v>
                </c:pt>
                <c:pt idx="1">
                  <c:v>6.1989999999999998</c:v>
                </c:pt>
                <c:pt idx="2">
                  <c:v>6.81</c:v>
                </c:pt>
                <c:pt idx="3">
                  <c:v>7.1870000000000003</c:v>
                </c:pt>
                <c:pt idx="4">
                  <c:v>7.1109999999999998</c:v>
                </c:pt>
                <c:pt idx="5">
                  <c:v>9.266</c:v>
                </c:pt>
                <c:pt idx="6">
                  <c:v>9.5969999999999995</c:v>
                </c:pt>
                <c:pt idx="7">
                  <c:v>10.486000000000001</c:v>
                </c:pt>
                <c:pt idx="8">
                  <c:v>10.702</c:v>
                </c:pt>
                <c:pt idx="9">
                  <c:v>11.065</c:v>
                </c:pt>
                <c:pt idx="10">
                  <c:v>9.0570000000000004</c:v>
                </c:pt>
                <c:pt idx="11">
                  <c:v>8.4600000000000009</c:v>
                </c:pt>
                <c:pt idx="12">
                  <c:v>8.39</c:v>
                </c:pt>
                <c:pt idx="13">
                  <c:v>9.6319999999999997</c:v>
                </c:pt>
                <c:pt idx="14">
                  <c:v>9.3620000000000001</c:v>
                </c:pt>
                <c:pt idx="15">
                  <c:v>9.0419999999999998</c:v>
                </c:pt>
                <c:pt idx="16">
                  <c:v>9.7170000000000005</c:v>
                </c:pt>
                <c:pt idx="17">
                  <c:v>9.6310000000000002</c:v>
                </c:pt>
                <c:pt idx="18">
                  <c:v>8.9329999999999998</c:v>
                </c:pt>
                <c:pt idx="19">
                  <c:v>8.7309999999999999</c:v>
                </c:pt>
                <c:pt idx="20">
                  <c:v>9.9220000000000006</c:v>
                </c:pt>
                <c:pt idx="21">
                  <c:v>10.071</c:v>
                </c:pt>
                <c:pt idx="22">
                  <c:v>10.180999999999999</c:v>
                </c:pt>
                <c:pt idx="23">
                  <c:v>10.244</c:v>
                </c:pt>
                <c:pt idx="24">
                  <c:v>10.236000000000001</c:v>
                </c:pt>
                <c:pt idx="25">
                  <c:v>9.4440000000000008</c:v>
                </c:pt>
                <c:pt idx="26">
                  <c:v>8.9600000000000009</c:v>
                </c:pt>
                <c:pt idx="27">
                  <c:v>9.1029999999999998</c:v>
                </c:pt>
                <c:pt idx="28">
                  <c:v>9.07</c:v>
                </c:pt>
                <c:pt idx="29">
                  <c:v>9.8610000000000007</c:v>
                </c:pt>
                <c:pt idx="30">
                  <c:v>9.5730000000000004</c:v>
                </c:pt>
                <c:pt idx="31">
                  <c:v>9.3260000000000005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CD-404F-B2F3-8306ECD81D62}"/>
            </c:ext>
          </c:extLst>
        </c:ser>
        <c:ser>
          <c:idx val="3"/>
          <c:order val="3"/>
          <c:tx>
            <c:strRef>
              <c:f>Transport!$A$9</c:f>
              <c:strCache>
                <c:ptCount val="1"/>
                <c:pt idx="0">
                  <c:v>Jetparafin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Transport!$B$5:$AG$5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Transport!$B$9:$AG$9</c:f>
              <c:numCache>
                <c:formatCode>0.0</c:formatCode>
                <c:ptCount val="32"/>
                <c:pt idx="0">
                  <c:v>2.6059999999999999</c:v>
                </c:pt>
                <c:pt idx="1">
                  <c:v>2.68</c:v>
                </c:pt>
                <c:pt idx="2">
                  <c:v>2.7669999999999999</c:v>
                </c:pt>
                <c:pt idx="3">
                  <c:v>2.7589999999999999</c:v>
                </c:pt>
                <c:pt idx="4">
                  <c:v>3.0960000000000001</c:v>
                </c:pt>
                <c:pt idx="5">
                  <c:v>3.3260000000000001</c:v>
                </c:pt>
                <c:pt idx="6">
                  <c:v>3.6920000000000002</c:v>
                </c:pt>
                <c:pt idx="7">
                  <c:v>3.798</c:v>
                </c:pt>
                <c:pt idx="8">
                  <c:v>3.887</c:v>
                </c:pt>
                <c:pt idx="9">
                  <c:v>4.452</c:v>
                </c:pt>
                <c:pt idx="10">
                  <c:v>4.0780000000000003</c:v>
                </c:pt>
                <c:pt idx="11">
                  <c:v>4.1059999999999999</c:v>
                </c:pt>
                <c:pt idx="12">
                  <c:v>3.52</c:v>
                </c:pt>
                <c:pt idx="13">
                  <c:v>3.6850000000000001</c:v>
                </c:pt>
                <c:pt idx="14">
                  <c:v>3.6829999999999998</c:v>
                </c:pt>
                <c:pt idx="15">
                  <c:v>3.6339999999999999</c:v>
                </c:pt>
                <c:pt idx="16">
                  <c:v>3.8050000000000002</c:v>
                </c:pt>
                <c:pt idx="17">
                  <c:v>3.8570000000000002</c:v>
                </c:pt>
                <c:pt idx="18">
                  <c:v>4.1639999999999997</c:v>
                </c:pt>
                <c:pt idx="19">
                  <c:v>4.1239999999999997</c:v>
                </c:pt>
                <c:pt idx="20">
                  <c:v>4.0570000000000004</c:v>
                </c:pt>
                <c:pt idx="21">
                  <c:v>4.2510000000000003</c:v>
                </c:pt>
                <c:pt idx="22">
                  <c:v>4.3689999999999998</c:v>
                </c:pt>
                <c:pt idx="23">
                  <c:v>4.16</c:v>
                </c:pt>
                <c:pt idx="24">
                  <c:v>4.5469999999999997</c:v>
                </c:pt>
                <c:pt idx="25">
                  <c:v>4.3499999999999996</c:v>
                </c:pt>
                <c:pt idx="26">
                  <c:v>4.1139999999999999</c:v>
                </c:pt>
                <c:pt idx="27">
                  <c:v>4.2009999999999996</c:v>
                </c:pt>
                <c:pt idx="28">
                  <c:v>4.5209999999999999</c:v>
                </c:pt>
                <c:pt idx="29">
                  <c:v>4.2320000000000002</c:v>
                </c:pt>
                <c:pt idx="30">
                  <c:v>3.0190000000000001</c:v>
                </c:pt>
                <c:pt idx="31">
                  <c:v>3.0019999999999998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CD-404F-B2F3-8306ECD81D62}"/>
            </c:ext>
          </c:extLst>
        </c:ser>
        <c:ser>
          <c:idx val="4"/>
          <c:order val="4"/>
          <c:tx>
            <c:strRef>
              <c:f>Transport!$A$10</c:f>
              <c:strCache>
                <c:ptCount val="1"/>
                <c:pt idx="0">
                  <c:v>Gass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Transport!$B$5:$AG$5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Transport!$B$10:$AG$10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2E-3</c:v>
                </c:pt>
                <c:pt idx="9">
                  <c:v>3.0000000000000001E-3</c:v>
                </c:pt>
                <c:pt idx="10">
                  <c:v>6.0000000000000001E-3</c:v>
                </c:pt>
                <c:pt idx="11">
                  <c:v>1.4999999999999999E-2</c:v>
                </c:pt>
                <c:pt idx="12">
                  <c:v>5.8000000000000003E-2</c:v>
                </c:pt>
                <c:pt idx="13">
                  <c:v>0.11600000000000001</c:v>
                </c:pt>
                <c:pt idx="14">
                  <c:v>0.152</c:v>
                </c:pt>
                <c:pt idx="15">
                  <c:v>0.14699999999999999</c:v>
                </c:pt>
                <c:pt idx="16">
                  <c:v>0.161</c:v>
                </c:pt>
                <c:pt idx="17">
                  <c:v>0.52</c:v>
                </c:pt>
                <c:pt idx="18">
                  <c:v>0.60499999999999998</c:v>
                </c:pt>
                <c:pt idx="19">
                  <c:v>0.64400000000000002</c:v>
                </c:pt>
                <c:pt idx="20">
                  <c:v>0.73199999999999998</c:v>
                </c:pt>
                <c:pt idx="21">
                  <c:v>0.81699999999999995</c:v>
                </c:pt>
                <c:pt idx="22">
                  <c:v>1.075</c:v>
                </c:pt>
                <c:pt idx="23">
                  <c:v>1.2809999999999999</c:v>
                </c:pt>
                <c:pt idx="24">
                  <c:v>1.4690000000000001</c:v>
                </c:pt>
                <c:pt idx="25">
                  <c:v>1.444</c:v>
                </c:pt>
                <c:pt idx="26">
                  <c:v>1.343</c:v>
                </c:pt>
                <c:pt idx="27">
                  <c:v>1.4059999999999999</c:v>
                </c:pt>
                <c:pt idx="28">
                  <c:v>1.07</c:v>
                </c:pt>
                <c:pt idx="29">
                  <c:v>1.0389999999999999</c:v>
                </c:pt>
                <c:pt idx="30">
                  <c:v>0.98199999999999998</c:v>
                </c:pt>
                <c:pt idx="31">
                  <c:v>0.97099999999999997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CD-404F-B2F3-8306ECD81D62}"/>
            </c:ext>
          </c:extLst>
        </c:ser>
        <c:ser>
          <c:idx val="5"/>
          <c:order val="5"/>
          <c:tx>
            <c:strRef>
              <c:f>Transport!$A$11</c:f>
              <c:strCache>
                <c:ptCount val="1"/>
                <c:pt idx="0">
                  <c:v>Strøm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Transport!$B$5:$AG$5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Transport!$B$11:$AG$11</c:f>
              <c:numCache>
                <c:formatCode>0.0</c:formatCode>
                <c:ptCount val="32"/>
                <c:pt idx="0">
                  <c:v>0.49199999999999999</c:v>
                </c:pt>
                <c:pt idx="1">
                  <c:v>0.48899999999999999</c:v>
                </c:pt>
                <c:pt idx="2">
                  <c:v>0.49399999999999999</c:v>
                </c:pt>
                <c:pt idx="3">
                  <c:v>0.51</c:v>
                </c:pt>
                <c:pt idx="4">
                  <c:v>0.5</c:v>
                </c:pt>
                <c:pt idx="5">
                  <c:v>0.52900000000000003</c:v>
                </c:pt>
                <c:pt idx="6">
                  <c:v>0.50600000000000001</c:v>
                </c:pt>
                <c:pt idx="7">
                  <c:v>0.499</c:v>
                </c:pt>
                <c:pt idx="8">
                  <c:v>0.52600000000000002</c:v>
                </c:pt>
                <c:pt idx="9">
                  <c:v>0.504</c:v>
                </c:pt>
                <c:pt idx="10">
                  <c:v>0.54200000000000004</c:v>
                </c:pt>
                <c:pt idx="11">
                  <c:v>0.55500000000000005</c:v>
                </c:pt>
                <c:pt idx="12">
                  <c:v>0.54900000000000004</c:v>
                </c:pt>
                <c:pt idx="13">
                  <c:v>0.53200000000000003</c:v>
                </c:pt>
                <c:pt idx="14">
                  <c:v>0.505</c:v>
                </c:pt>
                <c:pt idx="15">
                  <c:v>0.51900000000000002</c:v>
                </c:pt>
                <c:pt idx="16">
                  <c:v>0.55700000000000005</c:v>
                </c:pt>
                <c:pt idx="17">
                  <c:v>0.54400000000000004</c:v>
                </c:pt>
                <c:pt idx="18">
                  <c:v>0.59699999999999998</c:v>
                </c:pt>
                <c:pt idx="19">
                  <c:v>0.58199999999999996</c:v>
                </c:pt>
                <c:pt idx="20">
                  <c:v>0.57099999999999995</c:v>
                </c:pt>
                <c:pt idx="21">
                  <c:v>0.54700000000000004</c:v>
                </c:pt>
                <c:pt idx="22">
                  <c:v>0.622</c:v>
                </c:pt>
                <c:pt idx="23">
                  <c:v>0.627</c:v>
                </c:pt>
                <c:pt idx="24">
                  <c:v>0.65300000000000002</c:v>
                </c:pt>
                <c:pt idx="25">
                  <c:v>0.79600000000000004</c:v>
                </c:pt>
                <c:pt idx="26">
                  <c:v>0.85199999999999998</c:v>
                </c:pt>
                <c:pt idx="27">
                  <c:v>1.0489999999999999</c:v>
                </c:pt>
                <c:pt idx="28">
                  <c:v>1.2070000000000001</c:v>
                </c:pt>
                <c:pt idx="29">
                  <c:v>1.4239999999999999</c:v>
                </c:pt>
                <c:pt idx="30">
                  <c:v>1.7669999999999999</c:v>
                </c:pt>
                <c:pt idx="31">
                  <c:v>2.2280000000000002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CD-404F-B2F3-8306ECD81D62}"/>
            </c:ext>
          </c:extLst>
        </c:ser>
        <c:ser>
          <c:idx val="6"/>
          <c:order val="6"/>
          <c:tx>
            <c:strRef>
              <c:f>Transport!$A$12</c:f>
              <c:strCache>
                <c:ptCount val="1"/>
                <c:pt idx="0">
                  <c:v>Biodrivstoff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Transport!$B$5:$AG$5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Transport!$B$12:$AG$12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1.6E-2</c:v>
                </c:pt>
                <c:pt idx="15">
                  <c:v>3.2000000000000001E-2</c:v>
                </c:pt>
                <c:pt idx="16">
                  <c:v>6.4000000000000001E-2</c:v>
                </c:pt>
                <c:pt idx="17">
                  <c:v>0.35299999999999998</c:v>
                </c:pt>
                <c:pt idx="18">
                  <c:v>0.93899999999999995</c:v>
                </c:pt>
                <c:pt idx="19">
                  <c:v>1.1080000000000001</c:v>
                </c:pt>
                <c:pt idx="20">
                  <c:v>1.353</c:v>
                </c:pt>
                <c:pt idx="21">
                  <c:v>1.3480000000000001</c:v>
                </c:pt>
                <c:pt idx="22">
                  <c:v>1.554</c:v>
                </c:pt>
                <c:pt idx="23">
                  <c:v>1.5009999999999999</c:v>
                </c:pt>
                <c:pt idx="24">
                  <c:v>1.4970000000000001</c:v>
                </c:pt>
                <c:pt idx="25">
                  <c:v>1.7609999999999999</c:v>
                </c:pt>
                <c:pt idx="26">
                  <c:v>3.7570000000000001</c:v>
                </c:pt>
                <c:pt idx="27">
                  <c:v>5.8710000000000004</c:v>
                </c:pt>
                <c:pt idx="28">
                  <c:v>4.4720000000000004</c:v>
                </c:pt>
                <c:pt idx="29">
                  <c:v>5.649</c:v>
                </c:pt>
                <c:pt idx="30">
                  <c:v>4.8470000000000004</c:v>
                </c:pt>
                <c:pt idx="31">
                  <c:v>4.5960000000000001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CD-404F-B2F3-8306ECD81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4919520"/>
        <c:axId val="1304929088"/>
      </c:lineChart>
      <c:catAx>
        <c:axId val="13049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04929088"/>
        <c:crosses val="autoZero"/>
        <c:auto val="1"/>
        <c:lblAlgn val="ctr"/>
        <c:lblOffset val="100"/>
        <c:noMultiLvlLbl val="0"/>
      </c:catAx>
      <c:valAx>
        <c:axId val="1304929088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0491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3756773153006"/>
          <c:y val="4.6513657893267023E-2"/>
          <c:w val="0.66983014060999468"/>
          <c:h val="0.86744278957422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Transport!$A$6</c:f>
              <c:strCache>
                <c:ptCount val="1"/>
                <c:pt idx="0">
                  <c:v>Bensin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(Transport!$B$5,Transport!$G$5,Transport!$L$5,Transport!$Q$5,Transport!$V$5,Transport!$AA$5,Transport!$AF$5,Transport!$AH$5)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f>(Transport!$B$6,Transport!$G$6,Transport!$L$6,Transport!$Q$6,Transport!$V$6,Transport!$AA$6,Transport!$AF$6,Transport!$AH$6)</c:f>
              <c:numCache>
                <c:formatCode>0.0</c:formatCode>
                <c:ptCount val="8"/>
                <c:pt idx="0">
                  <c:v>21.815000000000001</c:v>
                </c:pt>
                <c:pt idx="1">
                  <c:v>19.904</c:v>
                </c:pt>
                <c:pt idx="2">
                  <c:v>19.806000000000001</c:v>
                </c:pt>
                <c:pt idx="3">
                  <c:v>19.318999999999999</c:v>
                </c:pt>
                <c:pt idx="4">
                  <c:v>14.625</c:v>
                </c:pt>
                <c:pt idx="5">
                  <c:v>10.475</c:v>
                </c:pt>
                <c:pt idx="6">
                  <c:v>8.0429999999999993</c:v>
                </c:pt>
                <c:pt idx="7">
                  <c:v>7.4089999999999998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F-4E31-8DD3-675EEAD85EB3}"/>
            </c:ext>
          </c:extLst>
        </c:ser>
        <c:ser>
          <c:idx val="1"/>
          <c:order val="1"/>
          <c:tx>
            <c:strRef>
              <c:f>Transport!$A$7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833C0C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(Transport!$B$5,Transport!$G$5,Transport!$L$5,Transport!$Q$5,Transport!$V$5,Transport!$AA$5,Transport!$AF$5,Transport!$AH$5)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f>(Transport!$B$7,Transport!$G$7,Transport!$L$7,Transport!$Q$7,Transport!$V$7,Transport!$AA$7,Transport!$AF$7,Transport!$AH$7)</c:f>
              <c:numCache>
                <c:formatCode>0.0</c:formatCode>
                <c:ptCount val="8"/>
                <c:pt idx="0">
                  <c:v>7.9169999999999998</c:v>
                </c:pt>
                <c:pt idx="1">
                  <c:v>10.157999999999999</c:v>
                </c:pt>
                <c:pt idx="2">
                  <c:v>13.407</c:v>
                </c:pt>
                <c:pt idx="3">
                  <c:v>18.318999999999999</c:v>
                </c:pt>
                <c:pt idx="4">
                  <c:v>24.46</c:v>
                </c:pt>
                <c:pt idx="5">
                  <c:v>29.396999999999998</c:v>
                </c:pt>
                <c:pt idx="6">
                  <c:v>24.510999999999999</c:v>
                </c:pt>
                <c:pt idx="7">
                  <c:v>26.279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0F-4E31-8DD3-675EEAD85EB3}"/>
            </c:ext>
          </c:extLst>
        </c:ser>
        <c:ser>
          <c:idx val="2"/>
          <c:order val="2"/>
          <c:tx>
            <c:strRef>
              <c:f>Transport!$A$8</c:f>
              <c:strCache>
                <c:ptCount val="1"/>
                <c:pt idx="0">
                  <c:v>Marine gassolje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(Transport!$B$5,Transport!$G$5,Transport!$L$5,Transport!$Q$5,Transport!$V$5,Transport!$AA$5,Transport!$AF$5,Transport!$AH$5)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f>(Transport!$B$8,Transport!$G$8,Transport!$L$8,Transport!$Q$8,Transport!$V$8,Transport!$AA$8,Transport!$AF$8,Transport!$AH$8)</c:f>
              <c:numCache>
                <c:formatCode>0.0</c:formatCode>
                <c:ptCount val="8"/>
                <c:pt idx="0">
                  <c:v>6.8</c:v>
                </c:pt>
                <c:pt idx="1">
                  <c:v>9.266</c:v>
                </c:pt>
                <c:pt idx="2">
                  <c:v>9.0570000000000004</c:v>
                </c:pt>
                <c:pt idx="3">
                  <c:v>9.0419999999999998</c:v>
                </c:pt>
                <c:pt idx="4">
                  <c:v>9.9220000000000006</c:v>
                </c:pt>
                <c:pt idx="5">
                  <c:v>9.4440000000000008</c:v>
                </c:pt>
                <c:pt idx="6">
                  <c:v>9.5730000000000004</c:v>
                </c:pt>
                <c:pt idx="7">
                  <c:v>9.6620000000000008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0F-4E31-8DD3-675EEAD85EB3}"/>
            </c:ext>
          </c:extLst>
        </c:ser>
        <c:ser>
          <c:idx val="3"/>
          <c:order val="3"/>
          <c:tx>
            <c:strRef>
              <c:f>Transport!$A$9</c:f>
              <c:strCache>
                <c:ptCount val="1"/>
                <c:pt idx="0">
                  <c:v>Jetparafin</c:v>
                </c:pt>
              </c:strCache>
            </c:strRef>
          </c:tx>
          <c:spPr>
            <a:solidFill>
              <a:srgbClr val="80808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(Transport!$B$5,Transport!$G$5,Transport!$L$5,Transport!$Q$5,Transport!$V$5,Transport!$AA$5,Transport!$AF$5,Transport!$AH$5)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f>(Transport!$B$9,Transport!$G$9,Transport!$L$9,Transport!$Q$9,Transport!$V$9,Transport!$AA$9,Transport!$AF$9,Transport!$AH$9)</c:f>
              <c:numCache>
                <c:formatCode>0.0</c:formatCode>
                <c:ptCount val="8"/>
                <c:pt idx="0">
                  <c:v>2.6059999999999999</c:v>
                </c:pt>
                <c:pt idx="1">
                  <c:v>3.3260000000000001</c:v>
                </c:pt>
                <c:pt idx="2">
                  <c:v>4.0780000000000003</c:v>
                </c:pt>
                <c:pt idx="3">
                  <c:v>3.6339999999999999</c:v>
                </c:pt>
                <c:pt idx="4">
                  <c:v>4.0570000000000004</c:v>
                </c:pt>
                <c:pt idx="5">
                  <c:v>4.3499999999999996</c:v>
                </c:pt>
                <c:pt idx="6">
                  <c:v>3.0190000000000001</c:v>
                </c:pt>
                <c:pt idx="7">
                  <c:v>4.0119999999999996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0F-4E31-8DD3-675EEAD85EB3}"/>
            </c:ext>
          </c:extLst>
        </c:ser>
        <c:ser>
          <c:idx val="4"/>
          <c:order val="4"/>
          <c:tx>
            <c:strRef>
              <c:f>Transport!$A$10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(Transport!$B$5,Transport!$G$5,Transport!$L$5,Transport!$Q$5,Transport!$V$5,Transport!$AA$5,Transport!$AF$5,Transport!$AH$5)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f>(Transport!$B$10,Transport!$G$10,Transport!$L$10,Transport!$Q$10,Transport!$V$10,Transport!$AA$10,Transport!$AF$10,Transport!$AH$10)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6.0000000000000001E-3</c:v>
                </c:pt>
                <c:pt idx="3">
                  <c:v>0.14699999999999999</c:v>
                </c:pt>
                <c:pt idx="4">
                  <c:v>0.73199999999999998</c:v>
                </c:pt>
                <c:pt idx="5">
                  <c:v>1.444</c:v>
                </c:pt>
                <c:pt idx="6">
                  <c:v>0.98199999999999998</c:v>
                </c:pt>
                <c:pt idx="7">
                  <c:v>1.234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0F-4E31-8DD3-675EEAD85EB3}"/>
            </c:ext>
          </c:extLst>
        </c:ser>
        <c:ser>
          <c:idx val="5"/>
          <c:order val="5"/>
          <c:tx>
            <c:strRef>
              <c:f>Transport!$A$11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9AD6E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(Transport!$B$5,Transport!$G$5,Transport!$L$5,Transport!$Q$5,Transport!$V$5,Transport!$AA$5,Transport!$AF$5,Transport!$AH$5)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f>(Transport!$B$11,Transport!$G$11,Transport!$L$11,Transport!$Q$11,Transport!$V$11,Transport!$AA$11,Transport!$AF$11,Transport!$AH$11)</c:f>
              <c:numCache>
                <c:formatCode>0.0</c:formatCode>
                <c:ptCount val="8"/>
                <c:pt idx="0">
                  <c:v>0.49199999999999999</c:v>
                </c:pt>
                <c:pt idx="1">
                  <c:v>0.52900000000000003</c:v>
                </c:pt>
                <c:pt idx="2">
                  <c:v>0.54200000000000004</c:v>
                </c:pt>
                <c:pt idx="3">
                  <c:v>0.51900000000000002</c:v>
                </c:pt>
                <c:pt idx="4">
                  <c:v>0.57099999999999995</c:v>
                </c:pt>
                <c:pt idx="5">
                  <c:v>0.79600000000000004</c:v>
                </c:pt>
                <c:pt idx="6">
                  <c:v>1.7669999999999999</c:v>
                </c:pt>
                <c:pt idx="7">
                  <c:v>2.907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0F-4E31-8DD3-675EEAD85EB3}"/>
            </c:ext>
          </c:extLst>
        </c:ser>
        <c:ser>
          <c:idx val="6"/>
          <c:order val="6"/>
          <c:tx>
            <c:strRef>
              <c:f>Transport!$A$12</c:f>
              <c:strCache>
                <c:ptCount val="1"/>
                <c:pt idx="0">
                  <c:v>Biodrivstoff</c:v>
                </c:pt>
              </c:strCache>
            </c:strRef>
          </c:tx>
          <c:spPr>
            <a:solidFill>
              <a:srgbClr val="37562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(Transport!$B$5,Transport!$G$5,Transport!$L$5,Transport!$Q$5,Transport!$V$5,Transport!$AA$5,Transport!$AF$5,Transport!$AH$5)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f>(Transport!$B$12,Transport!$G$12,Transport!$L$12,Transport!$Q$12,Transport!$V$12,Transport!$AA$12,Transport!$AF$12,Transport!$AH$12)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3.2000000000000001E-2</c:v>
                </c:pt>
                <c:pt idx="4">
                  <c:v>1.353</c:v>
                </c:pt>
                <c:pt idx="5">
                  <c:v>1.7609999999999999</c:v>
                </c:pt>
                <c:pt idx="6">
                  <c:v>4.8470000000000004</c:v>
                </c:pt>
                <c:pt idx="7">
                  <c:v>4.383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D0F-4E31-8DD3-675EEAD85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36743175"/>
        <c:axId val="190881799"/>
      </c:barChart>
      <c:catAx>
        <c:axId val="36743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0881799"/>
        <c:crosses val="autoZero"/>
        <c:auto val="1"/>
        <c:lblAlgn val="ctr"/>
        <c:lblOffset val="100"/>
        <c:noMultiLvlLbl val="0"/>
      </c:catAx>
      <c:valAx>
        <c:axId val="190881799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743175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505168145056949"/>
          <c:y val="0.2678718202636628"/>
          <c:w val="0.18021147562986467"/>
          <c:h val="0.605743021600544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Energibruk i husholdningene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1872203897421206E-2"/>
          <c:y val="0.14455234643731485"/>
          <c:w val="0.74856593986521025"/>
          <c:h val="0.73646906056491901"/>
        </c:manualLayout>
      </c:layout>
      <c:areaChart>
        <c:grouping val="stacked"/>
        <c:varyColors val="0"/>
        <c:ser>
          <c:idx val="0"/>
          <c:order val="0"/>
          <c:tx>
            <c:strRef>
              <c:f>Husholdn!$A$6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cat>
            <c:strRef>
              <c:f>Husholdn!$B$5:$AH$5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Husholdn!$B$6:$AH$6</c:f>
              <c:numCache>
                <c:formatCode>0.0</c:formatCode>
                <c:ptCount val="33"/>
                <c:pt idx="0">
                  <c:v>4.01</c:v>
                </c:pt>
                <c:pt idx="1">
                  <c:v>3.5680000000000001</c:v>
                </c:pt>
                <c:pt idx="2">
                  <c:v>3.2879999999999998</c:v>
                </c:pt>
                <c:pt idx="3">
                  <c:v>3.258</c:v>
                </c:pt>
                <c:pt idx="4">
                  <c:v>3.262</c:v>
                </c:pt>
                <c:pt idx="5">
                  <c:v>3.5489999999999999</c:v>
                </c:pt>
                <c:pt idx="6">
                  <c:v>4.516</c:v>
                </c:pt>
                <c:pt idx="7">
                  <c:v>3.794</c:v>
                </c:pt>
                <c:pt idx="8">
                  <c:v>3.1930000000000001</c:v>
                </c:pt>
                <c:pt idx="9">
                  <c:v>3.4580000000000002</c:v>
                </c:pt>
                <c:pt idx="10">
                  <c:v>2.4020000000000001</c:v>
                </c:pt>
                <c:pt idx="11">
                  <c:v>2.4159999999999999</c:v>
                </c:pt>
                <c:pt idx="12">
                  <c:v>2.6789999999999998</c:v>
                </c:pt>
                <c:pt idx="13">
                  <c:v>3.5259999999999998</c:v>
                </c:pt>
                <c:pt idx="14">
                  <c:v>3.1219999999999999</c:v>
                </c:pt>
                <c:pt idx="15">
                  <c:v>2.34</c:v>
                </c:pt>
                <c:pt idx="16">
                  <c:v>2.8940000000000001</c:v>
                </c:pt>
                <c:pt idx="17">
                  <c:v>2.2959999999999998</c:v>
                </c:pt>
                <c:pt idx="18">
                  <c:v>1.8819999999999999</c:v>
                </c:pt>
                <c:pt idx="19">
                  <c:v>1.853</c:v>
                </c:pt>
                <c:pt idx="20">
                  <c:v>2.1960000000000002</c:v>
                </c:pt>
                <c:pt idx="21">
                  <c:v>1.4430000000000001</c:v>
                </c:pt>
                <c:pt idx="22">
                  <c:v>1.58</c:v>
                </c:pt>
                <c:pt idx="23">
                  <c:v>1.4219999999999999</c:v>
                </c:pt>
                <c:pt idx="24">
                  <c:v>1.0029999999999999</c:v>
                </c:pt>
                <c:pt idx="25">
                  <c:v>0.91200000000000003</c:v>
                </c:pt>
                <c:pt idx="26">
                  <c:v>0.98099999999999998</c:v>
                </c:pt>
                <c:pt idx="27">
                  <c:v>0.78</c:v>
                </c:pt>
                <c:pt idx="28">
                  <c:v>0.53300000000000003</c:v>
                </c:pt>
                <c:pt idx="29">
                  <c:v>0.115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D-4D1D-B99F-225FDA3C1C0A}"/>
            </c:ext>
          </c:extLst>
        </c:ser>
        <c:ser>
          <c:idx val="1"/>
          <c:order val="1"/>
          <c:tx>
            <c:strRef>
              <c:f>Husholdn!$A$7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9AD6E6"/>
            </a:solidFill>
            <a:ln>
              <a:noFill/>
            </a:ln>
            <a:effectLst/>
          </c:spPr>
          <c:cat>
            <c:strRef>
              <c:f>Husholdn!$B$5:$AH$5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Husholdn!$B$7:$AH$7</c:f>
              <c:numCache>
                <c:formatCode>0.0</c:formatCode>
                <c:ptCount val="33"/>
                <c:pt idx="0">
                  <c:v>30.298999999999999</c:v>
                </c:pt>
                <c:pt idx="1">
                  <c:v>32.613999999999997</c:v>
                </c:pt>
                <c:pt idx="2">
                  <c:v>32.65</c:v>
                </c:pt>
                <c:pt idx="3">
                  <c:v>32.786999999999999</c:v>
                </c:pt>
                <c:pt idx="4">
                  <c:v>34.015000000000001</c:v>
                </c:pt>
                <c:pt idx="5">
                  <c:v>34.627000000000002</c:v>
                </c:pt>
                <c:pt idx="6">
                  <c:v>35.287999999999997</c:v>
                </c:pt>
                <c:pt idx="7">
                  <c:v>33.978000000000002</c:v>
                </c:pt>
                <c:pt idx="8">
                  <c:v>35.048000000000002</c:v>
                </c:pt>
                <c:pt idx="9">
                  <c:v>35.045999999999999</c:v>
                </c:pt>
                <c:pt idx="10">
                  <c:v>34.628</c:v>
                </c:pt>
                <c:pt idx="11">
                  <c:v>35.875999999999998</c:v>
                </c:pt>
                <c:pt idx="12">
                  <c:v>34.646999999999998</c:v>
                </c:pt>
                <c:pt idx="13">
                  <c:v>32.023000000000003</c:v>
                </c:pt>
                <c:pt idx="14">
                  <c:v>32.405000000000001</c:v>
                </c:pt>
                <c:pt idx="15">
                  <c:v>34.005000000000003</c:v>
                </c:pt>
                <c:pt idx="16">
                  <c:v>33.643999999999998</c:v>
                </c:pt>
                <c:pt idx="17">
                  <c:v>34.945999999999998</c:v>
                </c:pt>
                <c:pt idx="18">
                  <c:v>34.887</c:v>
                </c:pt>
                <c:pt idx="19">
                  <c:v>36.311</c:v>
                </c:pt>
                <c:pt idx="20">
                  <c:v>39.731000000000002</c:v>
                </c:pt>
                <c:pt idx="21">
                  <c:v>36.057000000000002</c:v>
                </c:pt>
                <c:pt idx="22">
                  <c:v>38.247</c:v>
                </c:pt>
                <c:pt idx="23">
                  <c:v>38.902000000000001</c:v>
                </c:pt>
                <c:pt idx="24">
                  <c:v>36.871000000000002</c:v>
                </c:pt>
                <c:pt idx="25">
                  <c:v>38.57</c:v>
                </c:pt>
                <c:pt idx="26">
                  <c:v>39.843000000000004</c:v>
                </c:pt>
                <c:pt idx="27">
                  <c:v>40.133000000000003</c:v>
                </c:pt>
                <c:pt idx="28">
                  <c:v>40.405000000000001</c:v>
                </c:pt>
                <c:pt idx="29">
                  <c:v>40.008000000000003</c:v>
                </c:pt>
                <c:pt idx="30">
                  <c:v>39.884</c:v>
                </c:pt>
                <c:pt idx="31">
                  <c:v>41.578000000000003</c:v>
                </c:pt>
                <c:pt idx="32">
                  <c:v>36.347999999999999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D-4D1D-B99F-225FDA3C1C0A}"/>
            </c:ext>
          </c:extLst>
        </c:ser>
        <c:ser>
          <c:idx val="2"/>
          <c:order val="2"/>
          <c:tx>
            <c:strRef>
              <c:f>Husholdn!$A$8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strRef>
              <c:f>Husholdn!$B$5:$AH$5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Husholdn!$B$8:$AH$8</c:f>
              <c:numCache>
                <c:formatCode>0.0</c:formatCode>
                <c:ptCount val="33"/>
                <c:pt idx="0">
                  <c:v>5.673</c:v>
                </c:pt>
                <c:pt idx="1">
                  <c:v>5.1070000000000002</c:v>
                </c:pt>
                <c:pt idx="2">
                  <c:v>5.0090000000000003</c:v>
                </c:pt>
                <c:pt idx="3">
                  <c:v>5.726</c:v>
                </c:pt>
                <c:pt idx="4">
                  <c:v>6.1120000000000001</c:v>
                </c:pt>
                <c:pt idx="5">
                  <c:v>5.9569999999999999</c:v>
                </c:pt>
                <c:pt idx="6">
                  <c:v>6.3449999999999998</c:v>
                </c:pt>
                <c:pt idx="7">
                  <c:v>6.6070000000000002</c:v>
                </c:pt>
                <c:pt idx="8">
                  <c:v>6.2859999999999996</c:v>
                </c:pt>
                <c:pt idx="9">
                  <c:v>6.4269999999999996</c:v>
                </c:pt>
                <c:pt idx="10">
                  <c:v>6.6139999999999999</c:v>
                </c:pt>
                <c:pt idx="11">
                  <c:v>6.9050000000000002</c:v>
                </c:pt>
                <c:pt idx="12">
                  <c:v>7.8780000000000001</c:v>
                </c:pt>
                <c:pt idx="13">
                  <c:v>7.8259999999999996</c:v>
                </c:pt>
                <c:pt idx="14">
                  <c:v>7.3570000000000002</c:v>
                </c:pt>
                <c:pt idx="15">
                  <c:v>7.3949999999999996</c:v>
                </c:pt>
                <c:pt idx="16">
                  <c:v>7.5090000000000003</c:v>
                </c:pt>
                <c:pt idx="17">
                  <c:v>7.3220000000000001</c:v>
                </c:pt>
                <c:pt idx="18">
                  <c:v>7.3040000000000003</c:v>
                </c:pt>
                <c:pt idx="19">
                  <c:v>7.4480000000000004</c:v>
                </c:pt>
                <c:pt idx="20">
                  <c:v>8.3610000000000007</c:v>
                </c:pt>
                <c:pt idx="21">
                  <c:v>7.3680000000000003</c:v>
                </c:pt>
                <c:pt idx="22">
                  <c:v>7.657</c:v>
                </c:pt>
                <c:pt idx="23">
                  <c:v>6.1040000000000001</c:v>
                </c:pt>
                <c:pt idx="24">
                  <c:v>5.2679999999999998</c:v>
                </c:pt>
                <c:pt idx="25">
                  <c:v>5.62</c:v>
                </c:pt>
                <c:pt idx="26">
                  <c:v>5.4109999999999996</c:v>
                </c:pt>
                <c:pt idx="27">
                  <c:v>5.7770000000000001</c:v>
                </c:pt>
                <c:pt idx="28">
                  <c:v>5.6470000000000002</c:v>
                </c:pt>
                <c:pt idx="29">
                  <c:v>5.16</c:v>
                </c:pt>
                <c:pt idx="30">
                  <c:v>5.6269999999999998</c:v>
                </c:pt>
                <c:pt idx="31">
                  <c:v>6.2560000000000002</c:v>
                </c:pt>
                <c:pt idx="32">
                  <c:v>6.6529999999999996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D-4D1D-B99F-225FDA3C1C0A}"/>
            </c:ext>
          </c:extLst>
        </c:ser>
        <c:ser>
          <c:idx val="3"/>
          <c:order val="3"/>
          <c:tx>
            <c:strRef>
              <c:f>Husholdn!$A$9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Husholdn!$B$5:$AH$5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Husholdn!$B$9:$AH$9</c:f>
              <c:numCache>
                <c:formatCode>0.0</c:formatCode>
                <c:ptCount val="33"/>
                <c:pt idx="0">
                  <c:v>0.28599999999999998</c:v>
                </c:pt>
                <c:pt idx="1">
                  <c:v>0.29499999999999998</c:v>
                </c:pt>
                <c:pt idx="2">
                  <c:v>0.27300000000000002</c:v>
                </c:pt>
                <c:pt idx="3">
                  <c:v>0.28799999999999998</c:v>
                </c:pt>
                <c:pt idx="4">
                  <c:v>0.26</c:v>
                </c:pt>
                <c:pt idx="5">
                  <c:v>0.28999999999999998</c:v>
                </c:pt>
                <c:pt idx="6">
                  <c:v>0.32</c:v>
                </c:pt>
                <c:pt idx="7">
                  <c:v>0.27600000000000002</c:v>
                </c:pt>
                <c:pt idx="8">
                  <c:v>0.29699999999999999</c:v>
                </c:pt>
                <c:pt idx="9">
                  <c:v>0.32600000000000001</c:v>
                </c:pt>
                <c:pt idx="10">
                  <c:v>0.23799999999999999</c:v>
                </c:pt>
                <c:pt idx="11">
                  <c:v>0.32600000000000001</c:v>
                </c:pt>
                <c:pt idx="12">
                  <c:v>0.33300000000000002</c:v>
                </c:pt>
                <c:pt idx="13">
                  <c:v>0.375</c:v>
                </c:pt>
                <c:pt idx="14">
                  <c:v>0.41699999999999998</c:v>
                </c:pt>
                <c:pt idx="15">
                  <c:v>0.42699999999999999</c:v>
                </c:pt>
                <c:pt idx="16">
                  <c:v>0.502</c:v>
                </c:pt>
                <c:pt idx="17">
                  <c:v>0.56799999999999995</c:v>
                </c:pt>
                <c:pt idx="18">
                  <c:v>0.71799999999999997</c:v>
                </c:pt>
                <c:pt idx="19">
                  <c:v>0.751</c:v>
                </c:pt>
                <c:pt idx="20">
                  <c:v>1.0840000000000001</c:v>
                </c:pt>
                <c:pt idx="21">
                  <c:v>0.78800000000000003</c:v>
                </c:pt>
                <c:pt idx="22">
                  <c:v>0.95</c:v>
                </c:pt>
                <c:pt idx="23">
                  <c:v>1.083</c:v>
                </c:pt>
                <c:pt idx="24">
                  <c:v>1</c:v>
                </c:pt>
                <c:pt idx="25">
                  <c:v>1.0369999999999999</c:v>
                </c:pt>
                <c:pt idx="26">
                  <c:v>1.212</c:v>
                </c:pt>
                <c:pt idx="27">
                  <c:v>1.365</c:v>
                </c:pt>
                <c:pt idx="28">
                  <c:v>1.4079999999999999</c:v>
                </c:pt>
                <c:pt idx="29">
                  <c:v>1.548</c:v>
                </c:pt>
                <c:pt idx="30">
                  <c:v>1.4670000000000001</c:v>
                </c:pt>
                <c:pt idx="31">
                  <c:v>1.716</c:v>
                </c:pt>
                <c:pt idx="32">
                  <c:v>1.6519999999999999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7D-4D1D-B99F-225FDA3C1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455248"/>
        <c:axId val="1320472720"/>
      </c:areaChart>
      <c:catAx>
        <c:axId val="132045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0472720"/>
        <c:crosses val="autoZero"/>
        <c:auto val="1"/>
        <c:lblAlgn val="ctr"/>
        <c:lblOffset val="100"/>
        <c:noMultiLvlLbl val="0"/>
      </c:catAx>
      <c:valAx>
        <c:axId val="132047272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0455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188466489730895"/>
          <c:y val="0.16848098103314066"/>
          <c:w val="0.14684896178217993"/>
          <c:h val="0.672071079336374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Husholdn!$A$6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Husholdn!$B$5:$AH$5</c15:sqref>
                  </c15:fullRef>
                </c:ext>
              </c:extLst>
              <c:f>Husholdn!$X$5:$AH$5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Husholdn!$B$6:$AH$6</c15:sqref>
                  </c15:fullRef>
                </c:ext>
              </c:extLst>
              <c:f>Husholdn!$X$6:$AH$6</c:f>
              <c:numCache>
                <c:formatCode>0.0</c:formatCode>
                <c:ptCount val="11"/>
                <c:pt idx="0">
                  <c:v>1.58</c:v>
                </c:pt>
                <c:pt idx="1">
                  <c:v>1.4219999999999999</c:v>
                </c:pt>
                <c:pt idx="2">
                  <c:v>1.0029999999999999</c:v>
                </c:pt>
                <c:pt idx="3">
                  <c:v>0.91200000000000003</c:v>
                </c:pt>
                <c:pt idx="4">
                  <c:v>0.98099999999999998</c:v>
                </c:pt>
                <c:pt idx="5">
                  <c:v>0.78</c:v>
                </c:pt>
                <c:pt idx="6">
                  <c:v>0.53300000000000003</c:v>
                </c:pt>
                <c:pt idx="7">
                  <c:v>0.115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D-4099-8CBD-F4D9796B6590}"/>
            </c:ext>
          </c:extLst>
        </c:ser>
        <c:ser>
          <c:idx val="1"/>
          <c:order val="1"/>
          <c:tx>
            <c:strRef>
              <c:f>Husholdn!$A$7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A5DAE9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Husholdn!$B$5:$AH$5</c15:sqref>
                  </c15:fullRef>
                </c:ext>
              </c:extLst>
              <c:f>Husholdn!$X$5:$AH$5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Husholdn!$B$7:$AH$7</c15:sqref>
                  </c15:fullRef>
                </c:ext>
              </c:extLst>
              <c:f>Husholdn!$X$7:$AH$7</c:f>
              <c:numCache>
                <c:formatCode>0.0</c:formatCode>
                <c:ptCount val="11"/>
                <c:pt idx="0">
                  <c:v>38.247</c:v>
                </c:pt>
                <c:pt idx="1">
                  <c:v>38.902000000000001</c:v>
                </c:pt>
                <c:pt idx="2">
                  <c:v>36.871000000000002</c:v>
                </c:pt>
                <c:pt idx="3">
                  <c:v>38.57</c:v>
                </c:pt>
                <c:pt idx="4">
                  <c:v>39.843000000000004</c:v>
                </c:pt>
                <c:pt idx="5">
                  <c:v>40.133000000000003</c:v>
                </c:pt>
                <c:pt idx="6">
                  <c:v>40.405000000000001</c:v>
                </c:pt>
                <c:pt idx="7">
                  <c:v>40.008000000000003</c:v>
                </c:pt>
                <c:pt idx="8">
                  <c:v>39.884</c:v>
                </c:pt>
                <c:pt idx="9">
                  <c:v>41.578000000000003</c:v>
                </c:pt>
                <c:pt idx="10">
                  <c:v>36.347999999999999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D-4099-8CBD-F4D9796B6590}"/>
            </c:ext>
          </c:extLst>
        </c:ser>
        <c:ser>
          <c:idx val="2"/>
          <c:order val="2"/>
          <c:tx>
            <c:strRef>
              <c:f>Husholdn!$A$8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rgbClr val="37562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Husholdn!$B$5:$AH$5</c15:sqref>
                  </c15:fullRef>
                </c:ext>
              </c:extLst>
              <c:f>Husholdn!$X$5:$AH$5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Husholdn!$B$8:$AH$8</c15:sqref>
                  </c15:fullRef>
                </c:ext>
              </c:extLst>
              <c:f>Husholdn!$X$8:$AH$8</c:f>
              <c:numCache>
                <c:formatCode>0.0</c:formatCode>
                <c:ptCount val="11"/>
                <c:pt idx="0">
                  <c:v>7.657</c:v>
                </c:pt>
                <c:pt idx="1">
                  <c:v>6.1040000000000001</c:v>
                </c:pt>
                <c:pt idx="2">
                  <c:v>5.2679999999999998</c:v>
                </c:pt>
                <c:pt idx="3">
                  <c:v>5.62</c:v>
                </c:pt>
                <c:pt idx="4">
                  <c:v>5.4109999999999996</c:v>
                </c:pt>
                <c:pt idx="5">
                  <c:v>5.7770000000000001</c:v>
                </c:pt>
                <c:pt idx="6">
                  <c:v>5.6470000000000002</c:v>
                </c:pt>
                <c:pt idx="7">
                  <c:v>5.16</c:v>
                </c:pt>
                <c:pt idx="8">
                  <c:v>5.6269999999999998</c:v>
                </c:pt>
                <c:pt idx="9">
                  <c:v>6.2560000000000002</c:v>
                </c:pt>
                <c:pt idx="10">
                  <c:v>6.6529999999999996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DD-4099-8CBD-F4D9796B6590}"/>
            </c:ext>
          </c:extLst>
        </c:ser>
        <c:ser>
          <c:idx val="3"/>
          <c:order val="3"/>
          <c:tx>
            <c:strRef>
              <c:f>Husholdn!$A$9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Husholdn!$B$5:$AH$5</c15:sqref>
                  </c15:fullRef>
                </c:ext>
              </c:extLst>
              <c:f>Husholdn!$X$5:$AH$5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Husholdn!$B$9:$AH$9</c15:sqref>
                  </c15:fullRef>
                </c:ext>
              </c:extLst>
              <c:f>Husholdn!$X$9:$AH$9</c:f>
              <c:numCache>
                <c:formatCode>0.0</c:formatCode>
                <c:ptCount val="11"/>
                <c:pt idx="0">
                  <c:v>0.95</c:v>
                </c:pt>
                <c:pt idx="1">
                  <c:v>1.083</c:v>
                </c:pt>
                <c:pt idx="2">
                  <c:v>1</c:v>
                </c:pt>
                <c:pt idx="3">
                  <c:v>1.0369999999999999</c:v>
                </c:pt>
                <c:pt idx="4">
                  <c:v>1.212</c:v>
                </c:pt>
                <c:pt idx="5">
                  <c:v>1.365</c:v>
                </c:pt>
                <c:pt idx="6">
                  <c:v>1.4079999999999999</c:v>
                </c:pt>
                <c:pt idx="7">
                  <c:v>1.548</c:v>
                </c:pt>
                <c:pt idx="8">
                  <c:v>1.4670000000000001</c:v>
                </c:pt>
                <c:pt idx="9">
                  <c:v>1.716</c:v>
                </c:pt>
                <c:pt idx="10">
                  <c:v>1.6519999999999999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DD-4099-8CBD-F4D9796B6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1320455248"/>
        <c:axId val="1320472720"/>
      </c:barChart>
      <c:catAx>
        <c:axId val="132045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0472720"/>
        <c:crosses val="autoZero"/>
        <c:auto val="1"/>
        <c:lblAlgn val="ctr"/>
        <c:lblOffset val="100"/>
        <c:noMultiLvlLbl val="0"/>
      </c:catAx>
      <c:valAx>
        <c:axId val="1320472720"/>
        <c:scaling>
          <c:orientation val="minMax"/>
          <c:max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/>
                  <a:t>TWh</a:t>
                </a:r>
              </a:p>
            </c:rich>
          </c:tx>
          <c:layout>
            <c:manualLayout>
              <c:xMode val="edge"/>
              <c:yMode val="edge"/>
              <c:x val="1.3462922671788937E-2"/>
              <c:y val="0.42647488732968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045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320228340494138"/>
          <c:y val="0.16848093714298937"/>
          <c:w val="0.16759280997500278"/>
          <c:h val="0.32180974255778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Tjenesteyting!$A$6</c:f>
              <c:strCache>
                <c:ptCount val="1"/>
                <c:pt idx="0">
                  <c:v>Fossilt drivstoff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cat>
            <c:strRef>
              <c:f>Tjenesteyting!$B$5:$AH$5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Tjenesteyting!$B$6:$AH$6</c:f>
              <c:numCache>
                <c:formatCode>0.0</c:formatCode>
                <c:ptCount val="33"/>
                <c:pt idx="0">
                  <c:v>2.6440000000000001</c:v>
                </c:pt>
                <c:pt idx="1">
                  <c:v>2.61</c:v>
                </c:pt>
                <c:pt idx="2">
                  <c:v>2.7309999999999999</c:v>
                </c:pt>
                <c:pt idx="3">
                  <c:v>2.839</c:v>
                </c:pt>
                <c:pt idx="4">
                  <c:v>3.4510000000000001</c:v>
                </c:pt>
                <c:pt idx="5">
                  <c:v>3.8570000000000002</c:v>
                </c:pt>
                <c:pt idx="6">
                  <c:v>4.1550000000000002</c:v>
                </c:pt>
                <c:pt idx="7">
                  <c:v>4.1639999999999997</c:v>
                </c:pt>
                <c:pt idx="8">
                  <c:v>4.0860000000000003</c:v>
                </c:pt>
                <c:pt idx="9">
                  <c:v>3.1030000000000002</c:v>
                </c:pt>
                <c:pt idx="10">
                  <c:v>2.0110000000000001</c:v>
                </c:pt>
                <c:pt idx="11">
                  <c:v>2.6080000000000001</c:v>
                </c:pt>
                <c:pt idx="12">
                  <c:v>3.2170000000000001</c:v>
                </c:pt>
                <c:pt idx="13">
                  <c:v>1.95</c:v>
                </c:pt>
                <c:pt idx="14">
                  <c:v>2.577</c:v>
                </c:pt>
                <c:pt idx="15">
                  <c:v>2.5390000000000001</c:v>
                </c:pt>
                <c:pt idx="16">
                  <c:v>2.81</c:v>
                </c:pt>
                <c:pt idx="17">
                  <c:v>3.0760000000000001</c:v>
                </c:pt>
                <c:pt idx="18">
                  <c:v>2.72</c:v>
                </c:pt>
                <c:pt idx="19">
                  <c:v>2.835</c:v>
                </c:pt>
                <c:pt idx="20">
                  <c:v>3.8929999999999998</c:v>
                </c:pt>
                <c:pt idx="21">
                  <c:v>3.694</c:v>
                </c:pt>
                <c:pt idx="22">
                  <c:v>3.6110000000000002</c:v>
                </c:pt>
                <c:pt idx="23">
                  <c:v>4.0289999999999999</c:v>
                </c:pt>
                <c:pt idx="24">
                  <c:v>4.0259999999999998</c:v>
                </c:pt>
                <c:pt idx="25">
                  <c:v>3.8069999999999999</c:v>
                </c:pt>
                <c:pt idx="26">
                  <c:v>4.7169999999999996</c:v>
                </c:pt>
                <c:pt idx="27">
                  <c:v>4.2789999999999999</c:v>
                </c:pt>
                <c:pt idx="28">
                  <c:v>4.452</c:v>
                </c:pt>
                <c:pt idx="29">
                  <c:v>4.3719999999999999</c:v>
                </c:pt>
                <c:pt idx="30">
                  <c:v>4.5170000000000003</c:v>
                </c:pt>
                <c:pt idx="31">
                  <c:v>4.6719999999999997</c:v>
                </c:pt>
                <c:pt idx="32">
                  <c:v>4.4050000000000002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5-4A51-972C-C842C87CF22C}"/>
            </c:ext>
          </c:extLst>
        </c:ser>
        <c:ser>
          <c:idx val="1"/>
          <c:order val="1"/>
          <c:tx>
            <c:strRef>
              <c:f>Tjenesteyting!$A$7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cat>
            <c:strRef>
              <c:f>Tjenesteyting!$B$5:$AH$5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Tjenesteyting!$B$7:$AH$7</c:f>
              <c:numCache>
                <c:formatCode>0.0</c:formatCode>
                <c:ptCount val="33"/>
                <c:pt idx="0">
                  <c:v>3.2549999999999999</c:v>
                </c:pt>
                <c:pt idx="1">
                  <c:v>2.9409999999999998</c:v>
                </c:pt>
                <c:pt idx="2">
                  <c:v>2.496</c:v>
                </c:pt>
                <c:pt idx="3">
                  <c:v>2.4609999999999999</c:v>
                </c:pt>
                <c:pt idx="4">
                  <c:v>2.3919999999999999</c:v>
                </c:pt>
                <c:pt idx="5">
                  <c:v>2.339</c:v>
                </c:pt>
                <c:pt idx="6">
                  <c:v>2.8839999999999999</c:v>
                </c:pt>
                <c:pt idx="7">
                  <c:v>2.1219999999999999</c:v>
                </c:pt>
                <c:pt idx="8">
                  <c:v>1.7170000000000001</c:v>
                </c:pt>
                <c:pt idx="9">
                  <c:v>2.242</c:v>
                </c:pt>
                <c:pt idx="10">
                  <c:v>1.4910000000000001</c:v>
                </c:pt>
                <c:pt idx="11">
                  <c:v>2.2519999999999998</c:v>
                </c:pt>
                <c:pt idx="12">
                  <c:v>2.597</c:v>
                </c:pt>
                <c:pt idx="13">
                  <c:v>3.3330000000000002</c:v>
                </c:pt>
                <c:pt idx="14">
                  <c:v>2.4740000000000002</c:v>
                </c:pt>
                <c:pt idx="15">
                  <c:v>1.792</c:v>
                </c:pt>
                <c:pt idx="16">
                  <c:v>1.5780000000000001</c:v>
                </c:pt>
                <c:pt idx="17">
                  <c:v>1.2170000000000001</c:v>
                </c:pt>
                <c:pt idx="18">
                  <c:v>1.095</c:v>
                </c:pt>
                <c:pt idx="19">
                  <c:v>1.577</c:v>
                </c:pt>
                <c:pt idx="20">
                  <c:v>1.6990000000000001</c:v>
                </c:pt>
                <c:pt idx="21">
                  <c:v>1.1339999999999999</c:v>
                </c:pt>
                <c:pt idx="22">
                  <c:v>0.69099999999999995</c:v>
                </c:pt>
                <c:pt idx="23">
                  <c:v>0.61799999999999999</c:v>
                </c:pt>
                <c:pt idx="24">
                  <c:v>0.45100000000000001</c:v>
                </c:pt>
                <c:pt idx="25">
                  <c:v>0.441</c:v>
                </c:pt>
                <c:pt idx="26">
                  <c:v>0.45900000000000002</c:v>
                </c:pt>
                <c:pt idx="27">
                  <c:v>0.39600000000000002</c:v>
                </c:pt>
                <c:pt idx="28">
                  <c:v>0.32</c:v>
                </c:pt>
                <c:pt idx="29">
                  <c:v>0.20699999999999999</c:v>
                </c:pt>
                <c:pt idx="30">
                  <c:v>1.4999999999999999E-2</c:v>
                </c:pt>
                <c:pt idx="31">
                  <c:v>0.14899999999999999</c:v>
                </c:pt>
                <c:pt idx="32">
                  <c:v>0.26900000000000002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5-4A51-972C-C842C87CF22C}"/>
            </c:ext>
          </c:extLst>
        </c:ser>
        <c:ser>
          <c:idx val="2"/>
          <c:order val="2"/>
          <c:tx>
            <c:strRef>
              <c:f>Tjenesteyting!$A$8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9AD6E6"/>
            </a:solidFill>
            <a:ln>
              <a:noFill/>
            </a:ln>
            <a:effectLst/>
          </c:spPr>
          <c:cat>
            <c:strRef>
              <c:f>Tjenesteyting!$B$5:$AH$5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Tjenesteyting!$B$8:$AH$8</c:f>
              <c:numCache>
                <c:formatCode>0.0</c:formatCode>
                <c:ptCount val="33"/>
                <c:pt idx="0">
                  <c:v>19.663</c:v>
                </c:pt>
                <c:pt idx="1">
                  <c:v>19.974</c:v>
                </c:pt>
                <c:pt idx="2">
                  <c:v>20.754000000000001</c:v>
                </c:pt>
                <c:pt idx="3">
                  <c:v>20.187000000000001</c:v>
                </c:pt>
                <c:pt idx="4">
                  <c:v>19.672000000000001</c:v>
                </c:pt>
                <c:pt idx="5">
                  <c:v>19.626999999999999</c:v>
                </c:pt>
                <c:pt idx="6">
                  <c:v>21.533999999999999</c:v>
                </c:pt>
                <c:pt idx="7">
                  <c:v>22.512</c:v>
                </c:pt>
                <c:pt idx="8">
                  <c:v>22.951000000000001</c:v>
                </c:pt>
                <c:pt idx="9">
                  <c:v>23.093</c:v>
                </c:pt>
                <c:pt idx="10">
                  <c:v>21.757000000000001</c:v>
                </c:pt>
                <c:pt idx="11">
                  <c:v>23.837</c:v>
                </c:pt>
                <c:pt idx="12">
                  <c:v>23.571999999999999</c:v>
                </c:pt>
                <c:pt idx="13">
                  <c:v>21.513000000000002</c:v>
                </c:pt>
                <c:pt idx="14">
                  <c:v>22.603999999999999</c:v>
                </c:pt>
                <c:pt idx="15">
                  <c:v>22.216000000000001</c:v>
                </c:pt>
                <c:pt idx="16">
                  <c:v>21.4</c:v>
                </c:pt>
                <c:pt idx="17">
                  <c:v>23.323</c:v>
                </c:pt>
                <c:pt idx="18">
                  <c:v>23.658000000000001</c:v>
                </c:pt>
                <c:pt idx="19">
                  <c:v>25.82</c:v>
                </c:pt>
                <c:pt idx="20">
                  <c:v>26.568000000000001</c:v>
                </c:pt>
                <c:pt idx="21">
                  <c:v>25.184999999999999</c:v>
                </c:pt>
                <c:pt idx="22">
                  <c:v>26.161999999999999</c:v>
                </c:pt>
                <c:pt idx="23">
                  <c:v>26.497</c:v>
                </c:pt>
                <c:pt idx="24">
                  <c:v>25.116</c:v>
                </c:pt>
                <c:pt idx="25">
                  <c:v>25.15</c:v>
                </c:pt>
                <c:pt idx="26">
                  <c:v>25.710999999999999</c:v>
                </c:pt>
                <c:pt idx="27">
                  <c:v>25.529</c:v>
                </c:pt>
                <c:pt idx="28">
                  <c:v>26.45</c:v>
                </c:pt>
                <c:pt idx="29">
                  <c:v>26.164999999999999</c:v>
                </c:pt>
                <c:pt idx="30">
                  <c:v>25.306000000000001</c:v>
                </c:pt>
                <c:pt idx="31">
                  <c:v>27.143000000000001</c:v>
                </c:pt>
                <c:pt idx="32">
                  <c:v>25.745000000000001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5-4A51-972C-C842C87CF22C}"/>
            </c:ext>
          </c:extLst>
        </c:ser>
        <c:ser>
          <c:idx val="3"/>
          <c:order val="3"/>
          <c:tx>
            <c:strRef>
              <c:f>Tjenesteyting!$A$9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strRef>
              <c:f>Tjenesteyting!$B$5:$AH$5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Tjenesteyting!$B$9:$AH$9</c:f>
              <c:numCache>
                <c:formatCode>0.0</c:formatCode>
                <c:ptCount val="33"/>
                <c:pt idx="0">
                  <c:v>1E-3</c:v>
                </c:pt>
                <c:pt idx="1">
                  <c:v>3.0000000000000001E-3</c:v>
                </c:pt>
                <c:pt idx="2">
                  <c:v>1.6E-2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8.5999999999999993E-2</c:v>
                </c:pt>
                <c:pt idx="6">
                  <c:v>9.2999999999999999E-2</c:v>
                </c:pt>
                <c:pt idx="7">
                  <c:v>8.1000000000000003E-2</c:v>
                </c:pt>
                <c:pt idx="8">
                  <c:v>9.5000000000000001E-2</c:v>
                </c:pt>
                <c:pt idx="9">
                  <c:v>0.11</c:v>
                </c:pt>
                <c:pt idx="10">
                  <c:v>0.10100000000000001</c:v>
                </c:pt>
                <c:pt idx="11">
                  <c:v>0.152</c:v>
                </c:pt>
                <c:pt idx="12">
                  <c:v>0.19800000000000001</c:v>
                </c:pt>
                <c:pt idx="13">
                  <c:v>0.249</c:v>
                </c:pt>
                <c:pt idx="14">
                  <c:v>0.26400000000000001</c:v>
                </c:pt>
                <c:pt idx="15">
                  <c:v>0.30199999999999999</c:v>
                </c:pt>
                <c:pt idx="16">
                  <c:v>0.219</c:v>
                </c:pt>
                <c:pt idx="17">
                  <c:v>0.38</c:v>
                </c:pt>
                <c:pt idx="18">
                  <c:v>0.32700000000000001</c:v>
                </c:pt>
                <c:pt idx="19">
                  <c:v>0.313</c:v>
                </c:pt>
                <c:pt idx="20">
                  <c:v>0.35199999999999998</c:v>
                </c:pt>
                <c:pt idx="21">
                  <c:v>0.36699999999999999</c:v>
                </c:pt>
                <c:pt idx="22">
                  <c:v>0.36499999999999999</c:v>
                </c:pt>
                <c:pt idx="23">
                  <c:v>0.377</c:v>
                </c:pt>
                <c:pt idx="24">
                  <c:v>0.28799999999999998</c:v>
                </c:pt>
                <c:pt idx="25">
                  <c:v>0.33300000000000002</c:v>
                </c:pt>
                <c:pt idx="26">
                  <c:v>0.32400000000000001</c:v>
                </c:pt>
                <c:pt idx="27">
                  <c:v>0.33300000000000002</c:v>
                </c:pt>
                <c:pt idx="28">
                  <c:v>0.315</c:v>
                </c:pt>
                <c:pt idx="29">
                  <c:v>0.42799999999999999</c:v>
                </c:pt>
                <c:pt idx="30">
                  <c:v>0.437</c:v>
                </c:pt>
                <c:pt idx="31">
                  <c:v>0.37</c:v>
                </c:pt>
                <c:pt idx="32">
                  <c:v>0.32300000000000001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5-4A51-972C-C842C87CF22C}"/>
            </c:ext>
          </c:extLst>
        </c:ser>
        <c:ser>
          <c:idx val="4"/>
          <c:order val="4"/>
          <c:tx>
            <c:strRef>
              <c:f>Tjenesteyting!$A$10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Tjenesteyting!$B$5:$AH$5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Tjenesteyting!$B$10:$AH$10</c:f>
              <c:numCache>
                <c:formatCode>0.0</c:formatCode>
                <c:ptCount val="33"/>
                <c:pt idx="0">
                  <c:v>0.38600000000000001</c:v>
                </c:pt>
                <c:pt idx="1">
                  <c:v>0.48399999999999999</c:v>
                </c:pt>
                <c:pt idx="2">
                  <c:v>0.55800000000000005</c:v>
                </c:pt>
                <c:pt idx="3">
                  <c:v>0.59399999999999997</c:v>
                </c:pt>
                <c:pt idx="4">
                  <c:v>0.52400000000000002</c:v>
                </c:pt>
                <c:pt idx="5">
                  <c:v>0.53600000000000003</c:v>
                </c:pt>
                <c:pt idx="6">
                  <c:v>0.69099999999999995</c:v>
                </c:pt>
                <c:pt idx="7">
                  <c:v>0.77600000000000002</c:v>
                </c:pt>
                <c:pt idx="8">
                  <c:v>0.874</c:v>
                </c:pt>
                <c:pt idx="9">
                  <c:v>0.98299999999999998</c:v>
                </c:pt>
                <c:pt idx="10">
                  <c:v>1.022</c:v>
                </c:pt>
                <c:pt idx="11">
                  <c:v>1.3260000000000001</c:v>
                </c:pt>
                <c:pt idx="12">
                  <c:v>1.399</c:v>
                </c:pt>
                <c:pt idx="13">
                  <c:v>1.5</c:v>
                </c:pt>
                <c:pt idx="14">
                  <c:v>1.6279999999999999</c:v>
                </c:pt>
                <c:pt idx="15">
                  <c:v>1.726</c:v>
                </c:pt>
                <c:pt idx="16">
                  <c:v>1.8180000000000001</c:v>
                </c:pt>
                <c:pt idx="17">
                  <c:v>2.0030000000000001</c:v>
                </c:pt>
                <c:pt idx="18">
                  <c:v>2.0219999999999998</c:v>
                </c:pt>
                <c:pt idx="19">
                  <c:v>2.343</c:v>
                </c:pt>
                <c:pt idx="20">
                  <c:v>2.6989999999999998</c:v>
                </c:pt>
                <c:pt idx="21">
                  <c:v>2.4470000000000001</c:v>
                </c:pt>
                <c:pt idx="22">
                  <c:v>2.76</c:v>
                </c:pt>
                <c:pt idx="23">
                  <c:v>3.12</c:v>
                </c:pt>
                <c:pt idx="24">
                  <c:v>2.9670000000000001</c:v>
                </c:pt>
                <c:pt idx="25">
                  <c:v>3.2559999999999998</c:v>
                </c:pt>
                <c:pt idx="26">
                  <c:v>3.552</c:v>
                </c:pt>
                <c:pt idx="27">
                  <c:v>3.742</c:v>
                </c:pt>
                <c:pt idx="28">
                  <c:v>4.0129999999999999</c:v>
                </c:pt>
                <c:pt idx="29">
                  <c:v>3.8319999999999999</c:v>
                </c:pt>
                <c:pt idx="30">
                  <c:v>3.4060000000000001</c:v>
                </c:pt>
                <c:pt idx="31">
                  <c:v>4.1230000000000002</c:v>
                </c:pt>
                <c:pt idx="32">
                  <c:v>3.8540000000000001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35-4A51-972C-C842C87CF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50479"/>
        <c:axId val="1124905888"/>
      </c:areaChart>
      <c:catAx>
        <c:axId val="10055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4905888"/>
        <c:crosses val="autoZero"/>
        <c:auto val="1"/>
        <c:lblAlgn val="ctr"/>
        <c:lblOffset val="100"/>
        <c:noMultiLvlLbl val="0"/>
      </c:catAx>
      <c:valAx>
        <c:axId val="1124905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5504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81861876477433"/>
          <c:y val="7.8485473798533809E-2"/>
          <c:w val="0.19868559548029324"/>
          <c:h val="0.774063263643768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5"/>
          <c:order val="0"/>
          <c:tx>
            <c:strRef>
              <c:f>'Tot energibruk - sektor'!$A$29</c:f>
              <c:strCache>
                <c:ptCount val="1"/>
                <c:pt idx="0">
                  <c:v>Petroleumssektoren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cat>
            <c:strRef>
              <c:f>'Tot energibruk - sektor'!$D$23:$AJ$23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'Tot energibruk - sektor'!$D$29:$AJ$29</c:f>
              <c:numCache>
                <c:formatCode>0.0</c:formatCode>
                <c:ptCount val="33"/>
                <c:pt idx="0">
                  <c:v>26.707999999999998</c:v>
                </c:pt>
                <c:pt idx="1">
                  <c:v>28.382000000000001</c:v>
                </c:pt>
                <c:pt idx="2">
                  <c:v>30.204000000000001</c:v>
                </c:pt>
                <c:pt idx="3">
                  <c:v>31.875</c:v>
                </c:pt>
                <c:pt idx="4">
                  <c:v>34.728999999999999</c:v>
                </c:pt>
                <c:pt idx="5">
                  <c:v>35.235999999999997</c:v>
                </c:pt>
                <c:pt idx="6">
                  <c:v>38.368000000000002</c:v>
                </c:pt>
                <c:pt idx="7">
                  <c:v>39.709000000000003</c:v>
                </c:pt>
                <c:pt idx="8">
                  <c:v>38.484999999999999</c:v>
                </c:pt>
                <c:pt idx="9">
                  <c:v>37.607999999999997</c:v>
                </c:pt>
                <c:pt idx="10">
                  <c:v>43.116999999999997</c:v>
                </c:pt>
                <c:pt idx="11">
                  <c:v>46.83</c:v>
                </c:pt>
                <c:pt idx="12">
                  <c:v>48.408999999999999</c:v>
                </c:pt>
                <c:pt idx="13">
                  <c:v>51.795999999999999</c:v>
                </c:pt>
                <c:pt idx="14">
                  <c:v>53.192</c:v>
                </c:pt>
                <c:pt idx="15">
                  <c:v>53.64</c:v>
                </c:pt>
                <c:pt idx="16">
                  <c:v>55.776000000000003</c:v>
                </c:pt>
                <c:pt idx="17">
                  <c:v>56.149000000000001</c:v>
                </c:pt>
                <c:pt idx="18">
                  <c:v>60.853000000000002</c:v>
                </c:pt>
                <c:pt idx="19">
                  <c:v>59.100999999999999</c:v>
                </c:pt>
                <c:pt idx="20">
                  <c:v>58.68</c:v>
                </c:pt>
                <c:pt idx="21">
                  <c:v>57.631</c:v>
                </c:pt>
                <c:pt idx="22">
                  <c:v>59.587000000000003</c:v>
                </c:pt>
                <c:pt idx="23">
                  <c:v>60.432000000000002</c:v>
                </c:pt>
                <c:pt idx="24">
                  <c:v>62.904000000000003</c:v>
                </c:pt>
                <c:pt idx="25">
                  <c:v>64.528000000000006</c:v>
                </c:pt>
                <c:pt idx="26">
                  <c:v>63.78</c:v>
                </c:pt>
                <c:pt idx="27">
                  <c:v>65.066000000000003</c:v>
                </c:pt>
                <c:pt idx="28">
                  <c:v>63.273000000000003</c:v>
                </c:pt>
                <c:pt idx="29">
                  <c:v>63.13</c:v>
                </c:pt>
                <c:pt idx="30">
                  <c:v>61.53</c:v>
                </c:pt>
                <c:pt idx="31">
                  <c:v>58.323999999999998</c:v>
                </c:pt>
                <c:pt idx="32">
                  <c:v>57.38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7-46CF-9154-F5DDAD1C3A58}"/>
            </c:ext>
          </c:extLst>
        </c:ser>
        <c:ser>
          <c:idx val="2"/>
          <c:order val="1"/>
          <c:tx>
            <c:strRef>
              <c:f>'Tot energibruk - sektor'!$A$26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cat>
            <c:strRef>
              <c:f>'Tot energibruk - sektor'!$D$23:$AJ$23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'Tot energibruk - sektor'!$D$26:$AJ$26</c:f>
              <c:numCache>
                <c:formatCode>0.0</c:formatCode>
                <c:ptCount val="33"/>
                <c:pt idx="0">
                  <c:v>78.650999999999996</c:v>
                </c:pt>
                <c:pt idx="1">
                  <c:v>76.405000000000001</c:v>
                </c:pt>
                <c:pt idx="2">
                  <c:v>76.784999999999997</c:v>
                </c:pt>
                <c:pt idx="3">
                  <c:v>78.125</c:v>
                </c:pt>
                <c:pt idx="4">
                  <c:v>83.060999999999993</c:v>
                </c:pt>
                <c:pt idx="5">
                  <c:v>83.23899999999999</c:v>
                </c:pt>
                <c:pt idx="6">
                  <c:v>82.465999999999994</c:v>
                </c:pt>
                <c:pt idx="7">
                  <c:v>84.294000000000011</c:v>
                </c:pt>
                <c:pt idx="8">
                  <c:v>88.006</c:v>
                </c:pt>
                <c:pt idx="9">
                  <c:v>87.537000000000006</c:v>
                </c:pt>
                <c:pt idx="10">
                  <c:v>88.531999999999996</c:v>
                </c:pt>
                <c:pt idx="11">
                  <c:v>84.930999999999997</c:v>
                </c:pt>
                <c:pt idx="12">
                  <c:v>80.557000000000002</c:v>
                </c:pt>
                <c:pt idx="13">
                  <c:v>83.225999999999999</c:v>
                </c:pt>
                <c:pt idx="14">
                  <c:v>86.86</c:v>
                </c:pt>
                <c:pt idx="15">
                  <c:v>86.216999999999999</c:v>
                </c:pt>
                <c:pt idx="16">
                  <c:v>84.772000000000006</c:v>
                </c:pt>
                <c:pt idx="17">
                  <c:v>83.597000000000008</c:v>
                </c:pt>
                <c:pt idx="18">
                  <c:v>83.750999999999991</c:v>
                </c:pt>
                <c:pt idx="19">
                  <c:v>70.968000000000004</c:v>
                </c:pt>
                <c:pt idx="20">
                  <c:v>77.040999999999997</c:v>
                </c:pt>
                <c:pt idx="21">
                  <c:v>76.086000000000013</c:v>
                </c:pt>
                <c:pt idx="22">
                  <c:v>73.241</c:v>
                </c:pt>
                <c:pt idx="23">
                  <c:v>74.671000000000006</c:v>
                </c:pt>
                <c:pt idx="24">
                  <c:v>72.69</c:v>
                </c:pt>
                <c:pt idx="25">
                  <c:v>74.414000000000001</c:v>
                </c:pt>
                <c:pt idx="26">
                  <c:v>73.569000000000003</c:v>
                </c:pt>
                <c:pt idx="27">
                  <c:v>75.322999999999993</c:v>
                </c:pt>
                <c:pt idx="28">
                  <c:v>76.338999999999999</c:v>
                </c:pt>
                <c:pt idx="29">
                  <c:v>75.491</c:v>
                </c:pt>
                <c:pt idx="30">
                  <c:v>76.387</c:v>
                </c:pt>
                <c:pt idx="31">
                  <c:v>80.213999999999999</c:v>
                </c:pt>
                <c:pt idx="32">
                  <c:v>76.959000000000003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57-46CF-9154-F5DDAD1C3A58}"/>
            </c:ext>
          </c:extLst>
        </c:ser>
        <c:ser>
          <c:idx val="3"/>
          <c:order val="2"/>
          <c:tx>
            <c:strRef>
              <c:f>'Tot energibruk - sektor'!$A$27</c:f>
              <c:strCache>
                <c:ptCount val="1"/>
                <c:pt idx="0">
                  <c:v>Råstoff industri</c:v>
                </c:pt>
              </c:strCache>
            </c:strRef>
          </c:tx>
          <c:spPr>
            <a:solidFill>
              <a:srgbClr val="2A6EC0"/>
            </a:solidFill>
            <a:ln>
              <a:noFill/>
            </a:ln>
            <a:effectLst/>
          </c:spPr>
          <c:cat>
            <c:strRef>
              <c:f>'Tot energibruk - sektor'!$D$23:$AJ$23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'Tot energibruk - sektor'!$D$27:$AJ$27</c:f>
              <c:numCache>
                <c:formatCode>0.0</c:formatCode>
                <c:ptCount val="33"/>
                <c:pt idx="0">
                  <c:v>14.917</c:v>
                </c:pt>
                <c:pt idx="1">
                  <c:v>12.837999999999999</c:v>
                </c:pt>
                <c:pt idx="2">
                  <c:v>13.115</c:v>
                </c:pt>
                <c:pt idx="3">
                  <c:v>14.797000000000001</c:v>
                </c:pt>
                <c:pt idx="4">
                  <c:v>15.25</c:v>
                </c:pt>
                <c:pt idx="5">
                  <c:v>20.334</c:v>
                </c:pt>
                <c:pt idx="6">
                  <c:v>20.369</c:v>
                </c:pt>
                <c:pt idx="7">
                  <c:v>23.442</c:v>
                </c:pt>
                <c:pt idx="8">
                  <c:v>24.544</c:v>
                </c:pt>
                <c:pt idx="9">
                  <c:v>23.622</c:v>
                </c:pt>
                <c:pt idx="10">
                  <c:v>23.495000000000001</c:v>
                </c:pt>
                <c:pt idx="11">
                  <c:v>28.367999999999999</c:v>
                </c:pt>
                <c:pt idx="12">
                  <c:v>26.745000000000001</c:v>
                </c:pt>
                <c:pt idx="13">
                  <c:v>28.867000000000001</c:v>
                </c:pt>
                <c:pt idx="14">
                  <c:v>27.335999999999999</c:v>
                </c:pt>
                <c:pt idx="15">
                  <c:v>26.946000000000002</c:v>
                </c:pt>
                <c:pt idx="16">
                  <c:v>27.164999999999999</c:v>
                </c:pt>
                <c:pt idx="17">
                  <c:v>28.347999999999999</c:v>
                </c:pt>
                <c:pt idx="18">
                  <c:v>29.428000000000001</c:v>
                </c:pt>
                <c:pt idx="19">
                  <c:v>26.821999999999999</c:v>
                </c:pt>
                <c:pt idx="20">
                  <c:v>25.388000000000002</c:v>
                </c:pt>
                <c:pt idx="21">
                  <c:v>26.39</c:v>
                </c:pt>
                <c:pt idx="22">
                  <c:v>25.507000000000001</c:v>
                </c:pt>
                <c:pt idx="23">
                  <c:v>25.516999999999999</c:v>
                </c:pt>
                <c:pt idx="24">
                  <c:v>26.736000000000001</c:v>
                </c:pt>
                <c:pt idx="25">
                  <c:v>27.693999999999999</c:v>
                </c:pt>
                <c:pt idx="26">
                  <c:v>25.898</c:v>
                </c:pt>
                <c:pt idx="27">
                  <c:v>24.152999999999999</c:v>
                </c:pt>
                <c:pt idx="28">
                  <c:v>28.727</c:v>
                </c:pt>
                <c:pt idx="29">
                  <c:v>28.963999999999999</c:v>
                </c:pt>
                <c:pt idx="30">
                  <c:v>28.309000000000001</c:v>
                </c:pt>
                <c:pt idx="31">
                  <c:v>27.117000000000001</c:v>
                </c:pt>
                <c:pt idx="32">
                  <c:v>23.314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57-46CF-9154-F5DDAD1C3A58}"/>
            </c:ext>
          </c:extLst>
        </c:ser>
        <c:ser>
          <c:idx val="4"/>
          <c:order val="3"/>
          <c:tx>
            <c:strRef>
              <c:f>'Tot energibruk - sektor'!$A$28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B86746"/>
            </a:solidFill>
            <a:ln>
              <a:noFill/>
            </a:ln>
            <a:effectLst/>
          </c:spPr>
          <c:cat>
            <c:strRef>
              <c:f>'Tot energibruk - sektor'!$D$23:$AJ$23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'Tot energibruk - sektor'!$D$28:$AJ$28</c:f>
              <c:numCache>
                <c:formatCode>0.0</c:formatCode>
                <c:ptCount val="33"/>
                <c:pt idx="0">
                  <c:v>39.628999999999998</c:v>
                </c:pt>
                <c:pt idx="1">
                  <c:v>38.664000000000001</c:v>
                </c:pt>
                <c:pt idx="2">
                  <c:v>39.493000000000002</c:v>
                </c:pt>
                <c:pt idx="3">
                  <c:v>40.636000000000003</c:v>
                </c:pt>
                <c:pt idx="4">
                  <c:v>40.484000000000002</c:v>
                </c:pt>
                <c:pt idx="5">
                  <c:v>43.183999999999997</c:v>
                </c:pt>
                <c:pt idx="6">
                  <c:v>45.182000000000002</c:v>
                </c:pt>
                <c:pt idx="7">
                  <c:v>46.158999999999999</c:v>
                </c:pt>
                <c:pt idx="8">
                  <c:v>47.366999999999997</c:v>
                </c:pt>
                <c:pt idx="9">
                  <c:v>49.887</c:v>
                </c:pt>
                <c:pt idx="10">
                  <c:v>46.895000000000003</c:v>
                </c:pt>
                <c:pt idx="11">
                  <c:v>48.226999999999997</c:v>
                </c:pt>
                <c:pt idx="12">
                  <c:v>47.878</c:v>
                </c:pt>
                <c:pt idx="13">
                  <c:v>49.927</c:v>
                </c:pt>
                <c:pt idx="14">
                  <c:v>50.771000000000001</c:v>
                </c:pt>
                <c:pt idx="15">
                  <c:v>51.012</c:v>
                </c:pt>
                <c:pt idx="16">
                  <c:v>52.988999999999997</c:v>
                </c:pt>
                <c:pt idx="17">
                  <c:v>54.405000000000001</c:v>
                </c:pt>
                <c:pt idx="18">
                  <c:v>54.158999999999999</c:v>
                </c:pt>
                <c:pt idx="19">
                  <c:v>53.469000000000001</c:v>
                </c:pt>
                <c:pt idx="20">
                  <c:v>55.720999999999997</c:v>
                </c:pt>
                <c:pt idx="21">
                  <c:v>55.859000000000002</c:v>
                </c:pt>
                <c:pt idx="22">
                  <c:v>56.615000000000002</c:v>
                </c:pt>
                <c:pt idx="23">
                  <c:v>56.738</c:v>
                </c:pt>
                <c:pt idx="24">
                  <c:v>58.085999999999999</c:v>
                </c:pt>
                <c:pt idx="25">
                  <c:v>57.665999999999997</c:v>
                </c:pt>
                <c:pt idx="26">
                  <c:v>57.774000000000001</c:v>
                </c:pt>
                <c:pt idx="27">
                  <c:v>57.097999999999999</c:v>
                </c:pt>
                <c:pt idx="28">
                  <c:v>56.728999999999999</c:v>
                </c:pt>
                <c:pt idx="29">
                  <c:v>56.125999999999998</c:v>
                </c:pt>
                <c:pt idx="30">
                  <c:v>52.741</c:v>
                </c:pt>
                <c:pt idx="31">
                  <c:v>53.976999999999997</c:v>
                </c:pt>
                <c:pt idx="32">
                  <c:v>55.887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57-46CF-9154-F5DDAD1C3A58}"/>
            </c:ext>
          </c:extLst>
        </c:ser>
        <c:ser>
          <c:idx val="0"/>
          <c:order val="4"/>
          <c:tx>
            <c:strRef>
              <c:f>'Tot energibruk - sektor'!$A$24</c:f>
              <c:strCache>
                <c:ptCount val="1"/>
                <c:pt idx="0">
                  <c:v>Husholdninger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cat>
            <c:strRef>
              <c:f>'Tot energibruk - sektor'!$D$23:$AJ$23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'Tot energibruk - sektor'!$D$24:$AJ$24</c:f>
              <c:numCache>
                <c:formatCode>0.0</c:formatCode>
                <c:ptCount val="33"/>
                <c:pt idx="0">
                  <c:v>40.427999999999997</c:v>
                </c:pt>
                <c:pt idx="1">
                  <c:v>41.749000000000002</c:v>
                </c:pt>
                <c:pt idx="2">
                  <c:v>41.401000000000003</c:v>
                </c:pt>
                <c:pt idx="3">
                  <c:v>42.241</c:v>
                </c:pt>
                <c:pt idx="4">
                  <c:v>43.856999999999999</c:v>
                </c:pt>
                <c:pt idx="5">
                  <c:v>44.628999999999998</c:v>
                </c:pt>
                <c:pt idx="6">
                  <c:v>46.734000000000002</c:v>
                </c:pt>
                <c:pt idx="7">
                  <c:v>44.868000000000002</c:v>
                </c:pt>
                <c:pt idx="8">
                  <c:v>45.045000000000002</c:v>
                </c:pt>
                <c:pt idx="9">
                  <c:v>45.491999999999997</c:v>
                </c:pt>
                <c:pt idx="10">
                  <c:v>44.081000000000003</c:v>
                </c:pt>
                <c:pt idx="11">
                  <c:v>45.761000000000003</c:v>
                </c:pt>
                <c:pt idx="12">
                  <c:v>45.768000000000001</c:v>
                </c:pt>
                <c:pt idx="13">
                  <c:v>43.970999999999997</c:v>
                </c:pt>
                <c:pt idx="14">
                  <c:v>43.529000000000003</c:v>
                </c:pt>
                <c:pt idx="15">
                  <c:v>44.23</c:v>
                </c:pt>
                <c:pt idx="16">
                  <c:v>44.6</c:v>
                </c:pt>
                <c:pt idx="17">
                  <c:v>45.19</c:v>
                </c:pt>
                <c:pt idx="18">
                  <c:v>44.841000000000001</c:v>
                </c:pt>
                <c:pt idx="19">
                  <c:v>46.417000000000002</c:v>
                </c:pt>
                <c:pt idx="20">
                  <c:v>51.493000000000002</c:v>
                </c:pt>
                <c:pt idx="21">
                  <c:v>45.731000000000002</c:v>
                </c:pt>
                <c:pt idx="22">
                  <c:v>48.499000000000002</c:v>
                </c:pt>
                <c:pt idx="23">
                  <c:v>47.604999999999997</c:v>
                </c:pt>
                <c:pt idx="24">
                  <c:v>44.241999999999997</c:v>
                </c:pt>
                <c:pt idx="25">
                  <c:v>46.213000000000001</c:v>
                </c:pt>
                <c:pt idx="26">
                  <c:v>47.555999999999997</c:v>
                </c:pt>
                <c:pt idx="27">
                  <c:v>48.14</c:v>
                </c:pt>
                <c:pt idx="28">
                  <c:v>48.076000000000001</c:v>
                </c:pt>
                <c:pt idx="29">
                  <c:v>46.887</c:v>
                </c:pt>
                <c:pt idx="30">
                  <c:v>47.030999999999999</c:v>
                </c:pt>
                <c:pt idx="31">
                  <c:v>49.610999999999997</c:v>
                </c:pt>
                <c:pt idx="32">
                  <c:v>44.713000000000001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57-46CF-9154-F5DDAD1C3A58}"/>
            </c:ext>
          </c:extLst>
        </c:ser>
        <c:ser>
          <c:idx val="1"/>
          <c:order val="5"/>
          <c:tx>
            <c:strRef>
              <c:f>'Tot energibruk - sektor'!$A$25</c:f>
              <c:strCache>
                <c:ptCount val="1"/>
                <c:pt idx="0">
                  <c:v>Tjenesteyting</c:v>
                </c:pt>
              </c:strCache>
            </c:strRef>
          </c:tx>
          <c:spPr>
            <a:solidFill>
              <a:srgbClr val="F2942C"/>
            </a:solidFill>
            <a:ln>
              <a:noFill/>
            </a:ln>
            <a:effectLst/>
          </c:spPr>
          <c:cat>
            <c:strRef>
              <c:f>'Tot energibruk - sektor'!$D$23:$AJ$23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'Tot energibruk - sektor'!$D$25:$AJ$25</c:f>
              <c:numCache>
                <c:formatCode>0.0</c:formatCode>
                <c:ptCount val="33"/>
                <c:pt idx="0">
                  <c:v>25.951000000000001</c:v>
                </c:pt>
                <c:pt idx="1">
                  <c:v>26.013999999999999</c:v>
                </c:pt>
                <c:pt idx="2">
                  <c:v>26.556999999999999</c:v>
                </c:pt>
                <c:pt idx="3">
                  <c:v>26.122</c:v>
                </c:pt>
                <c:pt idx="4">
                  <c:v>26.111000000000001</c:v>
                </c:pt>
                <c:pt idx="5">
                  <c:v>26.457999999999998</c:v>
                </c:pt>
                <c:pt idx="6">
                  <c:v>29.388000000000002</c:v>
                </c:pt>
                <c:pt idx="7">
                  <c:v>29.66</c:v>
                </c:pt>
                <c:pt idx="8">
                  <c:v>29.734999999999999</c:v>
                </c:pt>
                <c:pt idx="9">
                  <c:v>29.544</c:v>
                </c:pt>
                <c:pt idx="10">
                  <c:v>26.39</c:v>
                </c:pt>
                <c:pt idx="11">
                  <c:v>30.181000000000001</c:v>
                </c:pt>
                <c:pt idx="12">
                  <c:v>30.986999999999998</c:v>
                </c:pt>
                <c:pt idx="13">
                  <c:v>28.55</c:v>
                </c:pt>
                <c:pt idx="14">
                  <c:v>29.550999999999998</c:v>
                </c:pt>
                <c:pt idx="15">
                  <c:v>28.577999999999999</c:v>
                </c:pt>
                <c:pt idx="16">
                  <c:v>27.824999999999999</c:v>
                </c:pt>
                <c:pt idx="17">
                  <c:v>30.003</c:v>
                </c:pt>
                <c:pt idx="18">
                  <c:v>29.824999999999999</c:v>
                </c:pt>
                <c:pt idx="19">
                  <c:v>32.887999999999998</c:v>
                </c:pt>
                <c:pt idx="20">
                  <c:v>35.232999999999997</c:v>
                </c:pt>
                <c:pt idx="21">
                  <c:v>32.86</c:v>
                </c:pt>
                <c:pt idx="22">
                  <c:v>33.631</c:v>
                </c:pt>
                <c:pt idx="23">
                  <c:v>34.665999999999997</c:v>
                </c:pt>
                <c:pt idx="24">
                  <c:v>32.866999999999997</c:v>
                </c:pt>
                <c:pt idx="25">
                  <c:v>33.000999999999998</c:v>
                </c:pt>
                <c:pt idx="26">
                  <c:v>34.789000000000001</c:v>
                </c:pt>
                <c:pt idx="27">
                  <c:v>34.296999999999997</c:v>
                </c:pt>
                <c:pt idx="28">
                  <c:v>35.579000000000001</c:v>
                </c:pt>
                <c:pt idx="29">
                  <c:v>35.034999999999997</c:v>
                </c:pt>
                <c:pt idx="30">
                  <c:v>33.709000000000003</c:v>
                </c:pt>
                <c:pt idx="31">
                  <c:v>37.143000000000001</c:v>
                </c:pt>
                <c:pt idx="32">
                  <c:v>34.597000000000001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57-46CF-9154-F5DDAD1C3A58}"/>
            </c:ext>
          </c:extLst>
        </c:ser>
        <c:ser>
          <c:idx val="6"/>
          <c:order val="6"/>
          <c:tx>
            <c:strRef>
              <c:f>'Tot energibruk - sektor'!$A$30</c:f>
              <c:strCache>
                <c:ptCount val="1"/>
                <c:pt idx="0">
                  <c:v>Andre næringer</c:v>
                </c:pt>
              </c:strCache>
            </c:strRef>
          </c:tx>
          <c:spPr>
            <a:solidFill>
              <a:srgbClr val="4E6525"/>
            </a:solidFill>
            <a:ln>
              <a:noFill/>
            </a:ln>
            <a:effectLst/>
          </c:spPr>
          <c:cat>
            <c:strRef>
              <c:f>'Tot energibruk - sektor'!$D$23:$AJ$23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'Tot energibruk - sektor'!$D$30:$AJ$30</c:f>
              <c:numCache>
                <c:formatCode>0.0</c:formatCode>
                <c:ptCount val="33"/>
                <c:pt idx="0">
                  <c:v>7.9250000000000007</c:v>
                </c:pt>
                <c:pt idx="1">
                  <c:v>7.7960000000000003</c:v>
                </c:pt>
                <c:pt idx="2">
                  <c:v>7.8030000000000008</c:v>
                </c:pt>
                <c:pt idx="3">
                  <c:v>9.1010000000000009</c:v>
                </c:pt>
                <c:pt idx="4">
                  <c:v>9.0350000000000001</c:v>
                </c:pt>
                <c:pt idx="5">
                  <c:v>8.7309999999999999</c:v>
                </c:pt>
                <c:pt idx="6">
                  <c:v>9.9050000000000011</c:v>
                </c:pt>
                <c:pt idx="7">
                  <c:v>9.6129999999999995</c:v>
                </c:pt>
                <c:pt idx="8">
                  <c:v>10.804</c:v>
                </c:pt>
                <c:pt idx="9">
                  <c:v>11.196000000000002</c:v>
                </c:pt>
                <c:pt idx="10">
                  <c:v>10.618</c:v>
                </c:pt>
                <c:pt idx="11">
                  <c:v>11.396999999999998</c:v>
                </c:pt>
                <c:pt idx="12">
                  <c:v>11.128</c:v>
                </c:pt>
                <c:pt idx="13">
                  <c:v>10.115</c:v>
                </c:pt>
                <c:pt idx="14">
                  <c:v>10.076000000000001</c:v>
                </c:pt>
                <c:pt idx="15">
                  <c:v>9.8989999999999991</c:v>
                </c:pt>
                <c:pt idx="16">
                  <c:v>10.151</c:v>
                </c:pt>
                <c:pt idx="17">
                  <c:v>10.653</c:v>
                </c:pt>
                <c:pt idx="18">
                  <c:v>10.747999999999999</c:v>
                </c:pt>
                <c:pt idx="19">
                  <c:v>10.881</c:v>
                </c:pt>
                <c:pt idx="20">
                  <c:v>10.725</c:v>
                </c:pt>
                <c:pt idx="21">
                  <c:v>10.01</c:v>
                </c:pt>
                <c:pt idx="22">
                  <c:v>10.821000000000002</c:v>
                </c:pt>
                <c:pt idx="23">
                  <c:v>11.147</c:v>
                </c:pt>
                <c:pt idx="24">
                  <c:v>10.696999999999999</c:v>
                </c:pt>
                <c:pt idx="25">
                  <c:v>10.811</c:v>
                </c:pt>
                <c:pt idx="26">
                  <c:v>11.064</c:v>
                </c:pt>
                <c:pt idx="27">
                  <c:v>11.811999999999999</c:v>
                </c:pt>
                <c:pt idx="28">
                  <c:v>12.423</c:v>
                </c:pt>
                <c:pt idx="29">
                  <c:v>11.815999999999999</c:v>
                </c:pt>
                <c:pt idx="30">
                  <c:v>11.932</c:v>
                </c:pt>
                <c:pt idx="31">
                  <c:v>12.616999999999999</c:v>
                </c:pt>
                <c:pt idx="32">
                  <c:v>11.824999999999999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57-46CF-9154-F5DDAD1C3A58}"/>
            </c:ext>
          </c:extLst>
        </c:ser>
        <c:ser>
          <c:idx val="7"/>
          <c:order val="7"/>
          <c:tx>
            <c:strRef>
              <c:f>'Tot energibruk - sektor'!$A$31</c:f>
              <c:strCache>
                <c:ptCount val="1"/>
                <c:pt idx="0">
                  <c:v>Nettap og egenbruk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'Tot energibruk - sektor'!$D$23:$AJ$23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'Tot energibruk - sektor'!$D$31:$AJ$31</c:f>
              <c:numCache>
                <c:formatCode>0.0</c:formatCode>
                <c:ptCount val="33"/>
                <c:pt idx="0" formatCode="General">
                  <c:v>11</c:v>
                </c:pt>
                <c:pt idx="1">
                  <c:v>9.8099999999999987</c:v>
                </c:pt>
                <c:pt idx="2">
                  <c:v>9.9179999999999993</c:v>
                </c:pt>
                <c:pt idx="3">
                  <c:v>11.033999999999999</c:v>
                </c:pt>
                <c:pt idx="4">
                  <c:v>11.739000000000001</c:v>
                </c:pt>
                <c:pt idx="5">
                  <c:v>10.657</c:v>
                </c:pt>
                <c:pt idx="6">
                  <c:v>9.9359999999999999</c:v>
                </c:pt>
                <c:pt idx="7">
                  <c:v>11.483000000000001</c:v>
                </c:pt>
                <c:pt idx="8">
                  <c:v>11.286</c:v>
                </c:pt>
                <c:pt idx="9">
                  <c:v>11.138</c:v>
                </c:pt>
                <c:pt idx="10">
                  <c:v>13.516999999999999</c:v>
                </c:pt>
                <c:pt idx="11">
                  <c:v>13.408999999999999</c:v>
                </c:pt>
                <c:pt idx="12">
                  <c:v>12.443000000000001</c:v>
                </c:pt>
                <c:pt idx="13">
                  <c:v>11.095000000000001</c:v>
                </c:pt>
                <c:pt idx="14">
                  <c:v>12.528</c:v>
                </c:pt>
                <c:pt idx="15">
                  <c:v>13.352</c:v>
                </c:pt>
                <c:pt idx="16">
                  <c:v>12.901</c:v>
                </c:pt>
                <c:pt idx="17">
                  <c:v>13.998999999999999</c:v>
                </c:pt>
                <c:pt idx="18">
                  <c:v>13.468</c:v>
                </c:pt>
                <c:pt idx="19">
                  <c:v>12.295</c:v>
                </c:pt>
                <c:pt idx="20">
                  <c:v>12.589</c:v>
                </c:pt>
                <c:pt idx="21">
                  <c:v>11.294999999999998</c:v>
                </c:pt>
                <c:pt idx="22">
                  <c:v>12.808</c:v>
                </c:pt>
                <c:pt idx="23">
                  <c:v>10.806000000000001</c:v>
                </c:pt>
                <c:pt idx="24">
                  <c:v>10.598999999999998</c:v>
                </c:pt>
                <c:pt idx="25">
                  <c:v>11.363</c:v>
                </c:pt>
                <c:pt idx="26">
                  <c:v>10.97</c:v>
                </c:pt>
                <c:pt idx="27">
                  <c:v>11.250999999999999</c:v>
                </c:pt>
                <c:pt idx="28">
                  <c:v>11.026</c:v>
                </c:pt>
                <c:pt idx="29">
                  <c:v>10.474</c:v>
                </c:pt>
                <c:pt idx="30">
                  <c:v>9.8559999999999999</c:v>
                </c:pt>
                <c:pt idx="31">
                  <c:v>10.010999999999999</c:v>
                </c:pt>
                <c:pt idx="32">
                  <c:v>10.609000000000002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57-46CF-9154-F5DDAD1C3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170560"/>
        <c:axId val="1124916928"/>
      </c:areaChart>
      <c:catAx>
        <c:axId val="162217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4916928"/>
        <c:crosses val="autoZero"/>
        <c:auto val="1"/>
        <c:lblAlgn val="ctr"/>
        <c:lblOffset val="100"/>
        <c:noMultiLvlLbl val="0"/>
      </c:catAx>
      <c:valAx>
        <c:axId val="1124916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22170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872385086481034"/>
          <c:y val="2.3352080989876255E-3"/>
          <c:w val="0.20911420001728193"/>
          <c:h val="0.832472440944881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Tjenesteyting!$A$6</c:f>
              <c:strCache>
                <c:ptCount val="1"/>
                <c:pt idx="0">
                  <c:v>Fossilt drivstoff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Tjenesteyting!$B$5:$AH$5</c15:sqref>
                  </c15:fullRef>
                </c:ext>
              </c:extLst>
              <c:f>Tjenesteyting!$X$5:$AH$5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Tjenesteyting!$B$6:$AH$6</c15:sqref>
                  </c15:fullRef>
                </c:ext>
              </c:extLst>
              <c:f>Tjenesteyting!$X$6:$AH$6</c:f>
              <c:numCache>
                <c:formatCode>0.0</c:formatCode>
                <c:ptCount val="11"/>
                <c:pt idx="0">
                  <c:v>3.6110000000000002</c:v>
                </c:pt>
                <c:pt idx="1">
                  <c:v>4.0289999999999999</c:v>
                </c:pt>
                <c:pt idx="2">
                  <c:v>4.0259999999999998</c:v>
                </c:pt>
                <c:pt idx="3">
                  <c:v>3.8069999999999999</c:v>
                </c:pt>
                <c:pt idx="4">
                  <c:v>4.7169999999999996</c:v>
                </c:pt>
                <c:pt idx="5">
                  <c:v>4.2789999999999999</c:v>
                </c:pt>
                <c:pt idx="6">
                  <c:v>4.452</c:v>
                </c:pt>
                <c:pt idx="7">
                  <c:v>4.3719999999999999</c:v>
                </c:pt>
                <c:pt idx="8">
                  <c:v>4.5170000000000003</c:v>
                </c:pt>
                <c:pt idx="9">
                  <c:v>4.6719999999999997</c:v>
                </c:pt>
                <c:pt idx="10">
                  <c:v>4.4050000000000002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2-4D9C-9F39-95579660655E}"/>
            </c:ext>
          </c:extLst>
        </c:ser>
        <c:ser>
          <c:idx val="1"/>
          <c:order val="1"/>
          <c:tx>
            <c:strRef>
              <c:f>Tjenesteyting!$A$7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Tjenesteyting!$B$5:$AH$5</c15:sqref>
                  </c15:fullRef>
                </c:ext>
              </c:extLst>
              <c:f>Tjenesteyting!$X$5:$AH$5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Tjenesteyting!$B$7:$AH$7</c15:sqref>
                  </c15:fullRef>
                </c:ext>
              </c:extLst>
              <c:f>Tjenesteyting!$X$7:$AH$7</c:f>
              <c:numCache>
                <c:formatCode>0.0</c:formatCode>
                <c:ptCount val="11"/>
                <c:pt idx="0">
                  <c:v>0.69099999999999995</c:v>
                </c:pt>
                <c:pt idx="1">
                  <c:v>0.61799999999999999</c:v>
                </c:pt>
                <c:pt idx="2">
                  <c:v>0.45100000000000001</c:v>
                </c:pt>
                <c:pt idx="3">
                  <c:v>0.441</c:v>
                </c:pt>
                <c:pt idx="4">
                  <c:v>0.45900000000000002</c:v>
                </c:pt>
                <c:pt idx="5">
                  <c:v>0.39600000000000002</c:v>
                </c:pt>
                <c:pt idx="6">
                  <c:v>0.32</c:v>
                </c:pt>
                <c:pt idx="7">
                  <c:v>0.20699999999999999</c:v>
                </c:pt>
                <c:pt idx="8">
                  <c:v>1.4999999999999999E-2</c:v>
                </c:pt>
                <c:pt idx="9">
                  <c:v>0.14899999999999999</c:v>
                </c:pt>
                <c:pt idx="10">
                  <c:v>0.26900000000000002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2-4D9C-9F39-95579660655E}"/>
            </c:ext>
          </c:extLst>
        </c:ser>
        <c:ser>
          <c:idx val="2"/>
          <c:order val="2"/>
          <c:tx>
            <c:strRef>
              <c:f>Tjenesteyting!$A$8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A5DAE9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Tjenesteyting!$B$5:$AH$5</c15:sqref>
                  </c15:fullRef>
                </c:ext>
              </c:extLst>
              <c:f>Tjenesteyting!$X$5:$AH$5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Tjenesteyting!$B$8:$AH$8</c15:sqref>
                  </c15:fullRef>
                </c:ext>
              </c:extLst>
              <c:f>Tjenesteyting!$X$8:$AH$8</c:f>
              <c:numCache>
                <c:formatCode>0.0</c:formatCode>
                <c:ptCount val="11"/>
                <c:pt idx="0">
                  <c:v>26.161999999999999</c:v>
                </c:pt>
                <c:pt idx="1">
                  <c:v>26.497</c:v>
                </c:pt>
                <c:pt idx="2">
                  <c:v>25.116</c:v>
                </c:pt>
                <c:pt idx="3">
                  <c:v>25.15</c:v>
                </c:pt>
                <c:pt idx="4">
                  <c:v>25.710999999999999</c:v>
                </c:pt>
                <c:pt idx="5">
                  <c:v>25.529</c:v>
                </c:pt>
                <c:pt idx="6">
                  <c:v>26.45</c:v>
                </c:pt>
                <c:pt idx="7">
                  <c:v>26.164999999999999</c:v>
                </c:pt>
                <c:pt idx="8">
                  <c:v>25.306000000000001</c:v>
                </c:pt>
                <c:pt idx="9">
                  <c:v>27.143000000000001</c:v>
                </c:pt>
                <c:pt idx="10">
                  <c:v>25.745000000000001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2-4D9C-9F39-95579660655E}"/>
            </c:ext>
          </c:extLst>
        </c:ser>
        <c:ser>
          <c:idx val="3"/>
          <c:order val="3"/>
          <c:tx>
            <c:strRef>
              <c:f>Tjenesteyting!$A$9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Tjenesteyting!$B$5:$AH$5</c15:sqref>
                  </c15:fullRef>
                </c:ext>
              </c:extLst>
              <c:f>Tjenesteyting!$X$5:$AH$5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Tjenesteyting!$B$9:$AH$9</c15:sqref>
                  </c15:fullRef>
                </c:ext>
              </c:extLst>
              <c:f>Tjenesteyting!$X$9:$AH$9</c:f>
              <c:numCache>
                <c:formatCode>0.0</c:formatCode>
                <c:ptCount val="11"/>
                <c:pt idx="0">
                  <c:v>0.36499999999999999</c:v>
                </c:pt>
                <c:pt idx="1">
                  <c:v>0.377</c:v>
                </c:pt>
                <c:pt idx="2">
                  <c:v>0.28799999999999998</c:v>
                </c:pt>
                <c:pt idx="3">
                  <c:v>0.33300000000000002</c:v>
                </c:pt>
                <c:pt idx="4">
                  <c:v>0.32400000000000001</c:v>
                </c:pt>
                <c:pt idx="5">
                  <c:v>0.33300000000000002</c:v>
                </c:pt>
                <c:pt idx="6">
                  <c:v>0.315</c:v>
                </c:pt>
                <c:pt idx="7">
                  <c:v>0.42799999999999999</c:v>
                </c:pt>
                <c:pt idx="8">
                  <c:v>0.437</c:v>
                </c:pt>
                <c:pt idx="9">
                  <c:v>0.37</c:v>
                </c:pt>
                <c:pt idx="10">
                  <c:v>0.32300000000000001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B2-4D9C-9F39-95579660655E}"/>
            </c:ext>
          </c:extLst>
        </c:ser>
        <c:ser>
          <c:idx val="4"/>
          <c:order val="4"/>
          <c:tx>
            <c:strRef>
              <c:f>Tjenesteyting!$A$10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Tjenesteyting!$B$5:$AH$5</c15:sqref>
                  </c15:fullRef>
                </c:ext>
              </c:extLst>
              <c:f>Tjenesteyting!$X$5:$AH$5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Tjenesteyting!$B$10:$AH$10</c15:sqref>
                  </c15:fullRef>
                </c:ext>
              </c:extLst>
              <c:f>Tjenesteyting!$X$10:$AH$10</c:f>
              <c:numCache>
                <c:formatCode>0.0</c:formatCode>
                <c:ptCount val="11"/>
                <c:pt idx="0">
                  <c:v>2.76</c:v>
                </c:pt>
                <c:pt idx="1">
                  <c:v>3.12</c:v>
                </c:pt>
                <c:pt idx="2">
                  <c:v>2.9670000000000001</c:v>
                </c:pt>
                <c:pt idx="3">
                  <c:v>3.2559999999999998</c:v>
                </c:pt>
                <c:pt idx="4">
                  <c:v>3.552</c:v>
                </c:pt>
                <c:pt idx="5">
                  <c:v>3.742</c:v>
                </c:pt>
                <c:pt idx="6">
                  <c:v>4.0129999999999999</c:v>
                </c:pt>
                <c:pt idx="7">
                  <c:v>3.8319999999999999</c:v>
                </c:pt>
                <c:pt idx="8">
                  <c:v>3.4060000000000001</c:v>
                </c:pt>
                <c:pt idx="9">
                  <c:v>4.1230000000000002</c:v>
                </c:pt>
                <c:pt idx="10">
                  <c:v>3.8540000000000001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B2-4D9C-9F39-955796606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550479"/>
        <c:axId val="1124905888"/>
      </c:barChart>
      <c:catAx>
        <c:axId val="10055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4905888"/>
        <c:crosses val="autoZero"/>
        <c:auto val="1"/>
        <c:lblAlgn val="ctr"/>
        <c:lblOffset val="100"/>
        <c:noMultiLvlLbl val="0"/>
      </c:catAx>
      <c:valAx>
        <c:axId val="1124905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55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339470277318113"/>
          <c:y val="0.152991198700408"/>
          <c:w val="0.19538942815386409"/>
          <c:h val="0.4026095203773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'Formål i bygg'!$A$6</c:f>
              <c:strCache>
                <c:ptCount val="1"/>
                <c:pt idx="0">
                  <c:v>Romoppvarming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'Formål i bygg'!$B$1:$N$1</c15:sqref>
                  </c15:fullRef>
                </c:ext>
              </c:extLst>
              <c:f>'Formål i bygg'!$D$1:$N$1</c:f>
              <c:strCache>
                <c:ptCount val="11"/>
                <c:pt idx="0">
                  <c:v>Barnehage</c:v>
                </c:pt>
                <c:pt idx="1">
                  <c:v>Skole </c:v>
                </c:pt>
                <c:pt idx="2">
                  <c:v>Universitet</c:v>
                </c:pt>
                <c:pt idx="3">
                  <c:v>Kontor</c:v>
                </c:pt>
                <c:pt idx="4">
                  <c:v>Forretning</c:v>
                </c:pt>
                <c:pt idx="5">
                  <c:v>Hotell</c:v>
                </c:pt>
                <c:pt idx="6">
                  <c:v>Sykehus</c:v>
                </c:pt>
                <c:pt idx="7">
                  <c:v>Sykehjem</c:v>
                </c:pt>
                <c:pt idx="8">
                  <c:v>Idrettsbygg</c:v>
                </c:pt>
                <c:pt idx="9">
                  <c:v>Kulturbygg</c:v>
                </c:pt>
                <c:pt idx="10">
                  <c:v>Lett industri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'Formål i bygg'!$B$6:$N$6</c15:sqref>
                  </c15:fullRef>
                </c:ext>
              </c:extLst>
              <c:f>'Formål i bygg'!$D$6:$N$6</c:f>
              <c:numCache>
                <c:formatCode>_-* #\ ##0.0_-;\-* #\ ##0.0_-;_-* "-"??_-;_-@_-</c:formatCode>
                <c:ptCount val="11"/>
                <c:pt idx="0">
                  <c:v>0.24566440717188057</c:v>
                </c:pt>
                <c:pt idx="1">
                  <c:v>1.7364184689195967</c:v>
                </c:pt>
                <c:pt idx="2">
                  <c:v>0.2642317475349103</c:v>
                </c:pt>
                <c:pt idx="3">
                  <c:v>2.6695202011498669</c:v>
                </c:pt>
                <c:pt idx="4">
                  <c:v>3.8581824526577164</c:v>
                </c:pt>
                <c:pt idx="5">
                  <c:v>0.89427110995199166</c:v>
                </c:pt>
                <c:pt idx="6">
                  <c:v>0.6613955599373571</c:v>
                </c:pt>
                <c:pt idx="7">
                  <c:v>0.74579524739570791</c:v>
                </c:pt>
                <c:pt idx="8">
                  <c:v>0.50820410037780928</c:v>
                </c:pt>
                <c:pt idx="9">
                  <c:v>0.43733325829059161</c:v>
                </c:pt>
                <c:pt idx="10">
                  <c:v>3.6027376207767356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6-41B0-A051-6E3FAF7E37AA}"/>
            </c:ext>
          </c:extLst>
        </c:ser>
        <c:ser>
          <c:idx val="3"/>
          <c:order val="1"/>
          <c:tx>
            <c:strRef>
              <c:f>'Formål i bygg'!$A$5</c:f>
              <c:strCache>
                <c:ptCount val="1"/>
                <c:pt idx="0">
                  <c:v>Tappevannsoppvarming</c:v>
                </c:pt>
              </c:strCache>
            </c:strRef>
          </c:tx>
          <c:spPr>
            <a:solidFill>
              <a:srgbClr val="8B4E3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'Formål i bygg'!$B$1:$N$1</c15:sqref>
                  </c15:fullRef>
                </c:ext>
              </c:extLst>
              <c:f>'Formål i bygg'!$D$1:$N$1</c:f>
              <c:strCache>
                <c:ptCount val="11"/>
                <c:pt idx="0">
                  <c:v>Barnehage</c:v>
                </c:pt>
                <c:pt idx="1">
                  <c:v>Skole </c:v>
                </c:pt>
                <c:pt idx="2">
                  <c:v>Universitet</c:v>
                </c:pt>
                <c:pt idx="3">
                  <c:v>Kontor</c:v>
                </c:pt>
                <c:pt idx="4">
                  <c:v>Forretning</c:v>
                </c:pt>
                <c:pt idx="5">
                  <c:v>Hotell</c:v>
                </c:pt>
                <c:pt idx="6">
                  <c:v>Sykehus</c:v>
                </c:pt>
                <c:pt idx="7">
                  <c:v>Sykehjem</c:v>
                </c:pt>
                <c:pt idx="8">
                  <c:v>Idrettsbygg</c:v>
                </c:pt>
                <c:pt idx="9">
                  <c:v>Kulturbygg</c:v>
                </c:pt>
                <c:pt idx="10">
                  <c:v>Lett industri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'Formål i bygg'!$B$5:$N$5</c15:sqref>
                  </c15:fullRef>
                </c:ext>
              </c:extLst>
              <c:f>'Formål i bygg'!$D$5:$N$5</c:f>
              <c:numCache>
                <c:formatCode>_-* #\ ##0.0_-;\-* #\ ##0.0_-;_-* "-"??_-;_-@_-</c:formatCode>
                <c:ptCount val="11"/>
                <c:pt idx="0">
                  <c:v>1.9790688537921777E-2</c:v>
                </c:pt>
                <c:pt idx="1">
                  <c:v>0.15568360182969956</c:v>
                </c:pt>
                <c:pt idx="2">
                  <c:v>1.4738703596655217E-2</c:v>
                </c:pt>
                <c:pt idx="3">
                  <c:v>0.15223580444648763</c:v>
                </c:pt>
                <c:pt idx="4">
                  <c:v>0.37149260854651606</c:v>
                </c:pt>
                <c:pt idx="5">
                  <c:v>0.2042623435295032</c:v>
                </c:pt>
                <c:pt idx="6">
                  <c:v>0.14665458838412262</c:v>
                </c:pt>
                <c:pt idx="7">
                  <c:v>0.17279470077060868</c:v>
                </c:pt>
                <c:pt idx="8">
                  <c:v>0.18283094576735762</c:v>
                </c:pt>
                <c:pt idx="9">
                  <c:v>3.3667448446489119E-2</c:v>
                </c:pt>
                <c:pt idx="10">
                  <c:v>0.23542643505102864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6-41B0-A051-6E3FAF7E37AA}"/>
            </c:ext>
          </c:extLst>
        </c:ser>
        <c:ser>
          <c:idx val="5"/>
          <c:order val="2"/>
          <c:tx>
            <c:strRef>
              <c:f>'Formål i bygg'!$A$7</c:f>
              <c:strCache>
                <c:ptCount val="1"/>
                <c:pt idx="0">
                  <c:v>Belysning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'Formål i bygg'!$B$1:$N$1</c15:sqref>
                  </c15:fullRef>
                </c:ext>
              </c:extLst>
              <c:f>'Formål i bygg'!$D$1:$N$1</c:f>
              <c:strCache>
                <c:ptCount val="11"/>
                <c:pt idx="0">
                  <c:v>Barnehage</c:v>
                </c:pt>
                <c:pt idx="1">
                  <c:v>Skole </c:v>
                </c:pt>
                <c:pt idx="2">
                  <c:v>Universitet</c:v>
                </c:pt>
                <c:pt idx="3">
                  <c:v>Kontor</c:v>
                </c:pt>
                <c:pt idx="4">
                  <c:v>Forretning</c:v>
                </c:pt>
                <c:pt idx="5">
                  <c:v>Hotell</c:v>
                </c:pt>
                <c:pt idx="6">
                  <c:v>Sykehus</c:v>
                </c:pt>
                <c:pt idx="7">
                  <c:v>Sykehjem</c:v>
                </c:pt>
                <c:pt idx="8">
                  <c:v>Idrettsbygg</c:v>
                </c:pt>
                <c:pt idx="9">
                  <c:v>Kulturbygg</c:v>
                </c:pt>
                <c:pt idx="10">
                  <c:v>Lett industri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'Formål i bygg'!$B$7:$N$7</c15:sqref>
                  </c15:fullRef>
                </c:ext>
              </c:extLst>
              <c:f>'Formål i bygg'!$D$7:$N$7</c:f>
              <c:numCache>
                <c:formatCode>_-* #\ ##0.0_-;\-* #\ ##0.0_-;_-* "-"??_-;_-@_-</c:formatCode>
                <c:ptCount val="11"/>
                <c:pt idx="0">
                  <c:v>3.9165423794966715E-2</c:v>
                </c:pt>
                <c:pt idx="1">
                  <c:v>0.32433532348881761</c:v>
                </c:pt>
                <c:pt idx="2">
                  <c:v>7.0010394386597521E-2</c:v>
                </c:pt>
                <c:pt idx="3">
                  <c:v>0.7231361048252759</c:v>
                </c:pt>
                <c:pt idx="4">
                  <c:v>1.8777686475958602</c:v>
                </c:pt>
                <c:pt idx="5">
                  <c:v>0.30438923998366491</c:v>
                </c:pt>
                <c:pt idx="6">
                  <c:v>0.21865094805474705</c:v>
                </c:pt>
                <c:pt idx="7">
                  <c:v>0.25749654455116638</c:v>
                </c:pt>
                <c:pt idx="8">
                  <c:v>7.3132378306943011E-2</c:v>
                </c:pt>
                <c:pt idx="9">
                  <c:v>7.3295843630166668E-2</c:v>
                </c:pt>
                <c:pt idx="10">
                  <c:v>0.4193417148815714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F6-41B0-A051-6E3FAF7E37AA}"/>
            </c:ext>
          </c:extLst>
        </c:ser>
        <c:ser>
          <c:idx val="1"/>
          <c:order val="3"/>
          <c:tx>
            <c:strRef>
              <c:f>'Formål i bygg'!$A$3</c:f>
              <c:strCache>
                <c:ptCount val="1"/>
                <c:pt idx="0">
                  <c:v>Elspesifikt utstyr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'Formål i bygg'!$B$1:$N$1</c15:sqref>
                  </c15:fullRef>
                </c:ext>
              </c:extLst>
              <c:f>'Formål i bygg'!$D$1:$N$1</c:f>
              <c:strCache>
                <c:ptCount val="11"/>
                <c:pt idx="0">
                  <c:v>Barnehage</c:v>
                </c:pt>
                <c:pt idx="1">
                  <c:v>Skole </c:v>
                </c:pt>
                <c:pt idx="2">
                  <c:v>Universitet</c:v>
                </c:pt>
                <c:pt idx="3">
                  <c:v>Kontor</c:v>
                </c:pt>
                <c:pt idx="4">
                  <c:v>Forretning</c:v>
                </c:pt>
                <c:pt idx="5">
                  <c:v>Hotell</c:v>
                </c:pt>
                <c:pt idx="6">
                  <c:v>Sykehus</c:v>
                </c:pt>
                <c:pt idx="7">
                  <c:v>Sykehjem</c:v>
                </c:pt>
                <c:pt idx="8">
                  <c:v>Idrettsbygg</c:v>
                </c:pt>
                <c:pt idx="9">
                  <c:v>Kulturbygg</c:v>
                </c:pt>
                <c:pt idx="10">
                  <c:v>Lett industri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'Formål i bygg'!$B$3:$N$3</c15:sqref>
                  </c15:fullRef>
                </c:ext>
              </c:extLst>
              <c:f>'Formål i bygg'!$D$3:$N$3</c:f>
              <c:numCache>
                <c:formatCode>_-* #\ ##0.0_-;\-* #\ ##0.0_-;_-* "-"??_-;_-@_-</c:formatCode>
                <c:ptCount val="11"/>
                <c:pt idx="0">
                  <c:v>3.2156874273762133E-2</c:v>
                </c:pt>
                <c:pt idx="1">
                  <c:v>0.21303709669160217</c:v>
                </c:pt>
                <c:pt idx="2">
                  <c:v>0.17918505367515866</c:v>
                </c:pt>
                <c:pt idx="3">
                  <c:v>2.1774108207594534</c:v>
                </c:pt>
                <c:pt idx="4">
                  <c:v>2.207646753592821</c:v>
                </c:pt>
                <c:pt idx="5">
                  <c:v>4.1653264418817289E-2</c:v>
                </c:pt>
                <c:pt idx="6">
                  <c:v>0.31117482291580828</c:v>
                </c:pt>
                <c:pt idx="7">
                  <c:v>0</c:v>
                </c:pt>
                <c:pt idx="8">
                  <c:v>0.15011382915635677</c:v>
                </c:pt>
                <c:pt idx="9">
                  <c:v>7.020588177089615E-2</c:v>
                </c:pt>
                <c:pt idx="10">
                  <c:v>0.57384620980021039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F6-41B0-A051-6E3FAF7E37AA}"/>
            </c:ext>
          </c:extLst>
        </c:ser>
        <c:ser>
          <c:idx val="2"/>
          <c:order val="4"/>
          <c:tx>
            <c:strRef>
              <c:f>'Formål i bygg'!$A$4</c:f>
              <c:strCache>
                <c:ptCount val="1"/>
                <c:pt idx="0">
                  <c:v>Vifter og pumper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'Formål i bygg'!$B$1:$N$1</c15:sqref>
                  </c15:fullRef>
                </c:ext>
              </c:extLst>
              <c:f>'Formål i bygg'!$D$1:$N$1</c:f>
              <c:strCache>
                <c:ptCount val="11"/>
                <c:pt idx="0">
                  <c:v>Barnehage</c:v>
                </c:pt>
                <c:pt idx="1">
                  <c:v>Skole </c:v>
                </c:pt>
                <c:pt idx="2">
                  <c:v>Universitet</c:v>
                </c:pt>
                <c:pt idx="3">
                  <c:v>Kontor</c:v>
                </c:pt>
                <c:pt idx="4">
                  <c:v>Forretning</c:v>
                </c:pt>
                <c:pt idx="5">
                  <c:v>Hotell</c:v>
                </c:pt>
                <c:pt idx="6">
                  <c:v>Sykehus</c:v>
                </c:pt>
                <c:pt idx="7">
                  <c:v>Sykehjem</c:v>
                </c:pt>
                <c:pt idx="8">
                  <c:v>Idrettsbygg</c:v>
                </c:pt>
                <c:pt idx="9">
                  <c:v>Kulturbygg</c:v>
                </c:pt>
                <c:pt idx="10">
                  <c:v>Lett industri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'Formål i bygg'!$B$4:$N$4</c15:sqref>
                  </c15:fullRef>
                </c:ext>
              </c:extLst>
              <c:f>'Formål i bygg'!$D$4:$N$4</c:f>
              <c:numCache>
                <c:formatCode>_-* #\ ##0.0_-;\-* #\ ##0.0_-;_-* "-"??_-;_-@_-</c:formatCode>
                <c:ptCount val="11"/>
                <c:pt idx="0">
                  <c:v>5.9394109760151054E-2</c:v>
                </c:pt>
                <c:pt idx="1">
                  <c:v>0.56519117259501539</c:v>
                </c:pt>
                <c:pt idx="2">
                  <c:v>0.12160169540148473</c:v>
                </c:pt>
                <c:pt idx="3">
                  <c:v>1.028589612351176</c:v>
                </c:pt>
                <c:pt idx="4">
                  <c:v>2.235746625104631</c:v>
                </c:pt>
                <c:pt idx="5">
                  <c:v>0.36724249628762151</c:v>
                </c:pt>
                <c:pt idx="6">
                  <c:v>0.4097379333406907</c:v>
                </c:pt>
                <c:pt idx="7">
                  <c:v>0.39755738661027978</c:v>
                </c:pt>
                <c:pt idx="8">
                  <c:v>0.11070157669100984</c:v>
                </c:pt>
                <c:pt idx="9">
                  <c:v>0.12335246669195533</c:v>
                </c:pt>
                <c:pt idx="10">
                  <c:v>0.83562063490969662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F6-41B0-A051-6E3FAF7E37AA}"/>
            </c:ext>
          </c:extLst>
        </c:ser>
        <c:ser>
          <c:idx val="0"/>
          <c:order val="5"/>
          <c:tx>
            <c:strRef>
              <c:f>'Formål i bygg'!$A$2</c:f>
              <c:strCache>
                <c:ptCount val="1"/>
                <c:pt idx="0">
                  <c:v>Kjøling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'Formål i bygg'!$B$1:$N$1</c15:sqref>
                  </c15:fullRef>
                </c:ext>
              </c:extLst>
              <c:f>'Formål i bygg'!$D$1:$N$1</c:f>
              <c:strCache>
                <c:ptCount val="11"/>
                <c:pt idx="0">
                  <c:v>Barnehage</c:v>
                </c:pt>
                <c:pt idx="1">
                  <c:v>Skole </c:v>
                </c:pt>
                <c:pt idx="2">
                  <c:v>Universitet</c:v>
                </c:pt>
                <c:pt idx="3">
                  <c:v>Kontor</c:v>
                </c:pt>
                <c:pt idx="4">
                  <c:v>Forretning</c:v>
                </c:pt>
                <c:pt idx="5">
                  <c:v>Hotell</c:v>
                </c:pt>
                <c:pt idx="6">
                  <c:v>Sykehus</c:v>
                </c:pt>
                <c:pt idx="7">
                  <c:v>Sykehjem</c:v>
                </c:pt>
                <c:pt idx="8">
                  <c:v>Idrettsbygg</c:v>
                </c:pt>
                <c:pt idx="9">
                  <c:v>Kulturbygg</c:v>
                </c:pt>
                <c:pt idx="10">
                  <c:v>Lett industri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'Formål i bygg'!$B$2:$N$2</c15:sqref>
                  </c15:fullRef>
                </c:ext>
              </c:extLst>
              <c:f>'Formål i bygg'!$D$2:$N$2</c:f>
              <c:numCache>
                <c:formatCode>_-* #\ ##0.0_-;\-* #\ ##0.0_-;_-* "-"??_-;_-@_-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0.14563093932966156</c:v>
                </c:pt>
                <c:pt idx="3">
                  <c:v>0.60583622306771712</c:v>
                </c:pt>
                <c:pt idx="4">
                  <c:v>1.3671227147427401</c:v>
                </c:pt>
                <c:pt idx="5">
                  <c:v>0.18655846381321467</c:v>
                </c:pt>
                <c:pt idx="6">
                  <c:v>0.19828319264172289</c:v>
                </c:pt>
                <c:pt idx="7">
                  <c:v>0</c:v>
                </c:pt>
                <c:pt idx="8">
                  <c:v>0</c:v>
                </c:pt>
                <c:pt idx="9">
                  <c:v>6.8954018352981053E-2</c:v>
                </c:pt>
                <c:pt idx="10">
                  <c:v>0.44328391770080011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F6-41B0-A051-6E3FAF7E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7303264"/>
        <c:axId val="337309088"/>
      </c:barChart>
      <c:catAx>
        <c:axId val="3373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37309088"/>
        <c:crosses val="autoZero"/>
        <c:auto val="1"/>
        <c:lblAlgn val="ctr"/>
        <c:lblOffset val="100"/>
        <c:noMultiLvlLbl val="0"/>
      </c:catAx>
      <c:valAx>
        <c:axId val="337309088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3730326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Yrkesbygg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CE-48DF-B7B9-48F51A6DF37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CE-48DF-B7B9-48F51A6DF37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CE-48DF-B7B9-48F51A6DF374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CE-48DF-B7B9-48F51A6DF374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ACE-48DF-B7B9-48F51A6DF374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ACE-48DF-B7B9-48F51A6DF3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'Formål i bygg'!$A$11:$A$16</c:f>
              <c:strCache>
                <c:ptCount val="6"/>
                <c:pt idx="0">
                  <c:v>Romoppvarming</c:v>
                </c:pt>
                <c:pt idx="1">
                  <c:v>Tappevannsoppvarming</c:v>
                </c:pt>
                <c:pt idx="2">
                  <c:v>Belysning</c:v>
                </c:pt>
                <c:pt idx="3">
                  <c:v>Elspesifikt utstyr</c:v>
                </c:pt>
                <c:pt idx="4">
                  <c:v>Vifter og pumper</c:v>
                </c:pt>
                <c:pt idx="5">
                  <c:v>Kjøling</c:v>
                </c:pt>
              </c:strCache>
            </c:strRef>
          </c:cat>
          <c:val>
            <c:numRef>
              <c:f>'Formål i bygg'!$C$11:$C$16</c:f>
              <c:numCache>
                <c:formatCode>_-* #\ ##0_-;\-* #\ ##0_-;_-* "-"??_-;_-@_-</c:formatCode>
                <c:ptCount val="6"/>
                <c:pt idx="0">
                  <c:v>15.623754174164167</c:v>
                </c:pt>
                <c:pt idx="1">
                  <c:v>1.6895778689063903</c:v>
                </c:pt>
                <c:pt idx="2">
                  <c:v>4.3807225634997771</c:v>
                </c:pt>
                <c:pt idx="3">
                  <c:v>5.9564306070548874</c:v>
                </c:pt>
                <c:pt idx="4">
                  <c:v>6.2547357097437128</c:v>
                </c:pt>
                <c:pt idx="5">
                  <c:v>3.015669469648838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CE-48DF-B7B9-48F51A6DF37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Boliger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02-42BF-8A0D-C4A0431D030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02-42BF-8A0D-C4A0431D030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02-42BF-8A0D-C4A0431D0304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02-42BF-8A0D-C4A0431D0304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02-42BF-8A0D-C4A0431D03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'Formål i bygg'!$A$11:$A$15</c:f>
              <c:strCache>
                <c:ptCount val="5"/>
                <c:pt idx="0">
                  <c:v>Romoppvarming</c:v>
                </c:pt>
                <c:pt idx="1">
                  <c:v>Tappevannsoppvarming</c:v>
                </c:pt>
                <c:pt idx="2">
                  <c:v>Belysning</c:v>
                </c:pt>
                <c:pt idx="3">
                  <c:v>Elspesifikt utstyr</c:v>
                </c:pt>
                <c:pt idx="4">
                  <c:v>Vifter og pumper</c:v>
                </c:pt>
              </c:strCache>
            </c:strRef>
          </c:cat>
          <c:val>
            <c:numRef>
              <c:f>'Formål i bygg'!$B$11:$B$15</c:f>
              <c:numCache>
                <c:formatCode>_-* #\ ##0_-;\-* #\ ##0_-;_-* "-"??_-;_-@_-</c:formatCode>
                <c:ptCount val="5"/>
                <c:pt idx="0">
                  <c:v>31.301495683562589</c:v>
                </c:pt>
                <c:pt idx="1">
                  <c:v>8.7833755230878676</c:v>
                </c:pt>
                <c:pt idx="2">
                  <c:v>2.5525361970919018</c:v>
                </c:pt>
                <c:pt idx="3">
                  <c:v>4.2784825404423303</c:v>
                </c:pt>
                <c:pt idx="4">
                  <c:v>0.4947462197271828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02-42BF-8A0D-C4A0431D03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'Formål i bygg'!$A$6</c:f>
              <c:strCache>
                <c:ptCount val="1"/>
                <c:pt idx="0">
                  <c:v>Romoppvarming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'Formål i bygg'!$B$1:$N$1</c:f>
              <c:strCache>
                <c:ptCount val="13"/>
                <c:pt idx="0">
                  <c:v>Leilighet</c:v>
                </c:pt>
                <c:pt idx="1">
                  <c:v>Småhus</c:v>
                </c:pt>
                <c:pt idx="2">
                  <c:v>Barnehage</c:v>
                </c:pt>
                <c:pt idx="3">
                  <c:v>Skole </c:v>
                </c:pt>
                <c:pt idx="4">
                  <c:v>Universitet</c:v>
                </c:pt>
                <c:pt idx="5">
                  <c:v>Kontor</c:v>
                </c:pt>
                <c:pt idx="6">
                  <c:v>Forretning</c:v>
                </c:pt>
                <c:pt idx="7">
                  <c:v>Hotell</c:v>
                </c:pt>
                <c:pt idx="8">
                  <c:v>Sykehus</c:v>
                </c:pt>
                <c:pt idx="9">
                  <c:v>Sykehjem</c:v>
                </c:pt>
                <c:pt idx="10">
                  <c:v>Idrettsbygg</c:v>
                </c:pt>
                <c:pt idx="11">
                  <c:v>Kulturbygg</c:v>
                </c:pt>
                <c:pt idx="12">
                  <c:v>Lett industri</c:v>
                </c:pt>
              </c:strCache>
            </c:strRef>
          </c:cat>
          <c:val>
            <c:numRef>
              <c:f>'Formål i bygg'!$B$6:$N$6</c:f>
              <c:numCache>
                <c:formatCode>_-* #\ ##0.0_-;\-* #\ ##0.0_-;_-* "-"??_-;_-@_-</c:formatCode>
                <c:ptCount val="13"/>
                <c:pt idx="0">
                  <c:v>4.0461372915738147</c:v>
                </c:pt>
                <c:pt idx="1">
                  <c:v>27.255358391988775</c:v>
                </c:pt>
                <c:pt idx="2">
                  <c:v>0.24566440717188057</c:v>
                </c:pt>
                <c:pt idx="3">
                  <c:v>1.7364184689195967</c:v>
                </c:pt>
                <c:pt idx="4">
                  <c:v>0.2642317475349103</c:v>
                </c:pt>
                <c:pt idx="5">
                  <c:v>2.6695202011498669</c:v>
                </c:pt>
                <c:pt idx="6">
                  <c:v>3.8581824526577164</c:v>
                </c:pt>
                <c:pt idx="7">
                  <c:v>0.89427110995199166</c:v>
                </c:pt>
                <c:pt idx="8">
                  <c:v>0.6613955599373571</c:v>
                </c:pt>
                <c:pt idx="9">
                  <c:v>0.74579524739570791</c:v>
                </c:pt>
                <c:pt idx="10">
                  <c:v>0.50820410037780928</c:v>
                </c:pt>
                <c:pt idx="11">
                  <c:v>0.43733325829059161</c:v>
                </c:pt>
                <c:pt idx="12">
                  <c:v>3.6027376207767356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6-4AD2-A19C-82C48F33475B}"/>
            </c:ext>
          </c:extLst>
        </c:ser>
        <c:ser>
          <c:idx val="3"/>
          <c:order val="1"/>
          <c:tx>
            <c:strRef>
              <c:f>'Formål i bygg'!$A$5</c:f>
              <c:strCache>
                <c:ptCount val="1"/>
                <c:pt idx="0">
                  <c:v>Tappevannsoppvarming</c:v>
                </c:pt>
              </c:strCache>
            </c:strRef>
          </c:tx>
          <c:spPr>
            <a:solidFill>
              <a:srgbClr val="8B4E35"/>
            </a:solidFill>
            <a:ln>
              <a:noFill/>
            </a:ln>
            <a:effectLst/>
          </c:spPr>
          <c:invertIfNegative val="0"/>
          <c:cat>
            <c:strRef>
              <c:f>'Formål i bygg'!$B$1:$N$1</c:f>
              <c:strCache>
                <c:ptCount val="13"/>
                <c:pt idx="0">
                  <c:v>Leilighet</c:v>
                </c:pt>
                <c:pt idx="1">
                  <c:v>Småhus</c:v>
                </c:pt>
                <c:pt idx="2">
                  <c:v>Barnehage</c:v>
                </c:pt>
                <c:pt idx="3">
                  <c:v>Skole </c:v>
                </c:pt>
                <c:pt idx="4">
                  <c:v>Universitet</c:v>
                </c:pt>
                <c:pt idx="5">
                  <c:v>Kontor</c:v>
                </c:pt>
                <c:pt idx="6">
                  <c:v>Forretning</c:v>
                </c:pt>
                <c:pt idx="7">
                  <c:v>Hotell</c:v>
                </c:pt>
                <c:pt idx="8">
                  <c:v>Sykehus</c:v>
                </c:pt>
                <c:pt idx="9">
                  <c:v>Sykehjem</c:v>
                </c:pt>
                <c:pt idx="10">
                  <c:v>Idrettsbygg</c:v>
                </c:pt>
                <c:pt idx="11">
                  <c:v>Kulturbygg</c:v>
                </c:pt>
                <c:pt idx="12">
                  <c:v>Lett industri</c:v>
                </c:pt>
              </c:strCache>
            </c:strRef>
          </c:cat>
          <c:val>
            <c:numRef>
              <c:f>'Formål i bygg'!$B$5:$N$5</c:f>
              <c:numCache>
                <c:formatCode>_-* #\ ##0.0_-;\-* #\ ##0.0_-;_-* "-"??_-;_-@_-</c:formatCode>
                <c:ptCount val="13"/>
                <c:pt idx="0">
                  <c:v>1.5704039509103604</c:v>
                </c:pt>
                <c:pt idx="1">
                  <c:v>7.2129715721775067</c:v>
                </c:pt>
                <c:pt idx="2">
                  <c:v>1.9790688537921777E-2</c:v>
                </c:pt>
                <c:pt idx="3">
                  <c:v>0.15568360182969956</c:v>
                </c:pt>
                <c:pt idx="4">
                  <c:v>1.4738703596655217E-2</c:v>
                </c:pt>
                <c:pt idx="5">
                  <c:v>0.15223580444648763</c:v>
                </c:pt>
                <c:pt idx="6">
                  <c:v>0.37149260854651606</c:v>
                </c:pt>
                <c:pt idx="7">
                  <c:v>0.2042623435295032</c:v>
                </c:pt>
                <c:pt idx="8">
                  <c:v>0.14665458838412262</c:v>
                </c:pt>
                <c:pt idx="9">
                  <c:v>0.17279470077060868</c:v>
                </c:pt>
                <c:pt idx="10">
                  <c:v>0.18283094576735762</c:v>
                </c:pt>
                <c:pt idx="11">
                  <c:v>3.3667448446489119E-2</c:v>
                </c:pt>
                <c:pt idx="12">
                  <c:v>0.23542643505102864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6-4AD2-A19C-82C48F33475B}"/>
            </c:ext>
          </c:extLst>
        </c:ser>
        <c:ser>
          <c:idx val="5"/>
          <c:order val="2"/>
          <c:tx>
            <c:strRef>
              <c:f>'Formål i bygg'!$A$7</c:f>
              <c:strCache>
                <c:ptCount val="1"/>
                <c:pt idx="0">
                  <c:v>Belysning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'Formål i bygg'!$B$1:$N$1</c:f>
              <c:strCache>
                <c:ptCount val="13"/>
                <c:pt idx="0">
                  <c:v>Leilighet</c:v>
                </c:pt>
                <c:pt idx="1">
                  <c:v>Småhus</c:v>
                </c:pt>
                <c:pt idx="2">
                  <c:v>Barnehage</c:v>
                </c:pt>
                <c:pt idx="3">
                  <c:v>Skole </c:v>
                </c:pt>
                <c:pt idx="4">
                  <c:v>Universitet</c:v>
                </c:pt>
                <c:pt idx="5">
                  <c:v>Kontor</c:v>
                </c:pt>
                <c:pt idx="6">
                  <c:v>Forretning</c:v>
                </c:pt>
                <c:pt idx="7">
                  <c:v>Hotell</c:v>
                </c:pt>
                <c:pt idx="8">
                  <c:v>Sykehus</c:v>
                </c:pt>
                <c:pt idx="9">
                  <c:v>Sykehjem</c:v>
                </c:pt>
                <c:pt idx="10">
                  <c:v>Idrettsbygg</c:v>
                </c:pt>
                <c:pt idx="11">
                  <c:v>Kulturbygg</c:v>
                </c:pt>
                <c:pt idx="12">
                  <c:v>Lett industri</c:v>
                </c:pt>
              </c:strCache>
            </c:strRef>
          </c:cat>
          <c:val>
            <c:numRef>
              <c:f>'Formål i bygg'!$B$7:$N$7</c:f>
              <c:numCache>
                <c:formatCode>_-* #\ ##0.0_-;\-* #\ ##0.0_-;_-* "-"??_-;_-@_-</c:formatCode>
                <c:ptCount val="13"/>
                <c:pt idx="0">
                  <c:v>0.45643000707602782</c:v>
                </c:pt>
                <c:pt idx="1">
                  <c:v>2.0961061900158739</c:v>
                </c:pt>
                <c:pt idx="2">
                  <c:v>3.9165423794966715E-2</c:v>
                </c:pt>
                <c:pt idx="3">
                  <c:v>0.32433532348881761</c:v>
                </c:pt>
                <c:pt idx="4">
                  <c:v>7.0010394386597521E-2</c:v>
                </c:pt>
                <c:pt idx="5">
                  <c:v>0.7231361048252759</c:v>
                </c:pt>
                <c:pt idx="6">
                  <c:v>1.8777686475958602</c:v>
                </c:pt>
                <c:pt idx="7">
                  <c:v>0.30438923998366491</c:v>
                </c:pt>
                <c:pt idx="8">
                  <c:v>0.21865094805474705</c:v>
                </c:pt>
                <c:pt idx="9">
                  <c:v>0.25749654455116638</c:v>
                </c:pt>
                <c:pt idx="10">
                  <c:v>7.3132378306943011E-2</c:v>
                </c:pt>
                <c:pt idx="11">
                  <c:v>7.3295843630166668E-2</c:v>
                </c:pt>
                <c:pt idx="12">
                  <c:v>0.4193417148815714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86-4AD2-A19C-82C48F33475B}"/>
            </c:ext>
          </c:extLst>
        </c:ser>
        <c:ser>
          <c:idx val="1"/>
          <c:order val="3"/>
          <c:tx>
            <c:strRef>
              <c:f>'Formål i bygg'!$A$3</c:f>
              <c:strCache>
                <c:ptCount val="1"/>
                <c:pt idx="0">
                  <c:v>Elspesifikt utstyr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'Formål i bygg'!$B$1:$N$1</c:f>
              <c:strCache>
                <c:ptCount val="13"/>
                <c:pt idx="0">
                  <c:v>Leilighet</c:v>
                </c:pt>
                <c:pt idx="1">
                  <c:v>Småhus</c:v>
                </c:pt>
                <c:pt idx="2">
                  <c:v>Barnehage</c:v>
                </c:pt>
                <c:pt idx="3">
                  <c:v>Skole </c:v>
                </c:pt>
                <c:pt idx="4">
                  <c:v>Universitet</c:v>
                </c:pt>
                <c:pt idx="5">
                  <c:v>Kontor</c:v>
                </c:pt>
                <c:pt idx="6">
                  <c:v>Forretning</c:v>
                </c:pt>
                <c:pt idx="7">
                  <c:v>Hotell</c:v>
                </c:pt>
                <c:pt idx="8">
                  <c:v>Sykehus</c:v>
                </c:pt>
                <c:pt idx="9">
                  <c:v>Sykehjem</c:v>
                </c:pt>
                <c:pt idx="10">
                  <c:v>Idrettsbygg</c:v>
                </c:pt>
                <c:pt idx="11">
                  <c:v>Kulturbygg</c:v>
                </c:pt>
                <c:pt idx="12">
                  <c:v>Lett industri</c:v>
                </c:pt>
              </c:strCache>
            </c:strRef>
          </c:cat>
          <c:val>
            <c:numRef>
              <c:f>'Formål i bygg'!$B$3:$N$3</c:f>
              <c:numCache>
                <c:formatCode>_-* #\ ##0.0_-;\-* #\ ##0.0_-;_-* "-"??_-;_-@_-</c:formatCode>
                <c:ptCount val="13"/>
                <c:pt idx="0">
                  <c:v>0.76526736429928244</c:v>
                </c:pt>
                <c:pt idx="1">
                  <c:v>3.5132151761430479</c:v>
                </c:pt>
                <c:pt idx="2">
                  <c:v>3.2156874273762133E-2</c:v>
                </c:pt>
                <c:pt idx="3">
                  <c:v>0.21303709669160217</c:v>
                </c:pt>
                <c:pt idx="4">
                  <c:v>0.17918505367515866</c:v>
                </c:pt>
                <c:pt idx="5">
                  <c:v>2.1774108207594534</c:v>
                </c:pt>
                <c:pt idx="6">
                  <c:v>2.207646753592821</c:v>
                </c:pt>
                <c:pt idx="7">
                  <c:v>4.1653264418817289E-2</c:v>
                </c:pt>
                <c:pt idx="8">
                  <c:v>0.31117482291580828</c:v>
                </c:pt>
                <c:pt idx="9">
                  <c:v>0</c:v>
                </c:pt>
                <c:pt idx="10">
                  <c:v>0.15011382915635677</c:v>
                </c:pt>
                <c:pt idx="11">
                  <c:v>7.020588177089615E-2</c:v>
                </c:pt>
                <c:pt idx="12">
                  <c:v>0.57384620980021039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86-4AD2-A19C-82C48F33475B}"/>
            </c:ext>
          </c:extLst>
        </c:ser>
        <c:ser>
          <c:idx val="2"/>
          <c:order val="4"/>
          <c:tx>
            <c:strRef>
              <c:f>'Formål i bygg'!$A$4</c:f>
              <c:strCache>
                <c:ptCount val="1"/>
                <c:pt idx="0">
                  <c:v>Vifter og pumper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'Formål i bygg'!$B$1:$N$1</c:f>
              <c:strCache>
                <c:ptCount val="13"/>
                <c:pt idx="0">
                  <c:v>Leilighet</c:v>
                </c:pt>
                <c:pt idx="1">
                  <c:v>Småhus</c:v>
                </c:pt>
                <c:pt idx="2">
                  <c:v>Barnehage</c:v>
                </c:pt>
                <c:pt idx="3">
                  <c:v>Skole </c:v>
                </c:pt>
                <c:pt idx="4">
                  <c:v>Universitet</c:v>
                </c:pt>
                <c:pt idx="5">
                  <c:v>Kontor</c:v>
                </c:pt>
                <c:pt idx="6">
                  <c:v>Forretning</c:v>
                </c:pt>
                <c:pt idx="7">
                  <c:v>Hotell</c:v>
                </c:pt>
                <c:pt idx="8">
                  <c:v>Sykehus</c:v>
                </c:pt>
                <c:pt idx="9">
                  <c:v>Sykehjem</c:v>
                </c:pt>
                <c:pt idx="10">
                  <c:v>Idrettsbygg</c:v>
                </c:pt>
                <c:pt idx="11">
                  <c:v>Kulturbygg</c:v>
                </c:pt>
                <c:pt idx="12">
                  <c:v>Lett industri</c:v>
                </c:pt>
              </c:strCache>
            </c:strRef>
          </c:cat>
          <c:val>
            <c:numRef>
              <c:f>'Formål i bygg'!$B$4:$N$4</c:f>
              <c:numCache>
                <c:formatCode>_-* #\ ##0.0_-;\-* #\ ##0.0_-;_-* "-"??_-;_-@_-</c:formatCode>
                <c:ptCount val="13"/>
                <c:pt idx="0">
                  <c:v>0.12909050163338745</c:v>
                </c:pt>
                <c:pt idx="1">
                  <c:v>0.36565571809379538</c:v>
                </c:pt>
                <c:pt idx="2">
                  <c:v>5.9394109760151054E-2</c:v>
                </c:pt>
                <c:pt idx="3">
                  <c:v>0.56519117259501539</c:v>
                </c:pt>
                <c:pt idx="4">
                  <c:v>0.12160169540148473</c:v>
                </c:pt>
                <c:pt idx="5">
                  <c:v>1.028589612351176</c:v>
                </c:pt>
                <c:pt idx="6">
                  <c:v>2.235746625104631</c:v>
                </c:pt>
                <c:pt idx="7">
                  <c:v>0.36724249628762151</c:v>
                </c:pt>
                <c:pt idx="8">
                  <c:v>0.4097379333406907</c:v>
                </c:pt>
                <c:pt idx="9">
                  <c:v>0.39755738661027978</c:v>
                </c:pt>
                <c:pt idx="10">
                  <c:v>0.11070157669100984</c:v>
                </c:pt>
                <c:pt idx="11">
                  <c:v>0.12335246669195533</c:v>
                </c:pt>
                <c:pt idx="12">
                  <c:v>0.83562063490969662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86-4AD2-A19C-82C48F33475B}"/>
            </c:ext>
          </c:extLst>
        </c:ser>
        <c:ser>
          <c:idx val="0"/>
          <c:order val="5"/>
          <c:tx>
            <c:strRef>
              <c:f>'Formål i bygg'!$A$2</c:f>
              <c:strCache>
                <c:ptCount val="1"/>
                <c:pt idx="0">
                  <c:v>Kjøling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'Formål i bygg'!$B$1:$N$1</c:f>
              <c:strCache>
                <c:ptCount val="13"/>
                <c:pt idx="0">
                  <c:v>Leilighet</c:v>
                </c:pt>
                <c:pt idx="1">
                  <c:v>Småhus</c:v>
                </c:pt>
                <c:pt idx="2">
                  <c:v>Barnehage</c:v>
                </c:pt>
                <c:pt idx="3">
                  <c:v>Skole </c:v>
                </c:pt>
                <c:pt idx="4">
                  <c:v>Universitet</c:v>
                </c:pt>
                <c:pt idx="5">
                  <c:v>Kontor</c:v>
                </c:pt>
                <c:pt idx="6">
                  <c:v>Forretning</c:v>
                </c:pt>
                <c:pt idx="7">
                  <c:v>Hotell</c:v>
                </c:pt>
                <c:pt idx="8">
                  <c:v>Sykehus</c:v>
                </c:pt>
                <c:pt idx="9">
                  <c:v>Sykehjem</c:v>
                </c:pt>
                <c:pt idx="10">
                  <c:v>Idrettsbygg</c:v>
                </c:pt>
                <c:pt idx="11">
                  <c:v>Kulturbygg</c:v>
                </c:pt>
                <c:pt idx="12">
                  <c:v>Lett industri</c:v>
                </c:pt>
              </c:strCache>
            </c:strRef>
          </c:cat>
          <c:val>
            <c:numRef>
              <c:f>'Formål i bygg'!$B$2:$N$2</c:f>
              <c:numCache>
                <c:formatCode>_-* #\ ##0.0_-;\-* #\ ##0.0_-;_-* "-"??_-;_-@_-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0.14563093932966156</c:v>
                </c:pt>
                <c:pt idx="5">
                  <c:v>0.60583622306771712</c:v>
                </c:pt>
                <c:pt idx="6">
                  <c:v>1.3671227147427401</c:v>
                </c:pt>
                <c:pt idx="7">
                  <c:v>0.18655846381321467</c:v>
                </c:pt>
                <c:pt idx="8">
                  <c:v>0.19828319264172289</c:v>
                </c:pt>
                <c:pt idx="9">
                  <c:v>0</c:v>
                </c:pt>
                <c:pt idx="10">
                  <c:v>0</c:v>
                </c:pt>
                <c:pt idx="11">
                  <c:v>6.8954018352981053E-2</c:v>
                </c:pt>
                <c:pt idx="12">
                  <c:v>0.44328391770080011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86-4AD2-A19C-82C48F334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7303264"/>
        <c:axId val="337309088"/>
      </c:barChart>
      <c:catAx>
        <c:axId val="3373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37309088"/>
        <c:crosses val="autoZero"/>
        <c:auto val="1"/>
        <c:lblAlgn val="ctr"/>
        <c:lblOffset val="100"/>
        <c:noMultiLvlLbl val="0"/>
      </c:catAx>
      <c:valAx>
        <c:axId val="33730908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373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'Strømbruk i husholdninger'!$H$6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'Strømbruk i husholdninger'!$G$7:$G$18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'Strømbruk i husholdninger'!$H$7:$H$18</c:f>
              <c:numCache>
                <c:formatCode>_-* #\ ##0_-;\-* #\ ##0_-;_-* "-"??_-;_-@_-</c:formatCode>
                <c:ptCount val="12"/>
                <c:pt idx="0">
                  <c:v>4.5317595676503659</c:v>
                </c:pt>
                <c:pt idx="1">
                  <c:v>4.3588147043938239</c:v>
                </c:pt>
                <c:pt idx="2">
                  <c:v>4.4667482395254918</c:v>
                </c:pt>
                <c:pt idx="3">
                  <c:v>3.5411110604842735</c:v>
                </c:pt>
                <c:pt idx="4">
                  <c:v>2.9392664858198261</c:v>
                </c:pt>
                <c:pt idx="5">
                  <c:v>2.0205337564429557</c:v>
                </c:pt>
                <c:pt idx="6">
                  <c:v>2.0376970549974072</c:v>
                </c:pt>
                <c:pt idx="7">
                  <c:v>2.0711549402712777</c:v>
                </c:pt>
                <c:pt idx="8">
                  <c:v>2.59247566936659</c:v>
                </c:pt>
                <c:pt idx="9">
                  <c:v>3.5751761903845267</c:v>
                </c:pt>
                <c:pt idx="10">
                  <c:v>4.2840315079422862</c:v>
                </c:pt>
                <c:pt idx="11">
                  <c:v>5.3205917298434011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C-4331-8E95-501E8290A7CB}"/>
            </c:ext>
          </c:extLst>
        </c:ser>
        <c:ser>
          <c:idx val="1"/>
          <c:order val="1"/>
          <c:tx>
            <c:strRef>
              <c:f>'Strømbruk i husholdninger'!$I$6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'Strømbruk i husholdninger'!$G$7:$G$18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'Strømbruk i husholdninger'!$I$7:$I$18</c:f>
              <c:numCache>
                <c:formatCode>_-* #\ ##0_-;\-* #\ ##0_-;_-* "-"??_-;_-@_-</c:formatCode>
                <c:ptCount val="12"/>
                <c:pt idx="0">
                  <c:v>5.3970489116803364</c:v>
                </c:pt>
                <c:pt idx="1">
                  <c:v>4.9389817140569701</c:v>
                </c:pt>
                <c:pt idx="2">
                  <c:v>4.5677835319541202</c:v>
                </c:pt>
                <c:pt idx="3">
                  <c:v>3.6511223920621063</c:v>
                </c:pt>
                <c:pt idx="4">
                  <c:v>2.9357721663262963</c:v>
                </c:pt>
                <c:pt idx="5">
                  <c:v>2.0991305233407789</c:v>
                </c:pt>
                <c:pt idx="6">
                  <c:v>1.8930807245035939</c:v>
                </c:pt>
                <c:pt idx="7">
                  <c:v>2.0832191653550152</c:v>
                </c:pt>
                <c:pt idx="8">
                  <c:v>2.4300093193053165</c:v>
                </c:pt>
                <c:pt idx="9">
                  <c:v>3.3133186612337568</c:v>
                </c:pt>
                <c:pt idx="10">
                  <c:v>3.9869431993150353</c:v>
                </c:pt>
                <c:pt idx="11">
                  <c:v>4.7318258132349946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2C-4331-8E95-501E8290A7CB}"/>
            </c:ext>
          </c:extLst>
        </c:ser>
        <c:ser>
          <c:idx val="2"/>
          <c:order val="2"/>
          <c:tx>
            <c:strRef>
              <c:f>'Strømbruk i husholdninger'!$J$6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6E9EBE"/>
              </a:solidFill>
              <a:round/>
            </a:ln>
            <a:effectLst/>
          </c:spPr>
          <c:marker>
            <c:symbol val="none"/>
          </c:marker>
          <c:cat>
            <c:strRef>
              <c:f>'Strømbruk i husholdninger'!$G$7:$G$18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'Strømbruk i husholdninger'!$J$7:$J$18</c:f>
              <c:numCache>
                <c:formatCode>_-* #\ ##0_-;\-* #\ ##0_-;_-* "-"??_-;_-@_-</c:formatCode>
                <c:ptCount val="12"/>
                <c:pt idx="0">
                  <c:v>4.76507372085893</c:v>
                </c:pt>
                <c:pt idx="1">
                  <c:v>4.2408376376419357</c:v>
                </c:pt>
                <c:pt idx="2">
                  <c:v>4.0296475743183198</c:v>
                </c:pt>
                <c:pt idx="3">
                  <c:v>3.303338895280441</c:v>
                </c:pt>
                <c:pt idx="4">
                  <c:v>2.6639805933052889</c:v>
                </c:pt>
                <c:pt idx="5">
                  <c:v>2.006068318227185</c:v>
                </c:pt>
                <c:pt idx="6">
                  <c:v>1.8349652900545734</c:v>
                </c:pt>
                <c:pt idx="7">
                  <c:v>1.8997094365812237</c:v>
                </c:pt>
                <c:pt idx="8">
                  <c:v>2.1431324237074314</c:v>
                </c:pt>
                <c:pt idx="9">
                  <c:v>3.0010743809433262</c:v>
                </c:pt>
                <c:pt idx="10">
                  <c:v>3.710597547079058</c:v>
                </c:pt>
                <c:pt idx="11">
                  <c:v>4.5346123783966954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2C-4331-8E95-501E8290A7CB}"/>
            </c:ext>
          </c:extLst>
        </c:ser>
        <c:ser>
          <c:idx val="3"/>
          <c:order val="3"/>
          <c:tx>
            <c:strRef>
              <c:f>'Strømbruk i husholdninger'!$K$6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'Strømbruk i husholdninger'!$G$7:$G$18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'Strømbruk i husholdninger'!$K$7:$K$18</c:f>
              <c:numCache>
                <c:formatCode>_-* #\ ##0_-;\-* #\ ##0_-;_-* "-"??_-;_-@_-</c:formatCode>
                <c:ptCount val="12"/>
                <c:pt idx="0">
                  <c:v>4.751154358600794</c:v>
                </c:pt>
                <c:pt idx="1">
                  <c:v>4.0534960943953742</c:v>
                </c:pt>
                <c:pt idx="2">
                  <c:v>4.160768630411801</c:v>
                </c:pt>
                <c:pt idx="3">
                  <c:v>3.3245436522839475</c:v>
                </c:pt>
                <c:pt idx="4">
                  <c:v>2.6850825035768913</c:v>
                </c:pt>
                <c:pt idx="5">
                  <c:v>1.9407139028307052</c:v>
                </c:pt>
                <c:pt idx="6">
                  <c:v>1.792584984334022</c:v>
                </c:pt>
                <c:pt idx="7">
                  <c:v>2.0162923309070941</c:v>
                </c:pt>
                <c:pt idx="8">
                  <c:v>2.3113035899355392</c:v>
                </c:pt>
                <c:pt idx="9">
                  <c:v>3.3508756969011384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42C-4331-8E95-501E8290A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0680839"/>
        <c:axId val="1970682887"/>
      </c:lineChart>
      <c:catAx>
        <c:axId val="1970680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70682887"/>
        <c:crosses val="autoZero"/>
        <c:auto val="1"/>
        <c:lblAlgn val="ctr"/>
        <c:lblOffset val="100"/>
        <c:noMultiLvlLbl val="0"/>
      </c:catAx>
      <c:valAx>
        <c:axId val="1970682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TWh/måned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70680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655572365103374"/>
          <c:y val="0.11287683236733721"/>
          <c:w val="9.7307110438729194E-2"/>
          <c:h val="0.21462789329394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'Strømbruk i husholdninger'!$H$6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'Strømbruk i husholdninger'!$G$7:$G$18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'Strømbruk i husholdninger'!$H$7:$H$18</c:f>
              <c:numCache>
                <c:formatCode>_-* #\ ##0_-;\-* #\ ##0_-;_-* "-"??_-;_-@_-</c:formatCode>
                <c:ptCount val="12"/>
                <c:pt idx="0">
                  <c:v>4.5317595676503659</c:v>
                </c:pt>
                <c:pt idx="1">
                  <c:v>4.3588147043938239</c:v>
                </c:pt>
                <c:pt idx="2">
                  <c:v>4.4667482395254918</c:v>
                </c:pt>
                <c:pt idx="3">
                  <c:v>3.5411110604842735</c:v>
                </c:pt>
                <c:pt idx="4">
                  <c:v>2.9392664858198261</c:v>
                </c:pt>
                <c:pt idx="5">
                  <c:v>2.0205337564429557</c:v>
                </c:pt>
                <c:pt idx="6">
                  <c:v>2.0376970549974072</c:v>
                </c:pt>
                <c:pt idx="7">
                  <c:v>2.0711549402712777</c:v>
                </c:pt>
                <c:pt idx="8">
                  <c:v>2.59247566936659</c:v>
                </c:pt>
                <c:pt idx="9">
                  <c:v>3.5751761903845267</c:v>
                </c:pt>
                <c:pt idx="10">
                  <c:v>4.2840315079422862</c:v>
                </c:pt>
                <c:pt idx="11">
                  <c:v>5.3205917298434011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0-4D86-AF3D-EF8F1A47DB8A}"/>
            </c:ext>
          </c:extLst>
        </c:ser>
        <c:ser>
          <c:idx val="1"/>
          <c:order val="1"/>
          <c:tx>
            <c:strRef>
              <c:f>'Strømbruk i husholdninger'!$I$6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'Strømbruk i husholdninger'!$G$7:$G$18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'Strømbruk i husholdninger'!$I$7:$I$18</c:f>
              <c:numCache>
                <c:formatCode>_-* #\ ##0_-;\-* #\ ##0_-;_-* "-"??_-;_-@_-</c:formatCode>
                <c:ptCount val="12"/>
                <c:pt idx="0">
                  <c:v>5.3970489116803364</c:v>
                </c:pt>
                <c:pt idx="1">
                  <c:v>4.9389817140569701</c:v>
                </c:pt>
                <c:pt idx="2">
                  <c:v>4.5677835319541202</c:v>
                </c:pt>
                <c:pt idx="3">
                  <c:v>3.6511223920621063</c:v>
                </c:pt>
                <c:pt idx="4">
                  <c:v>2.9357721663262963</c:v>
                </c:pt>
                <c:pt idx="5">
                  <c:v>2.0991305233407789</c:v>
                </c:pt>
                <c:pt idx="6">
                  <c:v>1.8930807245035939</c:v>
                </c:pt>
                <c:pt idx="7">
                  <c:v>2.0832191653550152</c:v>
                </c:pt>
                <c:pt idx="8">
                  <c:v>2.4300093193053165</c:v>
                </c:pt>
                <c:pt idx="9">
                  <c:v>3.3133186612337568</c:v>
                </c:pt>
                <c:pt idx="10">
                  <c:v>3.9869431993150353</c:v>
                </c:pt>
                <c:pt idx="11">
                  <c:v>4.7318258132349946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0-4D86-AF3D-EF8F1A47DB8A}"/>
            </c:ext>
          </c:extLst>
        </c:ser>
        <c:ser>
          <c:idx val="2"/>
          <c:order val="2"/>
          <c:tx>
            <c:strRef>
              <c:f>'Strømbruk i husholdninger'!$J$6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'Strømbruk i husholdninger'!$G$7:$G$18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'Strømbruk i husholdninger'!$J$7:$J$18</c:f>
              <c:numCache>
                <c:formatCode>_-* #\ ##0_-;\-* #\ ##0_-;_-* "-"??_-;_-@_-</c:formatCode>
                <c:ptCount val="12"/>
                <c:pt idx="0">
                  <c:v>4.76507372085893</c:v>
                </c:pt>
                <c:pt idx="1">
                  <c:v>4.2408376376419357</c:v>
                </c:pt>
                <c:pt idx="2">
                  <c:v>4.0296475743183198</c:v>
                </c:pt>
                <c:pt idx="3">
                  <c:v>3.303338895280441</c:v>
                </c:pt>
                <c:pt idx="4">
                  <c:v>2.6639805933052889</c:v>
                </c:pt>
                <c:pt idx="5">
                  <c:v>2.006068318227185</c:v>
                </c:pt>
                <c:pt idx="6">
                  <c:v>1.8349652900545734</c:v>
                </c:pt>
                <c:pt idx="7">
                  <c:v>1.8997094365812237</c:v>
                </c:pt>
                <c:pt idx="8">
                  <c:v>2.1431324237074314</c:v>
                </c:pt>
                <c:pt idx="9">
                  <c:v>3.0010743809433262</c:v>
                </c:pt>
                <c:pt idx="10">
                  <c:v>3.710597547079058</c:v>
                </c:pt>
                <c:pt idx="11">
                  <c:v>4.5346123783966954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00-4D86-AF3D-EF8F1A47DB8A}"/>
            </c:ext>
          </c:extLst>
        </c:ser>
        <c:ser>
          <c:idx val="3"/>
          <c:order val="3"/>
          <c:tx>
            <c:strRef>
              <c:f>'Strømbruk i husholdninger'!$K$6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'Strømbruk i husholdninger'!$G$7:$G$18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'Strømbruk i husholdninger'!$K$7:$K$18</c:f>
              <c:numCache>
                <c:formatCode>_-* #\ ##0_-;\-* #\ ##0_-;_-* "-"??_-;_-@_-</c:formatCode>
                <c:ptCount val="12"/>
                <c:pt idx="0">
                  <c:v>4.751154358600794</c:v>
                </c:pt>
                <c:pt idx="1">
                  <c:v>4.0534960943953742</c:v>
                </c:pt>
                <c:pt idx="2">
                  <c:v>4.160768630411801</c:v>
                </c:pt>
                <c:pt idx="3">
                  <c:v>3.3245436522839475</c:v>
                </c:pt>
                <c:pt idx="4">
                  <c:v>2.6850825035768913</c:v>
                </c:pt>
                <c:pt idx="5">
                  <c:v>1.9407139028307052</c:v>
                </c:pt>
                <c:pt idx="6">
                  <c:v>1.792584984334022</c:v>
                </c:pt>
                <c:pt idx="7">
                  <c:v>2.0162923309070941</c:v>
                </c:pt>
                <c:pt idx="8">
                  <c:v>2.3113035899355392</c:v>
                </c:pt>
                <c:pt idx="9">
                  <c:v>3.3508756969011384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00-4D86-AF3D-EF8F1A47D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0680839"/>
        <c:axId val="1970682887"/>
      </c:lineChart>
      <c:catAx>
        <c:axId val="1970680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70682887"/>
        <c:crosses val="autoZero"/>
        <c:auto val="1"/>
        <c:lblAlgn val="ctr"/>
        <c:lblOffset val="100"/>
        <c:noMultiLvlLbl val="0"/>
      </c:catAx>
      <c:valAx>
        <c:axId val="1970682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70680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7594580199065"/>
          <c:y val="7.260933967412489E-2"/>
          <c:w val="0.60553357738864821"/>
          <c:h val="0.72634217752483909"/>
        </c:manualLayout>
      </c:layout>
      <c:lineChart>
        <c:grouping val="standard"/>
        <c:varyColors val="0"/>
        <c:ser>
          <c:idx val="0"/>
          <c:order val="0"/>
          <c:tx>
            <c:strRef>
              <c:f>Kraftpris!$A$4</c:f>
              <c:strCache>
                <c:ptCount val="1"/>
                <c:pt idx="0">
                  <c:v>Kraft og nett i alt inkl. avgifter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Kraftpris!$B$3:$Q$3</c:f>
              <c:strCache>
                <c:ptCount val="16"/>
                <c:pt idx="0">
                  <c:v>2019K4</c:v>
                </c:pt>
                <c:pt idx="1">
                  <c:v>2020K1</c:v>
                </c:pt>
                <c:pt idx="2">
                  <c:v>2020K2</c:v>
                </c:pt>
                <c:pt idx="3">
                  <c:v>2020K3</c:v>
                </c:pt>
                <c:pt idx="4">
                  <c:v>2020K4</c:v>
                </c:pt>
                <c:pt idx="5">
                  <c:v>2021K1</c:v>
                </c:pt>
                <c:pt idx="6">
                  <c:v>2021K2</c:v>
                </c:pt>
                <c:pt idx="7">
                  <c:v>2021K3</c:v>
                </c:pt>
                <c:pt idx="8">
                  <c:v>2021K4</c:v>
                </c:pt>
                <c:pt idx="9">
                  <c:v>2022K1</c:v>
                </c:pt>
                <c:pt idx="10">
                  <c:v>2022K2</c:v>
                </c:pt>
                <c:pt idx="11">
                  <c:v>2022K3</c:v>
                </c:pt>
                <c:pt idx="12">
                  <c:v>2022K4</c:v>
                </c:pt>
                <c:pt idx="13">
                  <c:v>2023K1</c:v>
                </c:pt>
                <c:pt idx="14">
                  <c:v>2023K2</c:v>
                </c:pt>
                <c:pt idx="15">
                  <c:v>2023K3</c:v>
                </c:pt>
              </c:strCache>
            </c:strRef>
          </c:cat>
          <c:val>
            <c:numRef>
              <c:f>Kraftpris!$B$4:$Q$4</c:f>
              <c:numCache>
                <c:formatCode>0.0</c:formatCode>
                <c:ptCount val="16"/>
                <c:pt idx="0">
                  <c:v>112.3</c:v>
                </c:pt>
                <c:pt idx="1">
                  <c:v>87.8</c:v>
                </c:pt>
                <c:pt idx="2">
                  <c:v>72.8</c:v>
                </c:pt>
                <c:pt idx="3">
                  <c:v>72.900000000000006</c:v>
                </c:pt>
                <c:pt idx="4">
                  <c:v>82.4</c:v>
                </c:pt>
                <c:pt idx="5">
                  <c:v>120</c:v>
                </c:pt>
                <c:pt idx="6">
                  <c:v>116.1</c:v>
                </c:pt>
                <c:pt idx="7">
                  <c:v>147</c:v>
                </c:pt>
                <c:pt idx="8">
                  <c:v>186.6</c:v>
                </c:pt>
                <c:pt idx="9">
                  <c:v>188.8</c:v>
                </c:pt>
                <c:pt idx="10">
                  <c:v>205.3</c:v>
                </c:pt>
                <c:pt idx="11">
                  <c:v>300</c:v>
                </c:pt>
                <c:pt idx="12">
                  <c:v>264.89999999999998</c:v>
                </c:pt>
                <c:pt idx="13">
                  <c:v>182.3</c:v>
                </c:pt>
                <c:pt idx="14">
                  <c:v>160.1</c:v>
                </c:pt>
                <c:pt idx="15">
                  <c:v>114.9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3-4103-BF63-D3B665FE423E}"/>
            </c:ext>
          </c:extLst>
        </c:ser>
        <c:ser>
          <c:idx val="1"/>
          <c:order val="1"/>
          <c:tx>
            <c:strRef>
              <c:f>Kraftpris!$A$5</c:f>
              <c:strCache>
                <c:ptCount val="1"/>
                <c:pt idx="0">
                  <c:v>Kraft og nett i alt inkl. avgifter fratrukket strømstøtte</c:v>
                </c:pt>
              </c:strCache>
            </c:strRef>
          </c:tx>
          <c:spPr>
            <a:ln w="28575" cap="rnd">
              <a:solidFill>
                <a:srgbClr val="6D8C34"/>
              </a:solidFill>
              <a:round/>
            </a:ln>
            <a:effectLst/>
          </c:spPr>
          <c:marker>
            <c:symbol val="none"/>
          </c:marker>
          <c:cat>
            <c:strRef>
              <c:f>Kraftpris!$B$3:$Q$3</c:f>
              <c:strCache>
                <c:ptCount val="16"/>
                <c:pt idx="0">
                  <c:v>2019K4</c:v>
                </c:pt>
                <c:pt idx="1">
                  <c:v>2020K1</c:v>
                </c:pt>
                <c:pt idx="2">
                  <c:v>2020K2</c:v>
                </c:pt>
                <c:pt idx="3">
                  <c:v>2020K3</c:v>
                </c:pt>
                <c:pt idx="4">
                  <c:v>2020K4</c:v>
                </c:pt>
                <c:pt idx="5">
                  <c:v>2021K1</c:v>
                </c:pt>
                <c:pt idx="6">
                  <c:v>2021K2</c:v>
                </c:pt>
                <c:pt idx="7">
                  <c:v>2021K3</c:v>
                </c:pt>
                <c:pt idx="8">
                  <c:v>2021K4</c:v>
                </c:pt>
                <c:pt idx="9">
                  <c:v>2022K1</c:v>
                </c:pt>
                <c:pt idx="10">
                  <c:v>2022K2</c:v>
                </c:pt>
                <c:pt idx="11">
                  <c:v>2022K3</c:v>
                </c:pt>
                <c:pt idx="12">
                  <c:v>2022K4</c:v>
                </c:pt>
                <c:pt idx="13">
                  <c:v>2023K1</c:v>
                </c:pt>
                <c:pt idx="14">
                  <c:v>2023K2</c:v>
                </c:pt>
                <c:pt idx="15">
                  <c:v>2023K3</c:v>
                </c:pt>
              </c:strCache>
            </c:strRef>
          </c:cat>
          <c:val>
            <c:numRef>
              <c:f>Kraftpris!$B$5:$Q$5</c:f>
              <c:numCache>
                <c:formatCode>0.0</c:formatCode>
                <c:ptCount val="16"/>
                <c:pt idx="0">
                  <c:v>112.3</c:v>
                </c:pt>
                <c:pt idx="1">
                  <c:v>87.8</c:v>
                </c:pt>
                <c:pt idx="2">
                  <c:v>72.8</c:v>
                </c:pt>
                <c:pt idx="3">
                  <c:v>72.900000000000006</c:v>
                </c:pt>
                <c:pt idx="4">
                  <c:v>82.4</c:v>
                </c:pt>
                <c:pt idx="5">
                  <c:v>120</c:v>
                </c:pt>
                <c:pt idx="6">
                  <c:v>116.1</c:v>
                </c:pt>
                <c:pt idx="7">
                  <c:v>147</c:v>
                </c:pt>
                <c:pt idx="8">
                  <c:v>164.8</c:v>
                </c:pt>
                <c:pt idx="9">
                  <c:v>133.5</c:v>
                </c:pt>
                <c:pt idx="10">
                  <c:v>137.30000000000001</c:v>
                </c:pt>
                <c:pt idx="11">
                  <c:v>141.5</c:v>
                </c:pt>
                <c:pt idx="12">
                  <c:v>162.19999999999999</c:v>
                </c:pt>
                <c:pt idx="13">
                  <c:v>143.80000000000001</c:v>
                </c:pt>
                <c:pt idx="14">
                  <c:v>143.5</c:v>
                </c:pt>
                <c:pt idx="15">
                  <c:v>113.9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3-4103-BF63-D3B665FE4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2283631"/>
        <c:axId val="1818429791"/>
      </c:lineChart>
      <c:catAx>
        <c:axId val="18222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18429791"/>
        <c:crosses val="autoZero"/>
        <c:auto val="1"/>
        <c:lblAlgn val="ctr"/>
        <c:lblOffset val="100"/>
        <c:noMultiLvlLbl val="0"/>
      </c:catAx>
      <c:valAx>
        <c:axId val="181842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øre/kWh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22283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1127994566977104"/>
          <c:y val="0.31046143092344625"/>
          <c:w val="0.27440878689283227"/>
          <c:h val="0.35196853111904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Klimagassutslipp!$A$15</c:f>
              <c:strCache>
                <c:ptCount val="1"/>
                <c:pt idx="0">
                  <c:v>Petroleumssektoren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Klimagassutslipp!$B$14:$AH$14</c15:sqref>
                  </c15:fullRef>
                </c:ext>
              </c:extLst>
              <c:f>(Klimagassutslipp!$B$14,Klimagassutslipp!$G$14,Klimagassutslipp!$L$14,Klimagassutslipp!$Q$14,Klimagassutslipp!$V$14,Klimagassutslipp!$AA$14,Klimagassutslipp!$AF$14,Klimagassutslipp!$AH$14)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Klimagassutslipp!$B$15:$AH$15</c15:sqref>
                  </c15:fullRef>
                </c:ext>
              </c:extLst>
              <c:f>(Klimagassutslipp!$B$15,Klimagassutslipp!$G$15,Klimagassutslipp!$L$15,Klimagassutslipp!$Q$15,Klimagassutslipp!$V$15,Klimagassutslipp!$AA$15,Klimagassutslipp!$AF$15,Klimagassutslipp!$AH$15)</c:f>
              <c:numCache>
                <c:formatCode>0.0</c:formatCode>
                <c:ptCount val="8"/>
                <c:pt idx="0">
                  <c:v>8.2449999999999992</c:v>
                </c:pt>
                <c:pt idx="1">
                  <c:v>10.239000000000001</c:v>
                </c:pt>
                <c:pt idx="2">
                  <c:v>13.15</c:v>
                </c:pt>
                <c:pt idx="3">
                  <c:v>14.086</c:v>
                </c:pt>
                <c:pt idx="4">
                  <c:v>13.763</c:v>
                </c:pt>
                <c:pt idx="5">
                  <c:v>14.747</c:v>
                </c:pt>
                <c:pt idx="6">
                  <c:v>13.141</c:v>
                </c:pt>
                <c:pt idx="7">
                  <c:v>12.036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A-4ED8-ACFF-1C756B91CDA8}"/>
            </c:ext>
          </c:extLst>
        </c:ser>
        <c:ser>
          <c:idx val="1"/>
          <c:order val="1"/>
          <c:tx>
            <c:strRef>
              <c:f>Klimagassutslipp!$A$16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Klimagassutslipp!$B$14:$AH$14</c15:sqref>
                  </c15:fullRef>
                </c:ext>
              </c:extLst>
              <c:f>(Klimagassutslipp!$B$14,Klimagassutslipp!$G$14,Klimagassutslipp!$L$14,Klimagassutslipp!$Q$14,Klimagassutslipp!$V$14,Klimagassutslipp!$AA$14,Klimagassutslipp!$AF$14,Klimagassutslipp!$AH$14)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Klimagassutslipp!$B$16:$AH$16</c15:sqref>
                  </c15:fullRef>
                </c:ext>
              </c:extLst>
              <c:f>(Klimagassutslipp!$B$16,Klimagassutslipp!$G$16,Klimagassutslipp!$L$16,Klimagassutslipp!$Q$16,Klimagassutslipp!$V$16,Klimagassutslipp!$AA$16,Klimagassutslipp!$AF$16,Klimagassutslipp!$AH$16)</c:f>
              <c:numCache>
                <c:formatCode>0.0</c:formatCode>
                <c:ptCount val="8"/>
                <c:pt idx="0">
                  <c:v>19.138999999999999</c:v>
                </c:pt>
                <c:pt idx="1">
                  <c:v>16.555</c:v>
                </c:pt>
                <c:pt idx="2">
                  <c:v>16.821999999999999</c:v>
                </c:pt>
                <c:pt idx="3">
                  <c:v>14.875</c:v>
                </c:pt>
                <c:pt idx="4">
                  <c:v>12.023999999999999</c:v>
                </c:pt>
                <c:pt idx="5">
                  <c:v>11.715999999999999</c:v>
                </c:pt>
                <c:pt idx="6">
                  <c:v>11.271000000000001</c:v>
                </c:pt>
                <c:pt idx="7">
                  <c:v>11.476000000000001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A-4ED8-ACFF-1C756B91CDA8}"/>
            </c:ext>
          </c:extLst>
        </c:ser>
        <c:ser>
          <c:idx val="2"/>
          <c:order val="2"/>
          <c:tx>
            <c:strRef>
              <c:f>Klimagassutslipp!$A$17</c:f>
              <c:strCache>
                <c:ptCount val="1"/>
                <c:pt idx="0">
                  <c:v>Energiforsyning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Klimagassutslipp!$B$14:$AH$14</c15:sqref>
                  </c15:fullRef>
                </c:ext>
              </c:extLst>
              <c:f>(Klimagassutslipp!$B$14,Klimagassutslipp!$G$14,Klimagassutslipp!$L$14,Klimagassutslipp!$Q$14,Klimagassutslipp!$V$14,Klimagassutslipp!$AA$14,Klimagassutslipp!$AF$14,Klimagassutslipp!$AH$14)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Klimagassutslipp!$B$17:$AH$17</c15:sqref>
                  </c15:fullRef>
                </c:ext>
              </c:extLst>
              <c:f>(Klimagassutslipp!$B$17,Klimagassutslipp!$G$17,Klimagassutslipp!$L$17,Klimagassutslipp!$Q$17,Klimagassutslipp!$V$17,Klimagassutslipp!$AA$17,Klimagassutslipp!$AF$17,Klimagassutslipp!$AH$17)</c:f>
              <c:numCache>
                <c:formatCode>0.0</c:formatCode>
                <c:ptCount val="8"/>
                <c:pt idx="0">
                  <c:v>0.34100000000000003</c:v>
                </c:pt>
                <c:pt idx="1">
                  <c:v>0.46800000000000003</c:v>
                </c:pt>
                <c:pt idx="2">
                  <c:v>0.48499999999999999</c:v>
                </c:pt>
                <c:pt idx="3">
                  <c:v>0.59099999999999997</c:v>
                </c:pt>
                <c:pt idx="4">
                  <c:v>2.4540000000000002</c:v>
                </c:pt>
                <c:pt idx="5">
                  <c:v>1.7649999999999999</c:v>
                </c:pt>
                <c:pt idx="6">
                  <c:v>1.732</c:v>
                </c:pt>
                <c:pt idx="7">
                  <c:v>1.498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A-4ED8-ACFF-1C756B91CDA8}"/>
            </c:ext>
          </c:extLst>
        </c:ser>
        <c:ser>
          <c:idx val="3"/>
          <c:order val="3"/>
          <c:tx>
            <c:strRef>
              <c:f>Klimagassutslipp!$A$18</c:f>
              <c:strCache>
                <c:ptCount val="1"/>
                <c:pt idx="0">
                  <c:v>Veitrafikk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Klimagassutslipp!$B$14:$AH$14</c15:sqref>
                  </c15:fullRef>
                </c:ext>
              </c:extLst>
              <c:f>(Klimagassutslipp!$B$14,Klimagassutslipp!$G$14,Klimagassutslipp!$L$14,Klimagassutslipp!$Q$14,Klimagassutslipp!$V$14,Klimagassutslipp!$AA$14,Klimagassutslipp!$AF$14,Klimagassutslipp!$AH$14)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Klimagassutslipp!$B$18:$AH$18</c15:sqref>
                  </c15:fullRef>
                </c:ext>
              </c:extLst>
              <c:f>(Klimagassutslipp!$B$18,Klimagassutslipp!$G$18,Klimagassutslipp!$L$18,Klimagassutslipp!$Q$18,Klimagassutslipp!$V$18,Klimagassutslipp!$AA$18,Klimagassutslipp!$AF$18,Klimagassutslipp!$AH$18)</c:f>
              <c:numCache>
                <c:formatCode>0.0</c:formatCode>
                <c:ptCount val="8"/>
                <c:pt idx="0">
                  <c:v>7.4260000000000002</c:v>
                </c:pt>
                <c:pt idx="1">
                  <c:v>7.5270000000000001</c:v>
                </c:pt>
                <c:pt idx="2">
                  <c:v>8.3699999999999992</c:v>
                </c:pt>
                <c:pt idx="3">
                  <c:v>9.5190000000000001</c:v>
                </c:pt>
                <c:pt idx="4">
                  <c:v>9.9909999999999997</c:v>
                </c:pt>
                <c:pt idx="5">
                  <c:v>10.249000000000001</c:v>
                </c:pt>
                <c:pt idx="6">
                  <c:v>8.3339999999999996</c:v>
                </c:pt>
                <c:pt idx="7">
                  <c:v>8.6839999999999993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4A-4ED8-ACFF-1C756B91CDA8}"/>
            </c:ext>
          </c:extLst>
        </c:ser>
        <c:ser>
          <c:idx val="4"/>
          <c:order val="4"/>
          <c:tx>
            <c:strRef>
              <c:f>Klimagassutslipp!$A$19</c:f>
              <c:strCache>
                <c:ptCount val="1"/>
                <c:pt idx="0">
                  <c:v>Fly, skip og maskiner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Klimagassutslipp!$B$14:$AH$14</c15:sqref>
                  </c15:fullRef>
                </c:ext>
              </c:extLst>
              <c:f>(Klimagassutslipp!$B$14,Klimagassutslipp!$G$14,Klimagassutslipp!$L$14,Klimagassutslipp!$Q$14,Klimagassutslipp!$V$14,Klimagassutslipp!$AA$14,Klimagassutslipp!$AF$14,Klimagassutslipp!$AH$14)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Klimagassutslipp!$B$19:$AH$19</c15:sqref>
                  </c15:fullRef>
                </c:ext>
              </c:extLst>
              <c:f>(Klimagassutslipp!$B$19,Klimagassutslipp!$G$19,Klimagassutslipp!$L$19,Klimagassutslipp!$Q$19,Klimagassutslipp!$V$19,Klimagassutslipp!$AA$19,Klimagassutslipp!$AF$19,Klimagassutslipp!$AH$19)</c:f>
              <c:numCache>
                <c:formatCode>0.0</c:formatCode>
                <c:ptCount val="8"/>
                <c:pt idx="0">
                  <c:v>5.298</c:v>
                </c:pt>
                <c:pt idx="1">
                  <c:v>6.5540000000000003</c:v>
                </c:pt>
                <c:pt idx="2">
                  <c:v>6.4989999999999997</c:v>
                </c:pt>
                <c:pt idx="3">
                  <c:v>6.4279999999999999</c:v>
                </c:pt>
                <c:pt idx="4">
                  <c:v>7.1760000000000002</c:v>
                </c:pt>
                <c:pt idx="5">
                  <c:v>7.4640000000000004</c:v>
                </c:pt>
                <c:pt idx="6">
                  <c:v>7.3769999999999998</c:v>
                </c:pt>
                <c:pt idx="7">
                  <c:v>7.6829999999999998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4A-4ED8-ACFF-1C756B91CDA8}"/>
            </c:ext>
          </c:extLst>
        </c:ser>
        <c:ser>
          <c:idx val="5"/>
          <c:order val="5"/>
          <c:tx>
            <c:strRef>
              <c:f>Klimagassutslipp!$A$20</c:f>
              <c:strCache>
                <c:ptCount val="1"/>
                <c:pt idx="0">
                  <c:v>Jordbruk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Klimagassutslipp!$B$14:$AH$14</c15:sqref>
                  </c15:fullRef>
                </c:ext>
              </c:extLst>
              <c:f>(Klimagassutslipp!$B$14,Klimagassutslipp!$G$14,Klimagassutslipp!$L$14,Klimagassutslipp!$Q$14,Klimagassutslipp!$V$14,Klimagassutslipp!$AA$14,Klimagassutslipp!$AF$14,Klimagassutslipp!$AH$14)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Klimagassutslipp!$B$20:$AH$20</c15:sqref>
                  </c15:fullRef>
                </c:ext>
              </c:extLst>
              <c:f>(Klimagassutslipp!$B$20,Klimagassutslipp!$G$20,Klimagassutslipp!$L$20,Klimagassutslipp!$Q$20,Klimagassutslipp!$V$20,Klimagassutslipp!$AA$20,Klimagassutslipp!$AF$20,Klimagassutslipp!$AH$20)</c:f>
              <c:numCache>
                <c:formatCode>0.0</c:formatCode>
                <c:ptCount val="8"/>
                <c:pt idx="0">
                  <c:v>4.9690000000000003</c:v>
                </c:pt>
                <c:pt idx="1">
                  <c:v>4.9000000000000004</c:v>
                </c:pt>
                <c:pt idx="2">
                  <c:v>4.7140000000000004</c:v>
                </c:pt>
                <c:pt idx="3">
                  <c:v>4.7060000000000004</c:v>
                </c:pt>
                <c:pt idx="4">
                  <c:v>4.4749999999999996</c:v>
                </c:pt>
                <c:pt idx="5">
                  <c:v>4.6900000000000004</c:v>
                </c:pt>
                <c:pt idx="6">
                  <c:v>4.6820000000000004</c:v>
                </c:pt>
                <c:pt idx="7">
                  <c:v>4.6319999999999997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4A-4ED8-ACFF-1C756B91CDA8}"/>
            </c:ext>
          </c:extLst>
        </c:ser>
        <c:ser>
          <c:idx val="6"/>
          <c:order val="6"/>
          <c:tx>
            <c:strRef>
              <c:f>Klimagassutslipp!$A$21</c:f>
              <c:strCache>
                <c:ptCount val="1"/>
                <c:pt idx="0">
                  <c:v>Annet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Klimagassutslipp!$B$14:$AH$14</c15:sqref>
                  </c15:fullRef>
                </c:ext>
              </c:extLst>
              <c:f>(Klimagassutslipp!$B$14,Klimagassutslipp!$G$14,Klimagassutslipp!$L$14,Klimagassutslipp!$Q$14,Klimagassutslipp!$V$14,Klimagassutslipp!$AA$14,Klimagassutslipp!$AF$14,Klimagassutslipp!$AH$14)</c:f>
              <c:strCach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Klimagassutslipp!$B$21:$AH$21</c15:sqref>
                  </c15:fullRef>
                </c:ext>
              </c:extLst>
              <c:f>(Klimagassutslipp!$B$21,Klimagassutslipp!$G$21,Klimagassutslipp!$L$21,Klimagassutslipp!$Q$21,Klimagassutslipp!$V$21,Klimagassutslipp!$AA$21,Klimagassutslipp!$AF$21,Klimagassutslipp!$AH$21)</c:f>
              <c:numCache>
                <c:formatCode>0.0</c:formatCode>
                <c:ptCount val="8"/>
                <c:pt idx="0">
                  <c:v>5.8460000000000001</c:v>
                </c:pt>
                <c:pt idx="1">
                  <c:v>5.4260000000000002</c:v>
                </c:pt>
                <c:pt idx="2">
                  <c:v>4.9630000000000001</c:v>
                </c:pt>
                <c:pt idx="3">
                  <c:v>4.5819999999999999</c:v>
                </c:pt>
                <c:pt idx="4">
                  <c:v>4.8499999999999996</c:v>
                </c:pt>
                <c:pt idx="5">
                  <c:v>3.6850000000000001</c:v>
                </c:pt>
                <c:pt idx="6">
                  <c:v>2.8889999999999998</c:v>
                </c:pt>
                <c:pt idx="7">
                  <c:v>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4A-4ED8-ACFF-1C756B91CD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348637328"/>
        <c:axId val="655010240"/>
      </c:barChart>
      <c:catAx>
        <c:axId val="34863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5010240"/>
        <c:crosses val="autoZero"/>
        <c:auto val="1"/>
        <c:lblAlgn val="ctr"/>
        <c:lblOffset val="100"/>
        <c:noMultiLvlLbl val="0"/>
      </c:catAx>
      <c:valAx>
        <c:axId val="65501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millioner tonn CO2-ekvivalenter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863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85142056561171E-2"/>
          <c:y val="0.10171005467749809"/>
          <c:w val="0.69164059285094415"/>
          <c:h val="0.76016472904671795"/>
        </c:manualLayout>
      </c:layout>
      <c:lineChart>
        <c:grouping val="standard"/>
        <c:varyColors val="0"/>
        <c:ser>
          <c:idx val="0"/>
          <c:order val="0"/>
          <c:tx>
            <c:strRef>
              <c:f>'Nyregistering - Figur'!$B$5</c:f>
              <c:strCache>
                <c:ptCount val="1"/>
                <c:pt idx="0">
                  <c:v>Personbil</c:v>
                </c:pt>
              </c:strCache>
            </c:strRef>
          </c:tx>
          <c:spPr>
            <a:ln w="2222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'Nyregistering - Figur'!$C$4:$K$4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'Nyregistering - Figur'!$C$5:$K$5</c:f>
              <c:numCache>
                <c:formatCode>0%</c:formatCode>
                <c:ptCount val="9"/>
                <c:pt idx="0">
                  <c:v>0.17084225103865039</c:v>
                </c:pt>
                <c:pt idx="1">
                  <c:v>0.15646649406326066</c:v>
                </c:pt>
                <c:pt idx="2">
                  <c:v>0.2081843589485346</c:v>
                </c:pt>
                <c:pt idx="3">
                  <c:v>0.31150773552669786</c:v>
                </c:pt>
                <c:pt idx="4">
                  <c:v>0.42301283238146781</c:v>
                </c:pt>
                <c:pt idx="5">
                  <c:v>0.54259658548655054</c:v>
                </c:pt>
                <c:pt idx="6">
                  <c:v>0.64507310654612693</c:v>
                </c:pt>
                <c:pt idx="7">
                  <c:v>0.79316457003218088</c:v>
                </c:pt>
                <c:pt idx="8">
                  <c:v>0.83474864293031314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B-4A17-83BF-65705E717F0E}"/>
            </c:ext>
          </c:extLst>
        </c:ser>
        <c:ser>
          <c:idx val="1"/>
          <c:order val="1"/>
          <c:tx>
            <c:strRef>
              <c:f>'Nyregistering - Figur'!$B$6</c:f>
              <c:strCache>
                <c:ptCount val="1"/>
                <c:pt idx="0">
                  <c:v>Buss</c:v>
                </c:pt>
              </c:strCache>
            </c:strRef>
          </c:tx>
          <c:spPr>
            <a:ln w="222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'Nyregistering - Figur'!$C$4:$K$4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'Nyregistering - Figur'!$C$6:$K$6</c:f>
              <c:numCache>
                <c:formatCode>0%</c:formatCode>
                <c:ptCount val="9"/>
                <c:pt idx="0">
                  <c:v>2.0964360587002098E-3</c:v>
                </c:pt>
                <c:pt idx="1">
                  <c:v>0</c:v>
                </c:pt>
                <c:pt idx="2">
                  <c:v>1.5397775876817793E-2</c:v>
                </c:pt>
                <c:pt idx="3">
                  <c:v>1.7857142857142856E-2</c:v>
                </c:pt>
                <c:pt idx="4">
                  <c:v>6.8546637744034702E-2</c:v>
                </c:pt>
                <c:pt idx="5">
                  <c:v>0.1781895937277263</c:v>
                </c:pt>
                <c:pt idx="6">
                  <c:v>9.0991810737033663E-2</c:v>
                </c:pt>
                <c:pt idx="7">
                  <c:v>0.51346801346801352</c:v>
                </c:pt>
                <c:pt idx="8">
                  <c:v>0.53136094674556211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0B-4A17-83BF-65705E717F0E}"/>
            </c:ext>
          </c:extLst>
        </c:ser>
        <c:ser>
          <c:idx val="2"/>
          <c:order val="2"/>
          <c:tx>
            <c:strRef>
              <c:f>'Nyregistering - Figur'!$B$7</c:f>
              <c:strCache>
                <c:ptCount val="1"/>
                <c:pt idx="0">
                  <c:v>Varebil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'Nyregistering - Figur'!$C$4:$K$4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'Nyregistering - Figur'!$C$7:$K$7</c:f>
              <c:numCache>
                <c:formatCode>0%</c:formatCode>
                <c:ptCount val="9"/>
                <c:pt idx="0">
                  <c:v>2.101782973196363E-2</c:v>
                </c:pt>
                <c:pt idx="1">
                  <c:v>1.7641445126107703E-2</c:v>
                </c:pt>
                <c:pt idx="2">
                  <c:v>2.0855904658721561E-2</c:v>
                </c:pt>
                <c:pt idx="3">
                  <c:v>4.5767182086156072E-2</c:v>
                </c:pt>
                <c:pt idx="4">
                  <c:v>5.1699901077732077E-2</c:v>
                </c:pt>
                <c:pt idx="5">
                  <c:v>7.6655782883503581E-2</c:v>
                </c:pt>
                <c:pt idx="6">
                  <c:v>0.15576482565538305</c:v>
                </c:pt>
                <c:pt idx="7">
                  <c:v>0.22594776193142518</c:v>
                </c:pt>
                <c:pt idx="8">
                  <c:v>0.3032546266751755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0B-4A17-83BF-65705E717F0E}"/>
            </c:ext>
          </c:extLst>
        </c:ser>
        <c:ser>
          <c:idx val="3"/>
          <c:order val="3"/>
          <c:tx>
            <c:strRef>
              <c:f>'Nyregistering - Figur'!$B$8</c:f>
              <c:strCache>
                <c:ptCount val="1"/>
                <c:pt idx="0">
                  <c:v>Lastebil</c:v>
                </c:pt>
              </c:strCache>
            </c:strRef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'Nyregistering - Figur'!$C$4:$K$4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'Nyregistering - Figur'!$C$8:$K$8</c:f>
              <c:numCache>
                <c:formatCode>0%</c:formatCode>
                <c:ptCount val="9"/>
                <c:pt idx="0">
                  <c:v>0</c:v>
                </c:pt>
                <c:pt idx="1">
                  <c:v>1.9876764062810574E-4</c:v>
                </c:pt>
                <c:pt idx="2">
                  <c:v>0</c:v>
                </c:pt>
                <c:pt idx="3">
                  <c:v>1.834862385321101E-3</c:v>
                </c:pt>
                <c:pt idx="4">
                  <c:v>3.3869602032176124E-4</c:v>
                </c:pt>
                <c:pt idx="5">
                  <c:v>3.68763557483731E-3</c:v>
                </c:pt>
                <c:pt idx="6">
                  <c:v>1.365770379854887E-2</c:v>
                </c:pt>
                <c:pt idx="7">
                  <c:v>7.71513353115727E-2</c:v>
                </c:pt>
                <c:pt idx="8">
                  <c:v>0.10783295242052773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0B-4A17-83BF-65705E717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922239"/>
        <c:axId val="181943727"/>
      </c:lineChart>
      <c:catAx>
        <c:axId val="2071922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1943727"/>
        <c:crosses val="autoZero"/>
        <c:auto val="1"/>
        <c:lblAlgn val="ctr"/>
        <c:lblOffset val="100"/>
        <c:noMultiLvlLbl val="0"/>
      </c:catAx>
      <c:valAx>
        <c:axId val="181943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71922239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tr"/>
      <c:layout>
        <c:manualLayout>
          <c:xMode val="edge"/>
          <c:yMode val="edge"/>
          <c:x val="0.81587208058228644"/>
          <c:y val="0.39503746477463997"/>
          <c:w val="0.16739636351976164"/>
          <c:h val="0.319317482980096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'Tot energibruk - sektor'!$A$29</c:f>
              <c:strCache>
                <c:ptCount val="1"/>
                <c:pt idx="0">
                  <c:v>Petroleumssektoren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sektor'!$B$23:$AJ$23</c15:sqref>
                  </c15:fullRef>
                </c:ext>
              </c:extLst>
              <c:f>('Tot energibruk - sektor'!$B$23:$D$23,'Tot energibruk - sektor'!$I$23,'Tot energibruk - sektor'!$N$23,'Tot energibruk - sektor'!$S$23,'Tot energibruk - sektor'!$X$23,'Tot energibruk - sektor'!$AC$23,'Tot energibruk - sektor'!$AH$23,'Tot energibruk - sektor'!$AJ$23)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sektor'!$B$29:$AJ$29</c15:sqref>
                  </c15:fullRef>
                </c:ext>
              </c:extLst>
              <c:f>('Tot energibruk - sektor'!$B$29:$D$29,'Tot energibruk - sektor'!$I$29,'Tot energibruk - sektor'!$N$29,'Tot energibruk - sektor'!$S$29,'Tot energibruk - sektor'!$X$29,'Tot energibruk - sektor'!$AC$29,'Tot energibruk - sektor'!$AH$29,'Tot energibruk - sektor'!$AJ$29)</c:f>
              <c:numCache>
                <c:formatCode>General</c:formatCode>
                <c:ptCount val="10"/>
                <c:pt idx="0">
                  <c:v>20</c:v>
                </c:pt>
                <c:pt idx="1">
                  <c:v>26</c:v>
                </c:pt>
                <c:pt idx="2" formatCode="0.0">
                  <c:v>26.707999999999998</c:v>
                </c:pt>
                <c:pt idx="3" formatCode="0.0">
                  <c:v>35.235999999999997</c:v>
                </c:pt>
                <c:pt idx="4" formatCode="0.0">
                  <c:v>43.116999999999997</c:v>
                </c:pt>
                <c:pt idx="5" formatCode="0.0">
                  <c:v>53.64</c:v>
                </c:pt>
                <c:pt idx="6" formatCode="0.0">
                  <c:v>58.68</c:v>
                </c:pt>
                <c:pt idx="7" formatCode="0.0">
                  <c:v>64.528000000000006</c:v>
                </c:pt>
                <c:pt idx="8" formatCode="0.0">
                  <c:v>61.53</c:v>
                </c:pt>
                <c:pt idx="9" formatCode="0.0">
                  <c:v>57.38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0-45BA-99E6-1F6ED4524476}"/>
            </c:ext>
          </c:extLst>
        </c:ser>
        <c:ser>
          <c:idx val="2"/>
          <c:order val="1"/>
          <c:tx>
            <c:strRef>
              <c:f>'Tot energibruk - sektor'!$A$26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sektor'!$B$23:$AJ$23</c15:sqref>
                  </c15:fullRef>
                </c:ext>
              </c:extLst>
              <c:f>('Tot energibruk - sektor'!$B$23:$D$23,'Tot energibruk - sektor'!$I$23,'Tot energibruk - sektor'!$N$23,'Tot energibruk - sektor'!$S$23,'Tot energibruk - sektor'!$X$23,'Tot energibruk - sektor'!$AC$23,'Tot energibruk - sektor'!$AH$23,'Tot energibruk - sektor'!$AJ$23)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sektor'!$B$26:$AJ$26</c15:sqref>
                  </c15:fullRef>
                </c:ext>
              </c:extLst>
              <c:f>('Tot energibruk - sektor'!$B$26:$D$26,'Tot energibruk - sektor'!$I$26,'Tot energibruk - sektor'!$N$26,'Tot energibruk - sektor'!$S$26,'Tot energibruk - sektor'!$X$26,'Tot energibruk - sektor'!$AC$26,'Tot energibruk - sektor'!$AH$26,'Tot energibruk - sektor'!$AJ$26)</c:f>
              <c:numCache>
                <c:formatCode>General</c:formatCode>
                <c:ptCount val="10"/>
                <c:pt idx="0">
                  <c:v>72</c:v>
                </c:pt>
                <c:pt idx="1">
                  <c:v>75</c:v>
                </c:pt>
                <c:pt idx="2" formatCode="0.0">
                  <c:v>78.650999999999996</c:v>
                </c:pt>
                <c:pt idx="3" formatCode="0.0">
                  <c:v>83.23899999999999</c:v>
                </c:pt>
                <c:pt idx="4" formatCode="0.0">
                  <c:v>88.531999999999996</c:v>
                </c:pt>
                <c:pt idx="5" formatCode="0.0">
                  <c:v>86.216999999999999</c:v>
                </c:pt>
                <c:pt idx="6" formatCode="0.0">
                  <c:v>77.040999999999997</c:v>
                </c:pt>
                <c:pt idx="7" formatCode="0.0">
                  <c:v>74.414000000000001</c:v>
                </c:pt>
                <c:pt idx="8" formatCode="0.0">
                  <c:v>76.387</c:v>
                </c:pt>
                <c:pt idx="9" formatCode="0.0">
                  <c:v>76.959000000000003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0-45BA-99E6-1F6ED4524476}"/>
            </c:ext>
          </c:extLst>
        </c:ser>
        <c:ser>
          <c:idx val="3"/>
          <c:order val="2"/>
          <c:tx>
            <c:strRef>
              <c:f>'Tot energibruk - sektor'!$A$27</c:f>
              <c:strCache>
                <c:ptCount val="1"/>
                <c:pt idx="0">
                  <c:v>Råstoff industri</c:v>
                </c:pt>
              </c:strCache>
            </c:strRef>
          </c:tx>
          <c:spPr>
            <a:solidFill>
              <a:srgbClr val="2A6EC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sektor'!$B$23:$AJ$23</c15:sqref>
                  </c15:fullRef>
                </c:ext>
              </c:extLst>
              <c:f>('Tot energibruk - sektor'!$B$23:$D$23,'Tot energibruk - sektor'!$I$23,'Tot energibruk - sektor'!$N$23,'Tot energibruk - sektor'!$S$23,'Tot energibruk - sektor'!$X$23,'Tot energibruk - sektor'!$AC$23,'Tot energibruk - sektor'!$AH$23,'Tot energibruk - sektor'!$AJ$23)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sektor'!$B$27:$AJ$27</c15:sqref>
                  </c15:fullRef>
                </c:ext>
              </c:extLst>
              <c:f>('Tot energibruk - sektor'!$B$27:$D$27,'Tot energibruk - sektor'!$I$27,'Tot energibruk - sektor'!$N$27,'Tot energibruk - sektor'!$S$27,'Tot energibruk - sektor'!$X$27,'Tot energibruk - sektor'!$AC$27,'Tot energibruk - sektor'!$AH$27,'Tot energibruk - sektor'!$AJ$27)</c:f>
              <c:numCache>
                <c:formatCode>General</c:formatCode>
                <c:ptCount val="10"/>
                <c:pt idx="0">
                  <c:v>12</c:v>
                </c:pt>
                <c:pt idx="1">
                  <c:v>14</c:v>
                </c:pt>
                <c:pt idx="2" formatCode="0.0">
                  <c:v>14.917</c:v>
                </c:pt>
                <c:pt idx="3" formatCode="0.0">
                  <c:v>20.334</c:v>
                </c:pt>
                <c:pt idx="4" formatCode="0.0">
                  <c:v>23.495000000000001</c:v>
                </c:pt>
                <c:pt idx="5" formatCode="0.0">
                  <c:v>26.946000000000002</c:v>
                </c:pt>
                <c:pt idx="6" formatCode="0.0">
                  <c:v>25.388000000000002</c:v>
                </c:pt>
                <c:pt idx="7" formatCode="0.0">
                  <c:v>27.693999999999999</c:v>
                </c:pt>
                <c:pt idx="8" formatCode="0.0">
                  <c:v>28.309000000000001</c:v>
                </c:pt>
                <c:pt idx="9" formatCode="0.0">
                  <c:v>23.314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D0-45BA-99E6-1F6ED4524476}"/>
            </c:ext>
          </c:extLst>
        </c:ser>
        <c:ser>
          <c:idx val="4"/>
          <c:order val="3"/>
          <c:tx>
            <c:strRef>
              <c:f>'Tot energibruk - sektor'!$A$28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B8674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sektor'!$B$23:$AJ$23</c15:sqref>
                  </c15:fullRef>
                </c:ext>
              </c:extLst>
              <c:f>('Tot energibruk - sektor'!$B$23:$D$23,'Tot energibruk - sektor'!$I$23,'Tot energibruk - sektor'!$N$23,'Tot energibruk - sektor'!$S$23,'Tot energibruk - sektor'!$X$23,'Tot energibruk - sektor'!$AC$23,'Tot energibruk - sektor'!$AH$23,'Tot energibruk - sektor'!$AJ$23)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sektor'!$B$28:$AJ$28</c15:sqref>
                  </c15:fullRef>
                </c:ext>
              </c:extLst>
              <c:f>('Tot energibruk - sektor'!$B$28:$D$28,'Tot energibruk - sektor'!$I$28,'Tot energibruk - sektor'!$N$28,'Tot energibruk - sektor'!$S$28,'Tot energibruk - sektor'!$X$28,'Tot energibruk - sektor'!$AC$28,'Tot energibruk - sektor'!$AH$28,'Tot energibruk - sektor'!$AJ$28)</c:f>
              <c:numCache>
                <c:formatCode>General</c:formatCode>
                <c:ptCount val="10"/>
                <c:pt idx="0">
                  <c:v>31</c:v>
                </c:pt>
                <c:pt idx="1">
                  <c:v>37</c:v>
                </c:pt>
                <c:pt idx="2" formatCode="0.0">
                  <c:v>39.628999999999998</c:v>
                </c:pt>
                <c:pt idx="3" formatCode="0.0">
                  <c:v>43.183999999999997</c:v>
                </c:pt>
                <c:pt idx="4" formatCode="0.0">
                  <c:v>46.895000000000003</c:v>
                </c:pt>
                <c:pt idx="5" formatCode="0.0">
                  <c:v>51.012</c:v>
                </c:pt>
                <c:pt idx="6" formatCode="0.0">
                  <c:v>55.720999999999997</c:v>
                </c:pt>
                <c:pt idx="7" formatCode="0.0">
                  <c:v>57.665999999999997</c:v>
                </c:pt>
                <c:pt idx="8" formatCode="0.0">
                  <c:v>52.741</c:v>
                </c:pt>
                <c:pt idx="9" formatCode="0.0">
                  <c:v>55.887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D0-45BA-99E6-1F6ED4524476}"/>
            </c:ext>
          </c:extLst>
        </c:ser>
        <c:ser>
          <c:idx val="0"/>
          <c:order val="4"/>
          <c:tx>
            <c:strRef>
              <c:f>'Tot energibruk - sektor'!$A$24</c:f>
              <c:strCache>
                <c:ptCount val="1"/>
                <c:pt idx="0">
                  <c:v>Husholdninger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sektor'!$B$23:$AJ$23</c15:sqref>
                  </c15:fullRef>
                </c:ext>
              </c:extLst>
              <c:f>('Tot energibruk - sektor'!$B$23:$D$23,'Tot energibruk - sektor'!$I$23,'Tot energibruk - sektor'!$N$23,'Tot energibruk - sektor'!$S$23,'Tot energibruk - sektor'!$X$23,'Tot energibruk - sektor'!$AC$23,'Tot energibruk - sektor'!$AH$23,'Tot energibruk - sektor'!$AJ$23)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sektor'!$B$24:$AJ$24</c15:sqref>
                  </c15:fullRef>
                </c:ext>
              </c:extLst>
              <c:f>('Tot energibruk - sektor'!$B$24:$D$24,'Tot energibruk - sektor'!$I$24,'Tot energibruk - sektor'!$N$24,'Tot energibruk - sektor'!$S$24,'Tot energibruk - sektor'!$X$24,'Tot energibruk - sektor'!$AC$24,'Tot energibruk - sektor'!$AH$24,'Tot energibruk - sektor'!$AJ$24)</c:f>
              <c:numCache>
                <c:formatCode>General</c:formatCode>
                <c:ptCount val="10"/>
                <c:pt idx="0">
                  <c:v>36</c:v>
                </c:pt>
                <c:pt idx="1">
                  <c:v>39</c:v>
                </c:pt>
                <c:pt idx="2" formatCode="0.0">
                  <c:v>40.427999999999997</c:v>
                </c:pt>
                <c:pt idx="3" formatCode="0.0">
                  <c:v>44.628999999999998</c:v>
                </c:pt>
                <c:pt idx="4" formatCode="0.0">
                  <c:v>44.081000000000003</c:v>
                </c:pt>
                <c:pt idx="5" formatCode="0.0">
                  <c:v>44.23</c:v>
                </c:pt>
                <c:pt idx="6" formatCode="0.0">
                  <c:v>51.493000000000002</c:v>
                </c:pt>
                <c:pt idx="7" formatCode="0.0">
                  <c:v>46.213000000000001</c:v>
                </c:pt>
                <c:pt idx="8" formatCode="0.0">
                  <c:v>47.030999999999999</c:v>
                </c:pt>
                <c:pt idx="9" formatCode="0.0">
                  <c:v>44.713000000000001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D0-45BA-99E6-1F6ED4524476}"/>
            </c:ext>
          </c:extLst>
        </c:ser>
        <c:ser>
          <c:idx val="1"/>
          <c:order val="5"/>
          <c:tx>
            <c:strRef>
              <c:f>'Tot energibruk - sektor'!$A$25</c:f>
              <c:strCache>
                <c:ptCount val="1"/>
                <c:pt idx="0">
                  <c:v>Tjenesteyting</c:v>
                </c:pt>
              </c:strCache>
            </c:strRef>
          </c:tx>
          <c:spPr>
            <a:solidFill>
              <a:srgbClr val="F2942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sektor'!$B$23:$AJ$23</c15:sqref>
                  </c15:fullRef>
                </c:ext>
              </c:extLst>
              <c:f>('Tot energibruk - sektor'!$B$23:$D$23,'Tot energibruk - sektor'!$I$23,'Tot energibruk - sektor'!$N$23,'Tot energibruk - sektor'!$S$23,'Tot energibruk - sektor'!$X$23,'Tot energibruk - sektor'!$AC$23,'Tot energibruk - sektor'!$AH$23,'Tot energibruk - sektor'!$AJ$23)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sektor'!$B$25:$AJ$25</c15:sqref>
                  </c15:fullRef>
                </c:ext>
              </c:extLst>
              <c:f>('Tot energibruk - sektor'!$B$25:$D$25,'Tot energibruk - sektor'!$I$25,'Tot energibruk - sektor'!$N$25,'Tot energibruk - sektor'!$S$25,'Tot energibruk - sektor'!$X$25,'Tot energibruk - sektor'!$AC$25,'Tot energibruk - sektor'!$AH$25,'Tot energibruk - sektor'!$AJ$25)</c:f>
              <c:numCache>
                <c:formatCode>General</c:formatCode>
                <c:ptCount val="10"/>
                <c:pt idx="0">
                  <c:v>21</c:v>
                </c:pt>
                <c:pt idx="1">
                  <c:v>23</c:v>
                </c:pt>
                <c:pt idx="2" formatCode="0.0">
                  <c:v>25.951000000000001</c:v>
                </c:pt>
                <c:pt idx="3" formatCode="0.0">
                  <c:v>26.457999999999998</c:v>
                </c:pt>
                <c:pt idx="4" formatCode="0.0">
                  <c:v>26.39</c:v>
                </c:pt>
                <c:pt idx="5" formatCode="0.0">
                  <c:v>28.577999999999999</c:v>
                </c:pt>
                <c:pt idx="6" formatCode="0.0">
                  <c:v>35.232999999999997</c:v>
                </c:pt>
                <c:pt idx="7" formatCode="0.0">
                  <c:v>33.000999999999998</c:v>
                </c:pt>
                <c:pt idx="8" formatCode="0.0">
                  <c:v>33.709000000000003</c:v>
                </c:pt>
                <c:pt idx="9" formatCode="0.0">
                  <c:v>34.597000000000001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D0-45BA-99E6-1F6ED4524476}"/>
            </c:ext>
          </c:extLst>
        </c:ser>
        <c:ser>
          <c:idx val="6"/>
          <c:order val="6"/>
          <c:tx>
            <c:strRef>
              <c:f>'Tot energibruk - sektor'!$A$30</c:f>
              <c:strCache>
                <c:ptCount val="1"/>
                <c:pt idx="0">
                  <c:v>Andre næringer</c:v>
                </c:pt>
              </c:strCache>
            </c:strRef>
          </c:tx>
          <c:spPr>
            <a:solidFill>
              <a:srgbClr val="4E652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sektor'!$B$23:$AJ$23</c15:sqref>
                  </c15:fullRef>
                </c:ext>
              </c:extLst>
              <c:f>('Tot energibruk - sektor'!$B$23:$D$23,'Tot energibruk - sektor'!$I$23,'Tot energibruk - sektor'!$N$23,'Tot energibruk - sektor'!$S$23,'Tot energibruk - sektor'!$X$23,'Tot energibruk - sektor'!$AC$23,'Tot energibruk - sektor'!$AH$23,'Tot energibruk - sektor'!$AJ$23)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sektor'!$B$30:$AJ$30</c15:sqref>
                  </c15:fullRef>
                </c:ext>
              </c:extLst>
              <c:f>('Tot energibruk - sektor'!$B$30:$D$30,'Tot energibruk - sektor'!$I$30,'Tot energibruk - sektor'!$N$30,'Tot energibruk - sektor'!$S$30,'Tot energibruk - sektor'!$X$30,'Tot energibruk - sektor'!$AC$30,'Tot energibruk - sektor'!$AH$30,'Tot energibruk - sektor'!$AJ$30)</c:f>
              <c:numCache>
                <c:formatCode>General</c:formatCode>
                <c:ptCount val="10"/>
                <c:pt idx="0">
                  <c:v>7</c:v>
                </c:pt>
                <c:pt idx="1">
                  <c:v>8</c:v>
                </c:pt>
                <c:pt idx="2" formatCode="0.0">
                  <c:v>7.9250000000000007</c:v>
                </c:pt>
                <c:pt idx="3" formatCode="0.0">
                  <c:v>8.7309999999999999</c:v>
                </c:pt>
                <c:pt idx="4" formatCode="0.0">
                  <c:v>10.618</c:v>
                </c:pt>
                <c:pt idx="5" formatCode="0.0">
                  <c:v>9.8989999999999991</c:v>
                </c:pt>
                <c:pt idx="6" formatCode="0.0">
                  <c:v>10.725</c:v>
                </c:pt>
                <c:pt idx="7" formatCode="0.0">
                  <c:v>10.811</c:v>
                </c:pt>
                <c:pt idx="8" formatCode="0.0">
                  <c:v>11.932</c:v>
                </c:pt>
                <c:pt idx="9" formatCode="0.0">
                  <c:v>11.824999999999999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D0-45BA-99E6-1F6ED4524476}"/>
            </c:ext>
          </c:extLst>
        </c:ser>
        <c:ser>
          <c:idx val="7"/>
          <c:order val="7"/>
          <c:tx>
            <c:strRef>
              <c:f>'Tot energibruk - sektor'!$A$31</c:f>
              <c:strCache>
                <c:ptCount val="1"/>
                <c:pt idx="0">
                  <c:v>Nettap og egenbruk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 energibruk - sektor'!$B$23:$AJ$23</c15:sqref>
                  </c15:fullRef>
                </c:ext>
              </c:extLst>
              <c:f>('Tot energibruk - sektor'!$B$23:$D$23,'Tot energibruk - sektor'!$I$23,'Tot energibruk - sektor'!$N$23,'Tot energibruk - sektor'!$S$23,'Tot energibruk - sektor'!$X$23,'Tot energibruk - sektor'!$AC$23,'Tot energibruk - sektor'!$AH$23,'Tot energibruk - sektor'!$AJ$23)</c:f>
              <c:strCache>
                <c:ptCount val="1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 energibruk - sektor'!$B$31:$AJ$31</c15:sqref>
                  </c15:fullRef>
                </c:ext>
              </c:extLst>
              <c:f>('Tot energibruk - sektor'!$B$31:$D$31,'Tot energibruk - sektor'!$I$31,'Tot energibruk - sektor'!$N$31,'Tot energibruk - sektor'!$S$31,'Tot energibruk - sektor'!$X$31,'Tot energibruk - sektor'!$AC$31,'Tot energibruk - sektor'!$AH$31,'Tot energibruk - sektor'!$AJ$31)</c:f>
              <c:numCache>
                <c:formatCode>General</c:formatCode>
                <c:ptCount val="10"/>
                <c:pt idx="0">
                  <c:v>9</c:v>
                </c:pt>
                <c:pt idx="1">
                  <c:v>11</c:v>
                </c:pt>
                <c:pt idx="2">
                  <c:v>11</c:v>
                </c:pt>
                <c:pt idx="3" formatCode="0.0">
                  <c:v>10.657</c:v>
                </c:pt>
                <c:pt idx="4" formatCode="0.0">
                  <c:v>13.516999999999999</c:v>
                </c:pt>
                <c:pt idx="5" formatCode="0.0">
                  <c:v>13.352</c:v>
                </c:pt>
                <c:pt idx="6" formatCode="0.0">
                  <c:v>12.589</c:v>
                </c:pt>
                <c:pt idx="7" formatCode="0.0">
                  <c:v>11.363</c:v>
                </c:pt>
                <c:pt idx="8" formatCode="0.0">
                  <c:v>9.8559999999999999</c:v>
                </c:pt>
                <c:pt idx="9" formatCode="0.0">
                  <c:v>10.609000000000002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D0-45BA-99E6-1F6ED4524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22170560"/>
        <c:axId val="1124916928"/>
      </c:barChart>
      <c:catAx>
        <c:axId val="162217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4916928"/>
        <c:crosses val="autoZero"/>
        <c:auto val="1"/>
        <c:lblAlgn val="ctr"/>
        <c:lblOffset val="100"/>
        <c:noMultiLvlLbl val="0"/>
      </c:catAx>
      <c:valAx>
        <c:axId val="1124916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2217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2494846679562"/>
          <c:y val="0.20833097728347416"/>
          <c:w val="0.20427047213015562"/>
          <c:h val="0.44164727196459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'Energibruk Petroleumssektor'!$A$3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A5DA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'Energibruk Petroleumssektor'!$B$2:$L$2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'Energibruk Petroleumssektor'!$B$3:$L$3</c:f>
              <c:numCache>
                <c:formatCode>0</c:formatCode>
                <c:ptCount val="11"/>
                <c:pt idx="0">
                  <c:v>6.492</c:v>
                </c:pt>
                <c:pt idx="1">
                  <c:v>6.484</c:v>
                </c:pt>
                <c:pt idx="2">
                  <c:v>6.5540000000000003</c:v>
                </c:pt>
                <c:pt idx="3">
                  <c:v>7.0140000000000002</c:v>
                </c:pt>
                <c:pt idx="4">
                  <c:v>7.1870000000000003</c:v>
                </c:pt>
                <c:pt idx="5">
                  <c:v>7.8680000000000003</c:v>
                </c:pt>
                <c:pt idx="6">
                  <c:v>8.8420000000000005</c:v>
                </c:pt>
                <c:pt idx="7">
                  <c:v>8.3870000000000005</c:v>
                </c:pt>
                <c:pt idx="8">
                  <c:v>8.76</c:v>
                </c:pt>
                <c:pt idx="9">
                  <c:v>8.1370000000000005</c:v>
                </c:pt>
                <c:pt idx="10">
                  <c:v>9.0570000000000004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8-491B-9C02-ACBFEC8DD150}"/>
            </c:ext>
          </c:extLst>
        </c:ser>
        <c:ser>
          <c:idx val="1"/>
          <c:order val="1"/>
          <c:tx>
            <c:strRef>
              <c:f>'Energibruk Petroleumssektor'!$A$4</c:f>
              <c:strCache>
                <c:ptCount val="1"/>
                <c:pt idx="0">
                  <c:v>Naturgass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813-4FD1-B4E2-AACDC4E189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'Energibruk Petroleumssektor'!$B$2:$L$2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'Energibruk Petroleumssektor'!$B$4:$L$4</c:f>
              <c:numCache>
                <c:formatCode>0</c:formatCode>
                <c:ptCount val="11"/>
                <c:pt idx="0">
                  <c:v>49.054000000000002</c:v>
                </c:pt>
                <c:pt idx="1">
                  <c:v>49.255000000000003</c:v>
                </c:pt>
                <c:pt idx="2">
                  <c:v>51.994999999999997</c:v>
                </c:pt>
                <c:pt idx="3">
                  <c:v>53.741999999999997</c:v>
                </c:pt>
                <c:pt idx="4">
                  <c:v>52.857999999999997</c:v>
                </c:pt>
                <c:pt idx="5">
                  <c:v>54.151000000000003</c:v>
                </c:pt>
                <c:pt idx="6">
                  <c:v>50.783000000000001</c:v>
                </c:pt>
                <c:pt idx="7">
                  <c:v>51.33</c:v>
                </c:pt>
                <c:pt idx="8">
                  <c:v>49.636000000000003</c:v>
                </c:pt>
                <c:pt idx="9">
                  <c:v>46.601999999999997</c:v>
                </c:pt>
                <c:pt idx="10">
                  <c:v>44.267000000000003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8-491B-9C02-ACBFEC8DD150}"/>
            </c:ext>
          </c:extLst>
        </c:ser>
        <c:ser>
          <c:idx val="2"/>
          <c:order val="2"/>
          <c:tx>
            <c:strRef>
              <c:f>'Energibruk Petroleumssektor'!$A$5</c:f>
              <c:strCache>
                <c:ptCount val="1"/>
                <c:pt idx="0">
                  <c:v>Oljeprodukter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'Energibruk Petroleumssektor'!$B$2:$L$2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'Energibruk Petroleumssektor'!$B$5:$L$5</c:f>
              <c:numCache>
                <c:formatCode>0</c:formatCode>
                <c:ptCount val="11"/>
                <c:pt idx="0">
                  <c:v>4.7309999999999999</c:v>
                </c:pt>
                <c:pt idx="1">
                  <c:v>5.2130000000000001</c:v>
                </c:pt>
                <c:pt idx="2">
                  <c:v>4.9560000000000004</c:v>
                </c:pt>
                <c:pt idx="3">
                  <c:v>4.2670000000000003</c:v>
                </c:pt>
                <c:pt idx="4">
                  <c:v>4.0129999999999999</c:v>
                </c:pt>
                <c:pt idx="5">
                  <c:v>3.42</c:v>
                </c:pt>
                <c:pt idx="6">
                  <c:v>4.0209999999999999</c:v>
                </c:pt>
                <c:pt idx="7">
                  <c:v>4.1289999999999996</c:v>
                </c:pt>
                <c:pt idx="8">
                  <c:v>4.1310000000000002</c:v>
                </c:pt>
                <c:pt idx="9">
                  <c:v>4.0010000000000003</c:v>
                </c:pt>
                <c:pt idx="10">
                  <c:v>4.258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8-491B-9C02-ACBFEC8DD1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1401762736"/>
        <c:axId val="1170187760"/>
      </c:barChart>
      <c:catAx>
        <c:axId val="140176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70187760"/>
        <c:crosses val="autoZero"/>
        <c:auto val="1"/>
        <c:lblAlgn val="ctr"/>
        <c:lblOffset val="100"/>
        <c:noMultiLvlLbl val="0"/>
      </c:catAx>
      <c:valAx>
        <c:axId val="11701877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0176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5DAE9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'Strømbruk Petroleumssektor'!$B$4:$X$4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'Strømbruk Petroleumssektor'!$B$5:$X$5</c:f>
              <c:numCache>
                <c:formatCode>0.0</c:formatCode>
                <c:ptCount val="23"/>
                <c:pt idx="0">
                  <c:v>1.238</c:v>
                </c:pt>
                <c:pt idx="1">
                  <c:v>1.2090000000000001</c:v>
                </c:pt>
                <c:pt idx="2">
                  <c:v>1.238</c:v>
                </c:pt>
                <c:pt idx="3">
                  <c:v>1.4390000000000001</c:v>
                </c:pt>
                <c:pt idx="4">
                  <c:v>1.5740000000000001</c:v>
                </c:pt>
                <c:pt idx="5">
                  <c:v>2.2000000000000002</c:v>
                </c:pt>
                <c:pt idx="6">
                  <c:v>2.641</c:v>
                </c:pt>
                <c:pt idx="7">
                  <c:v>2.9249999999999998</c:v>
                </c:pt>
                <c:pt idx="8">
                  <c:v>3.2559999999999998</c:v>
                </c:pt>
                <c:pt idx="9">
                  <c:v>4.6619999999999999</c:v>
                </c:pt>
                <c:pt idx="10">
                  <c:v>5.5949999999999998</c:v>
                </c:pt>
                <c:pt idx="11">
                  <c:v>5.6360000000000001</c:v>
                </c:pt>
                <c:pt idx="12">
                  <c:v>6.492</c:v>
                </c:pt>
                <c:pt idx="13">
                  <c:v>6.484</c:v>
                </c:pt>
                <c:pt idx="14">
                  <c:v>6.5540000000000003</c:v>
                </c:pt>
                <c:pt idx="15">
                  <c:v>7.0140000000000002</c:v>
                </c:pt>
                <c:pt idx="16">
                  <c:v>7.1870000000000003</c:v>
                </c:pt>
                <c:pt idx="17">
                  <c:v>7.8680000000000003</c:v>
                </c:pt>
                <c:pt idx="18">
                  <c:v>8.8420000000000005</c:v>
                </c:pt>
                <c:pt idx="19">
                  <c:v>8.3870000000000005</c:v>
                </c:pt>
                <c:pt idx="20">
                  <c:v>8.76</c:v>
                </c:pt>
                <c:pt idx="21">
                  <c:v>8.1370000000000005</c:v>
                </c:pt>
                <c:pt idx="22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2-4DBA-9EE8-E7FD384899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7"/>
        <c:axId val="1733108992"/>
        <c:axId val="1158638768"/>
      </c:barChart>
      <c:catAx>
        <c:axId val="17331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58638768"/>
        <c:crosses val="autoZero"/>
        <c:auto val="1"/>
        <c:lblAlgn val="ctr"/>
        <c:lblOffset val="100"/>
        <c:noMultiLvlLbl val="0"/>
      </c:catAx>
      <c:valAx>
        <c:axId val="1158638768"/>
        <c:scaling>
          <c:orientation val="minMax"/>
          <c:max val="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331089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Europa!$A$8</c:f>
              <c:strCache>
                <c:ptCount val="1"/>
                <c:pt idx="0">
                  <c:v>Fossilt råstoff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Europa!$B$8:$H$8</c:f>
              <c:numCache>
                <c:formatCode>General</c:formatCode>
                <c:ptCount val="7"/>
                <c:pt idx="0">
                  <c:v>1331</c:v>
                </c:pt>
                <c:pt idx="1">
                  <c:v>1418</c:v>
                </c:pt>
                <c:pt idx="2">
                  <c:v>1469</c:v>
                </c:pt>
                <c:pt idx="3">
                  <c:v>1516</c:v>
                </c:pt>
                <c:pt idx="4">
                  <c:v>1393</c:v>
                </c:pt>
                <c:pt idx="5">
                  <c:v>1230</c:v>
                </c:pt>
                <c:pt idx="6">
                  <c:v>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BFA-4881-85FA-7D3BF5D470DE}"/>
            </c:ext>
          </c:extLst>
        </c:ser>
        <c:ser>
          <c:idx val="1"/>
          <c:order val="1"/>
          <c:tx>
            <c:strRef>
              <c:f>Europa!$A$9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Europa!$B$9:$H$9</c:f>
              <c:numCache>
                <c:formatCode>General</c:formatCode>
                <c:ptCount val="7"/>
                <c:pt idx="0">
                  <c:v>2225</c:v>
                </c:pt>
                <c:pt idx="1">
                  <c:v>2435</c:v>
                </c:pt>
                <c:pt idx="2">
                  <c:v>2662</c:v>
                </c:pt>
                <c:pt idx="3">
                  <c:v>2854</c:v>
                </c:pt>
                <c:pt idx="4">
                  <c:v>2819</c:v>
                </c:pt>
                <c:pt idx="5">
                  <c:v>2538</c:v>
                </c:pt>
                <c:pt idx="6">
                  <c:v>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BFA-4881-85FA-7D3BF5D470DE}"/>
            </c:ext>
          </c:extLst>
        </c:ser>
        <c:ser>
          <c:idx val="3"/>
          <c:order val="2"/>
          <c:tx>
            <c:strRef>
              <c:f>Europa!$A$11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Europa!$B$11:$H$11</c:f>
              <c:numCache>
                <c:formatCode>General</c:formatCode>
                <c:ptCount val="7"/>
                <c:pt idx="0">
                  <c:v>1757</c:v>
                </c:pt>
                <c:pt idx="1">
                  <c:v>1602</c:v>
                </c:pt>
                <c:pt idx="2">
                  <c:v>1467</c:v>
                </c:pt>
                <c:pt idx="3">
                  <c:v>1381</c:v>
                </c:pt>
                <c:pt idx="4">
                  <c:v>1080</c:v>
                </c:pt>
                <c:pt idx="5">
                  <c:v>863</c:v>
                </c:pt>
                <c:pt idx="6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BFA-4881-85FA-7D3BF5D470DE}"/>
            </c:ext>
          </c:extLst>
        </c:ser>
        <c:ser>
          <c:idx val="4"/>
          <c:order val="3"/>
          <c:tx>
            <c:strRef>
              <c:f>Europa!$A$12</c:f>
              <c:strCache>
                <c:ptCount val="1"/>
                <c:pt idx="0">
                  <c:v>Kull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Europa!$B$12:$H$12</c:f>
              <c:numCache>
                <c:formatCode>General</c:formatCode>
                <c:ptCount val="7"/>
                <c:pt idx="0">
                  <c:v>1073</c:v>
                </c:pt>
                <c:pt idx="1">
                  <c:v>670</c:v>
                </c:pt>
                <c:pt idx="2">
                  <c:v>435</c:v>
                </c:pt>
                <c:pt idx="3">
                  <c:v>385</c:v>
                </c:pt>
                <c:pt idx="4">
                  <c:v>385</c:v>
                </c:pt>
                <c:pt idx="5">
                  <c:v>350</c:v>
                </c:pt>
                <c:pt idx="6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BFA-4881-85FA-7D3BF5D470DE}"/>
            </c:ext>
          </c:extLst>
        </c:ser>
        <c:ser>
          <c:idx val="2"/>
          <c:order val="4"/>
          <c:tx>
            <c:strRef>
              <c:f>Europa!$A$10</c:f>
              <c:strCache>
                <c:ptCount val="1"/>
                <c:pt idx="0">
                  <c:v>Fossilt drivstoff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Europa!$B$10:$H$10</c:f>
              <c:numCache>
                <c:formatCode>General</c:formatCode>
                <c:ptCount val="7"/>
                <c:pt idx="0">
                  <c:v>2773</c:v>
                </c:pt>
                <c:pt idx="1">
                  <c:v>2951</c:v>
                </c:pt>
                <c:pt idx="2">
                  <c:v>3233</c:v>
                </c:pt>
                <c:pt idx="3">
                  <c:v>3398</c:v>
                </c:pt>
                <c:pt idx="4">
                  <c:v>3231</c:v>
                </c:pt>
                <c:pt idx="5">
                  <c:v>3122</c:v>
                </c:pt>
                <c:pt idx="6">
                  <c:v>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BFA-4881-85FA-7D3BF5D470DE}"/>
            </c:ext>
          </c:extLst>
        </c:ser>
        <c:ser>
          <c:idx val="7"/>
          <c:order val="5"/>
          <c:tx>
            <c:strRef>
              <c:f>Europa!$A$15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A5DA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Europa!$B$15:$H$15</c:f>
              <c:numCache>
                <c:formatCode>General</c:formatCode>
                <c:ptCount val="7"/>
                <c:pt idx="0">
                  <c:v>2276</c:v>
                </c:pt>
                <c:pt idx="1">
                  <c:v>2370</c:v>
                </c:pt>
                <c:pt idx="2">
                  <c:v>2618</c:v>
                </c:pt>
                <c:pt idx="3">
                  <c:v>2879</c:v>
                </c:pt>
                <c:pt idx="4">
                  <c:v>2940</c:v>
                </c:pt>
                <c:pt idx="5">
                  <c:v>2845</c:v>
                </c:pt>
                <c:pt idx="6">
                  <c:v>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BFA-4881-85FA-7D3BF5D470DE}"/>
            </c:ext>
          </c:extLst>
        </c:ser>
        <c:ser>
          <c:idx val="6"/>
          <c:order val="6"/>
          <c:tx>
            <c:strRef>
              <c:f>Europa!$A$14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Europa!$B$14:$H$14</c:f>
              <c:numCache>
                <c:formatCode>General</c:formatCode>
                <c:ptCount val="7"/>
                <c:pt idx="0">
                  <c:v>448</c:v>
                </c:pt>
                <c:pt idx="1">
                  <c:v>506</c:v>
                </c:pt>
                <c:pt idx="2">
                  <c:v>566</c:v>
                </c:pt>
                <c:pt idx="3">
                  <c:v>707</c:v>
                </c:pt>
                <c:pt idx="4">
                  <c:v>1003</c:v>
                </c:pt>
                <c:pt idx="5">
                  <c:v>1048</c:v>
                </c:pt>
                <c:pt idx="6">
                  <c:v>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BFA-4881-85FA-7D3BF5D470DE}"/>
            </c:ext>
          </c:extLst>
        </c:ser>
        <c:ser>
          <c:idx val="5"/>
          <c:order val="7"/>
          <c:tx>
            <c:strRef>
              <c:f>Europa!$A$13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Europa!$B$13:$H$13</c:f>
              <c:numCache>
                <c:formatCode>General</c:formatCode>
                <c:ptCount val="7"/>
                <c:pt idx="0">
                  <c:v>721</c:v>
                </c:pt>
                <c:pt idx="1">
                  <c:v>629</c:v>
                </c:pt>
                <c:pt idx="2">
                  <c:v>575</c:v>
                </c:pt>
                <c:pt idx="3">
                  <c:v>700</c:v>
                </c:pt>
                <c:pt idx="4">
                  <c:v>725</c:v>
                </c:pt>
                <c:pt idx="5">
                  <c:v>638</c:v>
                </c:pt>
                <c:pt idx="6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BFA-4881-85FA-7D3BF5D470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579096583"/>
        <c:axId val="579100167"/>
      </c:barChart>
      <c:catAx>
        <c:axId val="579096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9100167"/>
        <c:crosses val="autoZero"/>
        <c:auto val="1"/>
        <c:lblAlgn val="ctr"/>
        <c:lblOffset val="100"/>
        <c:noMultiLvlLbl val="0"/>
      </c:catAx>
      <c:valAx>
        <c:axId val="579100167"/>
        <c:scaling>
          <c:orientation val="minMax"/>
          <c:max val="14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9096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982055914584326"/>
          <c:y val="0.20261851013492696"/>
          <c:w val="0.20823966624425111"/>
          <c:h val="0.57013981285580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Europa!$A$22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Europa!$B$22:$H$22</c:f>
              <c:numCache>
                <c:formatCode>General</c:formatCode>
                <c:ptCount val="7"/>
                <c:pt idx="0">
                  <c:v>892</c:v>
                </c:pt>
                <c:pt idx="1">
                  <c:v>1146</c:v>
                </c:pt>
                <c:pt idx="2">
                  <c:v>1255</c:v>
                </c:pt>
                <c:pt idx="3">
                  <c:v>1457</c:v>
                </c:pt>
                <c:pt idx="4">
                  <c:v>1537</c:v>
                </c:pt>
                <c:pt idx="5">
                  <c:v>1309</c:v>
                </c:pt>
                <c:pt idx="6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C-4645-A475-9BAC0D8F2DA8}"/>
            </c:ext>
          </c:extLst>
        </c:ser>
        <c:ser>
          <c:idx val="1"/>
          <c:order val="1"/>
          <c:tx>
            <c:strRef>
              <c:f>Europa!$A$23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Europa!$B$23:$H$23</c:f>
              <c:numCache>
                <c:formatCode>General</c:formatCode>
                <c:ptCount val="7"/>
                <c:pt idx="0">
                  <c:v>990</c:v>
                </c:pt>
                <c:pt idx="1">
                  <c:v>946</c:v>
                </c:pt>
                <c:pt idx="2">
                  <c:v>882</c:v>
                </c:pt>
                <c:pt idx="3">
                  <c:v>867</c:v>
                </c:pt>
                <c:pt idx="4">
                  <c:v>683</c:v>
                </c:pt>
                <c:pt idx="5">
                  <c:v>542</c:v>
                </c:pt>
                <c:pt idx="6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4C-4645-A475-9BAC0D8F2DA8}"/>
            </c:ext>
          </c:extLst>
        </c:ser>
        <c:ser>
          <c:idx val="2"/>
          <c:order val="2"/>
          <c:tx>
            <c:strRef>
              <c:f>Europa!$A$24</c:f>
              <c:strCache>
                <c:ptCount val="1"/>
                <c:pt idx="0">
                  <c:v>Kull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Europa!$B$24:$H$24</c:f>
              <c:numCache>
                <c:formatCode>General</c:formatCode>
                <c:ptCount val="7"/>
                <c:pt idx="0">
                  <c:v>465</c:v>
                </c:pt>
                <c:pt idx="1">
                  <c:v>236</c:v>
                </c:pt>
                <c:pt idx="2">
                  <c:v>119</c:v>
                </c:pt>
                <c:pt idx="3">
                  <c:v>122</c:v>
                </c:pt>
                <c:pt idx="4">
                  <c:v>153</c:v>
                </c:pt>
                <c:pt idx="5">
                  <c:v>115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4C-4645-A475-9BAC0D8F2DA8}"/>
            </c:ext>
          </c:extLst>
        </c:ser>
        <c:ser>
          <c:idx val="5"/>
          <c:order val="3"/>
          <c:tx>
            <c:strRef>
              <c:f>Europa!$A$27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A5DA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Europa!$B$27:$H$27</c:f>
              <c:numCache>
                <c:formatCode>General</c:formatCode>
                <c:ptCount val="7"/>
                <c:pt idx="0">
                  <c:v>886</c:v>
                </c:pt>
                <c:pt idx="1">
                  <c:v>992</c:v>
                </c:pt>
                <c:pt idx="2">
                  <c:v>1147</c:v>
                </c:pt>
                <c:pt idx="3">
                  <c:v>1315</c:v>
                </c:pt>
                <c:pt idx="4">
                  <c:v>1470</c:v>
                </c:pt>
                <c:pt idx="5">
                  <c:v>1421</c:v>
                </c:pt>
                <c:pt idx="6">
                  <c:v>1440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4C-4645-A475-9BAC0D8F2DA8}"/>
            </c:ext>
          </c:extLst>
        </c:ser>
        <c:ser>
          <c:idx val="4"/>
          <c:order val="4"/>
          <c:tx>
            <c:strRef>
              <c:f>Europa!$A$26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Europa!$B$26:$H$26</c:f>
              <c:numCache>
                <c:formatCode>General</c:formatCode>
                <c:ptCount val="7"/>
                <c:pt idx="0">
                  <c:v>274</c:v>
                </c:pt>
                <c:pt idx="1">
                  <c:v>322</c:v>
                </c:pt>
                <c:pt idx="2">
                  <c:v>363</c:v>
                </c:pt>
                <c:pt idx="3">
                  <c:v>445</c:v>
                </c:pt>
                <c:pt idx="4">
                  <c:v>604</c:v>
                </c:pt>
                <c:pt idx="5">
                  <c:v>603</c:v>
                </c:pt>
                <c:pt idx="6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4C-4645-A475-9BAC0D8F2DA8}"/>
            </c:ext>
          </c:extLst>
        </c:ser>
        <c:ser>
          <c:idx val="3"/>
          <c:order val="5"/>
          <c:tx>
            <c:strRef>
              <c:f>Europa!$A$25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Europa!$B$25:$H$25</c:f>
              <c:numCache>
                <c:formatCode>General</c:formatCode>
                <c:ptCount val="7"/>
                <c:pt idx="0">
                  <c:v>375</c:v>
                </c:pt>
                <c:pt idx="1">
                  <c:v>361</c:v>
                </c:pt>
                <c:pt idx="2">
                  <c:v>332</c:v>
                </c:pt>
                <c:pt idx="3">
                  <c:v>368</c:v>
                </c:pt>
                <c:pt idx="4">
                  <c:v>411</c:v>
                </c:pt>
                <c:pt idx="5">
                  <c:v>343</c:v>
                </c:pt>
                <c:pt idx="6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4C-4645-A475-9BAC0D8F2D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1177917960"/>
        <c:axId val="1509793799"/>
      </c:barChart>
      <c:catAx>
        <c:axId val="117791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09793799"/>
        <c:crosses val="autoZero"/>
        <c:auto val="1"/>
        <c:lblAlgn val="ctr"/>
        <c:lblOffset val="100"/>
        <c:noMultiLvlLbl val="0"/>
      </c:catAx>
      <c:valAx>
        <c:axId val="1509793799"/>
        <c:scaling>
          <c:orientation val="minMax"/>
          <c:max val="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TWh</a:t>
                </a:r>
              </a:p>
              <a:p>
                <a:pPr>
                  <a:defRPr sz="1100"/>
                </a:pP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7791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energibruk etter energibare i EU27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Europa!$A$8</c:f>
              <c:strCache>
                <c:ptCount val="1"/>
                <c:pt idx="0">
                  <c:v>Fossilt råstoff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Europa!$B$8:$H$8</c:f>
              <c:numCache>
                <c:formatCode>General</c:formatCode>
                <c:ptCount val="7"/>
                <c:pt idx="0">
                  <c:v>1331</c:v>
                </c:pt>
                <c:pt idx="1">
                  <c:v>1418</c:v>
                </c:pt>
                <c:pt idx="2">
                  <c:v>1469</c:v>
                </c:pt>
                <c:pt idx="3">
                  <c:v>1516</c:v>
                </c:pt>
                <c:pt idx="4">
                  <c:v>1393</c:v>
                </c:pt>
                <c:pt idx="5">
                  <c:v>1230</c:v>
                </c:pt>
                <c:pt idx="6">
                  <c:v>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8-4AA4-B89B-13006A683EE2}"/>
            </c:ext>
          </c:extLst>
        </c:ser>
        <c:ser>
          <c:idx val="1"/>
          <c:order val="1"/>
          <c:tx>
            <c:strRef>
              <c:f>Europa!$A$9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Europa!$B$9:$H$9</c:f>
              <c:numCache>
                <c:formatCode>General</c:formatCode>
                <c:ptCount val="7"/>
                <c:pt idx="0">
                  <c:v>2225</c:v>
                </c:pt>
                <c:pt idx="1">
                  <c:v>2435</c:v>
                </c:pt>
                <c:pt idx="2">
                  <c:v>2662</c:v>
                </c:pt>
                <c:pt idx="3">
                  <c:v>2854</c:v>
                </c:pt>
                <c:pt idx="4">
                  <c:v>2819</c:v>
                </c:pt>
                <c:pt idx="5">
                  <c:v>2538</c:v>
                </c:pt>
                <c:pt idx="6">
                  <c:v>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8-4AA4-B89B-13006A683EE2}"/>
            </c:ext>
          </c:extLst>
        </c:ser>
        <c:ser>
          <c:idx val="2"/>
          <c:order val="2"/>
          <c:tx>
            <c:strRef>
              <c:f>Europa!$A$10</c:f>
              <c:strCache>
                <c:ptCount val="1"/>
                <c:pt idx="0">
                  <c:v>Fossilt drivstoff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Europa!$B$10:$H$10</c:f>
              <c:numCache>
                <c:formatCode>General</c:formatCode>
                <c:ptCount val="7"/>
                <c:pt idx="0">
                  <c:v>2773</c:v>
                </c:pt>
                <c:pt idx="1">
                  <c:v>2951</c:v>
                </c:pt>
                <c:pt idx="2">
                  <c:v>3233</c:v>
                </c:pt>
                <c:pt idx="3">
                  <c:v>3398</c:v>
                </c:pt>
                <c:pt idx="4">
                  <c:v>3231</c:v>
                </c:pt>
                <c:pt idx="5">
                  <c:v>3122</c:v>
                </c:pt>
                <c:pt idx="6">
                  <c:v>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8-4AA4-B89B-13006A683EE2}"/>
            </c:ext>
          </c:extLst>
        </c:ser>
        <c:ser>
          <c:idx val="3"/>
          <c:order val="3"/>
          <c:tx>
            <c:strRef>
              <c:f>Europa!$A$11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Europa!$B$11:$H$11</c:f>
              <c:numCache>
                <c:formatCode>General</c:formatCode>
                <c:ptCount val="7"/>
                <c:pt idx="0">
                  <c:v>1757</c:v>
                </c:pt>
                <c:pt idx="1">
                  <c:v>1602</c:v>
                </c:pt>
                <c:pt idx="2">
                  <c:v>1467</c:v>
                </c:pt>
                <c:pt idx="3">
                  <c:v>1381</c:v>
                </c:pt>
                <c:pt idx="4">
                  <c:v>1080</c:v>
                </c:pt>
                <c:pt idx="5">
                  <c:v>863</c:v>
                </c:pt>
                <c:pt idx="6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F8-4AA4-B89B-13006A683EE2}"/>
            </c:ext>
          </c:extLst>
        </c:ser>
        <c:ser>
          <c:idx val="4"/>
          <c:order val="4"/>
          <c:tx>
            <c:strRef>
              <c:f>Europa!$A$12</c:f>
              <c:strCache>
                <c:ptCount val="1"/>
                <c:pt idx="0">
                  <c:v>Kull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Europa!$B$12:$H$12</c:f>
              <c:numCache>
                <c:formatCode>General</c:formatCode>
                <c:ptCount val="7"/>
                <c:pt idx="0">
                  <c:v>1073</c:v>
                </c:pt>
                <c:pt idx="1">
                  <c:v>670</c:v>
                </c:pt>
                <c:pt idx="2">
                  <c:v>435</c:v>
                </c:pt>
                <c:pt idx="3">
                  <c:v>385</c:v>
                </c:pt>
                <c:pt idx="4">
                  <c:v>385</c:v>
                </c:pt>
                <c:pt idx="5">
                  <c:v>350</c:v>
                </c:pt>
                <c:pt idx="6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F8-4AA4-B89B-13006A683EE2}"/>
            </c:ext>
          </c:extLst>
        </c:ser>
        <c:ser>
          <c:idx val="5"/>
          <c:order val="5"/>
          <c:tx>
            <c:strRef>
              <c:f>Europa!$A$13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Europa!$B$13:$H$13</c:f>
              <c:numCache>
                <c:formatCode>General</c:formatCode>
                <c:ptCount val="7"/>
                <c:pt idx="0">
                  <c:v>721</c:v>
                </c:pt>
                <c:pt idx="1">
                  <c:v>629</c:v>
                </c:pt>
                <c:pt idx="2">
                  <c:v>575</c:v>
                </c:pt>
                <c:pt idx="3">
                  <c:v>700</c:v>
                </c:pt>
                <c:pt idx="4">
                  <c:v>725</c:v>
                </c:pt>
                <c:pt idx="5">
                  <c:v>638</c:v>
                </c:pt>
                <c:pt idx="6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F8-4AA4-B89B-13006A683EE2}"/>
            </c:ext>
          </c:extLst>
        </c:ser>
        <c:ser>
          <c:idx val="6"/>
          <c:order val="6"/>
          <c:tx>
            <c:strRef>
              <c:f>Europa!$A$14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Europa!$B$14:$H$14</c:f>
              <c:numCache>
                <c:formatCode>General</c:formatCode>
                <c:ptCount val="7"/>
                <c:pt idx="0">
                  <c:v>448</c:v>
                </c:pt>
                <c:pt idx="1">
                  <c:v>506</c:v>
                </c:pt>
                <c:pt idx="2">
                  <c:v>566</c:v>
                </c:pt>
                <c:pt idx="3">
                  <c:v>707</c:v>
                </c:pt>
                <c:pt idx="4">
                  <c:v>1003</c:v>
                </c:pt>
                <c:pt idx="5">
                  <c:v>1048</c:v>
                </c:pt>
                <c:pt idx="6">
                  <c:v>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8-4AA4-B89B-13006A683EE2}"/>
            </c:ext>
          </c:extLst>
        </c:ser>
        <c:ser>
          <c:idx val="7"/>
          <c:order val="7"/>
          <c:tx>
            <c:strRef>
              <c:f>Europa!$A$15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Europa!$B$7:$H$7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Europa!$B$15:$H$15</c:f>
              <c:numCache>
                <c:formatCode>General</c:formatCode>
                <c:ptCount val="7"/>
                <c:pt idx="0">
                  <c:v>2276</c:v>
                </c:pt>
                <c:pt idx="1">
                  <c:v>2370</c:v>
                </c:pt>
                <c:pt idx="2">
                  <c:v>2618</c:v>
                </c:pt>
                <c:pt idx="3">
                  <c:v>2879</c:v>
                </c:pt>
                <c:pt idx="4">
                  <c:v>2940</c:v>
                </c:pt>
                <c:pt idx="5">
                  <c:v>2845</c:v>
                </c:pt>
                <c:pt idx="6">
                  <c:v>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F8-4AA4-B89B-13006A683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9096583"/>
        <c:axId val="579100167"/>
      </c:barChart>
      <c:catAx>
        <c:axId val="579096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9100167"/>
        <c:crosses val="autoZero"/>
        <c:auto val="1"/>
        <c:lblAlgn val="ctr"/>
        <c:lblOffset val="100"/>
        <c:noMultiLvlLbl val="0"/>
      </c:catAx>
      <c:valAx>
        <c:axId val="579100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9096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Energibruk i bygg i EU27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Europa!$A$22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Europa!$B$22:$H$22</c:f>
              <c:numCache>
                <c:formatCode>General</c:formatCode>
                <c:ptCount val="7"/>
                <c:pt idx="0">
                  <c:v>892</c:v>
                </c:pt>
                <c:pt idx="1">
                  <c:v>1146</c:v>
                </c:pt>
                <c:pt idx="2">
                  <c:v>1255</c:v>
                </c:pt>
                <c:pt idx="3">
                  <c:v>1457</c:v>
                </c:pt>
                <c:pt idx="4">
                  <c:v>1537</c:v>
                </c:pt>
                <c:pt idx="5">
                  <c:v>1309</c:v>
                </c:pt>
                <c:pt idx="6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D-466B-A842-42E12462DFE7}"/>
            </c:ext>
          </c:extLst>
        </c:ser>
        <c:ser>
          <c:idx val="1"/>
          <c:order val="1"/>
          <c:tx>
            <c:strRef>
              <c:f>Europa!$A$23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Europa!$B$23:$H$23</c:f>
              <c:numCache>
                <c:formatCode>General</c:formatCode>
                <c:ptCount val="7"/>
                <c:pt idx="0">
                  <c:v>990</c:v>
                </c:pt>
                <c:pt idx="1">
                  <c:v>946</c:v>
                </c:pt>
                <c:pt idx="2">
                  <c:v>882</c:v>
                </c:pt>
                <c:pt idx="3">
                  <c:v>867</c:v>
                </c:pt>
                <c:pt idx="4">
                  <c:v>683</c:v>
                </c:pt>
                <c:pt idx="5">
                  <c:v>542</c:v>
                </c:pt>
                <c:pt idx="6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D-466B-A842-42E12462DFE7}"/>
            </c:ext>
          </c:extLst>
        </c:ser>
        <c:ser>
          <c:idx val="2"/>
          <c:order val="2"/>
          <c:tx>
            <c:strRef>
              <c:f>Europa!$A$24</c:f>
              <c:strCache>
                <c:ptCount val="1"/>
                <c:pt idx="0">
                  <c:v>Kull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Europa!$B$24:$H$24</c:f>
              <c:numCache>
                <c:formatCode>General</c:formatCode>
                <c:ptCount val="7"/>
                <c:pt idx="0">
                  <c:v>465</c:v>
                </c:pt>
                <c:pt idx="1">
                  <c:v>236</c:v>
                </c:pt>
                <c:pt idx="2">
                  <c:v>119</c:v>
                </c:pt>
                <c:pt idx="3">
                  <c:v>122</c:v>
                </c:pt>
                <c:pt idx="4">
                  <c:v>153</c:v>
                </c:pt>
                <c:pt idx="5">
                  <c:v>115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D-466B-A842-42E12462DFE7}"/>
            </c:ext>
          </c:extLst>
        </c:ser>
        <c:ser>
          <c:idx val="3"/>
          <c:order val="3"/>
          <c:tx>
            <c:strRef>
              <c:f>Europa!$A$25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Europa!$B$25:$H$25</c:f>
              <c:numCache>
                <c:formatCode>General</c:formatCode>
                <c:ptCount val="7"/>
                <c:pt idx="0">
                  <c:v>375</c:v>
                </c:pt>
                <c:pt idx="1">
                  <c:v>361</c:v>
                </c:pt>
                <c:pt idx="2">
                  <c:v>332</c:v>
                </c:pt>
                <c:pt idx="3">
                  <c:v>368</c:v>
                </c:pt>
                <c:pt idx="4">
                  <c:v>411</c:v>
                </c:pt>
                <c:pt idx="5">
                  <c:v>343</c:v>
                </c:pt>
                <c:pt idx="6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2D-466B-A842-42E12462DFE7}"/>
            </c:ext>
          </c:extLst>
        </c:ser>
        <c:ser>
          <c:idx val="4"/>
          <c:order val="4"/>
          <c:tx>
            <c:strRef>
              <c:f>Europa!$A$26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Europa!$B$26:$H$26</c:f>
              <c:numCache>
                <c:formatCode>General</c:formatCode>
                <c:ptCount val="7"/>
                <c:pt idx="0">
                  <c:v>274</c:v>
                </c:pt>
                <c:pt idx="1">
                  <c:v>322</c:v>
                </c:pt>
                <c:pt idx="2">
                  <c:v>363</c:v>
                </c:pt>
                <c:pt idx="3">
                  <c:v>445</c:v>
                </c:pt>
                <c:pt idx="4">
                  <c:v>604</c:v>
                </c:pt>
                <c:pt idx="5">
                  <c:v>603</c:v>
                </c:pt>
                <c:pt idx="6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2D-466B-A842-42E12462DFE7}"/>
            </c:ext>
          </c:extLst>
        </c:ser>
        <c:ser>
          <c:idx val="5"/>
          <c:order val="5"/>
          <c:tx>
            <c:strRef>
              <c:f>Europa!$A$27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Europa!$B$21:$H$21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Europa!$B$27:$H$27</c:f>
              <c:numCache>
                <c:formatCode>General</c:formatCode>
                <c:ptCount val="7"/>
                <c:pt idx="0">
                  <c:v>886</c:v>
                </c:pt>
                <c:pt idx="1">
                  <c:v>992</c:v>
                </c:pt>
                <c:pt idx="2">
                  <c:v>1147</c:v>
                </c:pt>
                <c:pt idx="3">
                  <c:v>1315</c:v>
                </c:pt>
                <c:pt idx="4">
                  <c:v>1470</c:v>
                </c:pt>
                <c:pt idx="5">
                  <c:v>1421</c:v>
                </c:pt>
                <c:pt idx="6">
                  <c:v>1440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2D-466B-A842-42E12462D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7917960"/>
        <c:axId val="1509793799"/>
      </c:barChart>
      <c:catAx>
        <c:axId val="117791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09793799"/>
        <c:crosses val="autoZero"/>
        <c:auto val="1"/>
        <c:lblAlgn val="ctr"/>
        <c:lblOffset val="100"/>
        <c:noMultiLvlLbl val="0"/>
      </c:catAx>
      <c:valAx>
        <c:axId val="1509793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7791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92906034619447"/>
          <c:y val="3.8135020852626489E-2"/>
          <c:w val="0.61801037968113126"/>
          <c:h val="0.8453819589601445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Strøm!$A$22</c:f>
              <c:strCache>
                <c:ptCount val="1"/>
                <c:pt idx="0">
                  <c:v>Petroleumssektoren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Strøm!$B$17:$AP$17</c15:sqref>
                  </c15:fullRef>
                </c:ext>
              </c:extLst>
              <c:f>(Strøm!$B$17:$J$17,Strøm!$O$17,Strøm!$T$17,Strøm!$Y$17,Strøm!$AD$17,Strøm!$AI$17,Strøm!$AN$17,Strøm!$AP$17)</c:f>
              <c:strCache>
                <c:ptCount val="16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Strøm!$B$22:$AP$22</c15:sqref>
                  </c15:fullRef>
                </c:ext>
              </c:extLst>
              <c:f>(Strøm!$B$22:$J$22,Strøm!$O$22,Strøm!$T$22,Strøm!$Y$22,Strøm!$AD$22,Strøm!$AI$22,Strøm!$AN$22,Strøm!$AP$22)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9.5000000000000001E-2</c:v>
                </c:pt>
                <c:pt idx="9">
                  <c:v>0.29499999999999998</c:v>
                </c:pt>
                <c:pt idx="10">
                  <c:v>1.238</c:v>
                </c:pt>
                <c:pt idx="11">
                  <c:v>2.2000000000000002</c:v>
                </c:pt>
                <c:pt idx="12">
                  <c:v>5.5949999999999998</c:v>
                </c:pt>
                <c:pt idx="13">
                  <c:v>7.0140000000000002</c:v>
                </c:pt>
                <c:pt idx="14">
                  <c:v>8.76</c:v>
                </c:pt>
                <c:pt idx="15">
                  <c:v>9.0570000000000004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8-4029-AB12-5FD3D810FE62}"/>
            </c:ext>
          </c:extLst>
        </c:ser>
        <c:ser>
          <c:idx val="3"/>
          <c:order val="1"/>
          <c:tx>
            <c:strRef>
              <c:f>Strøm!$A$20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Strøm!$B$17:$AP$17</c15:sqref>
                  </c15:fullRef>
                </c:ext>
              </c:extLst>
              <c:f>(Strøm!$B$17:$J$17,Strøm!$O$17,Strøm!$T$17,Strøm!$Y$17,Strøm!$AD$17,Strøm!$AI$17,Strøm!$AN$17,Strøm!$AP$17)</c:f>
              <c:strCache>
                <c:ptCount val="16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Strøm!$B$20:$AP$20</c15:sqref>
                  </c15:fullRef>
                </c:ext>
              </c:extLst>
              <c:f>(Strøm!$B$20:$J$20,Strøm!$O$20,Strøm!$T$20,Strøm!$Y$20,Strøm!$AD$20,Strøm!$AI$20,Strøm!$AN$20,Strøm!$AP$20)</c:f>
              <c:numCache>
                <c:formatCode>0.0</c:formatCode>
                <c:ptCount val="16"/>
                <c:pt idx="0">
                  <c:v>9.5</c:v>
                </c:pt>
                <c:pt idx="1">
                  <c:v>12.5</c:v>
                </c:pt>
                <c:pt idx="2">
                  <c:v>17.663</c:v>
                </c:pt>
                <c:pt idx="3">
                  <c:v>26.459</c:v>
                </c:pt>
                <c:pt idx="4">
                  <c:v>32.1935</c:v>
                </c:pt>
                <c:pt idx="5">
                  <c:v>38.575499999999998</c:v>
                </c:pt>
                <c:pt idx="6">
                  <c:v>39.658000000000001</c:v>
                </c:pt>
                <c:pt idx="7">
                  <c:v>44.339500000000001</c:v>
                </c:pt>
                <c:pt idx="8">
                  <c:v>45.444000000000003</c:v>
                </c:pt>
                <c:pt idx="9">
                  <c:v>47.477999999999994</c:v>
                </c:pt>
                <c:pt idx="10">
                  <c:v>51.292000000000002</c:v>
                </c:pt>
                <c:pt idx="11">
                  <c:v>51.616</c:v>
                </c:pt>
                <c:pt idx="12">
                  <c:v>43.885000000000005</c:v>
                </c:pt>
                <c:pt idx="13">
                  <c:v>44.245000000000005</c:v>
                </c:pt>
                <c:pt idx="14">
                  <c:v>45.893000000000001</c:v>
                </c:pt>
                <c:pt idx="15">
                  <c:v>46.57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68-4029-AB12-5FD3D810FE62}"/>
            </c:ext>
          </c:extLst>
        </c:ser>
        <c:ser>
          <c:idx val="0"/>
          <c:order val="2"/>
          <c:tx>
            <c:strRef>
              <c:f>Strøm!$A$21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Strøm!$B$17:$AP$17</c15:sqref>
                  </c15:fullRef>
                </c:ext>
              </c:extLst>
              <c:f>(Strøm!$B$17:$J$17,Strøm!$O$17,Strøm!$T$17,Strøm!$Y$17,Strøm!$AD$17,Strøm!$AI$17,Strøm!$AN$17,Strøm!$AP$17)</c:f>
              <c:strCache>
                <c:ptCount val="16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Strøm!$B$21:$AP$21</c15:sqref>
                  </c15:fullRef>
                </c:ext>
              </c:extLst>
              <c:f>(Strøm!$B$21:$J$21,Strøm!$O$21,Strøm!$T$21,Strøm!$Y$21,Strøm!$AD$21,Strøm!$AI$21,Strøm!$AN$21,Strøm!$AP$21)</c:f>
              <c:numCache>
                <c:formatCode>0.0</c:formatCode>
                <c:ptCount val="16"/>
                <c:pt idx="0">
                  <c:v>0.1</c:v>
                </c:pt>
                <c:pt idx="1">
                  <c:v>0.2</c:v>
                </c:pt>
                <c:pt idx="2">
                  <c:v>0.33700000000000002</c:v>
                </c:pt>
                <c:pt idx="3">
                  <c:v>0.40899999999999997</c:v>
                </c:pt>
                <c:pt idx="4">
                  <c:v>0.49</c:v>
                </c:pt>
                <c:pt idx="5">
                  <c:v>0.53200000000000003</c:v>
                </c:pt>
                <c:pt idx="6">
                  <c:v>0.68300000000000005</c:v>
                </c:pt>
                <c:pt idx="7">
                  <c:v>0.66600000000000004</c:v>
                </c:pt>
                <c:pt idx="8">
                  <c:v>0.49199999999999999</c:v>
                </c:pt>
                <c:pt idx="9">
                  <c:v>0.52900000000000003</c:v>
                </c:pt>
                <c:pt idx="10">
                  <c:v>0.54200000000000004</c:v>
                </c:pt>
                <c:pt idx="11">
                  <c:v>0.51900000000000002</c:v>
                </c:pt>
                <c:pt idx="12">
                  <c:v>0.57099999999999995</c:v>
                </c:pt>
                <c:pt idx="13">
                  <c:v>0.79600000000000004</c:v>
                </c:pt>
                <c:pt idx="14">
                  <c:v>1.7669999999999999</c:v>
                </c:pt>
                <c:pt idx="15">
                  <c:v>2.907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8-4029-AB12-5FD3D810FE62}"/>
            </c:ext>
          </c:extLst>
        </c:ser>
        <c:ser>
          <c:idx val="4"/>
          <c:order val="3"/>
          <c:tx>
            <c:strRef>
              <c:f>Strøm!$A$18</c:f>
              <c:strCache>
                <c:ptCount val="1"/>
                <c:pt idx="0">
                  <c:v>Husholdninger</c:v>
                </c:pt>
              </c:strCache>
            </c:strRef>
          </c:tx>
          <c:spPr>
            <a:solidFill>
              <a:srgbClr val="829319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Strøm!$B$17:$AP$17</c15:sqref>
                  </c15:fullRef>
                </c:ext>
              </c:extLst>
              <c:f>(Strøm!$B$17:$J$17,Strøm!$O$17,Strøm!$T$17,Strøm!$Y$17,Strøm!$AD$17,Strøm!$AI$17,Strøm!$AN$17,Strøm!$AP$17)</c:f>
              <c:strCache>
                <c:ptCount val="16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Strøm!$B$18:$AP$18</c15:sqref>
                  </c15:fullRef>
                </c:ext>
              </c:extLst>
              <c:f>(Strøm!$B$18:$J$18,Strøm!$O$18,Strøm!$T$18,Strøm!$Y$18,Strøm!$AD$18,Strøm!$AI$18,Strøm!$AN$18,Strøm!$AP$18)</c:f>
              <c:numCache>
                <c:formatCode>0.0</c:formatCode>
                <c:ptCount val="16"/>
                <c:pt idx="0">
                  <c:v>4.5</c:v>
                </c:pt>
                <c:pt idx="1">
                  <c:v>6</c:v>
                </c:pt>
                <c:pt idx="2">
                  <c:v>7.9039999999999999</c:v>
                </c:pt>
                <c:pt idx="3">
                  <c:v>11.801</c:v>
                </c:pt>
                <c:pt idx="4">
                  <c:v>15.077</c:v>
                </c:pt>
                <c:pt idx="5">
                  <c:v>18.145</c:v>
                </c:pt>
                <c:pt idx="6">
                  <c:v>23.625</c:v>
                </c:pt>
                <c:pt idx="7">
                  <c:v>29.96</c:v>
                </c:pt>
                <c:pt idx="8">
                  <c:v>30.298999999999999</c:v>
                </c:pt>
                <c:pt idx="9">
                  <c:v>34.627000000000002</c:v>
                </c:pt>
                <c:pt idx="10">
                  <c:v>34.628</c:v>
                </c:pt>
                <c:pt idx="11">
                  <c:v>34.005000000000003</c:v>
                </c:pt>
                <c:pt idx="12">
                  <c:v>39.731000000000002</c:v>
                </c:pt>
                <c:pt idx="13">
                  <c:v>38.57</c:v>
                </c:pt>
                <c:pt idx="14">
                  <c:v>39.884</c:v>
                </c:pt>
                <c:pt idx="15">
                  <c:v>36.347999999999999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68-4029-AB12-5FD3D810FE62}"/>
            </c:ext>
          </c:extLst>
        </c:ser>
        <c:ser>
          <c:idx val="2"/>
          <c:order val="4"/>
          <c:tx>
            <c:strRef>
              <c:f>Strøm!$A$19</c:f>
              <c:strCache>
                <c:ptCount val="1"/>
                <c:pt idx="0">
                  <c:v>Tjenesteyting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Strøm!$B$17:$AP$17</c15:sqref>
                  </c15:fullRef>
                </c:ext>
              </c:extLst>
              <c:f>(Strøm!$B$17:$J$17,Strøm!$O$17,Strøm!$T$17,Strøm!$Y$17,Strøm!$AD$17,Strøm!$AI$17,Strøm!$AN$17,Strøm!$AP$17)</c:f>
              <c:strCache>
                <c:ptCount val="16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Strøm!$B$19:$AP$19</c15:sqref>
                  </c15:fullRef>
                </c:ext>
              </c:extLst>
              <c:f>(Strøm!$B$19:$J$19,Strøm!$O$19,Strøm!$T$19,Strøm!$Y$19,Strøm!$AD$19,Strøm!$AI$19,Strøm!$AN$19,Strøm!$AP$19)</c:f>
              <c:numCache>
                <c:formatCode>0.0</c:formatCode>
                <c:ptCount val="16"/>
                <c:pt idx="0">
                  <c:v>0.6</c:v>
                </c:pt>
                <c:pt idx="1">
                  <c:v>1</c:v>
                </c:pt>
                <c:pt idx="2">
                  <c:v>1.605</c:v>
                </c:pt>
                <c:pt idx="3">
                  <c:v>3.2930000000000001</c:v>
                </c:pt>
                <c:pt idx="4">
                  <c:v>3.6985000000000001</c:v>
                </c:pt>
                <c:pt idx="5">
                  <c:v>7.1005000000000003</c:v>
                </c:pt>
                <c:pt idx="6">
                  <c:v>10.509</c:v>
                </c:pt>
                <c:pt idx="7">
                  <c:v>16.3765</c:v>
                </c:pt>
                <c:pt idx="8">
                  <c:v>19.663</c:v>
                </c:pt>
                <c:pt idx="9">
                  <c:v>19.626999999999999</c:v>
                </c:pt>
                <c:pt idx="10">
                  <c:v>21.757000000000001</c:v>
                </c:pt>
                <c:pt idx="11">
                  <c:v>22.216000000000001</c:v>
                </c:pt>
                <c:pt idx="12">
                  <c:v>26.568000000000001</c:v>
                </c:pt>
                <c:pt idx="13">
                  <c:v>25.15</c:v>
                </c:pt>
                <c:pt idx="14">
                  <c:v>25.306000000000001</c:v>
                </c:pt>
                <c:pt idx="15">
                  <c:v>25.745000000000001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68-4029-AB12-5FD3D810FE62}"/>
            </c:ext>
          </c:extLst>
        </c:ser>
        <c:ser>
          <c:idx val="5"/>
          <c:order val="5"/>
          <c:tx>
            <c:strRef>
              <c:f>Strøm!$A$23</c:f>
              <c:strCache>
                <c:ptCount val="1"/>
                <c:pt idx="0">
                  <c:v>Andre næringer</c:v>
                </c:pt>
              </c:strCache>
            </c:strRef>
          </c:tx>
          <c:spPr>
            <a:solidFill>
              <a:srgbClr val="4E652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Strøm!$B$17:$AP$17</c15:sqref>
                  </c15:fullRef>
                </c:ext>
              </c:extLst>
              <c:f>(Strøm!$B$17:$J$17,Strøm!$O$17,Strøm!$T$17,Strøm!$Y$17,Strøm!$AD$17,Strøm!$AI$17,Strøm!$AN$17,Strøm!$AP$17)</c:f>
              <c:strCache>
                <c:ptCount val="16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Strøm!$B$23:$AP$23</c15:sqref>
                  </c15:fullRef>
                </c:ext>
              </c:extLst>
              <c:f>(Strøm!$B$23:$J$23,Strøm!$O$23,Strøm!$T$23,Strøm!$Y$23,Strøm!$AD$23,Strøm!$AI$23,Strøm!$AN$23,Strøm!$AP$23)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1.21</c:v>
                </c:pt>
                <c:pt idx="9">
                  <c:v>1.8820000000000001</c:v>
                </c:pt>
                <c:pt idx="10">
                  <c:v>2.7040000000000002</c:v>
                </c:pt>
                <c:pt idx="11">
                  <c:v>2.8480000000000003</c:v>
                </c:pt>
                <c:pt idx="12">
                  <c:v>3.3240000000000003</c:v>
                </c:pt>
                <c:pt idx="13">
                  <c:v>3.298</c:v>
                </c:pt>
                <c:pt idx="14">
                  <c:v>3.867</c:v>
                </c:pt>
                <c:pt idx="15">
                  <c:v>3.8520000000000003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68-4029-AB12-5FD3D810FE62}"/>
            </c:ext>
          </c:extLst>
        </c:ser>
        <c:ser>
          <c:idx val="6"/>
          <c:order val="6"/>
          <c:tx>
            <c:strRef>
              <c:f>Strøm!$A$24</c:f>
              <c:strCache>
                <c:ptCount val="1"/>
                <c:pt idx="0">
                  <c:v>Nettap og egenbruk</c:v>
                </c:pt>
              </c:strCache>
            </c:strRef>
          </c:tx>
          <c:spPr>
            <a:solidFill>
              <a:srgbClr val="8B4E3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Strøm!$B$17:$AP$17</c15:sqref>
                  </c15:fullRef>
                </c:ext>
              </c:extLst>
              <c:f>(Strøm!$B$17:$J$17,Strøm!$O$17,Strøm!$T$17,Strøm!$Y$17,Strøm!$AD$17,Strøm!$AI$17,Strøm!$AN$17,Strøm!$AP$17)</c:f>
              <c:strCache>
                <c:ptCount val="16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Strøm!$B$24:$AP$24</c15:sqref>
                  </c15:fullRef>
                </c:ext>
              </c:extLst>
              <c:f>(Strøm!$B$24:$J$24,Strøm!$O$24,Strøm!$T$24,Strøm!$Y$24,Strøm!$AD$24,Strøm!$AI$24,Strøm!$AN$24,Strøm!$AP$24)</c:f>
              <c:numCache>
                <c:formatCode>0.0</c:formatCode>
                <c:ptCount val="16"/>
                <c:pt idx="0">
                  <c:v>2.2000000000000002</c:v>
                </c:pt>
                <c:pt idx="1">
                  <c:v>2.9</c:v>
                </c:pt>
                <c:pt idx="2">
                  <c:v>3.7440000000000002</c:v>
                </c:pt>
                <c:pt idx="3">
                  <c:v>4.9290000000000003</c:v>
                </c:pt>
                <c:pt idx="4">
                  <c:v>5.3109999999999999</c:v>
                </c:pt>
                <c:pt idx="5">
                  <c:v>7.173</c:v>
                </c:pt>
                <c:pt idx="6">
                  <c:v>8.532</c:v>
                </c:pt>
                <c:pt idx="7">
                  <c:v>10.817</c:v>
                </c:pt>
                <c:pt idx="8">
                  <c:v>8.2360000000000007</c:v>
                </c:pt>
                <c:pt idx="9">
                  <c:v>9.2330000000000005</c:v>
                </c:pt>
                <c:pt idx="10">
                  <c:v>11.443</c:v>
                </c:pt>
                <c:pt idx="11">
                  <c:v>11.738999999999999</c:v>
                </c:pt>
                <c:pt idx="12">
                  <c:v>10.647</c:v>
                </c:pt>
                <c:pt idx="13">
                  <c:v>9.9260000000000002</c:v>
                </c:pt>
                <c:pt idx="14">
                  <c:v>8.31</c:v>
                </c:pt>
                <c:pt idx="15">
                  <c:v>8.9990000000000006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68-4029-AB12-5FD3D810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50593840"/>
        <c:axId val="1124908768"/>
      </c:barChart>
      <c:catAx>
        <c:axId val="115059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4908768"/>
        <c:crosses val="autoZero"/>
        <c:auto val="1"/>
        <c:lblAlgn val="ctr"/>
        <c:lblOffset val="100"/>
        <c:noMultiLvlLbl val="0"/>
      </c:catAx>
      <c:valAx>
        <c:axId val="1124908768"/>
        <c:scaling>
          <c:orientation val="minMax"/>
          <c:max val="1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5059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63741471593416"/>
          <c:y val="9.0168533844043566E-2"/>
          <c:w val="0.22529021455418752"/>
          <c:h val="0.78528215445271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4"/>
          <c:order val="0"/>
          <c:tx>
            <c:strRef>
              <c:f>Strøm!$A$22</c:f>
              <c:strCache>
                <c:ptCount val="1"/>
                <c:pt idx="0">
                  <c:v>Petroleumssektoren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strRef>
              <c:f>Strøm!$J$17:$AP$17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Strøm!$J$22:$AP$22</c:f>
              <c:numCache>
                <c:formatCode>0.0</c:formatCode>
                <c:ptCount val="33"/>
                <c:pt idx="0">
                  <c:v>9.5000000000000001E-2</c:v>
                </c:pt>
                <c:pt idx="1">
                  <c:v>0.105</c:v>
                </c:pt>
                <c:pt idx="2">
                  <c:v>0.14000000000000001</c:v>
                </c:pt>
                <c:pt idx="3">
                  <c:v>0.189</c:v>
                </c:pt>
                <c:pt idx="4">
                  <c:v>0.28000000000000003</c:v>
                </c:pt>
                <c:pt idx="5">
                  <c:v>0.29499999999999998</c:v>
                </c:pt>
                <c:pt idx="6">
                  <c:v>0.60099999999999998</c:v>
                </c:pt>
                <c:pt idx="7">
                  <c:v>0.92700000000000005</c:v>
                </c:pt>
                <c:pt idx="8">
                  <c:v>0.98</c:v>
                </c:pt>
                <c:pt idx="9">
                  <c:v>1.232</c:v>
                </c:pt>
                <c:pt idx="10">
                  <c:v>1.238</c:v>
                </c:pt>
                <c:pt idx="11">
                  <c:v>1.2090000000000001</c:v>
                </c:pt>
                <c:pt idx="12">
                  <c:v>1.238</c:v>
                </c:pt>
                <c:pt idx="13">
                  <c:v>1.4390000000000001</c:v>
                </c:pt>
                <c:pt idx="14">
                  <c:v>1.5740000000000001</c:v>
                </c:pt>
                <c:pt idx="15">
                  <c:v>2.2000000000000002</c:v>
                </c:pt>
                <c:pt idx="16">
                  <c:v>2.641</c:v>
                </c:pt>
                <c:pt idx="17">
                  <c:v>2.9249999999999998</c:v>
                </c:pt>
                <c:pt idx="18">
                  <c:v>3.2559999999999998</c:v>
                </c:pt>
                <c:pt idx="19">
                  <c:v>4.6619999999999999</c:v>
                </c:pt>
                <c:pt idx="20">
                  <c:v>5.5949999999999998</c:v>
                </c:pt>
                <c:pt idx="21">
                  <c:v>5.6360000000000001</c:v>
                </c:pt>
                <c:pt idx="22">
                  <c:v>6.492</c:v>
                </c:pt>
                <c:pt idx="23">
                  <c:v>6.484</c:v>
                </c:pt>
                <c:pt idx="24">
                  <c:v>6.5540000000000003</c:v>
                </c:pt>
                <c:pt idx="25">
                  <c:v>7.0140000000000002</c:v>
                </c:pt>
                <c:pt idx="26">
                  <c:v>7.1870000000000003</c:v>
                </c:pt>
                <c:pt idx="27">
                  <c:v>7.8680000000000003</c:v>
                </c:pt>
                <c:pt idx="28">
                  <c:v>8.8420000000000005</c:v>
                </c:pt>
                <c:pt idx="29">
                  <c:v>8.3870000000000005</c:v>
                </c:pt>
                <c:pt idx="30">
                  <c:v>8.76</c:v>
                </c:pt>
                <c:pt idx="31">
                  <c:v>8.1370000000000005</c:v>
                </c:pt>
                <c:pt idx="32">
                  <c:v>9.0570000000000004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5-4CC4-80C7-1B8730DCCAF6}"/>
            </c:ext>
          </c:extLst>
        </c:ser>
        <c:ser>
          <c:idx val="2"/>
          <c:order val="1"/>
          <c:tx>
            <c:strRef>
              <c:f>Strøm!$A$20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rgbClr val="234977"/>
            </a:solidFill>
            <a:ln>
              <a:noFill/>
            </a:ln>
            <a:effectLst/>
          </c:spPr>
          <c:cat>
            <c:strRef>
              <c:f>Strøm!$J$17:$AP$17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Strøm!$J$20:$AP$20</c:f>
              <c:numCache>
                <c:formatCode>0.0</c:formatCode>
                <c:ptCount val="33"/>
                <c:pt idx="0">
                  <c:v>45.444000000000003</c:v>
                </c:pt>
                <c:pt idx="1">
                  <c:v>45.018000000000001</c:v>
                </c:pt>
                <c:pt idx="2">
                  <c:v>44.672000000000004</c:v>
                </c:pt>
                <c:pt idx="3">
                  <c:v>44.936</c:v>
                </c:pt>
                <c:pt idx="4">
                  <c:v>45.982000000000006</c:v>
                </c:pt>
                <c:pt idx="5">
                  <c:v>47.477999999999994</c:v>
                </c:pt>
                <c:pt idx="6">
                  <c:v>44.253999999999998</c:v>
                </c:pt>
                <c:pt idx="7">
                  <c:v>45.465000000000003</c:v>
                </c:pt>
                <c:pt idx="8">
                  <c:v>49.017000000000003</c:v>
                </c:pt>
                <c:pt idx="9">
                  <c:v>49.210999999999999</c:v>
                </c:pt>
                <c:pt idx="10">
                  <c:v>51.292000000000002</c:v>
                </c:pt>
                <c:pt idx="11">
                  <c:v>48.839999999999996</c:v>
                </c:pt>
                <c:pt idx="12">
                  <c:v>46.929000000000002</c:v>
                </c:pt>
                <c:pt idx="13">
                  <c:v>47.422000000000004</c:v>
                </c:pt>
                <c:pt idx="14">
                  <c:v>50.989000000000004</c:v>
                </c:pt>
                <c:pt idx="15">
                  <c:v>51.616</c:v>
                </c:pt>
                <c:pt idx="16">
                  <c:v>49.452999999999996</c:v>
                </c:pt>
                <c:pt idx="17">
                  <c:v>49.475999999999999</c:v>
                </c:pt>
                <c:pt idx="18">
                  <c:v>50.143000000000001</c:v>
                </c:pt>
                <c:pt idx="19">
                  <c:v>40.786999999999999</c:v>
                </c:pt>
                <c:pt idx="20">
                  <c:v>43.885000000000005</c:v>
                </c:pt>
                <c:pt idx="21">
                  <c:v>43.634</c:v>
                </c:pt>
                <c:pt idx="22">
                  <c:v>42.79</c:v>
                </c:pt>
                <c:pt idx="23">
                  <c:v>42.62</c:v>
                </c:pt>
                <c:pt idx="24">
                  <c:v>43.696999999999996</c:v>
                </c:pt>
                <c:pt idx="25">
                  <c:v>44.245000000000005</c:v>
                </c:pt>
                <c:pt idx="26">
                  <c:v>45.141999999999996</c:v>
                </c:pt>
                <c:pt idx="27">
                  <c:v>45.213999999999999</c:v>
                </c:pt>
                <c:pt idx="28">
                  <c:v>45.777999999999999</c:v>
                </c:pt>
                <c:pt idx="29">
                  <c:v>45.33</c:v>
                </c:pt>
                <c:pt idx="30">
                  <c:v>45.893000000000001</c:v>
                </c:pt>
                <c:pt idx="31">
                  <c:v>47.673999999999999</c:v>
                </c:pt>
                <c:pt idx="32">
                  <c:v>46.57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5-4CC4-80C7-1B8730DCCAF6}"/>
            </c:ext>
          </c:extLst>
        </c:ser>
        <c:ser>
          <c:idx val="3"/>
          <c:order val="2"/>
          <c:tx>
            <c:strRef>
              <c:f>Strøm!$A$21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B86746"/>
            </a:solidFill>
            <a:ln>
              <a:noFill/>
            </a:ln>
            <a:effectLst/>
          </c:spPr>
          <c:cat>
            <c:strRef>
              <c:f>Strøm!$J$17:$AP$17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Strøm!$J$21:$AP$21</c:f>
              <c:numCache>
                <c:formatCode>0.0</c:formatCode>
                <c:ptCount val="33"/>
                <c:pt idx="0">
                  <c:v>0.49199999999999999</c:v>
                </c:pt>
                <c:pt idx="1">
                  <c:v>0.48899999999999999</c:v>
                </c:pt>
                <c:pt idx="2">
                  <c:v>0.49399999999999999</c:v>
                </c:pt>
                <c:pt idx="3">
                  <c:v>0.51</c:v>
                </c:pt>
                <c:pt idx="4">
                  <c:v>0.5</c:v>
                </c:pt>
                <c:pt idx="5">
                  <c:v>0.52900000000000003</c:v>
                </c:pt>
                <c:pt idx="6">
                  <c:v>0.50600000000000001</c:v>
                </c:pt>
                <c:pt idx="7">
                  <c:v>0.499</c:v>
                </c:pt>
                <c:pt idx="8">
                  <c:v>0.52600000000000002</c:v>
                </c:pt>
                <c:pt idx="9">
                  <c:v>0.504</c:v>
                </c:pt>
                <c:pt idx="10">
                  <c:v>0.54200000000000004</c:v>
                </c:pt>
                <c:pt idx="11">
                  <c:v>0.55500000000000005</c:v>
                </c:pt>
                <c:pt idx="12">
                  <c:v>0.54900000000000004</c:v>
                </c:pt>
                <c:pt idx="13">
                  <c:v>0.53200000000000003</c:v>
                </c:pt>
                <c:pt idx="14">
                  <c:v>0.505</c:v>
                </c:pt>
                <c:pt idx="15">
                  <c:v>0.51900000000000002</c:v>
                </c:pt>
                <c:pt idx="16">
                  <c:v>0.55700000000000005</c:v>
                </c:pt>
                <c:pt idx="17">
                  <c:v>0.54400000000000004</c:v>
                </c:pt>
                <c:pt idx="18">
                  <c:v>0.59699999999999998</c:v>
                </c:pt>
                <c:pt idx="19">
                  <c:v>0.58199999999999996</c:v>
                </c:pt>
                <c:pt idx="20">
                  <c:v>0.57099999999999995</c:v>
                </c:pt>
                <c:pt idx="21">
                  <c:v>0.54700000000000004</c:v>
                </c:pt>
                <c:pt idx="22">
                  <c:v>0.622</c:v>
                </c:pt>
                <c:pt idx="23">
                  <c:v>0.627</c:v>
                </c:pt>
                <c:pt idx="24">
                  <c:v>0.65300000000000002</c:v>
                </c:pt>
                <c:pt idx="25">
                  <c:v>0.79600000000000004</c:v>
                </c:pt>
                <c:pt idx="26">
                  <c:v>0.85199999999999998</c:v>
                </c:pt>
                <c:pt idx="27">
                  <c:v>1.0489999999999999</c:v>
                </c:pt>
                <c:pt idx="28">
                  <c:v>1.2070000000000001</c:v>
                </c:pt>
                <c:pt idx="29">
                  <c:v>1.4239999999999999</c:v>
                </c:pt>
                <c:pt idx="30">
                  <c:v>1.7669999999999999</c:v>
                </c:pt>
                <c:pt idx="31">
                  <c:v>2.2280000000000002</c:v>
                </c:pt>
                <c:pt idx="32">
                  <c:v>2.907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B5-4CC4-80C7-1B8730DCCAF6}"/>
            </c:ext>
          </c:extLst>
        </c:ser>
        <c:ser>
          <c:idx val="0"/>
          <c:order val="3"/>
          <c:tx>
            <c:strRef>
              <c:f>Strøm!$A$18</c:f>
              <c:strCache>
                <c:ptCount val="1"/>
                <c:pt idx="0">
                  <c:v>Husholdninger</c:v>
                </c:pt>
              </c:strCache>
            </c:strRef>
          </c:tx>
          <c:spPr>
            <a:solidFill>
              <a:srgbClr val="6D8C34"/>
            </a:solidFill>
            <a:ln>
              <a:noFill/>
            </a:ln>
            <a:effectLst/>
          </c:spPr>
          <c:cat>
            <c:strRef>
              <c:f>Strøm!$J$17:$AP$17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Strøm!$J$18:$AP$18</c:f>
              <c:numCache>
                <c:formatCode>0.0</c:formatCode>
                <c:ptCount val="33"/>
                <c:pt idx="0">
                  <c:v>30.298999999999999</c:v>
                </c:pt>
                <c:pt idx="1">
                  <c:v>32.613999999999997</c:v>
                </c:pt>
                <c:pt idx="2">
                  <c:v>32.65</c:v>
                </c:pt>
                <c:pt idx="3">
                  <c:v>32.786999999999999</c:v>
                </c:pt>
                <c:pt idx="4">
                  <c:v>34.015000000000001</c:v>
                </c:pt>
                <c:pt idx="5">
                  <c:v>34.627000000000002</c:v>
                </c:pt>
                <c:pt idx="6">
                  <c:v>35.287999999999997</c:v>
                </c:pt>
                <c:pt idx="7">
                  <c:v>33.978000000000002</c:v>
                </c:pt>
                <c:pt idx="8">
                  <c:v>35.048000000000002</c:v>
                </c:pt>
                <c:pt idx="9">
                  <c:v>35.045999999999999</c:v>
                </c:pt>
                <c:pt idx="10">
                  <c:v>34.628</c:v>
                </c:pt>
                <c:pt idx="11">
                  <c:v>35.875999999999998</c:v>
                </c:pt>
                <c:pt idx="12">
                  <c:v>34.646999999999998</c:v>
                </c:pt>
                <c:pt idx="13">
                  <c:v>32.023000000000003</c:v>
                </c:pt>
                <c:pt idx="14">
                  <c:v>32.405000000000001</c:v>
                </c:pt>
                <c:pt idx="15">
                  <c:v>34.005000000000003</c:v>
                </c:pt>
                <c:pt idx="16">
                  <c:v>33.643999999999998</c:v>
                </c:pt>
                <c:pt idx="17">
                  <c:v>34.945999999999998</c:v>
                </c:pt>
                <c:pt idx="18">
                  <c:v>34.887</c:v>
                </c:pt>
                <c:pt idx="19">
                  <c:v>36.311</c:v>
                </c:pt>
                <c:pt idx="20">
                  <c:v>39.731000000000002</c:v>
                </c:pt>
                <c:pt idx="21">
                  <c:v>36.057000000000002</c:v>
                </c:pt>
                <c:pt idx="22">
                  <c:v>38.247</c:v>
                </c:pt>
                <c:pt idx="23">
                  <c:v>38.902000000000001</c:v>
                </c:pt>
                <c:pt idx="24">
                  <c:v>36.871000000000002</c:v>
                </c:pt>
                <c:pt idx="25">
                  <c:v>38.57</c:v>
                </c:pt>
                <c:pt idx="26">
                  <c:v>39.843000000000004</c:v>
                </c:pt>
                <c:pt idx="27">
                  <c:v>40.133000000000003</c:v>
                </c:pt>
                <c:pt idx="28">
                  <c:v>40.405000000000001</c:v>
                </c:pt>
                <c:pt idx="29">
                  <c:v>40.008000000000003</c:v>
                </c:pt>
                <c:pt idx="30">
                  <c:v>39.884</c:v>
                </c:pt>
                <c:pt idx="31">
                  <c:v>41.578000000000003</c:v>
                </c:pt>
                <c:pt idx="32">
                  <c:v>36.347999999999999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B5-4CC4-80C7-1B8730DCCAF6}"/>
            </c:ext>
          </c:extLst>
        </c:ser>
        <c:ser>
          <c:idx val="1"/>
          <c:order val="4"/>
          <c:tx>
            <c:strRef>
              <c:f>Strøm!$A$19</c:f>
              <c:strCache>
                <c:ptCount val="1"/>
                <c:pt idx="0">
                  <c:v>Tjenesteyting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Strøm!$J$17:$AP$17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Strøm!$J$19:$AP$19</c:f>
              <c:numCache>
                <c:formatCode>0.0</c:formatCode>
                <c:ptCount val="33"/>
                <c:pt idx="0">
                  <c:v>19.663</c:v>
                </c:pt>
                <c:pt idx="1">
                  <c:v>19.974</c:v>
                </c:pt>
                <c:pt idx="2">
                  <c:v>20.754000000000001</c:v>
                </c:pt>
                <c:pt idx="3">
                  <c:v>20.187000000000001</c:v>
                </c:pt>
                <c:pt idx="4">
                  <c:v>19.672000000000001</c:v>
                </c:pt>
                <c:pt idx="5">
                  <c:v>19.626999999999999</c:v>
                </c:pt>
                <c:pt idx="6">
                  <c:v>21.533999999999999</c:v>
                </c:pt>
                <c:pt idx="7">
                  <c:v>22.512</c:v>
                </c:pt>
                <c:pt idx="8">
                  <c:v>22.951000000000001</c:v>
                </c:pt>
                <c:pt idx="9">
                  <c:v>23.093</c:v>
                </c:pt>
                <c:pt idx="10">
                  <c:v>21.757000000000001</c:v>
                </c:pt>
                <c:pt idx="11">
                  <c:v>23.837</c:v>
                </c:pt>
                <c:pt idx="12">
                  <c:v>23.571999999999999</c:v>
                </c:pt>
                <c:pt idx="13">
                  <c:v>21.513000000000002</c:v>
                </c:pt>
                <c:pt idx="14">
                  <c:v>22.603999999999999</c:v>
                </c:pt>
                <c:pt idx="15">
                  <c:v>22.216000000000001</c:v>
                </c:pt>
                <c:pt idx="16">
                  <c:v>21.4</c:v>
                </c:pt>
                <c:pt idx="17">
                  <c:v>23.323</c:v>
                </c:pt>
                <c:pt idx="18">
                  <c:v>23.658000000000001</c:v>
                </c:pt>
                <c:pt idx="19">
                  <c:v>25.82</c:v>
                </c:pt>
                <c:pt idx="20">
                  <c:v>26.568000000000001</c:v>
                </c:pt>
                <c:pt idx="21">
                  <c:v>25.184999999999999</c:v>
                </c:pt>
                <c:pt idx="22">
                  <c:v>26.161999999999999</c:v>
                </c:pt>
                <c:pt idx="23">
                  <c:v>26.497</c:v>
                </c:pt>
                <c:pt idx="24">
                  <c:v>25.116</c:v>
                </c:pt>
                <c:pt idx="25">
                  <c:v>25.15</c:v>
                </c:pt>
                <c:pt idx="26">
                  <c:v>25.710999999999999</c:v>
                </c:pt>
                <c:pt idx="27">
                  <c:v>25.529</c:v>
                </c:pt>
                <c:pt idx="28">
                  <c:v>26.45</c:v>
                </c:pt>
                <c:pt idx="29">
                  <c:v>26.164999999999999</c:v>
                </c:pt>
                <c:pt idx="30">
                  <c:v>25.306000000000001</c:v>
                </c:pt>
                <c:pt idx="31">
                  <c:v>27.143000000000001</c:v>
                </c:pt>
                <c:pt idx="32">
                  <c:v>25.745000000000001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B5-4CC4-80C7-1B8730DCCAF6}"/>
            </c:ext>
          </c:extLst>
        </c:ser>
        <c:ser>
          <c:idx val="5"/>
          <c:order val="5"/>
          <c:tx>
            <c:strRef>
              <c:f>Strøm!$A$23</c:f>
              <c:strCache>
                <c:ptCount val="1"/>
                <c:pt idx="0">
                  <c:v>Andre næringer</c:v>
                </c:pt>
              </c:strCache>
            </c:strRef>
          </c:tx>
          <c:spPr>
            <a:solidFill>
              <a:srgbClr val="4E6525"/>
            </a:solidFill>
            <a:ln>
              <a:noFill/>
            </a:ln>
            <a:effectLst/>
          </c:spPr>
          <c:cat>
            <c:strRef>
              <c:f>Strøm!$J$17:$AP$17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Strøm!$J$23:$AP$23</c:f>
              <c:numCache>
                <c:formatCode>0.0</c:formatCode>
                <c:ptCount val="33"/>
                <c:pt idx="0">
                  <c:v>1.21</c:v>
                </c:pt>
                <c:pt idx="1">
                  <c:v>1.1930000000000001</c:v>
                </c:pt>
                <c:pt idx="2">
                  <c:v>1.1080000000000001</c:v>
                </c:pt>
                <c:pt idx="3">
                  <c:v>1.958</c:v>
                </c:pt>
                <c:pt idx="4">
                  <c:v>2.0460000000000003</c:v>
                </c:pt>
                <c:pt idx="5">
                  <c:v>1.8820000000000001</c:v>
                </c:pt>
                <c:pt idx="6">
                  <c:v>1.9510000000000001</c:v>
                </c:pt>
                <c:pt idx="7">
                  <c:v>1.8270000000000002</c:v>
                </c:pt>
                <c:pt idx="8">
                  <c:v>2.5220000000000002</c:v>
                </c:pt>
                <c:pt idx="9">
                  <c:v>2.5289999999999999</c:v>
                </c:pt>
                <c:pt idx="10">
                  <c:v>2.7040000000000002</c:v>
                </c:pt>
                <c:pt idx="11">
                  <c:v>3.0609999999999999</c:v>
                </c:pt>
                <c:pt idx="12">
                  <c:v>2.891</c:v>
                </c:pt>
                <c:pt idx="13">
                  <c:v>2.5720000000000001</c:v>
                </c:pt>
                <c:pt idx="14">
                  <c:v>2.6440000000000001</c:v>
                </c:pt>
                <c:pt idx="15">
                  <c:v>2.8480000000000003</c:v>
                </c:pt>
                <c:pt idx="16">
                  <c:v>2.7629999999999999</c:v>
                </c:pt>
                <c:pt idx="17">
                  <c:v>2.8439999999999999</c:v>
                </c:pt>
                <c:pt idx="18">
                  <c:v>3.1739999999999999</c:v>
                </c:pt>
                <c:pt idx="19">
                  <c:v>3.206</c:v>
                </c:pt>
                <c:pt idx="20">
                  <c:v>3.3240000000000003</c:v>
                </c:pt>
                <c:pt idx="21">
                  <c:v>3.0990000000000002</c:v>
                </c:pt>
                <c:pt idx="22">
                  <c:v>3.3359999999999999</c:v>
                </c:pt>
                <c:pt idx="23">
                  <c:v>3.3450000000000002</c:v>
                </c:pt>
                <c:pt idx="24">
                  <c:v>3.1959999999999997</c:v>
                </c:pt>
                <c:pt idx="25">
                  <c:v>3.298</c:v>
                </c:pt>
                <c:pt idx="26">
                  <c:v>3.4669999999999996</c:v>
                </c:pt>
                <c:pt idx="27">
                  <c:v>3.6710000000000003</c:v>
                </c:pt>
                <c:pt idx="28">
                  <c:v>3.7710000000000004</c:v>
                </c:pt>
                <c:pt idx="29">
                  <c:v>3.79</c:v>
                </c:pt>
                <c:pt idx="30">
                  <c:v>3.867</c:v>
                </c:pt>
                <c:pt idx="31">
                  <c:v>4.1120000000000001</c:v>
                </c:pt>
                <c:pt idx="32">
                  <c:v>3.8520000000000003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B5-4CC4-80C7-1B8730DCCAF6}"/>
            </c:ext>
          </c:extLst>
        </c:ser>
        <c:ser>
          <c:idx val="6"/>
          <c:order val="6"/>
          <c:tx>
            <c:strRef>
              <c:f>Strøm!$A$24</c:f>
              <c:strCache>
                <c:ptCount val="1"/>
                <c:pt idx="0">
                  <c:v>Nettap og egenbruk</c:v>
                </c:pt>
              </c:strCache>
            </c:strRef>
          </c:tx>
          <c:spPr>
            <a:solidFill>
              <a:srgbClr val="8B4E35"/>
            </a:solidFill>
            <a:ln>
              <a:noFill/>
            </a:ln>
            <a:effectLst/>
          </c:spPr>
          <c:cat>
            <c:strRef>
              <c:f>Strøm!$J$17:$AP$17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Strøm!$J$24:$AP$24</c:f>
              <c:numCache>
                <c:formatCode>0.0</c:formatCode>
                <c:ptCount val="33"/>
                <c:pt idx="0">
                  <c:v>8.2360000000000007</c:v>
                </c:pt>
                <c:pt idx="1">
                  <c:v>8.2780000000000005</c:v>
                </c:pt>
                <c:pt idx="2">
                  <c:v>8.3509999999999991</c:v>
                </c:pt>
                <c:pt idx="3">
                  <c:v>9.4</c:v>
                </c:pt>
                <c:pt idx="4">
                  <c:v>10.117000000000001</c:v>
                </c:pt>
                <c:pt idx="5">
                  <c:v>9.2330000000000005</c:v>
                </c:pt>
                <c:pt idx="6">
                  <c:v>8.375</c:v>
                </c:pt>
                <c:pt idx="7">
                  <c:v>9.73</c:v>
                </c:pt>
                <c:pt idx="8">
                  <c:v>9.2850000000000001</c:v>
                </c:pt>
                <c:pt idx="9">
                  <c:v>9.0830000000000002</c:v>
                </c:pt>
                <c:pt idx="10">
                  <c:v>11.443</c:v>
                </c:pt>
                <c:pt idx="11">
                  <c:v>11.471</c:v>
                </c:pt>
                <c:pt idx="12">
                  <c:v>10.619</c:v>
                </c:pt>
                <c:pt idx="13">
                  <c:v>9.3190000000000008</c:v>
                </c:pt>
                <c:pt idx="14">
                  <c:v>10.648</c:v>
                </c:pt>
                <c:pt idx="15">
                  <c:v>11.738999999999999</c:v>
                </c:pt>
                <c:pt idx="16">
                  <c:v>11.182</c:v>
                </c:pt>
                <c:pt idx="17">
                  <c:v>12.193000000000001</c:v>
                </c:pt>
                <c:pt idx="18">
                  <c:v>11.725999999999999</c:v>
                </c:pt>
                <c:pt idx="19">
                  <c:v>10.414</c:v>
                </c:pt>
                <c:pt idx="20">
                  <c:v>10.647</c:v>
                </c:pt>
                <c:pt idx="21">
                  <c:v>9.6750000000000007</c:v>
                </c:pt>
                <c:pt idx="22">
                  <c:v>11.327999999999999</c:v>
                </c:pt>
                <c:pt idx="23">
                  <c:v>9.5310000000000006</c:v>
                </c:pt>
                <c:pt idx="24">
                  <c:v>9.3659999999999997</c:v>
                </c:pt>
                <c:pt idx="25">
                  <c:v>9.9260000000000002</c:v>
                </c:pt>
                <c:pt idx="26">
                  <c:v>9.4760000000000009</c:v>
                </c:pt>
                <c:pt idx="27">
                  <c:v>9.8439999999999994</c:v>
                </c:pt>
                <c:pt idx="28">
                  <c:v>9.527000000000001</c:v>
                </c:pt>
                <c:pt idx="29">
                  <c:v>8.9870000000000001</c:v>
                </c:pt>
                <c:pt idx="30">
                  <c:v>8.31</c:v>
                </c:pt>
                <c:pt idx="31">
                  <c:v>8.4450000000000003</c:v>
                </c:pt>
                <c:pt idx="32">
                  <c:v>8.9990000000000006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B5-4CC4-80C7-1B8730DCC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593840"/>
        <c:axId val="1124908768"/>
      </c:areaChart>
      <c:catAx>
        <c:axId val="115059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4908768"/>
        <c:crosses val="autoZero"/>
        <c:auto val="1"/>
        <c:lblAlgn val="ctr"/>
        <c:lblOffset val="100"/>
        <c:noMultiLvlLbl val="0"/>
      </c:catAx>
      <c:valAx>
        <c:axId val="1124908768"/>
        <c:scaling>
          <c:orientation val="minMax"/>
          <c:max val="1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50593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22882602226514"/>
          <c:y val="3.5846758056638471E-2"/>
          <c:w val="0.257911956531094"/>
          <c:h val="0.70531545873526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Overføringstap</a:t>
            </a:r>
          </a:p>
        </c:rich>
      </c:tx>
      <c:layout>
        <c:manualLayout>
          <c:xMode val="edge"/>
          <c:yMode val="edge"/>
          <c:x val="0.33625029897281256"/>
          <c:y val="6.21057644052058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Tap!$A$6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Tap!$B$5:$AH$5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Tap!$B$6:$AH$6</c:f>
              <c:numCache>
                <c:formatCode>0</c:formatCode>
                <c:ptCount val="33"/>
                <c:pt idx="0">
                  <c:v>6.8739999999999997</c:v>
                </c:pt>
                <c:pt idx="1">
                  <c:v>6.7030000000000003</c:v>
                </c:pt>
                <c:pt idx="2">
                  <c:v>6.8140000000000001</c:v>
                </c:pt>
                <c:pt idx="3">
                  <c:v>7.976</c:v>
                </c:pt>
                <c:pt idx="4">
                  <c:v>7.8769999999999998</c:v>
                </c:pt>
                <c:pt idx="5">
                  <c:v>7.2629999999999999</c:v>
                </c:pt>
                <c:pt idx="6">
                  <c:v>7.3570000000000002</c:v>
                </c:pt>
                <c:pt idx="7">
                  <c:v>7.452</c:v>
                </c:pt>
                <c:pt idx="8">
                  <c:v>7.7629999999999999</c:v>
                </c:pt>
                <c:pt idx="9">
                  <c:v>7.4569999999999999</c:v>
                </c:pt>
                <c:pt idx="10">
                  <c:v>10.074999999999999</c:v>
                </c:pt>
                <c:pt idx="11">
                  <c:v>9.9670000000000005</c:v>
                </c:pt>
                <c:pt idx="12">
                  <c:v>9.3379999999999992</c:v>
                </c:pt>
                <c:pt idx="13">
                  <c:v>7.95</c:v>
                </c:pt>
                <c:pt idx="14">
                  <c:v>9.3339999999999996</c:v>
                </c:pt>
                <c:pt idx="15">
                  <c:v>9.9949999999999992</c:v>
                </c:pt>
                <c:pt idx="16">
                  <c:v>10.073</c:v>
                </c:pt>
                <c:pt idx="17">
                  <c:v>10.079000000000001</c:v>
                </c:pt>
                <c:pt idx="18">
                  <c:v>9.6769999999999996</c:v>
                </c:pt>
                <c:pt idx="19">
                  <c:v>8.6289999999999996</c:v>
                </c:pt>
                <c:pt idx="20">
                  <c:v>9.5540000000000003</c:v>
                </c:pt>
                <c:pt idx="21">
                  <c:v>7.298</c:v>
                </c:pt>
                <c:pt idx="22">
                  <c:v>9.1579999999999995</c:v>
                </c:pt>
                <c:pt idx="23">
                  <c:v>8.06</c:v>
                </c:pt>
                <c:pt idx="24">
                  <c:v>7.6050000000000004</c:v>
                </c:pt>
                <c:pt idx="25">
                  <c:v>7.4690000000000003</c:v>
                </c:pt>
                <c:pt idx="26">
                  <c:v>7.6950000000000003</c:v>
                </c:pt>
                <c:pt idx="27">
                  <c:v>7.6289999999999996</c:v>
                </c:pt>
                <c:pt idx="28">
                  <c:v>7.5640000000000001</c:v>
                </c:pt>
                <c:pt idx="29">
                  <c:v>6.9960000000000004</c:v>
                </c:pt>
                <c:pt idx="30">
                  <c:v>6.351</c:v>
                </c:pt>
                <c:pt idx="31">
                  <c:v>7.0220000000000002</c:v>
                </c:pt>
                <c:pt idx="32">
                  <c:v>6.6580000000000004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6-47B8-87B7-2375F35D37BC}"/>
            </c:ext>
          </c:extLst>
        </c:ser>
        <c:ser>
          <c:idx val="1"/>
          <c:order val="1"/>
          <c:tx>
            <c:strRef>
              <c:f>Tap!$A$7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cat>
            <c:strRef>
              <c:f>Tap!$B$5:$AH$5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Tap!$B$7:$AH$7</c:f>
              <c:numCache>
                <c:formatCode>0</c:formatCode>
                <c:ptCount val="33"/>
                <c:pt idx="0">
                  <c:v>0.54700000000000004</c:v>
                </c:pt>
                <c:pt idx="1">
                  <c:v>0.52900000000000003</c:v>
                </c:pt>
                <c:pt idx="2">
                  <c:v>0.48199999999999998</c:v>
                </c:pt>
                <c:pt idx="3">
                  <c:v>0.49</c:v>
                </c:pt>
                <c:pt idx="4">
                  <c:v>0.439</c:v>
                </c:pt>
                <c:pt idx="5">
                  <c:v>0.42899999999999999</c:v>
                </c:pt>
                <c:pt idx="6">
                  <c:v>0.40500000000000003</c:v>
                </c:pt>
                <c:pt idx="7">
                  <c:v>0.46500000000000002</c:v>
                </c:pt>
                <c:pt idx="8">
                  <c:v>0.43</c:v>
                </c:pt>
                <c:pt idx="9">
                  <c:v>0.43099999999999999</c:v>
                </c:pt>
                <c:pt idx="10">
                  <c:v>0.40899999999999997</c:v>
                </c:pt>
                <c:pt idx="11">
                  <c:v>0.41</c:v>
                </c:pt>
                <c:pt idx="12">
                  <c:v>0.44400000000000001</c:v>
                </c:pt>
                <c:pt idx="13">
                  <c:v>0.622</c:v>
                </c:pt>
                <c:pt idx="14">
                  <c:v>0.60799999999999998</c:v>
                </c:pt>
                <c:pt idx="15">
                  <c:v>0.61299999999999999</c:v>
                </c:pt>
                <c:pt idx="16">
                  <c:v>0.63</c:v>
                </c:pt>
                <c:pt idx="17">
                  <c:v>0.68300000000000005</c:v>
                </c:pt>
                <c:pt idx="18">
                  <c:v>0.72699999999999998</c:v>
                </c:pt>
                <c:pt idx="19">
                  <c:v>0.89400000000000002</c:v>
                </c:pt>
                <c:pt idx="20">
                  <c:v>0.54900000000000004</c:v>
                </c:pt>
                <c:pt idx="21">
                  <c:v>0.53500000000000003</c:v>
                </c:pt>
                <c:pt idx="22">
                  <c:v>0.52200000000000002</c:v>
                </c:pt>
                <c:pt idx="23">
                  <c:v>0.60499999999999998</c:v>
                </c:pt>
                <c:pt idx="24">
                  <c:v>0.59099999999999997</c:v>
                </c:pt>
                <c:pt idx="25">
                  <c:v>0.63500000000000001</c:v>
                </c:pt>
                <c:pt idx="26">
                  <c:v>0.68200000000000005</c:v>
                </c:pt>
                <c:pt idx="27">
                  <c:v>0.69299999999999995</c:v>
                </c:pt>
                <c:pt idx="28">
                  <c:v>0.75600000000000001</c:v>
                </c:pt>
                <c:pt idx="29">
                  <c:v>0.751</c:v>
                </c:pt>
                <c:pt idx="30">
                  <c:v>0.754</c:v>
                </c:pt>
                <c:pt idx="31">
                  <c:v>0.79400000000000004</c:v>
                </c:pt>
                <c:pt idx="32">
                  <c:v>0.79300000000000004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C6-47B8-87B7-2375F35D3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950800"/>
        <c:axId val="278951216"/>
      </c:areaChart>
      <c:catAx>
        <c:axId val="27895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8951216"/>
        <c:crosses val="autoZero"/>
        <c:auto val="1"/>
        <c:lblAlgn val="ctr"/>
        <c:lblOffset val="100"/>
        <c:noMultiLvlLbl val="0"/>
      </c:catAx>
      <c:valAx>
        <c:axId val="27895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8950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0244827290707"/>
          <c:y val="0.25999942539942383"/>
          <c:w val="0.15873186071725337"/>
          <c:h val="0.336730608300288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Energivarer brukt som råstoff i industrien</a:t>
            </a:r>
          </a:p>
        </c:rich>
      </c:tx>
      <c:layout>
        <c:manualLayout>
          <c:xMode val="edge"/>
          <c:yMode val="edge"/>
          <c:x val="0.13979855643044622"/>
          <c:y val="2.3426057892490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Råstoff!$A$6</c:f>
              <c:strCache>
                <c:ptCount val="1"/>
                <c:pt idx="0">
                  <c:v>Petrolkoks og kull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cat>
            <c:strRef>
              <c:f>Råstoff!$B$5:$AH$5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Råstoff!$B$6:$AH$6</c:f>
              <c:numCache>
                <c:formatCode>0</c:formatCode>
                <c:ptCount val="33"/>
                <c:pt idx="0">
                  <c:v>4.548</c:v>
                </c:pt>
                <c:pt idx="1">
                  <c:v>4.4889999999999999</c:v>
                </c:pt>
                <c:pt idx="2">
                  <c:v>4.4660000000000002</c:v>
                </c:pt>
                <c:pt idx="3">
                  <c:v>4.62</c:v>
                </c:pt>
                <c:pt idx="4">
                  <c:v>4.6619999999999999</c:v>
                </c:pt>
                <c:pt idx="5">
                  <c:v>4.8579999999999997</c:v>
                </c:pt>
                <c:pt idx="6">
                  <c:v>4.7279999999999998</c:v>
                </c:pt>
                <c:pt idx="7">
                  <c:v>4.8140000000000001</c:v>
                </c:pt>
                <c:pt idx="8">
                  <c:v>5.1219999999999999</c:v>
                </c:pt>
                <c:pt idx="9">
                  <c:v>4.726</c:v>
                </c:pt>
                <c:pt idx="10">
                  <c:v>4.8179999999999996</c:v>
                </c:pt>
                <c:pt idx="11">
                  <c:v>4.7309999999999999</c:v>
                </c:pt>
                <c:pt idx="12">
                  <c:v>4.7050000000000001</c:v>
                </c:pt>
                <c:pt idx="13">
                  <c:v>4.6230000000000002</c:v>
                </c:pt>
                <c:pt idx="14">
                  <c:v>4.6390000000000002</c:v>
                </c:pt>
                <c:pt idx="15">
                  <c:v>4.6580000000000004</c:v>
                </c:pt>
                <c:pt idx="16">
                  <c:v>4.5649999999999995</c:v>
                </c:pt>
                <c:pt idx="17">
                  <c:v>4.6609999999999996</c:v>
                </c:pt>
                <c:pt idx="18">
                  <c:v>4.6820000000000004</c:v>
                </c:pt>
                <c:pt idx="19">
                  <c:v>4.4290000000000003</c:v>
                </c:pt>
                <c:pt idx="20">
                  <c:v>4.5789999999999997</c:v>
                </c:pt>
                <c:pt idx="21">
                  <c:v>4.569</c:v>
                </c:pt>
                <c:pt idx="22">
                  <c:v>4.6100000000000003</c:v>
                </c:pt>
                <c:pt idx="23">
                  <c:v>4.6189999999999998</c:v>
                </c:pt>
                <c:pt idx="24">
                  <c:v>4.6219999999999999</c:v>
                </c:pt>
                <c:pt idx="25">
                  <c:v>4.6360000000000001</c:v>
                </c:pt>
                <c:pt idx="26">
                  <c:v>4.5990000000000002</c:v>
                </c:pt>
                <c:pt idx="27">
                  <c:v>4.6980000000000004</c:v>
                </c:pt>
                <c:pt idx="28">
                  <c:v>4.7539999999999996</c:v>
                </c:pt>
                <c:pt idx="29">
                  <c:v>4.6219999999999999</c:v>
                </c:pt>
                <c:pt idx="30">
                  <c:v>4.57</c:v>
                </c:pt>
                <c:pt idx="31">
                  <c:v>4.6470000000000002</c:v>
                </c:pt>
                <c:pt idx="32">
                  <c:v>4.5110000000000001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5-4A0B-BAAC-8EBF8E2B8E0C}"/>
            </c:ext>
          </c:extLst>
        </c:ser>
        <c:ser>
          <c:idx val="1"/>
          <c:order val="1"/>
          <c:tx>
            <c:strRef>
              <c:f>Råstoff!$A$7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strRef>
              <c:f>Råstoff!$B$5:$AH$5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Råstoff!$B$7:$AH$7</c:f>
              <c:numCache>
                <c:formatCode>0</c:formatCode>
                <c:ptCount val="33"/>
                <c:pt idx="0">
                  <c:v>9.34</c:v>
                </c:pt>
                <c:pt idx="1">
                  <c:v>7.532</c:v>
                </c:pt>
                <c:pt idx="2">
                  <c:v>8.0129999999999999</c:v>
                </c:pt>
                <c:pt idx="3">
                  <c:v>9.3070000000000004</c:v>
                </c:pt>
                <c:pt idx="4">
                  <c:v>9.3149999999999995</c:v>
                </c:pt>
                <c:pt idx="5">
                  <c:v>9.2780000000000005</c:v>
                </c:pt>
                <c:pt idx="6">
                  <c:v>9.423</c:v>
                </c:pt>
                <c:pt idx="7">
                  <c:v>12.265000000000001</c:v>
                </c:pt>
                <c:pt idx="8">
                  <c:v>13.491</c:v>
                </c:pt>
                <c:pt idx="9">
                  <c:v>13.269</c:v>
                </c:pt>
                <c:pt idx="10">
                  <c:v>13.787000000000001</c:v>
                </c:pt>
                <c:pt idx="11">
                  <c:v>19.332999999999998</c:v>
                </c:pt>
                <c:pt idx="12">
                  <c:v>17.968</c:v>
                </c:pt>
                <c:pt idx="13">
                  <c:v>20.398</c:v>
                </c:pt>
                <c:pt idx="14">
                  <c:v>18.388999999999999</c:v>
                </c:pt>
                <c:pt idx="15">
                  <c:v>17.760000000000002</c:v>
                </c:pt>
                <c:pt idx="16">
                  <c:v>17.658999999999999</c:v>
                </c:pt>
                <c:pt idx="17">
                  <c:v>18.341999999999999</c:v>
                </c:pt>
                <c:pt idx="18">
                  <c:v>17.577999999999999</c:v>
                </c:pt>
                <c:pt idx="19">
                  <c:v>15.923</c:v>
                </c:pt>
                <c:pt idx="20">
                  <c:v>15.025</c:v>
                </c:pt>
                <c:pt idx="21">
                  <c:v>15.29</c:v>
                </c:pt>
                <c:pt idx="22">
                  <c:v>14.099</c:v>
                </c:pt>
                <c:pt idx="23">
                  <c:v>15.901999999999999</c:v>
                </c:pt>
                <c:pt idx="24">
                  <c:v>15.878</c:v>
                </c:pt>
                <c:pt idx="25">
                  <c:v>17.004999999999999</c:v>
                </c:pt>
                <c:pt idx="26">
                  <c:v>15.182</c:v>
                </c:pt>
                <c:pt idx="27">
                  <c:v>12.403</c:v>
                </c:pt>
                <c:pt idx="28">
                  <c:v>17.300999999999998</c:v>
                </c:pt>
                <c:pt idx="29">
                  <c:v>17.431000000000001</c:v>
                </c:pt>
                <c:pt idx="30">
                  <c:v>17.327000000000002</c:v>
                </c:pt>
                <c:pt idx="31">
                  <c:v>16.347000000000001</c:v>
                </c:pt>
                <c:pt idx="32">
                  <c:v>13.121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5-4A0B-BAAC-8EBF8E2B8E0C}"/>
            </c:ext>
          </c:extLst>
        </c:ser>
        <c:ser>
          <c:idx val="2"/>
          <c:order val="2"/>
          <c:tx>
            <c:strRef>
              <c:f>Råstoff!$A$8</c:f>
              <c:strCache>
                <c:ptCount val="1"/>
                <c:pt idx="0">
                  <c:v>Andre oljeprodukter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cat>
            <c:strRef>
              <c:f>Råstoff!$B$5:$AH$5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Råstoff!$B$8:$AH$8</c:f>
              <c:numCache>
                <c:formatCode>0</c:formatCode>
                <c:ptCount val="33"/>
                <c:pt idx="0">
                  <c:v>1.0279999999999996</c:v>
                </c:pt>
                <c:pt idx="1">
                  <c:v>0.74300000000000033</c:v>
                </c:pt>
                <c:pt idx="2">
                  <c:v>0.63600000000000012</c:v>
                </c:pt>
                <c:pt idx="3">
                  <c:v>0.61000000000000032</c:v>
                </c:pt>
                <c:pt idx="4">
                  <c:v>1.04</c:v>
                </c:pt>
                <c:pt idx="5">
                  <c:v>5.9390000000000001</c:v>
                </c:pt>
                <c:pt idx="6">
                  <c:v>5.9440000000000008</c:v>
                </c:pt>
                <c:pt idx="7">
                  <c:v>6.0630000000000006</c:v>
                </c:pt>
                <c:pt idx="8">
                  <c:v>5.6329999999999991</c:v>
                </c:pt>
                <c:pt idx="9">
                  <c:v>5.3330000000000002</c:v>
                </c:pt>
                <c:pt idx="10">
                  <c:v>4.6069999999999993</c:v>
                </c:pt>
                <c:pt idx="11">
                  <c:v>4.0380000000000003</c:v>
                </c:pt>
                <c:pt idx="12">
                  <c:v>4.0549999999999997</c:v>
                </c:pt>
                <c:pt idx="13">
                  <c:v>3.8470000000000004</c:v>
                </c:pt>
                <c:pt idx="14">
                  <c:v>4.3089999999999993</c:v>
                </c:pt>
                <c:pt idx="15">
                  <c:v>4.5280000000000005</c:v>
                </c:pt>
                <c:pt idx="16">
                  <c:v>4.9410000000000007</c:v>
                </c:pt>
                <c:pt idx="17">
                  <c:v>5.3460000000000001</c:v>
                </c:pt>
                <c:pt idx="18">
                  <c:v>7.1679999999999993</c:v>
                </c:pt>
                <c:pt idx="19">
                  <c:v>6.4700000000000006</c:v>
                </c:pt>
                <c:pt idx="20">
                  <c:v>5.7840000000000007</c:v>
                </c:pt>
                <c:pt idx="21">
                  <c:v>6.5299999999999994</c:v>
                </c:pt>
                <c:pt idx="22">
                  <c:v>6.798</c:v>
                </c:pt>
                <c:pt idx="23">
                  <c:v>4.9949999999999992</c:v>
                </c:pt>
                <c:pt idx="24">
                  <c:v>6.2360000000000007</c:v>
                </c:pt>
                <c:pt idx="25">
                  <c:v>6.0530000000000008</c:v>
                </c:pt>
                <c:pt idx="26">
                  <c:v>6.1170000000000009</c:v>
                </c:pt>
                <c:pt idx="27">
                  <c:v>7.0510000000000002</c:v>
                </c:pt>
                <c:pt idx="28">
                  <c:v>6.6609999999999996</c:v>
                </c:pt>
                <c:pt idx="29">
                  <c:v>6.9109999999999996</c:v>
                </c:pt>
                <c:pt idx="30">
                  <c:v>6.4120000000000008</c:v>
                </c:pt>
                <c:pt idx="31">
                  <c:v>6.1229999999999993</c:v>
                </c:pt>
                <c:pt idx="32">
                  <c:v>5.6809999999999992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5-4A0B-BAAC-8EBF8E2B8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4934912"/>
        <c:axId val="1304932832"/>
      </c:areaChart>
      <c:catAx>
        <c:axId val="130493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04932832"/>
        <c:crosses val="autoZero"/>
        <c:auto val="1"/>
        <c:lblAlgn val="ctr"/>
        <c:lblOffset val="100"/>
        <c:noMultiLvlLbl val="0"/>
      </c:catAx>
      <c:valAx>
        <c:axId val="1304932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46410310170844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04934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603616280069495"/>
          <c:y val="0.33497233757625766"/>
          <c:w val="0.2475442225258582"/>
          <c:h val="0.41630195389309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Sluttbruk av energi i Fastlands-Norge</a:t>
            </a:r>
          </a:p>
        </c:rich>
      </c:tx>
      <c:layout>
        <c:manualLayout>
          <c:xMode val="edge"/>
          <c:yMode val="edge"/>
          <c:x val="0.19298768324686708"/>
          <c:y val="2.60433947078823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2850427354698904"/>
          <c:y val="0.15478417555921042"/>
          <c:w val="0.59555147207671555"/>
          <c:h val="0.7715910008588937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Sluttbruk!$A$11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9AD6E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Sluttbruk!$B$5:$AH$5</c15:sqref>
                  </c15:fullRef>
                </c:ext>
              </c:extLst>
              <c:f>Sluttbruk!$AE$5:$AH$5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Sluttbruk!$B$11:$AH$11</c15:sqref>
                  </c15:fullRef>
                </c:ext>
              </c:extLst>
              <c:f>Sluttbruk!$AE$11:$AH$11</c:f>
              <c:numCache>
                <c:formatCode>0</c:formatCode>
                <c:ptCount val="4"/>
                <c:pt idx="0">
                  <c:v>116.20699999999999</c:v>
                </c:pt>
                <c:pt idx="1">
                  <c:v>116.19</c:v>
                </c:pt>
                <c:pt idx="2">
                  <c:v>122.29</c:v>
                </c:pt>
                <c:pt idx="3">
                  <c:v>115.04900000000001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EB-4038-B9CC-BE9D3F31D05C}"/>
            </c:ext>
          </c:extLst>
        </c:ser>
        <c:ser>
          <c:idx val="7"/>
          <c:order val="1"/>
          <c:tx>
            <c:strRef>
              <c:f>Sluttbruk!$A$13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Sluttbruk!$B$5:$AH$5</c15:sqref>
                  </c15:fullRef>
                </c:ext>
              </c:extLst>
              <c:f>Sluttbruk!$AE$5:$AH$5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Sluttbruk!$B$13:$AH$13</c15:sqref>
                  </c15:fullRef>
                </c:ext>
              </c:extLst>
              <c:f>Sluttbruk!$AE$13:$AH$13</c:f>
              <c:numCache>
                <c:formatCode>0</c:formatCode>
                <c:ptCount val="4"/>
                <c:pt idx="0">
                  <c:v>5.98</c:v>
                </c:pt>
                <c:pt idx="1">
                  <c:v>5.4859999999999998</c:v>
                </c:pt>
                <c:pt idx="2">
                  <c:v>6.681</c:v>
                </c:pt>
                <c:pt idx="3">
                  <c:v>6.335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EB-4038-B9CC-BE9D3F31D05C}"/>
            </c:ext>
          </c:extLst>
        </c:ser>
        <c:ser>
          <c:idx val="6"/>
          <c:order val="2"/>
          <c:tx>
            <c:strRef>
              <c:f>Sluttbruk!$A$12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Sluttbruk!$B$5:$AH$5</c15:sqref>
                  </c15:fullRef>
                </c:ext>
              </c:extLst>
              <c:f>Sluttbruk!$AE$5:$AH$5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Sluttbruk!$B$12:$AH$12</c15:sqref>
                  </c15:fullRef>
                </c:ext>
              </c:extLst>
              <c:f>Sluttbruk!$AE$12:$AH$12</c:f>
              <c:numCache>
                <c:formatCode>0</c:formatCode>
                <c:ptCount val="4"/>
                <c:pt idx="0">
                  <c:v>16.439</c:v>
                </c:pt>
                <c:pt idx="1">
                  <c:v>16.251999999999999</c:v>
                </c:pt>
                <c:pt idx="2">
                  <c:v>17.187999999999999</c:v>
                </c:pt>
                <c:pt idx="3">
                  <c:v>17.167999999999999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EB-4038-B9CC-BE9D3F31D05C}"/>
            </c:ext>
          </c:extLst>
        </c:ser>
        <c:ser>
          <c:idx val="0"/>
          <c:order val="3"/>
          <c:tx>
            <c:strRef>
              <c:f>Sluttbruk!$A$6</c:f>
              <c:strCache>
                <c:ptCount val="1"/>
                <c:pt idx="0">
                  <c:v>Fossilt drivstoff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Sluttbruk!$B$5:$AH$5</c15:sqref>
                  </c15:fullRef>
                </c:ext>
              </c:extLst>
              <c:f>Sluttbruk!$AE$5:$AH$5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Sluttbruk!$B$6:$AH$6</c15:sqref>
                  </c15:fullRef>
                </c:ext>
              </c:extLst>
              <c:f>Sluttbruk!$AE$6:$AH$6</c:f>
              <c:numCache>
                <c:formatCode>0</c:formatCode>
                <c:ptCount val="4"/>
                <c:pt idx="0">
                  <c:v>59.438000000000002</c:v>
                </c:pt>
                <c:pt idx="1">
                  <c:v>57.395000000000003</c:v>
                </c:pt>
                <c:pt idx="2">
                  <c:v>59.12</c:v>
                </c:pt>
                <c:pt idx="3">
                  <c:v>59.767000000000003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B-4038-B9CC-BE9D3F31D05C}"/>
            </c:ext>
          </c:extLst>
        </c:ser>
        <c:ser>
          <c:idx val="1"/>
          <c:order val="4"/>
          <c:tx>
            <c:strRef>
              <c:f>Sluttbruk!$A$7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rgbClr val="23497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Sluttbruk!$B$5:$AH$5</c15:sqref>
                  </c15:fullRef>
                </c:ext>
              </c:extLst>
              <c:f>Sluttbruk!$AE$5:$AH$5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Sluttbruk!$B$7:$AH$7</c15:sqref>
                  </c15:fullRef>
                </c:ext>
              </c:extLst>
              <c:f>Sluttbruk!$AE$7:$AH$7</c:f>
              <c:numCache>
                <c:formatCode>0</c:formatCode>
                <c:ptCount val="4"/>
                <c:pt idx="0">
                  <c:v>1.647</c:v>
                </c:pt>
                <c:pt idx="1">
                  <c:v>0.78300000000000003</c:v>
                </c:pt>
                <c:pt idx="2">
                  <c:v>0.85299999999999998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B-4038-B9CC-BE9D3F31D05C}"/>
            </c:ext>
          </c:extLst>
        </c:ser>
        <c:ser>
          <c:idx val="2"/>
          <c:order val="5"/>
          <c:tx>
            <c:strRef>
              <c:f>Sluttbruk!$A$8</c:f>
              <c:strCache>
                <c:ptCount val="1"/>
                <c:pt idx="0">
                  <c:v>Andre oljeprodukter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Sluttbruk!$B$5:$AH$5</c15:sqref>
                  </c15:fullRef>
                </c:ext>
              </c:extLst>
              <c:f>Sluttbruk!$AE$5:$AH$5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Sluttbruk!$B$8:$AH$8</c15:sqref>
                  </c15:fullRef>
                </c:ext>
              </c:extLst>
              <c:f>Sluttbruk!$AE$8:$AH$8</c:f>
              <c:numCache>
                <c:formatCode>0</c:formatCode>
                <c:ptCount val="4"/>
                <c:pt idx="0">
                  <c:v>3.7610000000000001</c:v>
                </c:pt>
                <c:pt idx="1">
                  <c:v>3.7930000000000001</c:v>
                </c:pt>
                <c:pt idx="2">
                  <c:v>4.4610000000000003</c:v>
                </c:pt>
                <c:pt idx="3">
                  <c:v>2.9289999999999998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B-4038-B9CC-BE9D3F31D05C}"/>
            </c:ext>
          </c:extLst>
        </c:ser>
        <c:ser>
          <c:idx val="3"/>
          <c:order val="6"/>
          <c:tx>
            <c:strRef>
              <c:f>Sluttbruk!$A$9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Sluttbruk!$B$5:$AH$5</c15:sqref>
                  </c15:fullRef>
                </c:ext>
              </c:extLst>
              <c:f>Sluttbruk!$AE$5:$AH$5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Sluttbruk!$B$9:$AH$9</c15:sqref>
                  </c15:fullRef>
                </c:ext>
              </c:extLst>
              <c:f>Sluttbruk!$AE$9:$AH$9</c:f>
              <c:numCache>
                <c:formatCode>0</c:formatCode>
                <c:ptCount val="4"/>
                <c:pt idx="0">
                  <c:v>7.7169999999999996</c:v>
                </c:pt>
                <c:pt idx="1">
                  <c:v>7.3810000000000002</c:v>
                </c:pt>
                <c:pt idx="2">
                  <c:v>7.9820000000000002</c:v>
                </c:pt>
                <c:pt idx="3">
                  <c:v>8.0329999999999995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EB-4038-B9CC-BE9D3F31D05C}"/>
            </c:ext>
          </c:extLst>
        </c:ser>
        <c:ser>
          <c:idx val="4"/>
          <c:order val="7"/>
          <c:tx>
            <c:strRef>
              <c:f>Sluttbruk!$A$10</c:f>
              <c:strCache>
                <c:ptCount val="1"/>
                <c:pt idx="0">
                  <c:v>Kull og koks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Sluttbruk!$B$5:$AH$5</c15:sqref>
                  </c15:fullRef>
                </c:ext>
              </c:extLst>
              <c:f>Sluttbruk!$AE$5:$AH$5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Sluttbruk!$B$10:$AH$10</c15:sqref>
                  </c15:fullRef>
                </c:ext>
              </c:extLst>
              <c:f>Sluttbruk!$AE$10:$AH$10</c:f>
              <c:numCache>
                <c:formatCode>0</c:formatCode>
                <c:ptCount val="4"/>
                <c:pt idx="0">
                  <c:v>7.5830000000000002</c:v>
                </c:pt>
                <c:pt idx="1">
                  <c:v>7.7190000000000003</c:v>
                </c:pt>
                <c:pt idx="2">
                  <c:v>8.3670000000000009</c:v>
                </c:pt>
                <c:pt idx="3">
                  <c:v>7.9720000000000004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EB-4038-B9CC-BE9D3F31D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1900448"/>
        <c:axId val="311898368"/>
      </c:barChart>
      <c:catAx>
        <c:axId val="31190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1898368"/>
        <c:crosses val="autoZero"/>
        <c:auto val="1"/>
        <c:lblAlgn val="ctr"/>
        <c:lblOffset val="100"/>
        <c:noMultiLvlLbl val="0"/>
      </c:catAx>
      <c:valAx>
        <c:axId val="311898368"/>
        <c:scaling>
          <c:orientation val="minMax"/>
          <c:max val="2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19004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11171394672638"/>
          <c:y val="0.1961078719473697"/>
          <c:w val="0.22965524755186881"/>
          <c:h val="0.631088696790889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Sluttbruk av energi i Fastlands-Norge</a:t>
            </a:r>
          </a:p>
        </c:rich>
      </c:tx>
      <c:layout>
        <c:manualLayout>
          <c:xMode val="edge"/>
          <c:yMode val="edge"/>
          <c:x val="0.19298768324686708"/>
          <c:y val="2.60433947078823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2850425791509154"/>
          <c:y val="0.15890905507284467"/>
          <c:w val="0.59555147207671555"/>
          <c:h val="0.71821395134930932"/>
        </c:manualLayout>
      </c:layout>
      <c:areaChart>
        <c:grouping val="stacked"/>
        <c:varyColors val="0"/>
        <c:ser>
          <c:idx val="5"/>
          <c:order val="0"/>
          <c:tx>
            <c:strRef>
              <c:f>Sluttbruk!$A$11</c:f>
              <c:strCache>
                <c:ptCount val="1"/>
                <c:pt idx="0">
                  <c:v>Strøm</c:v>
                </c:pt>
              </c:strCache>
            </c:strRef>
          </c:tx>
          <c:spPr>
            <a:solidFill>
              <a:srgbClr val="9AD6E6"/>
            </a:solidFill>
            <a:ln>
              <a:noFill/>
            </a:ln>
            <a:effectLst/>
          </c:spPr>
          <c:cat>
            <c:strRef>
              <c:f>Sluttbruk!$B$5:$AH$5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Sluttbruk!$B$11:$AH$11</c:f>
              <c:numCache>
                <c:formatCode>0</c:formatCode>
                <c:ptCount val="33"/>
                <c:pt idx="0">
                  <c:v>96.661000000000001</c:v>
                </c:pt>
                <c:pt idx="1">
                  <c:v>98.856999999999999</c:v>
                </c:pt>
                <c:pt idx="2">
                  <c:v>99.206999999999994</c:v>
                </c:pt>
                <c:pt idx="3">
                  <c:v>99.867999999999995</c:v>
                </c:pt>
                <c:pt idx="4">
                  <c:v>101.699</c:v>
                </c:pt>
                <c:pt idx="5">
                  <c:v>103.654</c:v>
                </c:pt>
                <c:pt idx="6">
                  <c:v>103.03100000000001</c:v>
                </c:pt>
                <c:pt idx="7">
                  <c:v>103.785</c:v>
                </c:pt>
                <c:pt idx="8">
                  <c:v>109.547</c:v>
                </c:pt>
                <c:pt idx="9">
                  <c:v>109.876</c:v>
                </c:pt>
                <c:pt idx="10">
                  <c:v>110.41200000000001</c:v>
                </c:pt>
                <c:pt idx="11">
                  <c:v>111.738</c:v>
                </c:pt>
                <c:pt idx="12">
                  <c:v>108.16200000000001</c:v>
                </c:pt>
                <c:pt idx="13">
                  <c:v>103.52</c:v>
                </c:pt>
                <c:pt idx="14">
                  <c:v>108.622</c:v>
                </c:pt>
                <c:pt idx="15">
                  <c:v>110.64400000000001</c:v>
                </c:pt>
                <c:pt idx="16">
                  <c:v>107.322</c:v>
                </c:pt>
                <c:pt idx="17">
                  <c:v>110.55500000000001</c:v>
                </c:pt>
                <c:pt idx="18">
                  <c:v>111.93300000000001</c:v>
                </c:pt>
                <c:pt idx="19">
                  <c:v>106.133</c:v>
                </c:pt>
                <c:pt idx="20">
                  <c:v>113.57</c:v>
                </c:pt>
                <c:pt idx="21">
                  <c:v>107.97</c:v>
                </c:pt>
                <c:pt idx="22">
                  <c:v>110.62</c:v>
                </c:pt>
                <c:pt idx="23">
                  <c:v>111.43600000000001</c:v>
                </c:pt>
                <c:pt idx="24">
                  <c:v>109.026</c:v>
                </c:pt>
                <c:pt idx="25">
                  <c:v>111.533</c:v>
                </c:pt>
                <c:pt idx="26">
                  <c:v>114.535</c:v>
                </c:pt>
                <c:pt idx="27">
                  <c:v>115.053</c:v>
                </c:pt>
                <c:pt idx="28">
                  <c:v>117.066</c:v>
                </c:pt>
                <c:pt idx="29">
                  <c:v>116.20699999999999</c:v>
                </c:pt>
                <c:pt idx="30">
                  <c:v>116.19</c:v>
                </c:pt>
                <c:pt idx="31">
                  <c:v>122.29</c:v>
                </c:pt>
                <c:pt idx="32">
                  <c:v>115.04900000000001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0-4392-86F3-6250EB1508EA}"/>
            </c:ext>
          </c:extLst>
        </c:ser>
        <c:ser>
          <c:idx val="7"/>
          <c:order val="1"/>
          <c:tx>
            <c:strRef>
              <c:f>Sluttbruk!$A$13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cat>
            <c:strRef>
              <c:f>Sluttbruk!$B$5:$AH$5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Sluttbruk!$B$13:$AH$13</c:f>
              <c:numCache>
                <c:formatCode>0</c:formatCode>
                <c:ptCount val="33"/>
                <c:pt idx="0">
                  <c:v>0.86599999999999999</c:v>
                </c:pt>
                <c:pt idx="1">
                  <c:v>1.016</c:v>
                </c:pt>
                <c:pt idx="2">
                  <c:v>1.0680000000000001</c:v>
                </c:pt>
                <c:pt idx="3">
                  <c:v>1.119</c:v>
                </c:pt>
                <c:pt idx="4">
                  <c:v>1.135</c:v>
                </c:pt>
                <c:pt idx="5">
                  <c:v>1.228</c:v>
                </c:pt>
                <c:pt idx="6">
                  <c:v>1.339</c:v>
                </c:pt>
                <c:pt idx="7">
                  <c:v>1.335</c:v>
                </c:pt>
                <c:pt idx="8">
                  <c:v>1.425</c:v>
                </c:pt>
                <c:pt idx="9">
                  <c:v>1.548</c:v>
                </c:pt>
                <c:pt idx="10">
                  <c:v>1.498</c:v>
                </c:pt>
                <c:pt idx="11">
                  <c:v>1.871</c:v>
                </c:pt>
                <c:pt idx="12">
                  <c:v>2.0289999999999999</c:v>
                </c:pt>
                <c:pt idx="13">
                  <c:v>2.1859999999999999</c:v>
                </c:pt>
                <c:pt idx="14">
                  <c:v>2.3439999999999999</c:v>
                </c:pt>
                <c:pt idx="15">
                  <c:v>2.4649999999999999</c:v>
                </c:pt>
                <c:pt idx="16">
                  <c:v>2.6280000000000001</c:v>
                </c:pt>
                <c:pt idx="17">
                  <c:v>2.8860000000000001</c:v>
                </c:pt>
                <c:pt idx="18">
                  <c:v>3.0609999999999999</c:v>
                </c:pt>
                <c:pt idx="19">
                  <c:v>3.4540000000000002</c:v>
                </c:pt>
                <c:pt idx="20">
                  <c:v>4.4720000000000004</c:v>
                </c:pt>
                <c:pt idx="21">
                  <c:v>3.919</c:v>
                </c:pt>
                <c:pt idx="22">
                  <c:v>4.4029999999999996</c:v>
                </c:pt>
                <c:pt idx="23">
                  <c:v>4.915</c:v>
                </c:pt>
                <c:pt idx="24">
                  <c:v>4.6959999999999997</c:v>
                </c:pt>
                <c:pt idx="25">
                  <c:v>5.0620000000000003</c:v>
                </c:pt>
                <c:pt idx="26">
                  <c:v>5.484</c:v>
                </c:pt>
                <c:pt idx="27">
                  <c:v>5.7140000000000004</c:v>
                </c:pt>
                <c:pt idx="28">
                  <c:v>6.0279999999999996</c:v>
                </c:pt>
                <c:pt idx="29">
                  <c:v>5.98</c:v>
                </c:pt>
                <c:pt idx="30">
                  <c:v>5.4859999999999998</c:v>
                </c:pt>
                <c:pt idx="31">
                  <c:v>6.681</c:v>
                </c:pt>
                <c:pt idx="32">
                  <c:v>6.335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10-4392-86F3-6250EB1508EA}"/>
            </c:ext>
          </c:extLst>
        </c:ser>
        <c:ser>
          <c:idx val="6"/>
          <c:order val="2"/>
          <c:tx>
            <c:strRef>
              <c:f>Sluttbruk!$A$12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strRef>
              <c:f>Sluttbruk!$B$5:$AH$5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Sluttbruk!$B$12:$AH$12</c:f>
              <c:numCache>
                <c:formatCode>0</c:formatCode>
                <c:ptCount val="33"/>
                <c:pt idx="0">
                  <c:v>10.045999999999999</c:v>
                </c:pt>
                <c:pt idx="1">
                  <c:v>9.4429999999999996</c:v>
                </c:pt>
                <c:pt idx="2">
                  <c:v>9.2149999999999999</c:v>
                </c:pt>
                <c:pt idx="3">
                  <c:v>10.103999999999999</c:v>
                </c:pt>
                <c:pt idx="4">
                  <c:v>10.784000000000001</c:v>
                </c:pt>
                <c:pt idx="5">
                  <c:v>10.888999999999999</c:v>
                </c:pt>
                <c:pt idx="6">
                  <c:v>11.256</c:v>
                </c:pt>
                <c:pt idx="7">
                  <c:v>12.06</c:v>
                </c:pt>
                <c:pt idx="8">
                  <c:v>11.193</c:v>
                </c:pt>
                <c:pt idx="9">
                  <c:v>11.596</c:v>
                </c:pt>
                <c:pt idx="10">
                  <c:v>11.484</c:v>
                </c:pt>
                <c:pt idx="11">
                  <c:v>12.183999999999999</c:v>
                </c:pt>
                <c:pt idx="12">
                  <c:v>13.005000000000001</c:v>
                </c:pt>
                <c:pt idx="13">
                  <c:v>13.294</c:v>
                </c:pt>
                <c:pt idx="14">
                  <c:v>12.57</c:v>
                </c:pt>
                <c:pt idx="15">
                  <c:v>13.202999999999999</c:v>
                </c:pt>
                <c:pt idx="16">
                  <c:v>13.302</c:v>
                </c:pt>
                <c:pt idx="17">
                  <c:v>13.682</c:v>
                </c:pt>
                <c:pt idx="18">
                  <c:v>14.34</c:v>
                </c:pt>
                <c:pt idx="19">
                  <c:v>13.765000000000001</c:v>
                </c:pt>
                <c:pt idx="20">
                  <c:v>16.338999999999999</c:v>
                </c:pt>
                <c:pt idx="21">
                  <c:v>15.539</c:v>
                </c:pt>
                <c:pt idx="22">
                  <c:v>14.826000000000001</c:v>
                </c:pt>
                <c:pt idx="23">
                  <c:v>13.375999999999999</c:v>
                </c:pt>
                <c:pt idx="24">
                  <c:v>11.098000000000001</c:v>
                </c:pt>
                <c:pt idx="25">
                  <c:v>11.898</c:v>
                </c:pt>
                <c:pt idx="26">
                  <c:v>13.278</c:v>
                </c:pt>
                <c:pt idx="27">
                  <c:v>16.007000000000001</c:v>
                </c:pt>
                <c:pt idx="28">
                  <c:v>14.882999999999999</c:v>
                </c:pt>
                <c:pt idx="29">
                  <c:v>16.439</c:v>
                </c:pt>
                <c:pt idx="30">
                  <c:v>16.251999999999999</c:v>
                </c:pt>
                <c:pt idx="31">
                  <c:v>17.187999999999999</c:v>
                </c:pt>
                <c:pt idx="32">
                  <c:v>17.167999999999999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10-4392-86F3-6250EB1508EA}"/>
            </c:ext>
          </c:extLst>
        </c:ser>
        <c:ser>
          <c:idx val="0"/>
          <c:order val="3"/>
          <c:tx>
            <c:strRef>
              <c:f>Sluttbruk!$A$6</c:f>
              <c:strCache>
                <c:ptCount val="1"/>
                <c:pt idx="0">
                  <c:v>Fossilt drivstoff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cat>
            <c:strRef>
              <c:f>Sluttbruk!$B$5:$AH$5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Sluttbruk!$B$6:$AH$6</c:f>
              <c:numCache>
                <c:formatCode>0</c:formatCode>
                <c:ptCount val="33"/>
                <c:pt idx="0">
                  <c:v>47.121000000000002</c:v>
                </c:pt>
                <c:pt idx="1">
                  <c:v>45.844999999999999</c:v>
                </c:pt>
                <c:pt idx="2">
                  <c:v>46.947000000000003</c:v>
                </c:pt>
                <c:pt idx="3">
                  <c:v>48.39</c:v>
                </c:pt>
                <c:pt idx="4">
                  <c:v>48.453000000000003</c:v>
                </c:pt>
                <c:pt idx="5">
                  <c:v>51.427999999999997</c:v>
                </c:pt>
                <c:pt idx="6">
                  <c:v>54.061999999999998</c:v>
                </c:pt>
                <c:pt idx="7">
                  <c:v>55.061999999999998</c:v>
                </c:pt>
                <c:pt idx="8">
                  <c:v>56.67</c:v>
                </c:pt>
                <c:pt idx="9">
                  <c:v>58.308999999999997</c:v>
                </c:pt>
                <c:pt idx="10">
                  <c:v>54.170999999999999</c:v>
                </c:pt>
                <c:pt idx="11">
                  <c:v>56.366999999999997</c:v>
                </c:pt>
                <c:pt idx="12">
                  <c:v>56.404000000000003</c:v>
                </c:pt>
                <c:pt idx="13">
                  <c:v>56.722000000000001</c:v>
                </c:pt>
                <c:pt idx="14">
                  <c:v>58.304000000000002</c:v>
                </c:pt>
                <c:pt idx="15">
                  <c:v>58.154000000000003</c:v>
                </c:pt>
                <c:pt idx="16">
                  <c:v>60.381</c:v>
                </c:pt>
                <c:pt idx="17">
                  <c:v>61.816000000000003</c:v>
                </c:pt>
                <c:pt idx="18">
                  <c:v>60.206000000000003</c:v>
                </c:pt>
                <c:pt idx="19">
                  <c:v>59.427</c:v>
                </c:pt>
                <c:pt idx="20">
                  <c:v>62.136000000000003</c:v>
                </c:pt>
                <c:pt idx="21">
                  <c:v>62.055999999999997</c:v>
                </c:pt>
                <c:pt idx="22">
                  <c:v>62.713999999999999</c:v>
                </c:pt>
                <c:pt idx="23">
                  <c:v>63.048000000000002</c:v>
                </c:pt>
                <c:pt idx="24">
                  <c:v>63.981000000000002</c:v>
                </c:pt>
                <c:pt idx="25">
                  <c:v>63.997</c:v>
                </c:pt>
                <c:pt idx="26">
                  <c:v>62.895000000000003</c:v>
                </c:pt>
                <c:pt idx="27">
                  <c:v>59.941000000000003</c:v>
                </c:pt>
                <c:pt idx="28">
                  <c:v>62.073999999999998</c:v>
                </c:pt>
                <c:pt idx="29">
                  <c:v>59.438000000000002</c:v>
                </c:pt>
                <c:pt idx="30">
                  <c:v>57.395000000000003</c:v>
                </c:pt>
                <c:pt idx="31">
                  <c:v>59.12</c:v>
                </c:pt>
                <c:pt idx="32">
                  <c:v>59.767000000000003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10-4392-86F3-6250EB1508EA}"/>
            </c:ext>
          </c:extLst>
        </c:ser>
        <c:ser>
          <c:idx val="1"/>
          <c:order val="4"/>
          <c:tx>
            <c:strRef>
              <c:f>Sluttbruk!$A$7</c:f>
              <c:strCache>
                <c:ptCount val="1"/>
                <c:pt idx="0">
                  <c:v>Fyringsolje</c:v>
                </c:pt>
              </c:strCache>
            </c:strRef>
          </c:tx>
          <c:spPr>
            <a:solidFill>
              <a:srgbClr val="234977"/>
            </a:solidFill>
            <a:ln>
              <a:noFill/>
            </a:ln>
            <a:effectLst/>
          </c:spPr>
          <c:cat>
            <c:strRef>
              <c:f>Sluttbruk!$B$5:$AH$5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Sluttbruk!$B$7:$AH$7</c:f>
              <c:numCache>
                <c:formatCode>0</c:formatCode>
                <c:ptCount val="33"/>
                <c:pt idx="0">
                  <c:v>16.382999999999999</c:v>
                </c:pt>
                <c:pt idx="1">
                  <c:v>15.03</c:v>
                </c:pt>
                <c:pt idx="2">
                  <c:v>14.013</c:v>
                </c:pt>
                <c:pt idx="3">
                  <c:v>13.977</c:v>
                </c:pt>
                <c:pt idx="4">
                  <c:v>16.178000000000001</c:v>
                </c:pt>
                <c:pt idx="5">
                  <c:v>15.503</c:v>
                </c:pt>
                <c:pt idx="6">
                  <c:v>19.189</c:v>
                </c:pt>
                <c:pt idx="7">
                  <c:v>15.943</c:v>
                </c:pt>
                <c:pt idx="8">
                  <c:v>14.978999999999999</c:v>
                </c:pt>
                <c:pt idx="9">
                  <c:v>15.489000000000001</c:v>
                </c:pt>
                <c:pt idx="10">
                  <c:v>11.542999999999999</c:v>
                </c:pt>
                <c:pt idx="11">
                  <c:v>12.871</c:v>
                </c:pt>
                <c:pt idx="12">
                  <c:v>12.913</c:v>
                </c:pt>
                <c:pt idx="13">
                  <c:v>14.866</c:v>
                </c:pt>
                <c:pt idx="14">
                  <c:v>12.537000000000001</c:v>
                </c:pt>
                <c:pt idx="15">
                  <c:v>10.442</c:v>
                </c:pt>
                <c:pt idx="16">
                  <c:v>11.154999999999999</c:v>
                </c:pt>
                <c:pt idx="17">
                  <c:v>9.3290000000000006</c:v>
                </c:pt>
                <c:pt idx="18">
                  <c:v>8.3859999999999992</c:v>
                </c:pt>
                <c:pt idx="19">
                  <c:v>8.3209999999999997</c:v>
                </c:pt>
                <c:pt idx="20">
                  <c:v>8.73</c:v>
                </c:pt>
                <c:pt idx="21">
                  <c:v>6.9349999999999996</c:v>
                </c:pt>
                <c:pt idx="22">
                  <c:v>5.6989999999999998</c:v>
                </c:pt>
                <c:pt idx="23">
                  <c:v>5.2859999999999996</c:v>
                </c:pt>
                <c:pt idx="24">
                  <c:v>4.085</c:v>
                </c:pt>
                <c:pt idx="25">
                  <c:v>3.1789999999999998</c:v>
                </c:pt>
                <c:pt idx="26">
                  <c:v>3.0979999999999999</c:v>
                </c:pt>
                <c:pt idx="27">
                  <c:v>2.7789999999999999</c:v>
                </c:pt>
                <c:pt idx="28">
                  <c:v>2.2170000000000001</c:v>
                </c:pt>
                <c:pt idx="29">
                  <c:v>1.647</c:v>
                </c:pt>
                <c:pt idx="30">
                  <c:v>0.78300000000000003</c:v>
                </c:pt>
                <c:pt idx="31">
                  <c:v>0.85299999999999998</c:v>
                </c:pt>
                <c:pt idx="32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10-4392-86F3-6250EB1508EA}"/>
            </c:ext>
          </c:extLst>
        </c:ser>
        <c:ser>
          <c:idx val="2"/>
          <c:order val="5"/>
          <c:tx>
            <c:strRef>
              <c:f>Sluttbruk!$A$8</c:f>
              <c:strCache>
                <c:ptCount val="1"/>
                <c:pt idx="0">
                  <c:v>Andre oljeprodukter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Sluttbruk!$B$5:$AH$5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Sluttbruk!$B$8:$AH$8</c:f>
              <c:numCache>
                <c:formatCode>0</c:formatCode>
                <c:ptCount val="33"/>
                <c:pt idx="0">
                  <c:v>3.6589999999999998</c:v>
                </c:pt>
                <c:pt idx="1">
                  <c:v>3.5990000000000002</c:v>
                </c:pt>
                <c:pt idx="2">
                  <c:v>3.4009999999999998</c:v>
                </c:pt>
                <c:pt idx="3">
                  <c:v>3.6389999999999998</c:v>
                </c:pt>
                <c:pt idx="4">
                  <c:v>3.714</c:v>
                </c:pt>
                <c:pt idx="5">
                  <c:v>2.8839999999999999</c:v>
                </c:pt>
                <c:pt idx="6">
                  <c:v>3.1360000000000001</c:v>
                </c:pt>
                <c:pt idx="7">
                  <c:v>3.423</c:v>
                </c:pt>
                <c:pt idx="8">
                  <c:v>3.4220000000000002</c:v>
                </c:pt>
                <c:pt idx="9">
                  <c:v>3.3159999999999998</c:v>
                </c:pt>
                <c:pt idx="10">
                  <c:v>3.2789999999999999</c:v>
                </c:pt>
                <c:pt idx="11">
                  <c:v>3.577</c:v>
                </c:pt>
                <c:pt idx="12">
                  <c:v>3.5680000000000001</c:v>
                </c:pt>
                <c:pt idx="13">
                  <c:v>3.621</c:v>
                </c:pt>
                <c:pt idx="14">
                  <c:v>3.4209999999999998</c:v>
                </c:pt>
                <c:pt idx="15">
                  <c:v>3.3130000000000002</c:v>
                </c:pt>
                <c:pt idx="16">
                  <c:v>4.2709999999999999</c:v>
                </c:pt>
                <c:pt idx="17">
                  <c:v>3.5390000000000001</c:v>
                </c:pt>
                <c:pt idx="18">
                  <c:v>3.6030000000000002</c:v>
                </c:pt>
                <c:pt idx="19">
                  <c:v>3.2029999999999998</c:v>
                </c:pt>
                <c:pt idx="20">
                  <c:v>3.6269999999999998</c:v>
                </c:pt>
                <c:pt idx="21">
                  <c:v>3.6669999999999998</c:v>
                </c:pt>
                <c:pt idx="22">
                  <c:v>3.391</c:v>
                </c:pt>
                <c:pt idx="23">
                  <c:v>3.7309999999999999</c:v>
                </c:pt>
                <c:pt idx="24">
                  <c:v>3.8180000000000001</c:v>
                </c:pt>
                <c:pt idx="25">
                  <c:v>3.8490000000000002</c:v>
                </c:pt>
                <c:pt idx="26">
                  <c:v>3.26</c:v>
                </c:pt>
                <c:pt idx="27">
                  <c:v>3.633</c:v>
                </c:pt>
                <c:pt idx="28">
                  <c:v>3.6760000000000002</c:v>
                </c:pt>
                <c:pt idx="29">
                  <c:v>3.7610000000000001</c:v>
                </c:pt>
                <c:pt idx="30">
                  <c:v>3.7930000000000001</c:v>
                </c:pt>
                <c:pt idx="31">
                  <c:v>4.4610000000000003</c:v>
                </c:pt>
                <c:pt idx="32">
                  <c:v>2.9289999999999998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10-4392-86F3-6250EB1508EA}"/>
            </c:ext>
          </c:extLst>
        </c:ser>
        <c:ser>
          <c:idx val="3"/>
          <c:order val="6"/>
          <c:tx>
            <c:strRef>
              <c:f>Sluttbruk!$A$9</c:f>
              <c:strCache>
                <c:ptCount val="1"/>
                <c:pt idx="0">
                  <c:v>Gass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cat>
            <c:strRef>
              <c:f>Sluttbruk!$B$5:$AH$5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Sluttbruk!$B$9:$AH$9</c:f>
              <c:numCache>
                <c:formatCode>0</c:formatCode>
                <c:ptCount val="33"/>
                <c:pt idx="0">
                  <c:v>1.079</c:v>
                </c:pt>
                <c:pt idx="1">
                  <c:v>1.754</c:v>
                </c:pt>
                <c:pt idx="2">
                  <c:v>1.4330000000000001</c:v>
                </c:pt>
                <c:pt idx="3">
                  <c:v>1.6220000000000001</c:v>
                </c:pt>
                <c:pt idx="4">
                  <c:v>2.02</c:v>
                </c:pt>
                <c:pt idx="5">
                  <c:v>2.593</c:v>
                </c:pt>
                <c:pt idx="6">
                  <c:v>2.4430000000000001</c:v>
                </c:pt>
                <c:pt idx="7">
                  <c:v>3.5270000000000001</c:v>
                </c:pt>
                <c:pt idx="8">
                  <c:v>3.5139999999999998</c:v>
                </c:pt>
                <c:pt idx="9">
                  <c:v>3.621</c:v>
                </c:pt>
                <c:pt idx="10">
                  <c:v>4.2619999999999996</c:v>
                </c:pt>
                <c:pt idx="11">
                  <c:v>4.3689999999999998</c:v>
                </c:pt>
                <c:pt idx="12">
                  <c:v>3.9140000000000001</c:v>
                </c:pt>
                <c:pt idx="13">
                  <c:v>4.524</c:v>
                </c:pt>
                <c:pt idx="14">
                  <c:v>5.157</c:v>
                </c:pt>
                <c:pt idx="15">
                  <c:v>4.6559999999999997</c:v>
                </c:pt>
                <c:pt idx="16">
                  <c:v>5.0880000000000001</c:v>
                </c:pt>
                <c:pt idx="17">
                  <c:v>5.4480000000000004</c:v>
                </c:pt>
                <c:pt idx="18">
                  <c:v>6.0289999999999999</c:v>
                </c:pt>
                <c:pt idx="19">
                  <c:v>6.032</c:v>
                </c:pt>
                <c:pt idx="20">
                  <c:v>7.0679999999999996</c:v>
                </c:pt>
                <c:pt idx="21">
                  <c:v>6.63</c:v>
                </c:pt>
                <c:pt idx="22">
                  <c:v>7.1139999999999999</c:v>
                </c:pt>
                <c:pt idx="23">
                  <c:v>7.383</c:v>
                </c:pt>
                <c:pt idx="24">
                  <c:v>7.34</c:v>
                </c:pt>
                <c:pt idx="25">
                  <c:v>7.6340000000000003</c:v>
                </c:pt>
                <c:pt idx="26">
                  <c:v>7.7889999999999997</c:v>
                </c:pt>
                <c:pt idx="27">
                  <c:v>7.9969999999999999</c:v>
                </c:pt>
                <c:pt idx="28">
                  <c:v>7.8369999999999997</c:v>
                </c:pt>
                <c:pt idx="29">
                  <c:v>7.7169999999999996</c:v>
                </c:pt>
                <c:pt idx="30">
                  <c:v>7.3810000000000002</c:v>
                </c:pt>
                <c:pt idx="31">
                  <c:v>7.9820000000000002</c:v>
                </c:pt>
                <c:pt idx="32">
                  <c:v>8.0329999999999995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10-4392-86F3-6250EB1508EA}"/>
            </c:ext>
          </c:extLst>
        </c:ser>
        <c:ser>
          <c:idx val="4"/>
          <c:order val="7"/>
          <c:tx>
            <c:strRef>
              <c:f>Sluttbruk!$A$10</c:f>
              <c:strCache>
                <c:ptCount val="1"/>
                <c:pt idx="0">
                  <c:v>Kull og koks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cat>
            <c:strRef>
              <c:f>Sluttbruk!$B$5:$AH$5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Sluttbruk!$B$10:$AH$10</c:f>
              <c:numCache>
                <c:formatCode>0</c:formatCode>
                <c:ptCount val="33"/>
                <c:pt idx="0">
                  <c:v>9.2279999999999998</c:v>
                </c:pt>
                <c:pt idx="1">
                  <c:v>8.2140000000000004</c:v>
                </c:pt>
                <c:pt idx="2">
                  <c:v>8.2989999999999995</c:v>
                </c:pt>
                <c:pt idx="3">
                  <c:v>8.8140000000000001</c:v>
                </c:pt>
                <c:pt idx="4">
                  <c:v>9.9429999999999996</c:v>
                </c:pt>
                <c:pt idx="5">
                  <c:v>10.688000000000001</c:v>
                </c:pt>
                <c:pt idx="6">
                  <c:v>10.756</c:v>
                </c:pt>
                <c:pt idx="7">
                  <c:v>10.698</c:v>
                </c:pt>
                <c:pt idx="8">
                  <c:v>11.308</c:v>
                </c:pt>
                <c:pt idx="9">
                  <c:v>10.88</c:v>
                </c:pt>
                <c:pt idx="10">
                  <c:v>11.167</c:v>
                </c:pt>
                <c:pt idx="11">
                  <c:v>9.7970000000000006</c:v>
                </c:pt>
                <c:pt idx="12">
                  <c:v>8.3780000000000001</c:v>
                </c:pt>
                <c:pt idx="13">
                  <c:v>8.2910000000000004</c:v>
                </c:pt>
                <c:pt idx="14">
                  <c:v>9.5660000000000007</c:v>
                </c:pt>
                <c:pt idx="15">
                  <c:v>8.0370000000000008</c:v>
                </c:pt>
                <c:pt idx="16">
                  <c:v>7.0389999999999997</c:v>
                </c:pt>
                <c:pt idx="17">
                  <c:v>7.6150000000000002</c:v>
                </c:pt>
                <c:pt idx="18">
                  <c:v>7.835</c:v>
                </c:pt>
                <c:pt idx="19">
                  <c:v>5.657</c:v>
                </c:pt>
                <c:pt idx="20">
                  <c:v>7.109</c:v>
                </c:pt>
                <c:pt idx="21">
                  <c:v>7.2990000000000004</c:v>
                </c:pt>
                <c:pt idx="22">
                  <c:v>7.601</c:v>
                </c:pt>
                <c:pt idx="23">
                  <c:v>7.5949999999999998</c:v>
                </c:pt>
                <c:pt idx="24">
                  <c:v>7.6509999999999998</c:v>
                </c:pt>
                <c:pt idx="25">
                  <c:v>7.4169999999999998</c:v>
                </c:pt>
                <c:pt idx="26">
                  <c:v>7.7869999999999999</c:v>
                </c:pt>
                <c:pt idx="27">
                  <c:v>7.9089999999999998</c:v>
                </c:pt>
                <c:pt idx="28">
                  <c:v>7.6130000000000004</c:v>
                </c:pt>
                <c:pt idx="29">
                  <c:v>7.5830000000000002</c:v>
                </c:pt>
                <c:pt idx="30">
                  <c:v>7.7190000000000003</c:v>
                </c:pt>
                <c:pt idx="31">
                  <c:v>8.3670000000000009</c:v>
                </c:pt>
                <c:pt idx="32">
                  <c:v>7.9720000000000004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10-4392-86F3-6250EB150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900448"/>
        <c:axId val="311898368"/>
      </c:areaChart>
      <c:catAx>
        <c:axId val="31190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1898368"/>
        <c:crosses val="autoZero"/>
        <c:auto val="1"/>
        <c:lblAlgn val="ctr"/>
        <c:lblOffset val="100"/>
        <c:noMultiLvlLbl val="0"/>
      </c:catAx>
      <c:valAx>
        <c:axId val="3118983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1900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45359</xdr:colOff>
      <xdr:row>48</xdr:row>
      <xdr:rowOff>75293</xdr:rowOff>
    </xdr:from>
    <xdr:to>
      <xdr:col>16</xdr:col>
      <xdr:colOff>87699</xdr:colOff>
      <xdr:row>70</xdr:row>
      <xdr:rowOff>60476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2310BCDD-9192-6FFA-3CD8-A4C83C7D8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20</xdr:row>
      <xdr:rowOff>0</xdr:rowOff>
    </xdr:from>
    <xdr:to>
      <xdr:col>35</xdr:col>
      <xdr:colOff>320866</xdr:colOff>
      <xdr:row>39</xdr:row>
      <xdr:rowOff>53109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A1C4E3F6-615A-964F-A29E-CCA13ACEC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34734</xdr:colOff>
      <xdr:row>20</xdr:row>
      <xdr:rowOff>43973</xdr:rowOff>
    </xdr:from>
    <xdr:to>
      <xdr:col>18</xdr:col>
      <xdr:colOff>334587</xdr:colOff>
      <xdr:row>40</xdr:row>
      <xdr:rowOff>160482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32BB585-15A3-46C3-A2AD-063A2022760E}"/>
            </a:ext>
            <a:ext uri="{147F2762-F138-4A5C-976F-8EAC2B608ADB}">
              <a16:predDERef xmlns:a16="http://schemas.microsoft.com/office/drawing/2014/main" pred="{A1C4E3F6-615A-964F-A29E-CCA13ACEC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764691</xdr:colOff>
      <xdr:row>9</xdr:row>
      <xdr:rowOff>53933</xdr:rowOff>
    </xdr:from>
    <xdr:to>
      <xdr:col>14</xdr:col>
      <xdr:colOff>175269</xdr:colOff>
      <xdr:row>28</xdr:row>
      <xdr:rowOff>155084</xdr:rowOff>
    </xdr:to>
    <xdr:graphicFrame macro="">
      <xdr:nvGraphicFramePr>
        <xdr:cNvPr id="15" name="Diagram 1">
          <a:extLst>
            <a:ext uri="{FF2B5EF4-FFF2-40B4-BE49-F238E27FC236}">
              <a16:creationId xmlns:a16="http://schemas.microsoft.com/office/drawing/2014/main" id="{7A5DA8C6-872E-4ED7-BF70-846646E6D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48733</xdr:colOff>
      <xdr:row>32</xdr:row>
      <xdr:rowOff>99786</xdr:rowOff>
    </xdr:from>
    <xdr:to>
      <xdr:col>15</xdr:col>
      <xdr:colOff>439456</xdr:colOff>
      <xdr:row>52</xdr:row>
      <xdr:rowOff>23842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928114D-CD75-4829-BB40-84FA2EA04CE1}"/>
            </a:ext>
            <a:ext uri="{147F2762-F138-4A5C-976F-8EAC2B608ADB}">
              <a16:predDERef xmlns:a16="http://schemas.microsoft.com/office/drawing/2014/main" pred="{7A5DA8C6-872E-4ED7-BF70-846646E6D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987425</xdr:colOff>
      <xdr:row>32</xdr:row>
      <xdr:rowOff>4687</xdr:rowOff>
    </xdr:from>
    <xdr:to>
      <xdr:col>7</xdr:col>
      <xdr:colOff>390369</xdr:colOff>
      <xdr:row>51</xdr:row>
      <xdr:rowOff>119243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51DB98C-9685-45D2-8D00-C582EE5D2CDB}"/>
            </a:ext>
            <a:ext uri="{147F2762-F138-4A5C-976F-8EAC2B608ADB}">
              <a16:predDERef xmlns:a16="http://schemas.microsoft.com/office/drawing/2014/main" pred="{C928114D-CD75-4829-BB40-84FA2EA04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427182</xdr:colOff>
      <xdr:row>8</xdr:row>
      <xdr:rowOff>150090</xdr:rowOff>
    </xdr:from>
    <xdr:to>
      <xdr:col>23</xdr:col>
      <xdr:colOff>24796</xdr:colOff>
      <xdr:row>28</xdr:row>
      <xdr:rowOff>66514</xdr:rowOff>
    </xdr:to>
    <xdr:graphicFrame macro="">
      <xdr:nvGraphicFramePr>
        <xdr:cNvPr id="13" name="Diagram 5">
          <a:extLst>
            <a:ext uri="{FF2B5EF4-FFF2-40B4-BE49-F238E27FC236}">
              <a16:creationId xmlns:a16="http://schemas.microsoft.com/office/drawing/2014/main" id="{13F2D8AF-B5D0-496B-B869-2D4D65C7F9A4}"/>
            </a:ext>
            <a:ext uri="{147F2762-F138-4A5C-976F-8EAC2B608ADB}">
              <a16:predDERef xmlns:a16="http://schemas.microsoft.com/office/drawing/2014/main" pred="{451DB98C-9685-45D2-8D00-C582EE5D2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4</xdr:row>
      <xdr:rowOff>123825</xdr:rowOff>
    </xdr:from>
    <xdr:to>
      <xdr:col>19</xdr:col>
      <xdr:colOff>495300</xdr:colOff>
      <xdr:row>26</xdr:row>
      <xdr:rowOff>66675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1A9AB3C3-2126-20A1-3D0D-CA9EC9E093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27</xdr:row>
      <xdr:rowOff>0</xdr:rowOff>
    </xdr:from>
    <xdr:to>
      <xdr:col>19</xdr:col>
      <xdr:colOff>691862</xdr:colOff>
      <xdr:row>48</xdr:row>
      <xdr:rowOff>127577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1D969C2-C32C-4329-A464-807B96B4F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1589447</xdr:colOff>
      <xdr:row>6</xdr:row>
      <xdr:rowOff>119062</xdr:rowOff>
    </xdr:from>
    <xdr:to>
      <xdr:col>11</xdr:col>
      <xdr:colOff>553930</xdr:colOff>
      <xdr:row>30</xdr:row>
      <xdr:rowOff>41753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BC8A9995-60FF-DB7E-7640-DB288353EE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49148</xdr:colOff>
      <xdr:row>36</xdr:row>
      <xdr:rowOff>3435</xdr:rowOff>
    </xdr:from>
    <xdr:to>
      <xdr:col>13</xdr:col>
      <xdr:colOff>308150</xdr:colOff>
      <xdr:row>53</xdr:row>
      <xdr:rowOff>160707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710A21C-D46F-9430-7AE4-D3C12ECAED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605424</xdr:colOff>
      <xdr:row>10</xdr:row>
      <xdr:rowOff>156575</xdr:rowOff>
    </xdr:from>
    <xdr:to>
      <xdr:col>6</xdr:col>
      <xdr:colOff>737093</xdr:colOff>
      <xdr:row>25</xdr:row>
      <xdr:rowOff>143218</xdr:rowOff>
    </xdr:to>
    <xdr:graphicFrame macro="">
      <xdr:nvGraphicFramePr>
        <xdr:cNvPr id="12" name="Diagram 2">
          <a:extLst>
            <a:ext uri="{FF2B5EF4-FFF2-40B4-BE49-F238E27FC236}">
              <a16:creationId xmlns:a16="http://schemas.microsoft.com/office/drawing/2014/main" id="{97F06907-14C1-4E36-9717-F07F011750F6}"/>
            </a:ext>
            <a:ext uri="{147F2762-F138-4A5C-976F-8EAC2B608ADB}">
              <a16:predDERef xmlns:a16="http://schemas.microsoft.com/office/drawing/2014/main" pred="{8D2CFAD2-ED5C-4441-9B25-421A3A561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10</xdr:row>
      <xdr:rowOff>97991</xdr:rowOff>
    </xdr:from>
    <xdr:to>
      <xdr:col>15</xdr:col>
      <xdr:colOff>600205</xdr:colOff>
      <xdr:row>34</xdr:row>
      <xdr:rowOff>17397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5B6478A-9ABC-4282-A68A-EF5DE8889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8</xdr:row>
      <xdr:rowOff>130480</xdr:rowOff>
    </xdr:from>
    <xdr:to>
      <xdr:col>17</xdr:col>
      <xdr:colOff>313151</xdr:colOff>
      <xdr:row>28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20274E4-E159-44EE-9F32-41F32C062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313150</xdr:colOff>
      <xdr:row>20</xdr:row>
      <xdr:rowOff>60890</xdr:rowOff>
    </xdr:from>
    <xdr:to>
      <xdr:col>6</xdr:col>
      <xdr:colOff>313531</xdr:colOff>
      <xdr:row>22</xdr:row>
      <xdr:rowOff>67469</xdr:rowOff>
    </xdr:to>
    <xdr:cxnSp macro="">
      <xdr:nvCxnSpPr>
        <xdr:cNvPr id="5" name="Rett linje 4">
          <a:extLst>
            <a:ext uri="{FF2B5EF4-FFF2-40B4-BE49-F238E27FC236}">
              <a16:creationId xmlns:a16="http://schemas.microsoft.com/office/drawing/2014/main" id="{5FD56823-168A-5467-7290-4AF3CEAE380D}"/>
            </a:ext>
          </a:extLst>
        </xdr:cNvPr>
        <xdr:cNvCxnSpPr/>
      </xdr:nvCxnSpPr>
      <xdr:spPr>
        <a:xfrm>
          <a:off x="3793744" y="3712140"/>
          <a:ext cx="381" cy="371704"/>
        </a:xfrm>
        <a:prstGeom prst="line">
          <a:avLst/>
        </a:prstGeom>
        <a:ln w="15875">
          <a:solidFill>
            <a:srgbClr val="A5DAE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74710</xdr:colOff>
      <xdr:row>14</xdr:row>
      <xdr:rowOff>179296</xdr:rowOff>
    </xdr:from>
    <xdr:to>
      <xdr:col>13</xdr:col>
      <xdr:colOff>186766</xdr:colOff>
      <xdr:row>15</xdr:row>
      <xdr:rowOff>119082</xdr:rowOff>
    </xdr:to>
    <xdr:sp macro="" textlink="">
      <xdr:nvSpPr>
        <xdr:cNvPr id="8" name="Venstre klammeparentes 7">
          <a:extLst>
            <a:ext uri="{FF2B5EF4-FFF2-40B4-BE49-F238E27FC236}">
              <a16:creationId xmlns:a16="http://schemas.microsoft.com/office/drawing/2014/main" id="{E0F2F6A5-BF29-8E27-F4F8-F0F260A01D74}"/>
            </a:ext>
          </a:extLst>
        </xdr:cNvPr>
        <xdr:cNvSpPr/>
      </xdr:nvSpPr>
      <xdr:spPr>
        <a:xfrm rot="5400000">
          <a:off x="6028245" y="2370694"/>
          <a:ext cx="126053" cy="958723"/>
        </a:xfrm>
        <a:prstGeom prst="leftBrace">
          <a:avLst/>
        </a:prstGeom>
        <a:ln>
          <a:solidFill>
            <a:srgbClr val="A5DAE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0.24794</cdr:x>
      <cdr:y>0.51752</cdr:y>
    </cdr:from>
    <cdr:to>
      <cdr:x>0.3558</cdr:x>
      <cdr:y>0.58613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DF82D8CC-1687-AA94-26B9-DACE9DAE959B}"/>
            </a:ext>
          </a:extLst>
        </cdr:cNvPr>
        <cdr:cNvSpPr txBox="1"/>
      </cdr:nvSpPr>
      <cdr:spPr>
        <a:xfrm xmlns:a="http://schemas.openxmlformats.org/drawingml/2006/main">
          <a:off x="1601413" y="1887267"/>
          <a:ext cx="696653" cy="2502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>
              <a:solidFill>
                <a:schemeClr val="tx1">
                  <a:lumMod val="95000"/>
                  <a:lumOff val="5000"/>
                </a:schemeClr>
              </a:solidFill>
            </a:rPr>
            <a:t>Kollsnes</a:t>
          </a:r>
        </a:p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0.32191</cdr:x>
      <cdr:y>0.38964</cdr:y>
    </cdr:from>
    <cdr:to>
      <cdr:x>0.44485</cdr:x>
      <cdr:y>0.46835</cdr:y>
    </cdr:to>
    <cdr:sp macro="" textlink="">
      <cdr:nvSpPr>
        <cdr:cNvPr id="4" name="TekstSylinder 1">
          <a:extLst xmlns:a="http://schemas.openxmlformats.org/drawingml/2006/main">
            <a:ext uri="{FF2B5EF4-FFF2-40B4-BE49-F238E27FC236}">
              <a16:creationId xmlns:a16="http://schemas.microsoft.com/office/drawing/2014/main" id="{EA005B4E-199C-EC10-668E-3B8BB3436865}"/>
            </a:ext>
          </a:extLst>
        </cdr:cNvPr>
        <cdr:cNvSpPr txBox="1"/>
      </cdr:nvSpPr>
      <cdr:spPr>
        <a:xfrm xmlns:a="http://schemas.openxmlformats.org/drawingml/2006/main">
          <a:off x="2079203" y="1420944"/>
          <a:ext cx="794044" cy="287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Nyhamna</a:t>
          </a:r>
        </a:p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0.39748</cdr:x>
      <cdr:y>0.2755</cdr:y>
    </cdr:from>
    <cdr:to>
      <cdr:x>0.52042</cdr:x>
      <cdr:y>0.35421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0C87CCAE-2417-CBDC-44E5-3CBA956A1060}"/>
            </a:ext>
          </a:extLst>
        </cdr:cNvPr>
        <cdr:cNvSpPr txBox="1"/>
      </cdr:nvSpPr>
      <cdr:spPr>
        <a:xfrm xmlns:a="http://schemas.openxmlformats.org/drawingml/2006/main">
          <a:off x="2569749" y="1010993"/>
          <a:ext cx="794803" cy="288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Melkøya</a:t>
          </a:r>
        </a:p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0.57153</cdr:x>
      <cdr:y>0.1758</cdr:y>
    </cdr:from>
    <cdr:to>
      <cdr:x>0.74244</cdr:x>
      <cdr:y>0.27217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E82DDF21-F9DA-36BA-5CF3-84827430AEF1}"/>
            </a:ext>
          </a:extLst>
        </cdr:cNvPr>
        <cdr:cNvSpPr txBox="1"/>
      </cdr:nvSpPr>
      <cdr:spPr>
        <a:xfrm xmlns:a="http://schemas.openxmlformats.org/drawingml/2006/main">
          <a:off x="3737420" y="653731"/>
          <a:ext cx="1117661" cy="358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Økt forbruk og nye anlegg</a:t>
          </a:r>
        </a:p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0.78776</cdr:x>
      <cdr:y>0</cdr:y>
    </cdr:from>
    <cdr:to>
      <cdr:x>1</cdr:x>
      <cdr:y>0.09637</cdr:y>
    </cdr:to>
    <cdr:sp macro="" textlink="">
      <cdr:nvSpPr>
        <cdr:cNvPr id="11" name="TekstSylinder 1">
          <a:extLst xmlns:a="http://schemas.openxmlformats.org/drawingml/2006/main">
            <a:ext uri="{FF2B5EF4-FFF2-40B4-BE49-F238E27FC236}">
              <a16:creationId xmlns:a16="http://schemas.microsoft.com/office/drawing/2014/main" id="{00BB9146-0756-D84F-E495-46621D16F85B}"/>
            </a:ext>
          </a:extLst>
        </cdr:cNvPr>
        <cdr:cNvSpPr txBox="1"/>
      </cdr:nvSpPr>
      <cdr:spPr>
        <a:xfrm xmlns:a="http://schemas.openxmlformats.org/drawingml/2006/main">
          <a:off x="5099610" y="0"/>
          <a:ext cx="1373975" cy="359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Økt forbruk Troll, oppstart Goliat og Johan Sverdrup</a:t>
          </a:r>
        </a:p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0.37807</cdr:x>
      <cdr:y>0.45906</cdr:y>
    </cdr:from>
    <cdr:to>
      <cdr:x>0.37808</cdr:x>
      <cdr:y>0.63019</cdr:y>
    </cdr:to>
    <cdr:cxnSp macro="">
      <cdr:nvCxnSpPr>
        <cdr:cNvPr id="12" name="Rett linje 11">
          <a:extLst xmlns:a="http://schemas.openxmlformats.org/drawingml/2006/main">
            <a:ext uri="{FF2B5EF4-FFF2-40B4-BE49-F238E27FC236}">
              <a16:creationId xmlns:a16="http://schemas.microsoft.com/office/drawing/2014/main" id="{5FD56823-168A-5467-7290-4AF3CEAE380D}"/>
            </a:ext>
          </a:extLst>
        </cdr:cNvPr>
        <cdr:cNvCxnSpPr/>
      </cdr:nvCxnSpPr>
      <cdr:spPr>
        <a:xfrm xmlns:a="http://schemas.openxmlformats.org/drawingml/2006/main">
          <a:off x="2447471" y="1711678"/>
          <a:ext cx="81" cy="63807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A5DAE9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0.45381</cdr:x>
      <cdr:y>0.34941</cdr:y>
    </cdr:from>
    <cdr:to>
      <cdr:x>0.45425</cdr:x>
      <cdr:y>0.50597</cdr:y>
    </cdr:to>
    <cdr:cxnSp macro="">
      <cdr:nvCxnSpPr>
        <cdr:cNvPr id="13" name="Rett linje 12">
          <a:extLst xmlns:a="http://schemas.openxmlformats.org/drawingml/2006/main">
            <a:ext uri="{FF2B5EF4-FFF2-40B4-BE49-F238E27FC236}">
              <a16:creationId xmlns:a16="http://schemas.microsoft.com/office/drawing/2014/main" id="{0129E9DE-7076-970C-3823-64A29B234069}"/>
            </a:ext>
          </a:extLst>
        </cdr:cNvPr>
        <cdr:cNvCxnSpPr/>
      </cdr:nvCxnSpPr>
      <cdr:spPr>
        <a:xfrm xmlns:a="http://schemas.openxmlformats.org/drawingml/2006/main">
          <a:off x="2937803" y="1302806"/>
          <a:ext cx="2808" cy="58377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A5DAE9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0.7995</cdr:x>
      <cdr:y>0.17682</cdr:y>
    </cdr:from>
    <cdr:to>
      <cdr:x>0.96432</cdr:x>
      <cdr:y>0.21636</cdr:y>
    </cdr:to>
    <cdr:sp macro="" textlink="">
      <cdr:nvSpPr>
        <cdr:cNvPr id="17" name="Venstre klammeparentes 16">
          <a:extLst xmlns:a="http://schemas.openxmlformats.org/drawingml/2006/main">
            <a:ext uri="{FF2B5EF4-FFF2-40B4-BE49-F238E27FC236}">
              <a16:creationId xmlns:a16="http://schemas.microsoft.com/office/drawing/2014/main" id="{E0F2F6A5-BF29-8E27-F4F8-F0F260A01D74}"/>
            </a:ext>
          </a:extLst>
        </cdr:cNvPr>
        <cdr:cNvSpPr/>
      </cdr:nvSpPr>
      <cdr:spPr>
        <a:xfrm xmlns:a="http://schemas.openxmlformats.org/drawingml/2006/main" rot="5400000">
          <a:off x="5693577" y="192158"/>
          <a:ext cx="147031" cy="1077822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rgbClr val="A5DAE9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nb-NO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2</xdr:row>
      <xdr:rowOff>38100</xdr:rowOff>
    </xdr:from>
    <xdr:to>
      <xdr:col>20</xdr:col>
      <xdr:colOff>452328</xdr:colOff>
      <xdr:row>23</xdr:row>
      <xdr:rowOff>113083</xdr:rowOff>
    </xdr:to>
    <xdr:graphicFrame macro="">
      <xdr:nvGraphicFramePr>
        <xdr:cNvPr id="25" name="Diagram 1">
          <a:extLst>
            <a:ext uri="{FF2B5EF4-FFF2-40B4-BE49-F238E27FC236}">
              <a16:creationId xmlns:a16="http://schemas.microsoft.com/office/drawing/2014/main" id="{74B35A9B-3F3B-ED71-397F-70C410E50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482948</xdr:colOff>
      <xdr:row>26</xdr:row>
      <xdr:rowOff>69589</xdr:rowOff>
    </xdr:from>
    <xdr:to>
      <xdr:col>20</xdr:col>
      <xdr:colOff>461027</xdr:colOff>
      <xdr:row>49</xdr:row>
      <xdr:rowOff>60891</xdr:rowOff>
    </xdr:to>
    <xdr:graphicFrame macro="">
      <xdr:nvGraphicFramePr>
        <xdr:cNvPr id="26" name="Diagram 2">
          <a:extLst>
            <a:ext uri="{FF2B5EF4-FFF2-40B4-BE49-F238E27FC236}">
              <a16:creationId xmlns:a16="http://schemas.microsoft.com/office/drawing/2014/main" id="{A336C911-0767-52B9-39CB-338A618B84A7}"/>
            </a:ext>
            <a:ext uri="{147F2762-F138-4A5C-976F-8EAC2B608ADB}">
              <a16:predDERef xmlns:a16="http://schemas.microsoft.com/office/drawing/2014/main" pred="{74B35A9B-3F3B-ED71-397F-70C410E50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120433</xdr:colOff>
      <xdr:row>3</xdr:row>
      <xdr:rowOff>24835</xdr:rowOff>
    </xdr:from>
    <xdr:to>
      <xdr:col>32</xdr:col>
      <xdr:colOff>453112</xdr:colOff>
      <xdr:row>17</xdr:row>
      <xdr:rowOff>93415</xdr:rowOff>
    </xdr:to>
    <xdr:graphicFrame macro="">
      <xdr:nvGraphicFramePr>
        <xdr:cNvPr id="22" name="Diagram 3">
          <a:extLst>
            <a:ext uri="{FF2B5EF4-FFF2-40B4-BE49-F238E27FC236}">
              <a16:creationId xmlns:a16="http://schemas.microsoft.com/office/drawing/2014/main" id="{06190095-72A3-4F54-A0A0-F688A90F9078}"/>
            </a:ext>
            <a:ext uri="{147F2762-F138-4A5C-976F-8EAC2B608ADB}">
              <a16:predDERef xmlns:a16="http://schemas.microsoft.com/office/drawing/2014/main" pred="{A336C911-0767-52B9-39CB-338A618B8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357775</xdr:colOff>
      <xdr:row>30</xdr:row>
      <xdr:rowOff>65849</xdr:rowOff>
    </xdr:from>
    <xdr:to>
      <xdr:col>33</xdr:col>
      <xdr:colOff>81550</xdr:colOff>
      <xdr:row>44</xdr:row>
      <xdr:rowOff>134429</xdr:rowOff>
    </xdr:to>
    <xdr:graphicFrame macro="">
      <xdr:nvGraphicFramePr>
        <xdr:cNvPr id="23" name="Diagram 4">
          <a:extLst>
            <a:ext uri="{FF2B5EF4-FFF2-40B4-BE49-F238E27FC236}">
              <a16:creationId xmlns:a16="http://schemas.microsoft.com/office/drawing/2014/main" id="{1DF9DB24-7FAE-474A-83F4-947208F76E85}"/>
            </a:ext>
            <a:ext uri="{147F2762-F138-4A5C-976F-8EAC2B608ADB}">
              <a16:predDERef xmlns:a16="http://schemas.microsoft.com/office/drawing/2014/main" pred="{06190095-72A3-4F54-A0A0-F688A90F9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156749</xdr:colOff>
      <xdr:row>35</xdr:row>
      <xdr:rowOff>184059</xdr:rowOff>
    </xdr:from>
    <xdr:to>
      <xdr:col>37</xdr:col>
      <xdr:colOff>543068</xdr:colOff>
      <xdr:row>59</xdr:row>
      <xdr:rowOff>50986</xdr:rowOff>
    </xdr:to>
    <xdr:graphicFrame macro="">
      <xdr:nvGraphicFramePr>
        <xdr:cNvPr id="24" name="Diagram 3">
          <a:extLst>
            <a:ext uri="{FF2B5EF4-FFF2-40B4-BE49-F238E27FC236}">
              <a16:creationId xmlns:a16="http://schemas.microsoft.com/office/drawing/2014/main" id="{6A107A5D-6F4A-4708-A3B1-68CB38820239}"/>
            </a:ext>
            <a:ext uri="{147F2762-F138-4A5C-976F-8EAC2B608ADB}">
              <a16:predDERef xmlns:a16="http://schemas.microsoft.com/office/drawing/2014/main" pred="{2A62A76F-ABE3-0F83-CF93-44008FA3C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18</xdr:col>
      <xdr:colOff>338694</xdr:colOff>
      <xdr:row>59</xdr:row>
      <xdr:rowOff>57427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A0DFBA9-0E4B-49E8-95C0-752BB0E90AF7}"/>
            </a:ext>
            <a:ext uri="{147F2762-F138-4A5C-976F-8EAC2B608ADB}">
              <a16:predDERef xmlns:a16="http://schemas.microsoft.com/office/drawing/2014/main" pred="{2A62A76F-ABE3-0F83-CF93-44008FA3C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233905</xdr:colOff>
      <xdr:row>28</xdr:row>
      <xdr:rowOff>171450</xdr:rowOff>
    </xdr:from>
    <xdr:to>
      <xdr:col>15</xdr:col>
      <xdr:colOff>171450</xdr:colOff>
      <xdr:row>49</xdr:row>
      <xdr:rowOff>119442</xdr:rowOff>
    </xdr:to>
    <xdr:graphicFrame macro="">
      <xdr:nvGraphicFramePr>
        <xdr:cNvPr id="17" name="Diagram 1">
          <a:extLst>
            <a:ext uri="{FF2B5EF4-FFF2-40B4-BE49-F238E27FC236}">
              <a16:creationId xmlns:a16="http://schemas.microsoft.com/office/drawing/2014/main" id="{3423F209-5A46-0D3A-E665-99E01C1FB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154132</xdr:colOff>
      <xdr:row>28</xdr:row>
      <xdr:rowOff>166255</xdr:rowOff>
    </xdr:from>
    <xdr:to>
      <xdr:col>33</xdr:col>
      <xdr:colOff>205978</xdr:colOff>
      <xdr:row>49</xdr:row>
      <xdr:rowOff>110783</xdr:rowOff>
    </xdr:to>
    <xdr:graphicFrame macro="">
      <xdr:nvGraphicFramePr>
        <xdr:cNvPr id="16" name="Diagram 2">
          <a:extLst>
            <a:ext uri="{FF2B5EF4-FFF2-40B4-BE49-F238E27FC236}">
              <a16:creationId xmlns:a16="http://schemas.microsoft.com/office/drawing/2014/main" id="{157EB01E-7843-4B34-86D2-9B8CF788472A}"/>
            </a:ext>
            <a:ext uri="{147F2762-F138-4A5C-976F-8EAC2B608ADB}">
              <a16:predDERef xmlns:a16="http://schemas.microsoft.com/office/drawing/2014/main" pred="{3423F209-5A46-0D3A-E665-99E01C1FB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816801</xdr:colOff>
      <xdr:row>9</xdr:row>
      <xdr:rowOff>53605</xdr:rowOff>
    </xdr:from>
    <xdr:to>
      <xdr:col>13</xdr:col>
      <xdr:colOff>327394</xdr:colOff>
      <xdr:row>26</xdr:row>
      <xdr:rowOff>79114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73C62E8-9384-49AC-94F8-DD2CF5919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957044</xdr:colOff>
      <xdr:row>10</xdr:row>
      <xdr:rowOff>97098</xdr:rowOff>
    </xdr:from>
    <xdr:to>
      <xdr:col>14</xdr:col>
      <xdr:colOff>64346</xdr:colOff>
      <xdr:row>27</xdr:row>
      <xdr:rowOff>111386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24000C3-F2B6-409D-8C5C-F39EACAF1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27198</xdr:colOff>
      <xdr:row>15</xdr:row>
      <xdr:rowOff>0</xdr:rowOff>
    </xdr:from>
    <xdr:to>
      <xdr:col>15</xdr:col>
      <xdr:colOff>65597</xdr:colOff>
      <xdr:row>33</xdr:row>
      <xdr:rowOff>0</xdr:rowOff>
    </xdr:to>
    <xdr:graphicFrame macro="">
      <xdr:nvGraphicFramePr>
        <xdr:cNvPr id="23" name="Diagram 1">
          <a:extLst>
            <a:ext uri="{FF2B5EF4-FFF2-40B4-BE49-F238E27FC236}">
              <a16:creationId xmlns:a16="http://schemas.microsoft.com/office/drawing/2014/main" id="{F59FA348-D621-4FDB-B0A1-EEEAF03F23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15</xdr:row>
      <xdr:rowOff>0</xdr:rowOff>
    </xdr:from>
    <xdr:to>
      <xdr:col>31</xdr:col>
      <xdr:colOff>81942</xdr:colOff>
      <xdr:row>32</xdr:row>
      <xdr:rowOff>118070</xdr:rowOff>
    </xdr:to>
    <xdr:graphicFrame macro="">
      <xdr:nvGraphicFramePr>
        <xdr:cNvPr id="24" name="Diagram 1">
          <a:extLst>
            <a:ext uri="{FF2B5EF4-FFF2-40B4-BE49-F238E27FC236}">
              <a16:creationId xmlns:a16="http://schemas.microsoft.com/office/drawing/2014/main" id="{63EA3BF2-56E9-4ED2-8966-B09EF73DD3E0}"/>
            </a:ext>
            <a:ext uri="{147F2762-F138-4A5C-976F-8EAC2B608ADB}">
              <a16:predDERef xmlns:a16="http://schemas.microsoft.com/office/drawing/2014/main" pred="{F59FA348-D621-4FDB-B0A1-EEEAF03F2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1702897</xdr:colOff>
      <xdr:row>14</xdr:row>
      <xdr:rowOff>167571</xdr:rowOff>
    </xdr:from>
    <xdr:to>
      <xdr:col>17</xdr:col>
      <xdr:colOff>239058</xdr:colOff>
      <xdr:row>35</xdr:row>
      <xdr:rowOff>32345</xdr:rowOff>
    </xdr:to>
    <xdr:graphicFrame macro="">
      <xdr:nvGraphicFramePr>
        <xdr:cNvPr id="5" name="Diagram 10">
          <a:extLst>
            <a:ext uri="{FF2B5EF4-FFF2-40B4-BE49-F238E27FC236}">
              <a16:creationId xmlns:a16="http://schemas.microsoft.com/office/drawing/2014/main" id="{336A6BD7-2D7B-0120-EDF7-18E9F4CBC10A}"/>
            </a:ext>
            <a:ext uri="{147F2762-F138-4A5C-976F-8EAC2B608ADB}">
              <a16:predDERef xmlns:a16="http://schemas.microsoft.com/office/drawing/2014/main" pred="{6402393A-C9C7-4E88-BD59-FE28ED7E2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82068</xdr:colOff>
      <xdr:row>56</xdr:row>
      <xdr:rowOff>0</xdr:rowOff>
    </xdr:from>
    <xdr:to>
      <xdr:col>35</xdr:col>
      <xdr:colOff>0</xdr:colOff>
      <xdr:row>75</xdr:row>
      <xdr:rowOff>114753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7BC4B51D-5946-49A8-90E7-C1764C8BE014}"/>
            </a:ext>
            <a:ext uri="{147F2762-F138-4A5C-976F-8EAC2B608ADB}">
              <a16:predDERef xmlns:a16="http://schemas.microsoft.com/office/drawing/2014/main" pred="{8ACD9071-1C3B-3966-5CA5-7BACA7B65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56</xdr:row>
      <xdr:rowOff>0</xdr:rowOff>
    </xdr:from>
    <xdr:to>
      <xdr:col>18</xdr:col>
      <xdr:colOff>227351</xdr:colOff>
      <xdr:row>75</xdr:row>
      <xdr:rowOff>114753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5DD4559-0D3B-4DFE-9C9E-55DD6C45101D}"/>
            </a:ext>
            <a:ext uri="{147F2762-F138-4A5C-976F-8EAC2B608ADB}">
              <a16:predDERef xmlns:a16="http://schemas.microsoft.com/office/drawing/2014/main" pred="{7BC4B51D-5946-49A8-90E7-C1764C8BE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34</xdr:col>
      <xdr:colOff>774536</xdr:colOff>
      <xdr:row>35</xdr:row>
      <xdr:rowOff>55274</xdr:rowOff>
    </xdr:to>
    <xdr:graphicFrame macro="">
      <xdr:nvGraphicFramePr>
        <xdr:cNvPr id="8" name="Diagram 4">
          <a:extLst>
            <a:ext uri="{FF2B5EF4-FFF2-40B4-BE49-F238E27FC236}">
              <a16:creationId xmlns:a16="http://schemas.microsoft.com/office/drawing/2014/main" id="{A2B42F3C-C61C-444A-A069-C46AC0C829EB}"/>
            </a:ext>
            <a:ext uri="{147F2762-F138-4A5C-976F-8EAC2B608ADB}">
              <a16:predDERef xmlns:a16="http://schemas.microsoft.com/office/drawing/2014/main" pred="{6402393A-C9C7-4E88-BD59-FE28ED7E2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65587</xdr:colOff>
      <xdr:row>14</xdr:row>
      <xdr:rowOff>179613</xdr:rowOff>
    </xdr:from>
    <xdr:to>
      <xdr:col>31</xdr:col>
      <xdr:colOff>3402</xdr:colOff>
      <xdr:row>31</xdr:row>
      <xdr:rowOff>160563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41FBDCC-D79B-47CC-9162-83F7EDDB4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314325</xdr:colOff>
      <xdr:row>40</xdr:row>
      <xdr:rowOff>95250</xdr:rowOff>
    </xdr:from>
    <xdr:to>
      <xdr:col>33</xdr:col>
      <xdr:colOff>204787</xdr:colOff>
      <xdr:row>57</xdr:row>
      <xdr:rowOff>83820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8CE4C4A8-D14A-4990-8DD2-0047F31E855A}"/>
            </a:ext>
            <a:ext uri="{147F2762-F138-4A5C-976F-8EAC2B608ADB}">
              <a16:predDERef xmlns:a16="http://schemas.microsoft.com/office/drawing/2014/main" pred="{DD10F6C5-ACCA-4C72-95DE-714109024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14</xdr:row>
      <xdr:rowOff>62616</xdr:rowOff>
    </xdr:from>
    <xdr:to>
      <xdr:col>14</xdr:col>
      <xdr:colOff>217715</xdr:colOff>
      <xdr:row>31</xdr:row>
      <xdr:rowOff>185056</xdr:rowOff>
    </xdr:to>
    <xdr:graphicFrame macro="">
      <xdr:nvGraphicFramePr>
        <xdr:cNvPr id="15" name="Diagram 4">
          <a:extLst>
            <a:ext uri="{FF2B5EF4-FFF2-40B4-BE49-F238E27FC236}">
              <a16:creationId xmlns:a16="http://schemas.microsoft.com/office/drawing/2014/main" id="{3B9FA0ED-E347-B9AA-3E9E-0116635B0119}"/>
            </a:ext>
            <a:ext uri="{147F2762-F138-4A5C-976F-8EAC2B608ADB}">
              <a16:predDERef xmlns:a16="http://schemas.microsoft.com/office/drawing/2014/main" pred="{8CE4C4A8-D14A-4990-8DD2-0047F31E8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206375</xdr:colOff>
      <xdr:row>12</xdr:row>
      <xdr:rowOff>158750</xdr:rowOff>
    </xdr:from>
    <xdr:to>
      <xdr:col>35</xdr:col>
      <xdr:colOff>217242</xdr:colOff>
      <xdr:row>32</xdr:row>
      <xdr:rowOff>45547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AC4E2BA-17B1-481A-B4EA-BD299759C0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20883</xdr:colOff>
      <xdr:row>12</xdr:row>
      <xdr:rowOff>7563</xdr:rowOff>
    </xdr:from>
    <xdr:to>
      <xdr:col>16</xdr:col>
      <xdr:colOff>319458</xdr:colOff>
      <xdr:row>31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16A7A1-E51A-424B-A2D4-0505520FFC85}"/>
            </a:ext>
            <a:ext uri="{147F2762-F138-4A5C-976F-8EAC2B608ADB}">
              <a16:predDERef xmlns:a16="http://schemas.microsoft.com/office/drawing/2014/main" pred="{7AC4E2BA-17B1-481A-B4EA-BD299759C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veazure.sharepoint.com/sites/ORG-EKB/Delte%20dokumenter/Energibruk/Energibruksrapporten/Klimagassutslipp.xlsx" TargetMode="External"/><Relationship Id="rId1" Type="http://schemas.openxmlformats.org/officeDocument/2006/relationships/externalLinkPath" Target="/sites/ORG-EKB/Delte%20dokumenter/Energibruk/Energibruksrapporten/Klimagassutsli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tslippCO2ekvival"/>
    </sheetNames>
    <sheetDataSet>
      <sheetData sheetId="0">
        <row r="25">
          <cell r="B25" t="str">
            <v>1990</v>
          </cell>
          <cell r="C25" t="str">
            <v>1995</v>
          </cell>
          <cell r="D25" t="str">
            <v>2000</v>
          </cell>
          <cell r="E25" t="str">
            <v>2005</v>
          </cell>
          <cell r="F25" t="str">
            <v>2010</v>
          </cell>
          <cell r="G25" t="str">
            <v>2015</v>
          </cell>
          <cell r="H25" t="str">
            <v>2020</v>
          </cell>
          <cell r="I25" t="str">
            <v>2022</v>
          </cell>
        </row>
        <row r="26">
          <cell r="A26" t="str">
            <v>Petroleumssektoren</v>
          </cell>
          <cell r="B26">
            <v>8.2449999999999992</v>
          </cell>
          <cell r="C26">
            <v>10.239000000000001</v>
          </cell>
          <cell r="D26">
            <v>13.15</v>
          </cell>
          <cell r="E26">
            <v>14.086</v>
          </cell>
          <cell r="F26">
            <v>13.763</v>
          </cell>
          <cell r="G26">
            <v>14.747</v>
          </cell>
          <cell r="H26">
            <v>13.141</v>
          </cell>
          <cell r="I26">
            <v>12.036</v>
          </cell>
        </row>
        <row r="27">
          <cell r="A27" t="str">
            <v>Industri</v>
          </cell>
          <cell r="B27">
            <v>19.138999999999999</v>
          </cell>
          <cell r="C27">
            <v>16.555</v>
          </cell>
          <cell r="D27">
            <v>16.821999999999999</v>
          </cell>
          <cell r="E27">
            <v>14.875</v>
          </cell>
          <cell r="F27">
            <v>12.023999999999999</v>
          </cell>
          <cell r="G27">
            <v>11.715999999999999</v>
          </cell>
          <cell r="H27">
            <v>11.271000000000001</v>
          </cell>
          <cell r="I27">
            <v>11.476000000000001</v>
          </cell>
        </row>
        <row r="28">
          <cell r="A28" t="str">
            <v>Energiforsyning</v>
          </cell>
          <cell r="B28">
            <v>0.34100000000000003</v>
          </cell>
          <cell r="C28">
            <v>0.46800000000000003</v>
          </cell>
          <cell r="D28">
            <v>0.48499999999999999</v>
          </cell>
          <cell r="E28">
            <v>0.59099999999999997</v>
          </cell>
          <cell r="F28">
            <v>2.4540000000000002</v>
          </cell>
          <cell r="G28">
            <v>1.7649999999999999</v>
          </cell>
          <cell r="H28">
            <v>1.732</v>
          </cell>
          <cell r="I28">
            <v>1.498</v>
          </cell>
        </row>
        <row r="29">
          <cell r="A29" t="str">
            <v>Veitrafikk</v>
          </cell>
          <cell r="B29">
            <v>7.4260000000000002</v>
          </cell>
          <cell r="C29">
            <v>7.5270000000000001</v>
          </cell>
          <cell r="D29">
            <v>8.3699999999999992</v>
          </cell>
          <cell r="E29">
            <v>9.5190000000000001</v>
          </cell>
          <cell r="F29">
            <v>9.9909999999999997</v>
          </cell>
          <cell r="G29">
            <v>10.249000000000001</v>
          </cell>
          <cell r="H29">
            <v>8.3339999999999996</v>
          </cell>
          <cell r="I29">
            <v>8.6839999999999993</v>
          </cell>
        </row>
        <row r="30">
          <cell r="A30" t="str">
            <v>Fly, skip og maskiner</v>
          </cell>
          <cell r="B30">
            <v>5.298</v>
          </cell>
          <cell r="C30">
            <v>6.5540000000000003</v>
          </cell>
          <cell r="D30">
            <v>6.4989999999999997</v>
          </cell>
          <cell r="E30">
            <v>6.4279999999999999</v>
          </cell>
          <cell r="F30">
            <v>7.1760000000000002</v>
          </cell>
          <cell r="G30">
            <v>7.4640000000000004</v>
          </cell>
          <cell r="H30">
            <v>7.3769999999999998</v>
          </cell>
          <cell r="I30">
            <v>7.6829999999999998</v>
          </cell>
        </row>
        <row r="31">
          <cell r="A31" t="str">
            <v>Jordbruk</v>
          </cell>
          <cell r="B31">
            <v>4.9690000000000003</v>
          </cell>
          <cell r="C31">
            <v>4.9000000000000004</v>
          </cell>
          <cell r="D31">
            <v>4.7140000000000004</v>
          </cell>
          <cell r="E31">
            <v>4.7060000000000004</v>
          </cell>
          <cell r="F31">
            <v>4.4749999999999996</v>
          </cell>
          <cell r="G31">
            <v>4.6900000000000004</v>
          </cell>
          <cell r="H31">
            <v>4.6820000000000004</v>
          </cell>
          <cell r="I31">
            <v>4.6319999999999997</v>
          </cell>
        </row>
        <row r="32">
          <cell r="A32" t="str">
            <v>Annet</v>
          </cell>
          <cell r="B32">
            <v>5.8460000000000001</v>
          </cell>
          <cell r="C32">
            <v>5.4260000000000002</v>
          </cell>
          <cell r="D32">
            <v>4.9630000000000001</v>
          </cell>
          <cell r="E32">
            <v>4.5819999999999999</v>
          </cell>
          <cell r="F32">
            <v>4.8499999999999996</v>
          </cell>
          <cell r="G32">
            <v>3.6850000000000001</v>
          </cell>
          <cell r="H32">
            <v>2.8889999999999998</v>
          </cell>
          <cell r="I32">
            <v>2.87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sp@nve.no" TargetMode="External"/><Relationship Id="rId1" Type="http://schemas.openxmlformats.org/officeDocument/2006/relationships/hyperlink" Target="https://www.ssb.no/statbank/table/11561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sb.no/statbank/table/11561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sb.no/statbank/table/11561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www.ssb.no/statbank/table/08311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sb.no/statbank/table/11561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s://www.ssb.no/energi-og-industri/energi/statistikk/elektrisitetspriser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s://www.ssb.no/natur-og-miljo/forurensning-og-klima/statistikk/utslipp-til-luft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4020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s://www.ssb.no/statbank/table/14020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s://ec.europa.eu/eurostat/cache/infographs/energy_balances/enbal.html?geo=EU27_2020&amp;unit=KTOE&amp;language=EN&amp;year=2021&amp;fuel=fuelMainFuel&amp;siec=TOTAL&amp;details=0&amp;chartOptions=0&amp;stacking=normal&amp;chartBal=&amp;chart=&amp;full=0&amp;chartBalText=&amp;order=DESC&amp;siecs=&amp;dataset=nrg_bal_s&amp;decimals=0&amp;agregates=0&amp;fuelList=fuelElectricity,fuelCombustible,fuelNonCombustible,fuelOtherPetroleum,fuelMainPetroleum,fuelOil,fuelOtherFossil,fuelFossil,fuelCoal,fuelMainFue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sb.no/energi-og-industri/energi/statistikk/elektrisitet" TargetMode="External"/><Relationship Id="rId1" Type="http://schemas.openxmlformats.org/officeDocument/2006/relationships/hyperlink" Target="https://www.ssb.no/statbank/table/11561/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sb.no/statbank/table/11561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ssb.no/statbank/table/11561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sb.no/statbank/table/11561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sb.no/statbank/table/1156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8B5A9-702C-47A4-8239-2CF219CEEE78}">
  <dimension ref="A1:A14"/>
  <sheetViews>
    <sheetView zoomScale="59" zoomScaleNormal="59" workbookViewId="0">
      <selection activeCell="H32" sqref="H32"/>
    </sheetView>
  </sheetViews>
  <sheetFormatPr baseColWidth="10" defaultColWidth="11.453125" defaultRowHeight="14.5" x14ac:dyDescent="0.35"/>
  <sheetData>
    <row r="1" spans="1:1" x14ac:dyDescent="0.35">
      <c r="A1" t="s">
        <v>0</v>
      </c>
    </row>
    <row r="2" spans="1:1" x14ac:dyDescent="0.35">
      <c r="A2" s="4" t="s">
        <v>1</v>
      </c>
    </row>
    <row r="4" spans="1:1" x14ac:dyDescent="0.35">
      <c r="A4" t="s">
        <v>2</v>
      </c>
    </row>
    <row r="6" spans="1:1" x14ac:dyDescent="0.35">
      <c r="A6" t="s">
        <v>3</v>
      </c>
    </row>
    <row r="8" spans="1:1" x14ac:dyDescent="0.35">
      <c r="A8" t="s">
        <v>4</v>
      </c>
    </row>
    <row r="9" spans="1:1" x14ac:dyDescent="0.35">
      <c r="A9" t="s">
        <v>5</v>
      </c>
    </row>
    <row r="10" spans="1:1" x14ac:dyDescent="0.35">
      <c r="A10" t="s">
        <v>6</v>
      </c>
    </row>
    <row r="12" spans="1:1" x14ac:dyDescent="0.35">
      <c r="A12" t="s">
        <v>7</v>
      </c>
    </row>
    <row r="13" spans="1:1" x14ac:dyDescent="0.35">
      <c r="A13" t="s">
        <v>8</v>
      </c>
    </row>
    <row r="14" spans="1:1" x14ac:dyDescent="0.35">
      <c r="A14" s="4" t="s">
        <v>9</v>
      </c>
    </row>
  </sheetData>
  <hyperlinks>
    <hyperlink ref="A2" r:id="rId1" xr:uid="{B4075199-2AA0-40F5-A8F1-7D725C79DA9B}"/>
    <hyperlink ref="A14" r:id="rId2" xr:uid="{880C4E36-D269-4D70-B06A-CDFA7935FA7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A526-EFCB-4368-9CBA-5EF190BF914A}">
  <sheetPr>
    <tabColor theme="9" tint="0.39997558519241921"/>
  </sheetPr>
  <dimension ref="A1:AU101"/>
  <sheetViews>
    <sheetView topLeftCell="F25" zoomScale="59" zoomScaleNormal="59" workbookViewId="0">
      <selection activeCell="H32" sqref="H32"/>
    </sheetView>
  </sheetViews>
  <sheetFormatPr baseColWidth="10" defaultColWidth="11.453125" defaultRowHeight="14.5" x14ac:dyDescent="0.35"/>
  <cols>
    <col min="1" max="1" width="25.6328125" customWidth="1"/>
    <col min="2" max="31" width="5" bestFit="1" customWidth="1"/>
    <col min="32" max="33" width="6.36328125" customWidth="1"/>
    <col min="34" max="34" width="6" customWidth="1"/>
  </cols>
  <sheetData>
    <row r="1" spans="1:35" ht="18.5" x14ac:dyDescent="0.45">
      <c r="A1" s="2" t="s">
        <v>94</v>
      </c>
    </row>
    <row r="2" spans="1:35" x14ac:dyDescent="0.35">
      <c r="A2" s="4" t="s">
        <v>1</v>
      </c>
    </row>
    <row r="3" spans="1:35" x14ac:dyDescent="0.35">
      <c r="A3" s="3" t="s">
        <v>69</v>
      </c>
      <c r="B3" s="6" t="s">
        <v>167</v>
      </c>
      <c r="E3" s="7" t="s">
        <v>97</v>
      </c>
      <c r="I3" s="50" t="s">
        <v>183</v>
      </c>
    </row>
    <row r="4" spans="1:35" x14ac:dyDescent="0.35">
      <c r="A4" s="31" t="s">
        <v>169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5" s="7" customFormat="1" x14ac:dyDescent="0.35">
      <c r="B5" s="7" t="s">
        <v>99</v>
      </c>
      <c r="C5" s="7" t="s">
        <v>100</v>
      </c>
      <c r="D5" s="7" t="s">
        <v>101</v>
      </c>
      <c r="E5" s="7" t="s">
        <v>102</v>
      </c>
      <c r="F5" s="7" t="s">
        <v>103</v>
      </c>
      <c r="G5" s="7" t="s">
        <v>104</v>
      </c>
      <c r="H5" s="7" t="s">
        <v>105</v>
      </c>
      <c r="I5" s="7" t="s">
        <v>106</v>
      </c>
      <c r="J5" s="7" t="s">
        <v>107</v>
      </c>
      <c r="K5" s="7" t="s">
        <v>108</v>
      </c>
      <c r="L5" s="7" t="s">
        <v>109</v>
      </c>
      <c r="M5" s="7" t="s">
        <v>110</v>
      </c>
      <c r="N5" s="7" t="s">
        <v>111</v>
      </c>
      <c r="O5" s="7" t="s">
        <v>112</v>
      </c>
      <c r="P5" s="7" t="s">
        <v>113</v>
      </c>
      <c r="Q5" s="7" t="s">
        <v>114</v>
      </c>
      <c r="R5" s="7" t="s">
        <v>115</v>
      </c>
      <c r="S5" s="7" t="s">
        <v>116</v>
      </c>
      <c r="T5" s="7" t="s">
        <v>117</v>
      </c>
      <c r="U5" s="7" t="s">
        <v>118</v>
      </c>
      <c r="V5" s="7" t="s">
        <v>119</v>
      </c>
      <c r="W5" s="7" t="s">
        <v>120</v>
      </c>
      <c r="X5" s="7" t="s">
        <v>121</v>
      </c>
      <c r="Y5" s="7" t="s">
        <v>122</v>
      </c>
      <c r="Z5" s="7" t="s">
        <v>123</v>
      </c>
      <c r="AA5" s="7" t="s">
        <v>124</v>
      </c>
      <c r="AB5" s="7" t="s">
        <v>125</v>
      </c>
      <c r="AC5" s="7" t="s">
        <v>126</v>
      </c>
      <c r="AD5" s="7" t="s">
        <v>127</v>
      </c>
      <c r="AE5" s="7" t="s">
        <v>128</v>
      </c>
      <c r="AF5" s="7" t="s">
        <v>141</v>
      </c>
      <c r="AG5" s="7">
        <v>2021</v>
      </c>
      <c r="AH5" s="7">
        <v>2022</v>
      </c>
    </row>
    <row r="6" spans="1:35" x14ac:dyDescent="0.35">
      <c r="A6" s="7" t="s">
        <v>17</v>
      </c>
      <c r="B6" s="1">
        <v>0.74099999999999988</v>
      </c>
      <c r="C6" s="1">
        <v>0.62199999999999989</v>
      </c>
      <c r="D6" s="1">
        <v>0.8899999999999999</v>
      </c>
      <c r="E6" s="1">
        <v>0.54800000000000004</v>
      </c>
      <c r="F6" s="1">
        <v>0.60499999999999998</v>
      </c>
      <c r="G6" s="1">
        <v>0.65799999999999992</v>
      </c>
      <c r="H6" s="1">
        <v>0.5089999999999999</v>
      </c>
      <c r="I6" s="1">
        <v>0.47199999999999998</v>
      </c>
      <c r="J6" s="1">
        <v>0.68599999999999994</v>
      </c>
      <c r="K6" s="1">
        <v>0.71</v>
      </c>
      <c r="L6" s="1">
        <v>0.73899999999999988</v>
      </c>
      <c r="M6" s="1">
        <v>0.83999999999999986</v>
      </c>
      <c r="N6" s="1">
        <v>0.80399999999999983</v>
      </c>
      <c r="O6" s="1">
        <v>0.94700000000000006</v>
      </c>
      <c r="P6" s="1">
        <v>1.1299999999999999</v>
      </c>
      <c r="Q6" s="1">
        <v>1.145</v>
      </c>
      <c r="R6" s="1">
        <v>1.0989999999999998</v>
      </c>
      <c r="S6" s="1">
        <v>1.1430000000000002</v>
      </c>
      <c r="T6" s="1">
        <v>1.1309999999999998</v>
      </c>
      <c r="U6" s="1">
        <v>0.88800000000000034</v>
      </c>
      <c r="V6" s="1">
        <v>1.347</v>
      </c>
      <c r="W6" s="1">
        <v>1.3730000000000002</v>
      </c>
      <c r="X6" s="1">
        <v>1.157</v>
      </c>
      <c r="Y6" s="1">
        <v>1.2499999999999996</v>
      </c>
      <c r="Z6" s="1">
        <v>1.0990000000000002</v>
      </c>
      <c r="AA6" s="1">
        <v>1.202</v>
      </c>
      <c r="AB6" s="1">
        <v>1.2950000000000004</v>
      </c>
      <c r="AC6" s="1">
        <v>0.99199999999999955</v>
      </c>
      <c r="AD6" s="1">
        <v>1.1629999999999998</v>
      </c>
      <c r="AE6" s="1">
        <v>1.1970000000000005</v>
      </c>
      <c r="AF6" s="1">
        <v>1.2450000000000001</v>
      </c>
      <c r="AG6" s="1">
        <v>1.2880000000000003</v>
      </c>
      <c r="AH6" s="1">
        <v>1.3919999999999999</v>
      </c>
    </row>
    <row r="7" spans="1:35" x14ac:dyDescent="0.35">
      <c r="A7" s="7" t="s">
        <v>146</v>
      </c>
      <c r="B7" s="1">
        <v>7.1420000000000003</v>
      </c>
      <c r="C7" s="1">
        <v>6.4989999999999997</v>
      </c>
      <c r="D7" s="1">
        <v>5.9740000000000002</v>
      </c>
      <c r="E7" s="1">
        <v>6.07</v>
      </c>
      <c r="F7" s="1">
        <v>8.0359999999999996</v>
      </c>
      <c r="G7" s="1">
        <v>7.0939999999999994</v>
      </c>
      <c r="H7" s="1">
        <v>8.5300000000000011</v>
      </c>
      <c r="I7" s="1">
        <v>7.1290000000000004</v>
      </c>
      <c r="J7" s="1">
        <v>6.9929999999999994</v>
      </c>
      <c r="K7" s="1">
        <v>6.3650000000000002</v>
      </c>
      <c r="L7" s="1">
        <v>5.0409999999999995</v>
      </c>
      <c r="M7" s="1">
        <v>5.4480000000000004</v>
      </c>
      <c r="N7" s="1">
        <v>4.9260000000000002</v>
      </c>
      <c r="O7" s="1">
        <v>5.4219999999999997</v>
      </c>
      <c r="P7" s="1">
        <v>4.5309999999999997</v>
      </c>
      <c r="Q7" s="1">
        <v>3.9830000000000005</v>
      </c>
      <c r="R7" s="1">
        <v>4.2810000000000006</v>
      </c>
      <c r="S7" s="1">
        <v>3.5089999999999999</v>
      </c>
      <c r="T7" s="1">
        <v>3.1259999999999999</v>
      </c>
      <c r="U7" s="1">
        <v>2.758</v>
      </c>
      <c r="V7" s="1">
        <v>3.0259999999999998</v>
      </c>
      <c r="W7" s="1">
        <v>2.536</v>
      </c>
      <c r="X7" s="1">
        <v>1.706</v>
      </c>
      <c r="Y7" s="1">
        <v>1.4280000000000002</v>
      </c>
      <c r="Z7" s="1">
        <v>1.0690000000000002</v>
      </c>
      <c r="AA7" s="1">
        <v>1.0149999999999999</v>
      </c>
      <c r="AB7" s="1">
        <v>0.94</v>
      </c>
      <c r="AC7" s="1">
        <v>0.86099999999999999</v>
      </c>
      <c r="AD7" s="1">
        <v>0.66300000000000003</v>
      </c>
      <c r="AE7" s="1">
        <v>0.57499999999999996</v>
      </c>
      <c r="AF7" s="1">
        <v>0.51600000000000001</v>
      </c>
      <c r="AG7" s="1">
        <v>0.59799999999999998</v>
      </c>
      <c r="AH7" s="1">
        <v>0.65700000000000003</v>
      </c>
    </row>
    <row r="8" spans="1:35" x14ac:dyDescent="0.35">
      <c r="A8" s="7" t="s">
        <v>135</v>
      </c>
      <c r="B8" s="1">
        <f>'Tot energibruk - vare'!D11</f>
        <v>7.0309999999999997</v>
      </c>
      <c r="C8" s="1">
        <f>'Tot energibruk - vare'!E11</f>
        <v>6.3760000000000003</v>
      </c>
      <c r="D8" s="1">
        <f>'Tot energibruk - vare'!F11</f>
        <v>7.9530000000000003</v>
      </c>
      <c r="E8" s="1">
        <f>'Tot energibruk - vare'!G11</f>
        <v>8.0350000000000001</v>
      </c>
      <c r="F8" s="1">
        <f>'Tot energibruk - vare'!H11</f>
        <v>7.8719999999999999</v>
      </c>
      <c r="G8" s="1">
        <f>'Tot energibruk - vare'!I11</f>
        <v>6.8769999999999998</v>
      </c>
      <c r="H8" s="1">
        <f>'Tot energibruk - vare'!J11</f>
        <v>7.952</v>
      </c>
      <c r="I8" s="1">
        <f>'Tot energibruk - vare'!K11</f>
        <v>8.266</v>
      </c>
      <c r="J8" s="1">
        <f>'Tot energibruk - vare'!L11</f>
        <v>8.1379999999999999</v>
      </c>
      <c r="K8" s="1">
        <f>'Tot energibruk - vare'!M11</f>
        <v>8.234</v>
      </c>
      <c r="L8" s="1">
        <f>'Tot energibruk - vare'!N11</f>
        <v>7.7770000000000001</v>
      </c>
      <c r="M8" s="1">
        <f>'Tot energibruk - vare'!O11</f>
        <v>6.9029999999999996</v>
      </c>
      <c r="N8" s="1">
        <f>'Tot energibruk - vare'!P11</f>
        <v>7.2640000000000002</v>
      </c>
      <c r="O8" s="1">
        <f>'Tot energibruk - vare'!Q11</f>
        <v>8.0640000000000001</v>
      </c>
      <c r="P8" s="1">
        <f>'Tot energibruk - vare'!R11</f>
        <v>7.601</v>
      </c>
      <c r="Q8" s="1">
        <f>'Tot energibruk - vare'!S11</f>
        <v>8.4580000000000002</v>
      </c>
      <c r="R8" s="1">
        <f>'Tot energibruk - vare'!T11</f>
        <v>8.6539999999999999</v>
      </c>
      <c r="S8" s="1">
        <f>'Tot energibruk - vare'!U11</f>
        <v>8.3780000000000001</v>
      </c>
      <c r="T8" s="1">
        <f>'Tot energibruk - vare'!V11</f>
        <v>7.3810000000000002</v>
      </c>
      <c r="U8" s="1">
        <f>'Tot energibruk - vare'!W11</f>
        <v>8.0120000000000005</v>
      </c>
      <c r="V8" s="1">
        <f>'Tot energibruk - vare'!X11</f>
        <v>6.6189999999999998</v>
      </c>
      <c r="W8" s="1">
        <f>'Tot energibruk - vare'!Y11</f>
        <v>5.9390000000000001</v>
      </c>
      <c r="X8" s="1">
        <f>'Tot energibruk - vare'!Z11</f>
        <v>5.742</v>
      </c>
      <c r="Y8" s="1">
        <f>'Tot energibruk - vare'!AA11</f>
        <v>7.2359999999999998</v>
      </c>
      <c r="Z8" s="1">
        <f>'Tot energibruk - vare'!AB11</f>
        <v>6.1589999999999998</v>
      </c>
      <c r="AA8" s="1">
        <f>'Tot energibruk - vare'!AC11</f>
        <v>6.8550000000000004</v>
      </c>
      <c r="AB8" s="1">
        <f>'Tot energibruk - vare'!AD11</f>
        <v>5.9960000000000004</v>
      </c>
      <c r="AC8" s="1">
        <f>'Tot energibruk - vare'!AE11</f>
        <v>6.9260000000000002</v>
      </c>
      <c r="AD8" s="1">
        <f>'Tot energibruk - vare'!AF11</f>
        <v>7.0490000000000004</v>
      </c>
      <c r="AE8" s="1">
        <f>'Tot energibruk - vare'!AG11</f>
        <v>5.8949999999999996</v>
      </c>
      <c r="AF8" s="1">
        <f>'Tot energibruk - vare'!AH11</f>
        <v>6.1429999999999998</v>
      </c>
      <c r="AG8" s="1">
        <f>'Tot energibruk - vare'!AI11</f>
        <v>6.1740000000000004</v>
      </c>
      <c r="AH8" s="1">
        <f>'Tot energibruk - vare'!AJ11</f>
        <v>5.3090000000000002</v>
      </c>
      <c r="AI8" t="s">
        <v>184</v>
      </c>
    </row>
    <row r="9" spans="1:35" x14ac:dyDescent="0.35">
      <c r="A9" s="7" t="s">
        <v>18</v>
      </c>
      <c r="B9" s="1">
        <v>4.5509999999999993</v>
      </c>
      <c r="C9" s="1">
        <v>5.1609999999999996</v>
      </c>
      <c r="D9" s="1">
        <v>4.6369999999999996</v>
      </c>
      <c r="E9" s="1">
        <v>5.0529999999999999</v>
      </c>
      <c r="F9" s="1">
        <v>5.4859999999999998</v>
      </c>
      <c r="G9" s="1">
        <v>5.2309999999999999</v>
      </c>
      <c r="H9" s="1">
        <v>5.3310000000000004</v>
      </c>
      <c r="I9" s="1">
        <v>6.6550000000000002</v>
      </c>
      <c r="J9" s="1">
        <v>6.601</v>
      </c>
      <c r="K9" s="1">
        <v>6.5970000000000004</v>
      </c>
      <c r="L9" s="1">
        <v>7.14</v>
      </c>
      <c r="M9" s="1">
        <v>7.4329999999999998</v>
      </c>
      <c r="N9" s="1">
        <v>6.8849999999999998</v>
      </c>
      <c r="O9" s="1">
        <v>7.508</v>
      </c>
      <c r="P9" s="1">
        <v>7.774</v>
      </c>
      <c r="Q9" s="1">
        <v>7.306</v>
      </c>
      <c r="R9" s="1">
        <v>8.5830000000000002</v>
      </c>
      <c r="S9" s="1">
        <v>7.6579999999999995</v>
      </c>
      <c r="T9" s="1">
        <v>8.1760000000000002</v>
      </c>
      <c r="U9" s="1">
        <v>7.7069999999999999</v>
      </c>
      <c r="V9" s="1">
        <v>8.2169999999999987</v>
      </c>
      <c r="W9" s="1">
        <v>8.2649999999999988</v>
      </c>
      <c r="X9" s="1">
        <v>8.327</v>
      </c>
      <c r="Y9" s="1">
        <v>8.418000000000001</v>
      </c>
      <c r="Z9" s="1">
        <v>8.3190000000000008</v>
      </c>
      <c r="AA9" s="1">
        <v>8.8719999999999999</v>
      </c>
      <c r="AB9" s="1">
        <v>8.093</v>
      </c>
      <c r="AC9" s="1">
        <v>8.8460000000000001</v>
      </c>
      <c r="AD9" s="1">
        <v>9.173</v>
      </c>
      <c r="AE9" s="1">
        <v>9.2769999999999992</v>
      </c>
      <c r="AF9" s="1">
        <v>9.1160000000000014</v>
      </c>
      <c r="AG9" s="1">
        <v>9.6199999999999992</v>
      </c>
      <c r="AH9" s="1">
        <v>8.673</v>
      </c>
    </row>
    <row r="10" spans="1:35" x14ac:dyDescent="0.35">
      <c r="A10" s="7" t="s">
        <v>19</v>
      </c>
      <c r="B10" s="1">
        <v>9.1199999999999992</v>
      </c>
      <c r="C10" s="1">
        <v>8.1110000000000007</v>
      </c>
      <c r="D10" s="1">
        <v>8.2219999999999995</v>
      </c>
      <c r="E10" s="1">
        <v>8.7490000000000006</v>
      </c>
      <c r="F10" s="1">
        <v>9.8829999999999991</v>
      </c>
      <c r="G10" s="1">
        <v>10.638</v>
      </c>
      <c r="H10" s="1">
        <v>10.717000000000001</v>
      </c>
      <c r="I10" s="1">
        <v>10.654</v>
      </c>
      <c r="J10" s="1">
        <v>11.266999999999999</v>
      </c>
      <c r="K10" s="1">
        <v>10.846</v>
      </c>
      <c r="L10" s="1">
        <v>11.135</v>
      </c>
      <c r="M10" s="1">
        <v>9.7729999999999997</v>
      </c>
      <c r="N10" s="1">
        <v>8.3439999999999994</v>
      </c>
      <c r="O10" s="1">
        <v>8.266</v>
      </c>
      <c r="P10" s="1">
        <v>9.5429999999999993</v>
      </c>
      <c r="Q10" s="1">
        <v>8.0250000000000004</v>
      </c>
      <c r="R10" s="1">
        <v>7.03</v>
      </c>
      <c r="S10" s="1">
        <v>7.609</v>
      </c>
      <c r="T10" s="1">
        <v>7.83</v>
      </c>
      <c r="U10" s="1">
        <v>5.6559999999999997</v>
      </c>
      <c r="V10" s="1">
        <v>7.1079999999999997</v>
      </c>
      <c r="W10" s="1">
        <v>7.298</v>
      </c>
      <c r="X10" s="1">
        <v>7.5990000000000002</v>
      </c>
      <c r="Y10" s="1">
        <v>7.5940000000000003</v>
      </c>
      <c r="Z10" s="1">
        <v>7.65</v>
      </c>
      <c r="AA10" s="1">
        <v>7.4160000000000004</v>
      </c>
      <c r="AB10" s="1">
        <v>7.7859999999999996</v>
      </c>
      <c r="AC10" s="1">
        <v>7.9080000000000004</v>
      </c>
      <c r="AD10" s="1">
        <v>7.6120000000000001</v>
      </c>
      <c r="AE10" s="1">
        <v>7.5819999999999999</v>
      </c>
      <c r="AF10" s="1">
        <v>7.718</v>
      </c>
      <c r="AG10" s="1">
        <v>8.3659999999999997</v>
      </c>
      <c r="AH10" s="1">
        <v>7.9710000000000001</v>
      </c>
    </row>
    <row r="11" spans="1:35" x14ac:dyDescent="0.35">
      <c r="A11" s="7" t="s">
        <v>185</v>
      </c>
      <c r="B11" s="1">
        <v>0.44900000000000001</v>
      </c>
      <c r="C11" s="1">
        <v>0.38400000000000001</v>
      </c>
      <c r="D11" s="1">
        <v>0.52</v>
      </c>
      <c r="E11" s="1">
        <v>0.48899999999999999</v>
      </c>
      <c r="F11" s="1">
        <v>0.54400000000000004</v>
      </c>
      <c r="G11" s="1">
        <v>0.6</v>
      </c>
      <c r="H11" s="1">
        <v>0.53100000000000003</v>
      </c>
      <c r="I11" s="1">
        <v>0.71099999999999997</v>
      </c>
      <c r="J11" s="1">
        <v>0.83299999999999996</v>
      </c>
      <c r="K11" s="1">
        <v>0.65100000000000002</v>
      </c>
      <c r="L11" s="1">
        <v>0.77100000000000002</v>
      </c>
      <c r="M11" s="1">
        <v>0.76800000000000002</v>
      </c>
      <c r="N11" s="1">
        <v>0.77200000000000002</v>
      </c>
      <c r="O11" s="1">
        <v>0.96499999999999997</v>
      </c>
      <c r="P11" s="1">
        <v>0.84199999999999997</v>
      </c>
      <c r="Q11" s="1">
        <v>1.0409999999999999</v>
      </c>
      <c r="R11" s="1">
        <v>1.1020000000000001</v>
      </c>
      <c r="S11" s="1">
        <v>0.97899999999999998</v>
      </c>
      <c r="T11" s="1">
        <v>1.0840000000000001</v>
      </c>
      <c r="U11" s="1">
        <v>1.0469999999999999</v>
      </c>
      <c r="V11" s="1">
        <v>0.71599999999999997</v>
      </c>
      <c r="W11" s="1">
        <v>0.83699999999999997</v>
      </c>
      <c r="X11" s="1">
        <v>0.80200000000000005</v>
      </c>
      <c r="Y11" s="1">
        <v>0.91300000000000003</v>
      </c>
      <c r="Z11" s="1">
        <v>0.96499999999999997</v>
      </c>
      <c r="AA11" s="1">
        <v>0.97099999999999997</v>
      </c>
      <c r="AB11" s="1">
        <v>0.90500000000000003</v>
      </c>
      <c r="AC11" s="1">
        <v>0.877</v>
      </c>
      <c r="AD11" s="1">
        <v>0.96799999999999997</v>
      </c>
      <c r="AE11" s="1">
        <v>0.98099999999999998</v>
      </c>
      <c r="AF11" s="1">
        <v>0.99199999999999999</v>
      </c>
      <c r="AG11" s="1">
        <v>0.96799999999999997</v>
      </c>
      <c r="AH11" s="1">
        <v>1.0089999999999999</v>
      </c>
    </row>
    <row r="12" spans="1:35" x14ac:dyDescent="0.35">
      <c r="A12" s="7" t="s">
        <v>138</v>
      </c>
      <c r="B12" s="1">
        <v>44.996000000000002</v>
      </c>
      <c r="C12" s="1">
        <v>44.587000000000003</v>
      </c>
      <c r="D12" s="1">
        <v>44.2</v>
      </c>
      <c r="E12" s="1">
        <v>44.425999999999995</v>
      </c>
      <c r="F12" s="1">
        <v>45.464999999999996</v>
      </c>
      <c r="G12" s="1">
        <v>46.988999999999997</v>
      </c>
      <c r="H12" s="1">
        <v>43.753</v>
      </c>
      <c r="I12" s="1">
        <v>44.969000000000001</v>
      </c>
      <c r="J12" s="1">
        <v>48.5</v>
      </c>
      <c r="K12" s="1">
        <v>48.704000000000001</v>
      </c>
      <c r="L12" s="1">
        <v>50.780999999999999</v>
      </c>
      <c r="M12" s="1">
        <v>48.408999999999999</v>
      </c>
      <c r="N12" s="1">
        <v>46.503</v>
      </c>
      <c r="O12" s="1">
        <v>46.879999999999995</v>
      </c>
      <c r="P12" s="1">
        <v>50.463000000000001</v>
      </c>
      <c r="Q12" s="1">
        <v>51.055999999999997</v>
      </c>
      <c r="R12" s="1">
        <v>48.957999999999998</v>
      </c>
      <c r="S12" s="1">
        <v>48.896999999999998</v>
      </c>
      <c r="T12" s="1">
        <v>49.617000000000004</v>
      </c>
      <c r="U12" s="1">
        <v>40.213999999999999</v>
      </c>
      <c r="V12" s="1">
        <v>43.373999999999995</v>
      </c>
      <c r="W12" s="1">
        <v>43.082999999999998</v>
      </c>
      <c r="X12" s="1">
        <v>42.253</v>
      </c>
      <c r="Y12" s="1">
        <v>42.065000000000005</v>
      </c>
      <c r="Z12" s="1">
        <v>43.190000000000005</v>
      </c>
      <c r="AA12" s="1">
        <v>43.719000000000001</v>
      </c>
      <c r="AB12" s="1">
        <v>44.661999999999999</v>
      </c>
      <c r="AC12" s="1">
        <v>44.671999999999997</v>
      </c>
      <c r="AD12" s="1">
        <v>45.233999999999995</v>
      </c>
      <c r="AE12" s="1">
        <v>44.820999999999998</v>
      </c>
      <c r="AF12" s="1">
        <v>45.365000000000002</v>
      </c>
      <c r="AG12" s="1">
        <v>47.228999999999999</v>
      </c>
      <c r="AH12" s="1">
        <v>46.197000000000003</v>
      </c>
    </row>
    <row r="13" spans="1:35" x14ac:dyDescent="0.35">
      <c r="A13" s="7" t="s">
        <v>147</v>
      </c>
      <c r="B13" s="1">
        <v>3.907</v>
      </c>
      <c r="C13" s="1">
        <v>3.9420000000000002</v>
      </c>
      <c r="D13" s="1">
        <v>3.6509999999999998</v>
      </c>
      <c r="E13" s="1">
        <v>3.8460000000000001</v>
      </c>
      <c r="F13" s="1">
        <v>4.0540000000000003</v>
      </c>
      <c r="G13" s="1">
        <v>4.242</v>
      </c>
      <c r="H13" s="1">
        <v>4.2850000000000001</v>
      </c>
      <c r="I13" s="1">
        <v>4.6539999999999999</v>
      </c>
      <c r="J13" s="1">
        <v>3.976</v>
      </c>
      <c r="K13" s="1">
        <v>4.4059999999999997</v>
      </c>
      <c r="L13" s="1">
        <v>3.9910000000000001</v>
      </c>
      <c r="M13" s="1">
        <v>4.319</v>
      </c>
      <c r="N13" s="1">
        <v>4.09</v>
      </c>
      <c r="O13" s="1">
        <v>4.1660000000000004</v>
      </c>
      <c r="P13" s="1">
        <v>4.0190000000000001</v>
      </c>
      <c r="Q13" s="1">
        <v>4.327</v>
      </c>
      <c r="R13" s="1">
        <v>4.2610000000000001</v>
      </c>
      <c r="S13" s="1">
        <v>4.5119999999999996</v>
      </c>
      <c r="T13" s="1">
        <v>4.532</v>
      </c>
      <c r="U13" s="1">
        <v>3.7090000000000001</v>
      </c>
      <c r="V13" s="1">
        <v>5.5309999999999997</v>
      </c>
      <c r="W13" s="1">
        <v>5.6</v>
      </c>
      <c r="X13" s="1">
        <v>4.4039999999999999</v>
      </c>
      <c r="Y13" s="1">
        <v>4.3849999999999998</v>
      </c>
      <c r="Z13" s="1">
        <v>2.923</v>
      </c>
      <c r="AA13" s="1">
        <v>3.0819999999999999</v>
      </c>
      <c r="AB13" s="1">
        <v>2.7050000000000001</v>
      </c>
      <c r="AC13" s="1">
        <v>2.98</v>
      </c>
      <c r="AD13" s="1">
        <v>3.278</v>
      </c>
      <c r="AE13" s="1">
        <v>4.0190000000000001</v>
      </c>
      <c r="AF13" s="1">
        <v>4.1390000000000002</v>
      </c>
      <c r="AG13" s="1">
        <v>4.8419999999999996</v>
      </c>
      <c r="AH13" s="1">
        <v>4.6449999999999996</v>
      </c>
    </row>
    <row r="14" spans="1:35" x14ac:dyDescent="0.35">
      <c r="A14" s="7" t="s">
        <v>14</v>
      </c>
      <c r="B14" s="1">
        <v>0.188</v>
      </c>
      <c r="C14" s="1">
        <v>0.215</v>
      </c>
      <c r="D14" s="1">
        <v>0.221</v>
      </c>
      <c r="E14" s="1">
        <v>0.23699999999999999</v>
      </c>
      <c r="F14" s="1">
        <v>0.35</v>
      </c>
      <c r="G14" s="1">
        <v>0.39700000000000002</v>
      </c>
      <c r="H14" s="1">
        <v>0.31900000000000001</v>
      </c>
      <c r="I14" s="1">
        <v>0.26500000000000001</v>
      </c>
      <c r="J14" s="1">
        <v>0.24299999999999999</v>
      </c>
      <c r="K14" s="1">
        <v>0.23400000000000001</v>
      </c>
      <c r="L14" s="1">
        <v>0.22800000000000001</v>
      </c>
      <c r="M14" s="1">
        <v>0.21199999999999999</v>
      </c>
      <c r="N14" s="1">
        <v>0.28799999999999998</v>
      </c>
      <c r="O14" s="1">
        <v>0.30399999999999999</v>
      </c>
      <c r="P14" s="1">
        <v>0.29499999999999998</v>
      </c>
      <c r="Q14" s="1">
        <v>0.312</v>
      </c>
      <c r="R14" s="1">
        <v>0.307</v>
      </c>
      <c r="S14" s="1">
        <v>0.311</v>
      </c>
      <c r="T14" s="1">
        <v>0.318</v>
      </c>
      <c r="U14" s="1">
        <v>0.35499999999999998</v>
      </c>
      <c r="V14" s="1">
        <v>0.55800000000000005</v>
      </c>
      <c r="W14" s="1">
        <v>0.56400000000000006</v>
      </c>
      <c r="X14" s="1">
        <v>0.55500000000000005</v>
      </c>
      <c r="Y14" s="1">
        <v>0.55899999999999994</v>
      </c>
      <c r="Z14" s="1">
        <v>0.58799999999999997</v>
      </c>
      <c r="AA14" s="1">
        <v>0.60199999999999998</v>
      </c>
      <c r="AB14" s="1">
        <v>0.55499999999999994</v>
      </c>
      <c r="AC14" s="1">
        <v>0.53200000000000003</v>
      </c>
      <c r="AD14" s="1">
        <v>0.47199999999999998</v>
      </c>
      <c r="AE14" s="1">
        <v>0.45299999999999996</v>
      </c>
      <c r="AF14" s="1">
        <v>0.47899999999999998</v>
      </c>
      <c r="AG14" s="1">
        <v>0.68799999999999994</v>
      </c>
      <c r="AH14" s="1">
        <v>0.65899999999999992</v>
      </c>
    </row>
    <row r="15" spans="1:35" s="7" customFormat="1" x14ac:dyDescent="0.35">
      <c r="A15" s="7" t="s">
        <v>152</v>
      </c>
      <c r="B15" s="21">
        <f t="shared" ref="B15:AH15" ca="1" si="0">SUM(B6:B18)</f>
        <v>78.125</v>
      </c>
      <c r="C15" s="21">
        <f t="shared" ca="1" si="0"/>
        <v>75.89700000000002</v>
      </c>
      <c r="D15" s="21">
        <f t="shared" ca="1" si="0"/>
        <v>76.268000000000001</v>
      </c>
      <c r="E15" s="21">
        <f t="shared" ca="1" si="0"/>
        <v>77.452999999999989</v>
      </c>
      <c r="F15" s="21">
        <f t="shared" ca="1" si="0"/>
        <v>82.294999999999987</v>
      </c>
      <c r="G15" s="21">
        <f t="shared" ca="1" si="0"/>
        <v>82.725999999999999</v>
      </c>
      <c r="H15" s="21">
        <f t="shared" ca="1" si="0"/>
        <v>81.927000000000007</v>
      </c>
      <c r="I15" s="21">
        <f t="shared" ca="1" si="0"/>
        <v>83.774999999999991</v>
      </c>
      <c r="J15" s="21">
        <f t="shared" ca="1" si="0"/>
        <v>87.236999999999995</v>
      </c>
      <c r="K15" s="21">
        <f t="shared" ca="1" si="0"/>
        <v>86.747</v>
      </c>
      <c r="L15" s="21">
        <f t="shared" ca="1" si="0"/>
        <v>87.602999999999994</v>
      </c>
      <c r="M15" s="21">
        <f t="shared" ca="1" si="0"/>
        <v>84.105000000000004</v>
      </c>
      <c r="N15" s="21">
        <f t="shared" ca="1" si="0"/>
        <v>79.875999999999991</v>
      </c>
      <c r="O15" s="21">
        <f t="shared" ca="1" si="0"/>
        <v>82.521999999999991</v>
      </c>
      <c r="P15" s="21">
        <f t="shared" ca="1" si="0"/>
        <v>86.198000000000008</v>
      </c>
      <c r="Q15" s="21">
        <f t="shared" ca="1" si="0"/>
        <v>85.652999999999992</v>
      </c>
      <c r="R15" s="21">
        <f t="shared" ca="1" si="0"/>
        <v>84.274999999999991</v>
      </c>
      <c r="S15" s="21">
        <f t="shared" ca="1" si="0"/>
        <v>82.996000000000009</v>
      </c>
      <c r="T15" s="21">
        <f t="shared" ca="1" si="0"/>
        <v>83.194999999999993</v>
      </c>
      <c r="U15" s="21">
        <f t="shared" ca="1" si="0"/>
        <v>70.346000000000004</v>
      </c>
      <c r="V15" s="21">
        <f t="shared" ca="1" si="0"/>
        <v>76.496000000000009</v>
      </c>
      <c r="W15" s="21">
        <f t="shared" ca="1" si="0"/>
        <v>75.495000000000005</v>
      </c>
      <c r="X15" s="21">
        <f t="shared" ca="1" si="0"/>
        <v>72.545000000000002</v>
      </c>
      <c r="Y15" s="21">
        <f t="shared" ca="1" si="0"/>
        <v>73.848000000000013</v>
      </c>
      <c r="Z15" s="21">
        <f t="shared" ca="1" si="0"/>
        <v>71.962000000000003</v>
      </c>
      <c r="AA15" s="21">
        <f t="shared" ca="1" si="0"/>
        <v>73.733999999999995</v>
      </c>
      <c r="AB15" s="21">
        <f t="shared" ca="1" si="0"/>
        <v>72.936999999999998</v>
      </c>
      <c r="AC15" s="21">
        <f t="shared" ca="1" si="0"/>
        <v>74.593999999999994</v>
      </c>
      <c r="AD15" s="21">
        <f t="shared" ca="1" si="0"/>
        <v>75.611999999999995</v>
      </c>
      <c r="AE15" s="21">
        <f t="shared" ca="1" si="0"/>
        <v>74.800000000000011</v>
      </c>
      <c r="AF15" s="21">
        <f t="shared" ca="1" si="0"/>
        <v>75.712999999999994</v>
      </c>
      <c r="AG15" s="21">
        <f t="shared" ca="1" si="0"/>
        <v>79.772999999999996</v>
      </c>
      <c r="AH15" s="21">
        <f t="shared" ca="1" si="0"/>
        <v>76.512</v>
      </c>
      <c r="AI15" s="34"/>
    </row>
    <row r="17" spans="1:34" x14ac:dyDescent="0.35">
      <c r="A17" s="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3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20" spans="1:34" x14ac:dyDescent="0.35">
      <c r="AE20" s="8"/>
    </row>
    <row r="36" spans="1:39" x14ac:dyDescent="0.35">
      <c r="A36" s="31" t="s">
        <v>179</v>
      </c>
      <c r="AH36" t="s">
        <v>186</v>
      </c>
    </row>
    <row r="37" spans="1:39" s="7" customFormat="1" x14ac:dyDescent="0.35">
      <c r="B37" s="7" t="s">
        <v>99</v>
      </c>
      <c r="C37" s="7" t="s">
        <v>100</v>
      </c>
      <c r="D37" s="7" t="s">
        <v>101</v>
      </c>
      <c r="E37" s="7" t="s">
        <v>102</v>
      </c>
      <c r="F37" s="7" t="s">
        <v>103</v>
      </c>
      <c r="G37" s="7" t="s">
        <v>104</v>
      </c>
      <c r="H37" s="7" t="s">
        <v>105</v>
      </c>
      <c r="I37" s="7" t="s">
        <v>106</v>
      </c>
      <c r="J37" s="7" t="s">
        <v>107</v>
      </c>
      <c r="K37" s="7" t="s">
        <v>108</v>
      </c>
      <c r="L37" s="7" t="s">
        <v>109</v>
      </c>
      <c r="M37" s="7" t="s">
        <v>110</v>
      </c>
      <c r="N37" s="7" t="s">
        <v>111</v>
      </c>
      <c r="O37" s="7" t="s">
        <v>112</v>
      </c>
      <c r="P37" s="7" t="s">
        <v>113</v>
      </c>
      <c r="Q37" s="7" t="s">
        <v>114</v>
      </c>
      <c r="R37" s="7" t="s">
        <v>115</v>
      </c>
      <c r="S37" s="7" t="s">
        <v>116</v>
      </c>
      <c r="T37" s="7" t="s">
        <v>117</v>
      </c>
      <c r="U37" s="7" t="s">
        <v>118</v>
      </c>
      <c r="V37" s="7" t="s">
        <v>119</v>
      </c>
      <c r="W37" s="7" t="s">
        <v>120</v>
      </c>
      <c r="X37" s="7" t="s">
        <v>121</v>
      </c>
      <c r="Y37" s="7" t="s">
        <v>122</v>
      </c>
      <c r="Z37" s="7" t="s">
        <v>123</v>
      </c>
      <c r="AA37" s="7" t="s">
        <v>124</v>
      </c>
      <c r="AB37" s="7" t="s">
        <v>125</v>
      </c>
      <c r="AC37" s="7" t="s">
        <v>126</v>
      </c>
      <c r="AD37" s="7" t="s">
        <v>127</v>
      </c>
      <c r="AE37" s="7" t="s">
        <v>128</v>
      </c>
      <c r="AF37" s="7" t="s">
        <v>141</v>
      </c>
      <c r="AG37" s="7">
        <v>2021</v>
      </c>
      <c r="AH37" s="7">
        <v>2022</v>
      </c>
    </row>
    <row r="38" spans="1:39" x14ac:dyDescent="0.35">
      <c r="A38" s="6" t="s">
        <v>187</v>
      </c>
      <c r="B38" s="5">
        <v>18.068999999999999</v>
      </c>
      <c r="C38" s="5">
        <v>18.332999999999998</v>
      </c>
      <c r="D38" s="5">
        <v>17.483000000000001</v>
      </c>
      <c r="E38" s="5">
        <v>17.86</v>
      </c>
      <c r="F38" s="5">
        <v>18.238</v>
      </c>
      <c r="G38" s="5">
        <v>18.399000000000001</v>
      </c>
      <c r="H38" s="5">
        <v>17.041</v>
      </c>
      <c r="I38" s="5">
        <v>18.338000000000001</v>
      </c>
      <c r="J38" s="5">
        <v>20.032</v>
      </c>
      <c r="K38" s="5">
        <v>20.132000000000001</v>
      </c>
      <c r="L38" s="5">
        <v>20.574999999999999</v>
      </c>
      <c r="M38" s="5">
        <v>20.463000000000001</v>
      </c>
      <c r="N38" s="5">
        <v>19.640999999999998</v>
      </c>
      <c r="O38" s="5">
        <v>21.536999999999999</v>
      </c>
      <c r="P38" s="5">
        <v>23.225000000000001</v>
      </c>
      <c r="Q38" s="5">
        <v>24.64</v>
      </c>
      <c r="R38" s="5">
        <v>24.547999999999998</v>
      </c>
      <c r="S38" s="5">
        <v>23.831</v>
      </c>
      <c r="T38" s="5">
        <v>23.922999999999998</v>
      </c>
      <c r="U38" s="5">
        <v>19.968</v>
      </c>
      <c r="V38" s="5">
        <v>20.024000000000001</v>
      </c>
      <c r="W38" s="5">
        <v>19.655999999999999</v>
      </c>
      <c r="X38" s="5">
        <v>19.748999999999999</v>
      </c>
      <c r="Y38" s="5">
        <v>19.895</v>
      </c>
      <c r="Z38" s="5">
        <v>20.36</v>
      </c>
      <c r="AA38" s="5">
        <v>21.001999999999999</v>
      </c>
      <c r="AB38" s="5">
        <v>21.434000000000001</v>
      </c>
      <c r="AC38" s="5">
        <v>21.527999999999999</v>
      </c>
      <c r="AD38" s="5">
        <v>22.391999999999999</v>
      </c>
      <c r="AE38" s="5">
        <v>22.529</v>
      </c>
      <c r="AF38" s="5">
        <v>22.791</v>
      </c>
      <c r="AG38" s="5">
        <v>24.077999999999999</v>
      </c>
      <c r="AH38" s="5">
        <v>23.733000000000001</v>
      </c>
      <c r="AI38" s="5"/>
      <c r="AJ38" s="39"/>
      <c r="AK38" s="8"/>
      <c r="AM38" s="6"/>
    </row>
    <row r="39" spans="1:39" x14ac:dyDescent="0.35">
      <c r="A39" s="6" t="s">
        <v>188</v>
      </c>
      <c r="B39" s="5">
        <v>14.775</v>
      </c>
      <c r="C39" s="5">
        <v>13.228</v>
      </c>
      <c r="D39" s="5">
        <v>13.145</v>
      </c>
      <c r="E39" s="5">
        <v>11.374000000000001</v>
      </c>
      <c r="F39" s="5">
        <v>13.055999999999999</v>
      </c>
      <c r="G39" s="5">
        <v>14.132999999999999</v>
      </c>
      <c r="H39" s="5">
        <v>13.795999999999999</v>
      </c>
      <c r="I39" s="5">
        <v>13.461</v>
      </c>
      <c r="J39" s="5">
        <v>15.077999999999999</v>
      </c>
      <c r="K39" s="5">
        <v>14.855</v>
      </c>
      <c r="L39" s="5">
        <v>15.292999999999999</v>
      </c>
      <c r="M39" s="5">
        <v>13.468</v>
      </c>
      <c r="N39" s="5">
        <v>11.93</v>
      </c>
      <c r="O39" s="5">
        <v>11.103</v>
      </c>
      <c r="P39" s="5">
        <v>13.122999999999999</v>
      </c>
      <c r="Q39" s="5">
        <v>10.741</v>
      </c>
      <c r="R39" s="5">
        <v>8.7390000000000008</v>
      </c>
      <c r="S39" s="5">
        <v>9.0169999999999995</v>
      </c>
      <c r="T39" s="5">
        <v>9.3960000000000008</v>
      </c>
      <c r="U39" s="5">
        <v>6.657</v>
      </c>
      <c r="V39" s="5">
        <v>8.2650000000000006</v>
      </c>
      <c r="W39" s="5">
        <v>8.9169999999999998</v>
      </c>
      <c r="X39" s="5">
        <v>8.8689999999999998</v>
      </c>
      <c r="Y39" s="5">
        <v>9.0090000000000003</v>
      </c>
      <c r="Z39" s="5">
        <v>9.3439999999999994</v>
      </c>
      <c r="AA39" s="5">
        <v>9.0190000000000001</v>
      </c>
      <c r="AB39" s="5">
        <v>9.4049999999999994</v>
      </c>
      <c r="AC39" s="5">
        <v>9.8450000000000006</v>
      </c>
      <c r="AD39" s="5">
        <v>9.5609999999999999</v>
      </c>
      <c r="AE39" s="5">
        <v>9.4559999999999995</v>
      </c>
      <c r="AF39" s="5">
        <v>9.4160000000000004</v>
      </c>
      <c r="AG39" s="5">
        <v>9.66</v>
      </c>
      <c r="AH39" s="5">
        <v>9.5259999999999998</v>
      </c>
      <c r="AI39" s="5"/>
      <c r="AJ39" s="39"/>
      <c r="AK39" s="8"/>
      <c r="AM39" s="6"/>
    </row>
    <row r="40" spans="1:39" x14ac:dyDescent="0.35">
      <c r="A40" s="6" t="s">
        <v>189</v>
      </c>
      <c r="B40" s="5">
        <v>12.173999999999999</v>
      </c>
      <c r="C40" s="5">
        <v>12.234999999999999</v>
      </c>
      <c r="D40" s="5">
        <v>11.215999999999999</v>
      </c>
      <c r="E40" s="5">
        <v>13.276999999999999</v>
      </c>
      <c r="F40" s="5">
        <v>13.63</v>
      </c>
      <c r="G40" s="5">
        <v>13.347</v>
      </c>
      <c r="H40" s="5">
        <v>13.273999999999999</v>
      </c>
      <c r="I40" s="5">
        <v>14.781000000000001</v>
      </c>
      <c r="J40" s="5">
        <v>15.445</v>
      </c>
      <c r="K40" s="5">
        <v>15.125999999999999</v>
      </c>
      <c r="L40" s="5">
        <v>16.009</v>
      </c>
      <c r="M40" s="5">
        <v>15.788</v>
      </c>
      <c r="N40" s="5">
        <v>14.135</v>
      </c>
      <c r="O40" s="5">
        <v>15.106</v>
      </c>
      <c r="P40" s="5">
        <v>15.573</v>
      </c>
      <c r="Q40" s="5">
        <v>15.425000000000001</v>
      </c>
      <c r="R40" s="5">
        <v>15.792999999999999</v>
      </c>
      <c r="S40" s="5">
        <v>15.622999999999999</v>
      </c>
      <c r="T40" s="5">
        <v>16.466000000000001</v>
      </c>
      <c r="U40" s="5">
        <v>14.337</v>
      </c>
      <c r="V40" s="5">
        <v>16.707000000000001</v>
      </c>
      <c r="W40" s="5">
        <v>16.606999999999999</v>
      </c>
      <c r="X40" s="5">
        <v>16.122</v>
      </c>
      <c r="Y40" s="5">
        <v>16.436</v>
      </c>
      <c r="Z40" s="5">
        <v>17.169</v>
      </c>
      <c r="AA40" s="5">
        <v>17.838000000000001</v>
      </c>
      <c r="AB40" s="5">
        <v>16.721</v>
      </c>
      <c r="AC40" s="5">
        <v>16.460999999999999</v>
      </c>
      <c r="AD40" s="5">
        <v>16.846</v>
      </c>
      <c r="AE40" s="5">
        <v>17.111000000000001</v>
      </c>
      <c r="AF40" s="5">
        <v>18.114000000000001</v>
      </c>
      <c r="AG40" s="5">
        <v>19.113</v>
      </c>
      <c r="AH40" s="5">
        <v>17.581</v>
      </c>
      <c r="AI40" s="5"/>
      <c r="AJ40" s="39"/>
      <c r="AK40" s="8"/>
      <c r="AM40" s="6"/>
    </row>
    <row r="41" spans="1:39" x14ac:dyDescent="0.35">
      <c r="A41" s="6" t="s">
        <v>190</v>
      </c>
      <c r="B41" s="1">
        <f>'Tot energibruk - sektor'!D4</f>
        <v>7.5419999999999998</v>
      </c>
      <c r="C41" s="1">
        <f>'Tot energibruk - sektor'!E4</f>
        <v>6.87</v>
      </c>
      <c r="D41" s="1">
        <f>'Tot energibruk - sektor'!F4</f>
        <v>8.4580000000000002</v>
      </c>
      <c r="E41" s="1">
        <f>'Tot energibruk - sektor'!G4</f>
        <v>8.6929999999999996</v>
      </c>
      <c r="F41" s="1">
        <f>'Tot energibruk - sektor'!H4</f>
        <v>8.6240000000000006</v>
      </c>
      <c r="G41" s="1">
        <f>'Tot energibruk - sektor'!I4</f>
        <v>7.3769999999999998</v>
      </c>
      <c r="H41" s="1">
        <f>'Tot energibruk - sektor'!J4</f>
        <v>8.4629999999999992</v>
      </c>
      <c r="I41" s="1">
        <f>'Tot energibruk - sektor'!K4</f>
        <v>8.7629999999999999</v>
      </c>
      <c r="J41" s="1">
        <f>'Tot energibruk - sektor'!L4</f>
        <v>8.8989999999999991</v>
      </c>
      <c r="K41" s="1">
        <f>'Tot energibruk - sektor'!M4</f>
        <v>9.0180000000000007</v>
      </c>
      <c r="L41" s="1">
        <f>'Tot energibruk - sektor'!N4</f>
        <v>8.6969999999999992</v>
      </c>
      <c r="M41" s="1">
        <f>'Tot energibruk - sektor'!O4</f>
        <v>7.72</v>
      </c>
      <c r="N41" s="1">
        <f>'Tot energibruk - sektor'!P4</f>
        <v>7.9459999999999997</v>
      </c>
      <c r="O41" s="1">
        <f>'Tot energibruk - sektor'!Q4</f>
        <v>8.766</v>
      </c>
      <c r="P41" s="1">
        <f>'Tot energibruk - sektor'!R4</f>
        <v>8.2639999999999993</v>
      </c>
      <c r="Q41" s="1">
        <f>'Tot energibruk - sektor'!S4</f>
        <v>9.0220000000000002</v>
      </c>
      <c r="R41" s="1">
        <f>'Tot energibruk - sektor'!T4</f>
        <v>9.15</v>
      </c>
      <c r="S41" s="1">
        <f>'Tot energibruk - sektor'!U4</f>
        <v>8.9770000000000003</v>
      </c>
      <c r="T41" s="1">
        <f>'Tot energibruk - sektor'!V4</f>
        <v>7.931</v>
      </c>
      <c r="U41" s="1">
        <f>'Tot energibruk - sektor'!W4</f>
        <v>8.6329999999999991</v>
      </c>
      <c r="V41" s="1">
        <f>'Tot energibruk - sektor'!X4</f>
        <v>7.16</v>
      </c>
      <c r="W41" s="1">
        <f>'Tot energibruk - sektor'!Y4</f>
        <v>6.5309999999999997</v>
      </c>
      <c r="X41" s="1">
        <f>'Tot energibruk - sektor'!Z4</f>
        <v>6.4379999999999997</v>
      </c>
      <c r="Y41" s="1">
        <f>'Tot energibruk - sektor'!AA4</f>
        <v>8.0570000000000004</v>
      </c>
      <c r="Z41" s="1">
        <f>'Tot energibruk - sektor'!AB4</f>
        <v>6.8840000000000003</v>
      </c>
      <c r="AA41" s="1">
        <f>'Tot energibruk - sektor'!AC4</f>
        <v>7.5369999999999999</v>
      </c>
      <c r="AB41" s="1">
        <f>'Tot energibruk - sektor'!AD4</f>
        <v>6.625</v>
      </c>
      <c r="AC41" s="1">
        <f>'Tot energibruk - sektor'!AE4</f>
        <v>7.6390000000000002</v>
      </c>
      <c r="AD41" s="1">
        <f>'Tot energibruk - sektor'!AF4</f>
        <v>7.7560000000000002</v>
      </c>
      <c r="AE41" s="1">
        <f>'Tot energibruk - sektor'!AG4</f>
        <v>6.5830000000000002</v>
      </c>
      <c r="AF41" s="1">
        <f>'Tot energibruk - sektor'!AH4</f>
        <v>6.8010000000000002</v>
      </c>
      <c r="AG41" s="1">
        <f>'Tot energibruk - sektor'!AI4</f>
        <v>6.6239999999999997</v>
      </c>
      <c r="AH41" s="1">
        <f>'Tot energibruk - sektor'!AJ4</f>
        <v>5.7770000000000001</v>
      </c>
      <c r="AI41" s="1"/>
      <c r="AJ41" s="56" t="s">
        <v>191</v>
      </c>
      <c r="AK41" s="8"/>
      <c r="AM41" s="6"/>
    </row>
    <row r="42" spans="1:39" x14ac:dyDescent="0.35">
      <c r="A42" s="6" t="s">
        <v>192</v>
      </c>
      <c r="B42" s="5">
        <v>3.294</v>
      </c>
      <c r="C42" s="5">
        <v>3.1309999999999998</v>
      </c>
      <c r="D42" s="5">
        <v>3.5910000000000002</v>
      </c>
      <c r="E42" s="5">
        <v>3.8679999999999999</v>
      </c>
      <c r="F42" s="5">
        <v>4.17</v>
      </c>
      <c r="G42" s="5">
        <v>4.3220000000000001</v>
      </c>
      <c r="H42" s="5">
        <v>4.391</v>
      </c>
      <c r="I42" s="5">
        <v>4.3099999999999996</v>
      </c>
      <c r="J42" s="5">
        <v>4.1379999999999999</v>
      </c>
      <c r="K42" s="5">
        <v>3.7869999999999999</v>
      </c>
      <c r="L42" s="5">
        <v>3.8260000000000001</v>
      </c>
      <c r="M42" s="5">
        <v>3.6379999999999999</v>
      </c>
      <c r="N42" s="5">
        <v>3.65</v>
      </c>
      <c r="O42" s="5">
        <v>3.94</v>
      </c>
      <c r="P42" s="5">
        <v>3.7010000000000001</v>
      </c>
      <c r="Q42" s="5">
        <v>3.76</v>
      </c>
      <c r="R42" s="5">
        <v>4.0869999999999997</v>
      </c>
      <c r="S42" s="5">
        <v>4.2290000000000001</v>
      </c>
      <c r="T42" s="5">
        <v>4.5759999999999996</v>
      </c>
      <c r="U42" s="5">
        <v>3.8</v>
      </c>
      <c r="V42" s="5">
        <v>3.8780000000000001</v>
      </c>
      <c r="W42" s="5">
        <v>4.2140000000000004</v>
      </c>
      <c r="X42" s="5">
        <v>4.1139999999999999</v>
      </c>
      <c r="Y42" s="5">
        <v>4.2240000000000002</v>
      </c>
      <c r="Z42" s="5">
        <v>3.8149999999999999</v>
      </c>
      <c r="AA42" s="5">
        <v>3.9169999999999998</v>
      </c>
      <c r="AB42" s="5">
        <v>3.9969999999999999</v>
      </c>
      <c r="AC42" s="5">
        <v>4.17</v>
      </c>
      <c r="AD42" s="5">
        <v>4.3150000000000004</v>
      </c>
      <c r="AE42" s="5">
        <v>4.1379999999999999</v>
      </c>
      <c r="AF42" s="5">
        <v>3.879</v>
      </c>
      <c r="AG42" s="5">
        <v>4.0449999999999999</v>
      </c>
      <c r="AH42" s="5">
        <v>4.1050000000000004</v>
      </c>
      <c r="AI42" s="5"/>
      <c r="AJ42" s="39"/>
      <c r="AK42" s="8"/>
      <c r="AM42" s="6"/>
    </row>
    <row r="43" spans="1:39" x14ac:dyDescent="0.35">
      <c r="A43" s="6" t="s">
        <v>193</v>
      </c>
      <c r="B43" s="5">
        <v>12.987</v>
      </c>
      <c r="C43" s="5">
        <v>12.718999999999999</v>
      </c>
      <c r="D43" s="5">
        <v>11.914</v>
      </c>
      <c r="E43" s="5">
        <v>13.192</v>
      </c>
      <c r="F43" s="5">
        <v>14.079000000000001</v>
      </c>
      <c r="G43" s="5">
        <v>14.68</v>
      </c>
      <c r="H43" s="5">
        <v>14.946</v>
      </c>
      <c r="I43" s="5">
        <v>14.33</v>
      </c>
      <c r="J43" s="5">
        <v>13.416</v>
      </c>
      <c r="K43" s="5">
        <v>13.949</v>
      </c>
      <c r="L43" s="5">
        <v>13.73</v>
      </c>
      <c r="M43" s="5">
        <v>13.736000000000001</v>
      </c>
      <c r="N43" s="5">
        <v>13.278</v>
      </c>
      <c r="O43" s="5">
        <v>13.13</v>
      </c>
      <c r="P43" s="5">
        <v>13.311</v>
      </c>
      <c r="Q43" s="5">
        <v>13.212</v>
      </c>
      <c r="R43" s="5">
        <v>12.759</v>
      </c>
      <c r="S43" s="5">
        <v>12.548999999999999</v>
      </c>
      <c r="T43" s="5">
        <v>12.071999999999999</v>
      </c>
      <c r="U43" s="5">
        <v>9.8770000000000007</v>
      </c>
      <c r="V43" s="5">
        <v>11.736000000000001</v>
      </c>
      <c r="W43" s="5">
        <v>11.192</v>
      </c>
      <c r="X43" s="5">
        <v>9.2170000000000005</v>
      </c>
      <c r="Y43" s="5">
        <v>8.1389999999999993</v>
      </c>
      <c r="Z43" s="5">
        <v>6.4139999999999997</v>
      </c>
      <c r="AA43" s="5">
        <v>6.4630000000000001</v>
      </c>
      <c r="AB43" s="5">
        <v>6.7930000000000001</v>
      </c>
      <c r="AC43" s="5">
        <v>7.0730000000000004</v>
      </c>
      <c r="AD43" s="5">
        <v>7.1959999999999997</v>
      </c>
      <c r="AE43" s="5">
        <v>7.23</v>
      </c>
      <c r="AF43" s="5">
        <v>6.8949999999999996</v>
      </c>
      <c r="AG43" s="5">
        <v>7.52</v>
      </c>
      <c r="AH43" s="5">
        <v>7.2309999999999999</v>
      </c>
      <c r="AI43" s="5"/>
      <c r="AJ43" s="39"/>
      <c r="AK43" s="8"/>
      <c r="AM43" s="6"/>
    </row>
    <row r="44" spans="1:39" x14ac:dyDescent="0.35">
      <c r="A44" s="6" t="s">
        <v>194</v>
      </c>
      <c r="B44" s="5">
        <v>4.423</v>
      </c>
      <c r="C44" s="5">
        <v>4.452</v>
      </c>
      <c r="D44" s="5">
        <v>5.4059999999999997</v>
      </c>
      <c r="E44" s="5">
        <v>5.1539999999999999</v>
      </c>
      <c r="F44" s="5">
        <v>5.085</v>
      </c>
      <c r="G44" s="5">
        <v>4.9589999999999996</v>
      </c>
      <c r="H44" s="5">
        <v>4.7690000000000001</v>
      </c>
      <c r="I44" s="5">
        <v>4.7229999999999999</v>
      </c>
      <c r="J44" s="5">
        <v>5.2619999999999996</v>
      </c>
      <c r="K44" s="5">
        <v>5.234</v>
      </c>
      <c r="L44" s="5">
        <v>4.99</v>
      </c>
      <c r="M44" s="5">
        <v>4.7430000000000003</v>
      </c>
      <c r="N44" s="5">
        <v>4.6260000000000003</v>
      </c>
      <c r="O44" s="5">
        <v>4.6289999999999996</v>
      </c>
      <c r="P44" s="5">
        <v>4.6749999999999998</v>
      </c>
      <c r="Q44" s="5">
        <v>4.3179999999999996</v>
      </c>
      <c r="R44" s="5">
        <v>4.4059999999999997</v>
      </c>
      <c r="S44" s="5">
        <v>4.3040000000000003</v>
      </c>
      <c r="T44" s="5">
        <v>4.4649999999999999</v>
      </c>
      <c r="U44" s="5">
        <v>3.9129999999999998</v>
      </c>
      <c r="V44" s="5">
        <v>4.6669999999999998</v>
      </c>
      <c r="W44" s="5">
        <v>4.4409999999999998</v>
      </c>
      <c r="X44" s="5">
        <v>4.2519999999999998</v>
      </c>
      <c r="Y44" s="5">
        <v>4.2880000000000003</v>
      </c>
      <c r="Z44" s="5">
        <v>4.2309999999999999</v>
      </c>
      <c r="AA44" s="5">
        <v>4.3970000000000002</v>
      </c>
      <c r="AB44" s="5">
        <v>4.5709999999999997</v>
      </c>
      <c r="AC44" s="5">
        <v>4.8739999999999997</v>
      </c>
      <c r="AD44" s="5">
        <v>4.4290000000000003</v>
      </c>
      <c r="AE44" s="5">
        <v>4.4210000000000003</v>
      </c>
      <c r="AF44" s="5">
        <v>4.5709999999999997</v>
      </c>
      <c r="AG44" s="5">
        <v>4.7990000000000004</v>
      </c>
      <c r="AH44" s="5">
        <v>4.6520000000000001</v>
      </c>
      <c r="AI44" s="5"/>
      <c r="AJ44" s="39"/>
      <c r="AK44" s="8"/>
      <c r="AM44" s="6"/>
    </row>
    <row r="45" spans="1:39" x14ac:dyDescent="0.35">
      <c r="A45" s="6" t="s">
        <v>195</v>
      </c>
      <c r="B45" s="5">
        <v>2.7210000000000001</v>
      </c>
      <c r="C45" s="5">
        <v>2.6930000000000001</v>
      </c>
      <c r="D45" s="5">
        <v>2.9969999999999999</v>
      </c>
      <c r="E45" s="5">
        <v>2.2490000000000001</v>
      </c>
      <c r="F45" s="5">
        <v>3.3239999999999998</v>
      </c>
      <c r="G45" s="5">
        <v>3.4220000000000002</v>
      </c>
      <c r="H45" s="5">
        <v>3.149</v>
      </c>
      <c r="I45" s="5">
        <v>3.238</v>
      </c>
      <c r="J45" s="5">
        <v>3.16</v>
      </c>
      <c r="K45" s="5">
        <v>3.1080000000000001</v>
      </c>
      <c r="L45" s="5">
        <v>2.9710000000000001</v>
      </c>
      <c r="M45" s="5">
        <v>2.8690000000000002</v>
      </c>
      <c r="N45" s="5">
        <v>3.0470000000000002</v>
      </c>
      <c r="O45" s="5">
        <v>2.6080000000000001</v>
      </c>
      <c r="P45" s="5">
        <v>2.5449999999999999</v>
      </c>
      <c r="Q45" s="5">
        <v>2.6659999999999999</v>
      </c>
      <c r="R45" s="5">
        <v>2.8260000000000001</v>
      </c>
      <c r="S45" s="5">
        <v>2.5960000000000001</v>
      </c>
      <c r="T45" s="5">
        <v>2.4910000000000001</v>
      </c>
      <c r="U45" s="5">
        <v>1.8380000000000001</v>
      </c>
      <c r="V45" s="5">
        <v>2.2559999999999998</v>
      </c>
      <c r="W45" s="5">
        <v>2.0609999999999999</v>
      </c>
      <c r="X45" s="5">
        <v>2.0739999999999998</v>
      </c>
      <c r="Y45" s="5">
        <v>2.1640000000000001</v>
      </c>
      <c r="Z45" s="5">
        <v>2.2040000000000002</v>
      </c>
      <c r="AA45" s="5">
        <v>2.0009999999999999</v>
      </c>
      <c r="AB45" s="5">
        <v>1.9139999999999999</v>
      </c>
      <c r="AC45" s="5">
        <v>1.7230000000000001</v>
      </c>
      <c r="AD45" s="5">
        <v>1.6559999999999999</v>
      </c>
      <c r="AE45" s="5">
        <v>1.839</v>
      </c>
      <c r="AF45" s="5">
        <v>1.867</v>
      </c>
      <c r="AG45" s="5">
        <v>2.1619999999999999</v>
      </c>
      <c r="AH45" s="5">
        <v>2.0710000000000002</v>
      </c>
      <c r="AI45" s="5"/>
      <c r="AJ45" s="39"/>
      <c r="AK45" s="8"/>
      <c r="AM45" s="6"/>
    </row>
    <row r="46" spans="1:39" x14ac:dyDescent="0.35">
      <c r="A46" s="6" t="s">
        <v>196</v>
      </c>
      <c r="B46" s="5">
        <v>1.34</v>
      </c>
      <c r="C46" s="5">
        <v>1.4019999999999999</v>
      </c>
      <c r="D46" s="5">
        <v>1.3360000000000001</v>
      </c>
      <c r="E46" s="5">
        <v>1.2030000000000001</v>
      </c>
      <c r="F46" s="5">
        <v>1.536</v>
      </c>
      <c r="G46" s="5">
        <v>1.5109999999999999</v>
      </c>
      <c r="H46" s="5">
        <v>1.571</v>
      </c>
      <c r="I46" s="5">
        <v>1.478</v>
      </c>
      <c r="J46" s="5">
        <v>1.615</v>
      </c>
      <c r="K46" s="5">
        <v>1.496</v>
      </c>
      <c r="L46" s="5">
        <v>1.5349999999999999</v>
      </c>
      <c r="M46" s="5">
        <v>1.486</v>
      </c>
      <c r="N46" s="5">
        <v>1.3149999999999999</v>
      </c>
      <c r="O46" s="5">
        <v>1.355</v>
      </c>
      <c r="P46" s="5">
        <v>1.2869999999999999</v>
      </c>
      <c r="Q46" s="5">
        <v>1.3320000000000001</v>
      </c>
      <c r="R46" s="5">
        <v>1.333</v>
      </c>
      <c r="S46" s="5">
        <v>1.3140000000000001</v>
      </c>
      <c r="T46" s="5">
        <v>1.2010000000000001</v>
      </c>
      <c r="U46" s="5">
        <v>0.91900000000000004</v>
      </c>
      <c r="V46" s="5">
        <v>1.04</v>
      </c>
      <c r="W46" s="5">
        <v>0.98399999999999999</v>
      </c>
      <c r="X46" s="5">
        <v>1.0189999999999999</v>
      </c>
      <c r="Y46" s="5">
        <v>0.97</v>
      </c>
      <c r="Z46" s="5">
        <v>0.89200000000000002</v>
      </c>
      <c r="AA46" s="5">
        <v>0.84899999999999998</v>
      </c>
      <c r="AB46" s="5">
        <v>0.83399999999999996</v>
      </c>
      <c r="AC46" s="5">
        <v>0.94499999999999995</v>
      </c>
      <c r="AD46" s="5">
        <v>0.92900000000000005</v>
      </c>
      <c r="AE46" s="5">
        <v>0.94599999999999995</v>
      </c>
      <c r="AF46" s="5">
        <v>0.84499999999999997</v>
      </c>
      <c r="AG46" s="5">
        <v>0.89400000000000002</v>
      </c>
      <c r="AH46" s="5">
        <v>0.82599999999999996</v>
      </c>
      <c r="AI46" s="5"/>
      <c r="AJ46" s="39"/>
      <c r="AK46" s="8"/>
      <c r="AM46" s="6"/>
    </row>
    <row r="47" spans="1:39" x14ac:dyDescent="0.35">
      <c r="A47" s="6" t="s">
        <v>197</v>
      </c>
      <c r="B47" s="5">
        <v>1.3260000000000001</v>
      </c>
      <c r="C47" s="5">
        <v>1.341</v>
      </c>
      <c r="D47" s="5">
        <v>1.2390000000000001</v>
      </c>
      <c r="E47" s="5">
        <v>1.2549999999999999</v>
      </c>
      <c r="F47" s="5">
        <v>1.319</v>
      </c>
      <c r="G47" s="5">
        <v>1.089</v>
      </c>
      <c r="H47" s="5">
        <v>1.0649999999999999</v>
      </c>
      <c r="I47" s="5">
        <v>0.872</v>
      </c>
      <c r="J47" s="5">
        <v>0.96099999999999997</v>
      </c>
      <c r="K47" s="5">
        <v>0.83099999999999996</v>
      </c>
      <c r="L47" s="5">
        <v>0.90600000000000003</v>
      </c>
      <c r="M47" s="5">
        <v>1.0189999999999999</v>
      </c>
      <c r="N47" s="5">
        <v>0.98899999999999999</v>
      </c>
      <c r="O47" s="5">
        <v>1.0509999999999999</v>
      </c>
      <c r="P47" s="5">
        <v>1.1559999999999999</v>
      </c>
      <c r="Q47" s="5">
        <v>1.099</v>
      </c>
      <c r="R47" s="5">
        <v>1.1299999999999999</v>
      </c>
      <c r="S47" s="5">
        <v>1.157</v>
      </c>
      <c r="T47" s="5">
        <v>1.232</v>
      </c>
      <c r="U47" s="5">
        <v>1.024</v>
      </c>
      <c r="V47" s="5">
        <v>1.3089999999999999</v>
      </c>
      <c r="W47" s="5">
        <v>1.484</v>
      </c>
      <c r="X47" s="5">
        <v>1.387</v>
      </c>
      <c r="Y47" s="5">
        <v>1.49</v>
      </c>
      <c r="Z47" s="5">
        <v>1.3759999999999999</v>
      </c>
      <c r="AA47" s="5">
        <v>1.3919999999999999</v>
      </c>
      <c r="AB47" s="5">
        <v>1.276</v>
      </c>
      <c r="AC47" s="5">
        <v>1.0660000000000001</v>
      </c>
      <c r="AD47" s="5">
        <v>1.2589999999999999</v>
      </c>
      <c r="AE47" s="5">
        <v>1.2370000000000001</v>
      </c>
      <c r="AF47" s="5">
        <v>1.208</v>
      </c>
      <c r="AG47" s="5">
        <v>1.32</v>
      </c>
      <c r="AH47" s="51">
        <v>1.4570000000000001</v>
      </c>
      <c r="AI47" s="51"/>
      <c r="AJ47" s="39"/>
      <c r="AK47" s="8"/>
      <c r="AM47" s="6"/>
    </row>
    <row r="48" spans="1:39" s="7" customFormat="1" x14ac:dyDescent="0.35">
      <c r="A48" s="7" t="s">
        <v>152</v>
      </c>
      <c r="B48" s="21">
        <f t="shared" ref="B48:AH48" si="1">SUM(B38:B47)</f>
        <v>78.650999999999996</v>
      </c>
      <c r="C48" s="21">
        <f t="shared" si="1"/>
        <v>76.403999999999982</v>
      </c>
      <c r="D48" s="21">
        <f t="shared" si="1"/>
        <v>76.785000000000011</v>
      </c>
      <c r="E48" s="21">
        <f t="shared" si="1"/>
        <v>78.125</v>
      </c>
      <c r="F48" s="21">
        <f t="shared" si="1"/>
        <v>83.060999999999993</v>
      </c>
      <c r="G48" s="21">
        <f t="shared" si="1"/>
        <v>83.239000000000004</v>
      </c>
      <c r="H48" s="21">
        <f t="shared" si="1"/>
        <v>82.465000000000003</v>
      </c>
      <c r="I48" s="21">
        <f t="shared" si="1"/>
        <v>84.293999999999997</v>
      </c>
      <c r="J48" s="21">
        <f t="shared" si="1"/>
        <v>88.005999999999986</v>
      </c>
      <c r="K48" s="21">
        <f t="shared" si="1"/>
        <v>87.536000000000001</v>
      </c>
      <c r="L48" s="21">
        <f t="shared" si="1"/>
        <v>88.531999999999996</v>
      </c>
      <c r="M48" s="21">
        <f t="shared" si="1"/>
        <v>84.929999999999993</v>
      </c>
      <c r="N48" s="21">
        <f t="shared" si="1"/>
        <v>80.557000000000002</v>
      </c>
      <c r="O48" s="21">
        <f t="shared" si="1"/>
        <v>83.225000000000009</v>
      </c>
      <c r="P48" s="21">
        <f t="shared" si="1"/>
        <v>86.860000000000014</v>
      </c>
      <c r="Q48" s="21">
        <f t="shared" si="1"/>
        <v>86.214999999999989</v>
      </c>
      <c r="R48" s="21">
        <f t="shared" si="1"/>
        <v>84.770999999999987</v>
      </c>
      <c r="S48" s="21">
        <f t="shared" si="1"/>
        <v>83.596999999999994</v>
      </c>
      <c r="T48" s="21">
        <f t="shared" si="1"/>
        <v>83.753</v>
      </c>
      <c r="U48" s="21">
        <f t="shared" si="1"/>
        <v>70.965999999999994</v>
      </c>
      <c r="V48" s="21">
        <f t="shared" si="1"/>
        <v>77.042000000000016</v>
      </c>
      <c r="W48" s="21">
        <f t="shared" si="1"/>
        <v>76.086999999999989</v>
      </c>
      <c r="X48" s="21">
        <f t="shared" si="1"/>
        <v>73.241</v>
      </c>
      <c r="Y48" s="21">
        <f t="shared" si="1"/>
        <v>74.671999999999997</v>
      </c>
      <c r="Z48" s="21">
        <f t="shared" si="1"/>
        <v>72.688999999999993</v>
      </c>
      <c r="AA48" s="21">
        <f t="shared" si="1"/>
        <v>74.415000000000006</v>
      </c>
      <c r="AB48" s="21">
        <f t="shared" si="1"/>
        <v>73.570000000000007</v>
      </c>
      <c r="AC48" s="21">
        <f t="shared" si="1"/>
        <v>75.323999999999998</v>
      </c>
      <c r="AD48" s="21">
        <f t="shared" si="1"/>
        <v>76.339000000000013</v>
      </c>
      <c r="AE48" s="21">
        <f t="shared" si="1"/>
        <v>75.489999999999995</v>
      </c>
      <c r="AF48" s="21">
        <f t="shared" si="1"/>
        <v>76.387</v>
      </c>
      <c r="AG48" s="21">
        <f t="shared" si="1"/>
        <v>80.215000000000018</v>
      </c>
      <c r="AH48" s="21">
        <f t="shared" si="1"/>
        <v>76.958999999999989</v>
      </c>
      <c r="AI48" s="21"/>
      <c r="AJ48" s="39"/>
      <c r="AK48" s="8"/>
      <c r="AM48" s="6"/>
    </row>
    <row r="50" spans="1:34" x14ac:dyDescent="0.35">
      <c r="A50" s="72" t="s">
        <v>198</v>
      </c>
      <c r="B50" s="79">
        <f>Råstoff!B6</f>
        <v>4.548</v>
      </c>
      <c r="C50" s="79">
        <f>Råstoff!C6</f>
        <v>4.4889999999999999</v>
      </c>
      <c r="D50" s="79">
        <f>Råstoff!D6</f>
        <v>4.4660000000000002</v>
      </c>
      <c r="E50" s="79">
        <f>Råstoff!E6</f>
        <v>4.62</v>
      </c>
      <c r="F50" s="79">
        <f>Råstoff!F6</f>
        <v>4.6619999999999999</v>
      </c>
      <c r="G50" s="79">
        <f>Råstoff!G6</f>
        <v>4.8579999999999997</v>
      </c>
      <c r="H50" s="79">
        <f>Råstoff!H6</f>
        <v>4.7279999999999998</v>
      </c>
      <c r="I50" s="79">
        <f>Råstoff!I6</f>
        <v>4.8140000000000001</v>
      </c>
      <c r="J50" s="79">
        <f>Råstoff!J6</f>
        <v>5.1219999999999999</v>
      </c>
      <c r="K50" s="79">
        <f>Råstoff!K6</f>
        <v>4.726</v>
      </c>
      <c r="L50" s="79">
        <f>Råstoff!L6</f>
        <v>4.8179999999999996</v>
      </c>
      <c r="M50" s="79">
        <f>Råstoff!M6</f>
        <v>4.7309999999999999</v>
      </c>
      <c r="N50" s="79">
        <f>Råstoff!N6</f>
        <v>4.7050000000000001</v>
      </c>
      <c r="O50" s="79">
        <f>Råstoff!O6</f>
        <v>4.6230000000000002</v>
      </c>
      <c r="P50" s="79">
        <f>Råstoff!P6</f>
        <v>4.6390000000000002</v>
      </c>
      <c r="Q50" s="79">
        <f>Råstoff!Q6</f>
        <v>4.6580000000000004</v>
      </c>
      <c r="R50" s="79">
        <f>Råstoff!R6</f>
        <v>4.5649999999999995</v>
      </c>
      <c r="S50" s="79">
        <f>Råstoff!S6</f>
        <v>4.6609999999999996</v>
      </c>
      <c r="T50" s="79">
        <f>Råstoff!T6</f>
        <v>4.6820000000000004</v>
      </c>
      <c r="U50" s="79">
        <f>Råstoff!U6</f>
        <v>4.4290000000000003</v>
      </c>
      <c r="V50" s="79">
        <f>Råstoff!V6</f>
        <v>4.5789999999999997</v>
      </c>
      <c r="W50" s="79">
        <f>Råstoff!W6</f>
        <v>4.569</v>
      </c>
      <c r="X50" s="79">
        <f>Råstoff!X6</f>
        <v>4.6100000000000003</v>
      </c>
      <c r="Y50" s="79">
        <f>Råstoff!Y6</f>
        <v>4.6189999999999998</v>
      </c>
      <c r="Z50" s="79">
        <f>Råstoff!Z6</f>
        <v>4.6219999999999999</v>
      </c>
      <c r="AA50" s="79">
        <f>Råstoff!AA6</f>
        <v>4.6360000000000001</v>
      </c>
      <c r="AB50" s="79">
        <f>Råstoff!AB6</f>
        <v>4.5990000000000002</v>
      </c>
      <c r="AC50" s="79">
        <f>Råstoff!AC6</f>
        <v>4.6980000000000004</v>
      </c>
      <c r="AD50" s="79">
        <f>Råstoff!AD6</f>
        <v>4.7539999999999996</v>
      </c>
      <c r="AE50" s="79">
        <f>Råstoff!AE6</f>
        <v>4.6219999999999999</v>
      </c>
      <c r="AF50" s="79">
        <f>Råstoff!AF6</f>
        <v>4.57</v>
      </c>
      <c r="AG50" s="79">
        <f>Råstoff!AG6</f>
        <v>4.6470000000000002</v>
      </c>
      <c r="AH50" s="79">
        <f>Råstoff!AH6</f>
        <v>4.5110000000000001</v>
      </c>
    </row>
    <row r="51" spans="1:34" x14ac:dyDescent="0.35">
      <c r="A51" s="72" t="s">
        <v>199</v>
      </c>
      <c r="B51" s="79">
        <f>Råstoff!B7</f>
        <v>9.34</v>
      </c>
      <c r="C51" s="79">
        <f>Råstoff!C7</f>
        <v>7.532</v>
      </c>
      <c r="D51" s="79">
        <f>Råstoff!D7</f>
        <v>8.0129999999999999</v>
      </c>
      <c r="E51" s="79">
        <f>Råstoff!E7</f>
        <v>9.3070000000000004</v>
      </c>
      <c r="F51" s="79">
        <f>Råstoff!F7</f>
        <v>9.3149999999999995</v>
      </c>
      <c r="G51" s="79">
        <f>Råstoff!G7</f>
        <v>9.2780000000000005</v>
      </c>
      <c r="H51" s="79">
        <f>Råstoff!H7</f>
        <v>9.423</v>
      </c>
      <c r="I51" s="79">
        <f>Råstoff!I7</f>
        <v>12.265000000000001</v>
      </c>
      <c r="J51" s="79">
        <f>Råstoff!J7</f>
        <v>13.491</v>
      </c>
      <c r="K51" s="79">
        <f>Råstoff!K7</f>
        <v>13.269</v>
      </c>
      <c r="L51" s="79">
        <f>Råstoff!L7</f>
        <v>13.787000000000001</v>
      </c>
      <c r="M51" s="79">
        <f>Råstoff!M7</f>
        <v>19.332999999999998</v>
      </c>
      <c r="N51" s="79">
        <f>Råstoff!N7</f>
        <v>17.968</v>
      </c>
      <c r="O51" s="79">
        <f>Råstoff!O7</f>
        <v>20.398</v>
      </c>
      <c r="P51" s="79">
        <f>Råstoff!P7</f>
        <v>18.388999999999999</v>
      </c>
      <c r="Q51" s="79">
        <f>Råstoff!Q7</f>
        <v>17.760000000000002</v>
      </c>
      <c r="R51" s="79">
        <f>Råstoff!R7</f>
        <v>17.658999999999999</v>
      </c>
      <c r="S51" s="79">
        <f>Råstoff!S7</f>
        <v>18.341999999999999</v>
      </c>
      <c r="T51" s="79">
        <f>Råstoff!T7</f>
        <v>17.577999999999999</v>
      </c>
      <c r="U51" s="79">
        <f>Råstoff!U7</f>
        <v>15.923</v>
      </c>
      <c r="V51" s="79">
        <f>Råstoff!V7</f>
        <v>15.025</v>
      </c>
      <c r="W51" s="79">
        <f>Råstoff!W7</f>
        <v>15.29</v>
      </c>
      <c r="X51" s="79">
        <f>Råstoff!X7</f>
        <v>14.099</v>
      </c>
      <c r="Y51" s="79">
        <f>Råstoff!Y7</f>
        <v>15.901999999999999</v>
      </c>
      <c r="Z51" s="79">
        <f>Råstoff!Z7</f>
        <v>15.878</v>
      </c>
      <c r="AA51" s="79">
        <f>Råstoff!AA7</f>
        <v>17.004999999999999</v>
      </c>
      <c r="AB51" s="79">
        <f>Råstoff!AB7</f>
        <v>15.182</v>
      </c>
      <c r="AC51" s="79">
        <f>Råstoff!AC7</f>
        <v>12.403</v>
      </c>
      <c r="AD51" s="79">
        <f>Råstoff!AD7</f>
        <v>17.300999999999998</v>
      </c>
      <c r="AE51" s="79">
        <f>Råstoff!AE7</f>
        <v>17.431000000000001</v>
      </c>
      <c r="AF51" s="79">
        <f>Råstoff!AF7</f>
        <v>17.327000000000002</v>
      </c>
      <c r="AG51" s="79">
        <f>Råstoff!AG7</f>
        <v>16.347000000000001</v>
      </c>
      <c r="AH51" s="79">
        <f>Råstoff!AH7</f>
        <v>13.121</v>
      </c>
    </row>
    <row r="52" spans="1:34" x14ac:dyDescent="0.35">
      <c r="A52" s="72" t="s">
        <v>200</v>
      </c>
      <c r="B52" s="79">
        <f>Råstoff!B8</f>
        <v>1.0279999999999996</v>
      </c>
      <c r="C52" s="79">
        <f>Råstoff!C8</f>
        <v>0.74300000000000033</v>
      </c>
      <c r="D52" s="79">
        <f>Råstoff!D8</f>
        <v>0.63600000000000012</v>
      </c>
      <c r="E52" s="79">
        <f>Råstoff!E8</f>
        <v>0.61000000000000032</v>
      </c>
      <c r="F52" s="79">
        <f>Råstoff!F8</f>
        <v>1.04</v>
      </c>
      <c r="G52" s="79">
        <f>Råstoff!G8</f>
        <v>5.9390000000000001</v>
      </c>
      <c r="H52" s="79">
        <f>Råstoff!H8</f>
        <v>5.9440000000000008</v>
      </c>
      <c r="I52" s="79">
        <f>Råstoff!I8</f>
        <v>6.0630000000000006</v>
      </c>
      <c r="J52" s="79">
        <f>Råstoff!J8</f>
        <v>5.6329999999999991</v>
      </c>
      <c r="K52" s="79">
        <f>Råstoff!K8</f>
        <v>5.3330000000000002</v>
      </c>
      <c r="L52" s="79">
        <f>Råstoff!L8</f>
        <v>4.6069999999999993</v>
      </c>
      <c r="M52" s="79">
        <f>Råstoff!M8</f>
        <v>4.0380000000000003</v>
      </c>
      <c r="N52" s="79">
        <f>Råstoff!N8</f>
        <v>4.0549999999999997</v>
      </c>
      <c r="O52" s="79">
        <f>Råstoff!O8</f>
        <v>3.8470000000000004</v>
      </c>
      <c r="P52" s="79">
        <f>Råstoff!P8</f>
        <v>4.3089999999999993</v>
      </c>
      <c r="Q52" s="79">
        <f>Råstoff!Q8</f>
        <v>4.5280000000000005</v>
      </c>
      <c r="R52" s="79">
        <f>Råstoff!R8</f>
        <v>4.9410000000000007</v>
      </c>
      <c r="S52" s="79">
        <f>Råstoff!S8</f>
        <v>5.3460000000000001</v>
      </c>
      <c r="T52" s="79">
        <f>Råstoff!T8</f>
        <v>7.1679999999999993</v>
      </c>
      <c r="U52" s="79">
        <f>Råstoff!U8</f>
        <v>6.4700000000000006</v>
      </c>
      <c r="V52" s="79">
        <f>Råstoff!V8</f>
        <v>5.7840000000000007</v>
      </c>
      <c r="W52" s="79">
        <f>Råstoff!W8</f>
        <v>6.5299999999999994</v>
      </c>
      <c r="X52" s="79">
        <f>Råstoff!X8</f>
        <v>6.798</v>
      </c>
      <c r="Y52" s="79">
        <f>Råstoff!Y8</f>
        <v>4.9949999999999992</v>
      </c>
      <c r="Z52" s="79">
        <f>Råstoff!Z8</f>
        <v>6.2360000000000007</v>
      </c>
      <c r="AA52" s="79">
        <f>Råstoff!AA8</f>
        <v>6.0530000000000008</v>
      </c>
      <c r="AB52" s="79">
        <f>Råstoff!AB8</f>
        <v>6.1170000000000009</v>
      </c>
      <c r="AC52" s="79">
        <f>Råstoff!AC8</f>
        <v>7.0510000000000002</v>
      </c>
      <c r="AD52" s="79">
        <f>Råstoff!AD8</f>
        <v>6.6609999999999996</v>
      </c>
      <c r="AE52" s="79">
        <f>Råstoff!AE8</f>
        <v>6.9109999999999996</v>
      </c>
      <c r="AF52" s="79">
        <f>Råstoff!AF8</f>
        <v>6.4120000000000008</v>
      </c>
      <c r="AG52" s="79">
        <f>Råstoff!AG8</f>
        <v>6.1229999999999993</v>
      </c>
      <c r="AH52" s="79">
        <f>Råstoff!AH8</f>
        <v>5.6809999999999992</v>
      </c>
    </row>
    <row r="53" spans="1:34" x14ac:dyDescent="0.35">
      <c r="A53" s="72"/>
      <c r="B53" s="72"/>
      <c r="C53" s="72"/>
      <c r="D53" s="72"/>
      <c r="E53" s="72"/>
      <c r="F53" s="72"/>
      <c r="G53" s="72"/>
      <c r="H53" s="72"/>
      <c r="I53" s="72"/>
    </row>
    <row r="54" spans="1:34" x14ac:dyDescent="0.35">
      <c r="A54" s="6"/>
      <c r="B54" s="6"/>
      <c r="C54" s="6"/>
      <c r="D54" s="6"/>
      <c r="E54" s="6"/>
      <c r="F54" s="6"/>
      <c r="G54" s="6"/>
      <c r="H54" s="6"/>
      <c r="I54" s="6"/>
    </row>
    <row r="56" spans="1:34" x14ac:dyDescent="0.35">
      <c r="B56" s="5"/>
      <c r="C56" s="5"/>
    </row>
    <row r="86" spans="1:47" x14ac:dyDescent="0.35">
      <c r="A86" s="31" t="s">
        <v>179</v>
      </c>
      <c r="M86" s="7"/>
      <c r="N86" s="7"/>
      <c r="O86" s="7"/>
      <c r="P86" s="7"/>
      <c r="Q86" s="31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</row>
    <row r="87" spans="1:47" x14ac:dyDescent="0.35">
      <c r="A87" s="7"/>
      <c r="B87" s="7" t="s">
        <v>121</v>
      </c>
      <c r="C87" s="7" t="s">
        <v>122</v>
      </c>
      <c r="D87" s="7" t="s">
        <v>123</v>
      </c>
      <c r="E87" s="7" t="s">
        <v>124</v>
      </c>
      <c r="F87" s="7" t="s">
        <v>125</v>
      </c>
      <c r="G87" s="7" t="s">
        <v>126</v>
      </c>
      <c r="H87" s="7" t="s">
        <v>127</v>
      </c>
      <c r="I87" s="7" t="s">
        <v>128</v>
      </c>
      <c r="J87" s="7" t="s">
        <v>141</v>
      </c>
      <c r="K87" s="7">
        <v>2021</v>
      </c>
      <c r="L87" s="7">
        <v>2022</v>
      </c>
      <c r="M87" s="39"/>
      <c r="O87" s="8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</row>
    <row r="88" spans="1:47" x14ac:dyDescent="0.35">
      <c r="A88" s="6" t="s">
        <v>187</v>
      </c>
      <c r="B88" s="5">
        <v>19.748999999999999</v>
      </c>
      <c r="C88" s="5">
        <v>19.895</v>
      </c>
      <c r="D88" s="5">
        <v>20.36</v>
      </c>
      <c r="E88" s="5">
        <v>21.001999999999999</v>
      </c>
      <c r="F88" s="5">
        <v>21.434000000000001</v>
      </c>
      <c r="G88" s="5">
        <v>21.527999999999999</v>
      </c>
      <c r="H88" s="5">
        <v>22.391999999999999</v>
      </c>
      <c r="I88" s="5">
        <v>22.529</v>
      </c>
      <c r="J88" s="5">
        <v>22.791</v>
      </c>
      <c r="K88" s="5">
        <v>24.077999999999999</v>
      </c>
      <c r="L88" s="5">
        <v>23.733000000000001</v>
      </c>
      <c r="M88" s="39"/>
      <c r="O88" s="8"/>
      <c r="Q88" s="7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47" x14ac:dyDescent="0.35">
      <c r="A89" s="6" t="s">
        <v>201</v>
      </c>
      <c r="B89" s="5">
        <v>4.6100000000000003</v>
      </c>
      <c r="C89" s="5">
        <v>4.6189999999999998</v>
      </c>
      <c r="D89" s="5">
        <v>4.6219999999999999</v>
      </c>
      <c r="E89" s="5">
        <v>4.6360000000000001</v>
      </c>
      <c r="F89" s="5">
        <v>4.5990000000000002</v>
      </c>
      <c r="G89" s="5">
        <v>4.6980000000000004</v>
      </c>
      <c r="H89" s="5">
        <v>4.7539999999999996</v>
      </c>
      <c r="I89" s="5">
        <v>4.6219999999999999</v>
      </c>
      <c r="J89" s="5">
        <v>4.57</v>
      </c>
      <c r="K89" s="5">
        <v>4.6470000000000002</v>
      </c>
      <c r="L89" s="5">
        <v>4.5110000000000001</v>
      </c>
      <c r="M89" s="39"/>
      <c r="O89" s="8"/>
      <c r="Q89" s="7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47" x14ac:dyDescent="0.35">
      <c r="A90" s="6" t="s">
        <v>188</v>
      </c>
      <c r="B90" s="5">
        <v>8.8689999999999998</v>
      </c>
      <c r="C90" s="5">
        <v>9.0090000000000003</v>
      </c>
      <c r="D90" s="5">
        <v>9.3439999999999994</v>
      </c>
      <c r="E90" s="5">
        <v>9.0190000000000001</v>
      </c>
      <c r="F90" s="5">
        <v>9.4049999999999994</v>
      </c>
      <c r="G90" s="5">
        <v>9.8450000000000006</v>
      </c>
      <c r="H90" s="5">
        <v>9.5609999999999999</v>
      </c>
      <c r="I90" s="5">
        <v>9.4559999999999995</v>
      </c>
      <c r="J90" s="5">
        <v>9.4160000000000004</v>
      </c>
      <c r="K90" s="5">
        <v>9.66</v>
      </c>
      <c r="L90" s="5">
        <v>9.5259999999999998</v>
      </c>
      <c r="M90" s="39"/>
      <c r="O90" s="8"/>
      <c r="Q90" s="7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47" x14ac:dyDescent="0.35">
      <c r="A91" s="6" t="s">
        <v>189</v>
      </c>
      <c r="B91" s="5">
        <v>16.122</v>
      </c>
      <c r="C91" s="5">
        <v>16.436</v>
      </c>
      <c r="D91" s="5">
        <v>17.169</v>
      </c>
      <c r="E91" s="5">
        <v>17.838000000000001</v>
      </c>
      <c r="F91" s="5">
        <v>16.721</v>
      </c>
      <c r="G91" s="5">
        <v>16.460999999999999</v>
      </c>
      <c r="H91" s="5">
        <v>16.846</v>
      </c>
      <c r="I91" s="5">
        <v>17.111000000000001</v>
      </c>
      <c r="J91" s="5">
        <v>18.114000000000001</v>
      </c>
      <c r="K91" s="5">
        <v>19.113</v>
      </c>
      <c r="L91" s="5">
        <v>17.581</v>
      </c>
      <c r="M91" s="39"/>
      <c r="O91" s="8"/>
      <c r="Q91" s="7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47" x14ac:dyDescent="0.35">
      <c r="A92" s="6" t="s">
        <v>202</v>
      </c>
      <c r="B92" s="5">
        <v>14.099</v>
      </c>
      <c r="C92" s="5">
        <v>15.901999999999999</v>
      </c>
      <c r="D92" s="5">
        <v>15.878</v>
      </c>
      <c r="E92" s="5">
        <v>17.004999999999999</v>
      </c>
      <c r="F92" s="5">
        <v>15.182</v>
      </c>
      <c r="G92" s="5">
        <v>12.403</v>
      </c>
      <c r="H92" s="5">
        <v>17.300999999999998</v>
      </c>
      <c r="I92" s="5">
        <v>17.431000000000001</v>
      </c>
      <c r="J92" s="5">
        <v>17.327000000000002</v>
      </c>
      <c r="K92" s="5">
        <v>16.347000000000001</v>
      </c>
      <c r="L92" s="5">
        <v>13.121</v>
      </c>
      <c r="M92" s="39"/>
      <c r="O92" s="8"/>
      <c r="Q92" s="7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47" x14ac:dyDescent="0.35">
      <c r="A93" s="6" t="s">
        <v>190</v>
      </c>
      <c r="B93" s="5">
        <v>6.4379999999999997</v>
      </c>
      <c r="C93" s="5">
        <v>8.0570000000000004</v>
      </c>
      <c r="D93" s="5">
        <v>6.8840000000000003</v>
      </c>
      <c r="E93" s="5">
        <v>7.5369999999999999</v>
      </c>
      <c r="F93" s="5">
        <v>6.625</v>
      </c>
      <c r="G93" s="5">
        <v>7.6390000000000002</v>
      </c>
      <c r="H93" s="5">
        <v>7.7560000000000002</v>
      </c>
      <c r="I93" s="5">
        <v>6.5830000000000002</v>
      </c>
      <c r="J93" s="5">
        <v>6.8010000000000002</v>
      </c>
      <c r="K93" s="5">
        <v>6.6239999999999997</v>
      </c>
      <c r="L93" s="5">
        <v>5.7770000000000001</v>
      </c>
      <c r="M93" s="39"/>
      <c r="O93" s="8"/>
      <c r="Q93" s="7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47" x14ac:dyDescent="0.35">
      <c r="A94" s="6" t="s">
        <v>192</v>
      </c>
      <c r="B94" s="5">
        <v>4.1139999999999999</v>
      </c>
      <c r="C94" s="5">
        <v>4.2240000000000002</v>
      </c>
      <c r="D94" s="5">
        <v>3.8149999999999999</v>
      </c>
      <c r="E94" s="5">
        <v>3.9169999999999998</v>
      </c>
      <c r="F94" s="5">
        <v>3.9969999999999999</v>
      </c>
      <c r="G94" s="5">
        <v>4.17</v>
      </c>
      <c r="H94" s="5">
        <v>4.3150000000000004</v>
      </c>
      <c r="I94" s="5">
        <v>4.1379999999999999</v>
      </c>
      <c r="J94" s="5">
        <v>3.879</v>
      </c>
      <c r="K94" s="5">
        <v>4.0449999999999999</v>
      </c>
      <c r="L94" s="5">
        <v>4.1050000000000004</v>
      </c>
      <c r="M94" s="39"/>
      <c r="O94" s="8"/>
      <c r="Q94" s="7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47" x14ac:dyDescent="0.35">
      <c r="A95" s="6" t="s">
        <v>203</v>
      </c>
      <c r="B95" s="5">
        <v>6.798</v>
      </c>
      <c r="C95" s="5">
        <v>4.9949999999999992</v>
      </c>
      <c r="D95" s="5">
        <v>6.2360000000000007</v>
      </c>
      <c r="E95" s="5">
        <v>6.0530000000000008</v>
      </c>
      <c r="F95" s="5">
        <v>6.1170000000000009</v>
      </c>
      <c r="G95" s="5">
        <v>7.0510000000000002</v>
      </c>
      <c r="H95" s="5">
        <v>6.6609999999999996</v>
      </c>
      <c r="I95" s="5">
        <v>6.9109999999999996</v>
      </c>
      <c r="J95" s="5">
        <v>6.4120000000000008</v>
      </c>
      <c r="K95" s="5">
        <v>6.1229999999999993</v>
      </c>
      <c r="L95" s="5">
        <v>5.6809999999999992</v>
      </c>
      <c r="M95" s="39"/>
      <c r="O95" s="8"/>
      <c r="Q95" s="7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47" x14ac:dyDescent="0.35">
      <c r="A96" s="6" t="s">
        <v>193</v>
      </c>
      <c r="B96" s="5">
        <v>9.2170000000000005</v>
      </c>
      <c r="C96" s="5">
        <v>8.1389999999999993</v>
      </c>
      <c r="D96" s="5">
        <v>6.4139999999999997</v>
      </c>
      <c r="E96" s="5">
        <v>6.4630000000000001</v>
      </c>
      <c r="F96" s="5">
        <v>6.7930000000000001</v>
      </c>
      <c r="G96" s="5">
        <v>7.0730000000000004</v>
      </c>
      <c r="H96" s="5">
        <v>7.1959999999999997</v>
      </c>
      <c r="I96" s="5">
        <v>7.23</v>
      </c>
      <c r="J96" s="5">
        <v>6.8949999999999996</v>
      </c>
      <c r="K96" s="5">
        <v>7.52</v>
      </c>
      <c r="L96" s="5">
        <v>7.2309999999999999</v>
      </c>
      <c r="M96" s="39"/>
      <c r="O96" s="8"/>
      <c r="Q96" s="7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35">
      <c r="A97" s="6" t="s">
        <v>194</v>
      </c>
      <c r="B97" s="5">
        <v>4.2519999999999998</v>
      </c>
      <c r="C97" s="5">
        <v>4.2880000000000003</v>
      </c>
      <c r="D97" s="5">
        <v>4.2309999999999999</v>
      </c>
      <c r="E97" s="5">
        <v>4.3970000000000002</v>
      </c>
      <c r="F97" s="5">
        <v>4.5709999999999997</v>
      </c>
      <c r="G97" s="5">
        <v>4.8739999999999997</v>
      </c>
      <c r="H97" s="5">
        <v>4.4290000000000003</v>
      </c>
      <c r="I97" s="5">
        <v>4.4210000000000003</v>
      </c>
      <c r="J97" s="5">
        <v>4.5709999999999997</v>
      </c>
      <c r="K97" s="5">
        <v>4.7990000000000004</v>
      </c>
      <c r="L97" s="5">
        <v>4.6520000000000001</v>
      </c>
      <c r="M97" s="39"/>
      <c r="O97" s="8"/>
      <c r="Q97" s="7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35">
      <c r="A98" s="6" t="s">
        <v>195</v>
      </c>
      <c r="B98" s="5">
        <v>2.0739999999999998</v>
      </c>
      <c r="C98" s="5">
        <v>2.1640000000000001</v>
      </c>
      <c r="D98" s="5">
        <v>2.2040000000000002</v>
      </c>
      <c r="E98" s="5">
        <v>2.0009999999999999</v>
      </c>
      <c r="F98" s="5">
        <v>1.9139999999999999</v>
      </c>
      <c r="G98" s="5">
        <v>1.7230000000000001</v>
      </c>
      <c r="H98" s="5">
        <v>1.6559999999999999</v>
      </c>
      <c r="I98" s="5">
        <v>1.839</v>
      </c>
      <c r="J98" s="5">
        <v>1.867</v>
      </c>
      <c r="K98" s="5">
        <v>2.1619999999999999</v>
      </c>
      <c r="L98" s="5">
        <v>2.0710000000000002</v>
      </c>
      <c r="M98" s="39"/>
      <c r="O98" s="8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35">
      <c r="A99" s="6" t="s">
        <v>196</v>
      </c>
      <c r="B99" s="5">
        <v>1.0189999999999999</v>
      </c>
      <c r="C99" s="5">
        <v>0.97</v>
      </c>
      <c r="D99" s="5">
        <v>0.89200000000000002</v>
      </c>
      <c r="E99" s="5">
        <v>0.84899999999999998</v>
      </c>
      <c r="F99" s="5">
        <v>0.83399999999999996</v>
      </c>
      <c r="G99" s="5">
        <v>0.94499999999999995</v>
      </c>
      <c r="H99" s="5">
        <v>0.92900000000000005</v>
      </c>
      <c r="I99" s="5">
        <v>0.94599999999999995</v>
      </c>
      <c r="J99" s="5">
        <v>0.84499999999999997</v>
      </c>
      <c r="K99" s="5">
        <v>0.89400000000000002</v>
      </c>
      <c r="L99" s="5">
        <v>0.82599999999999996</v>
      </c>
      <c r="M99" s="39"/>
      <c r="O99" s="8"/>
      <c r="Q99" s="7"/>
      <c r="R99" s="1"/>
      <c r="S99" s="1"/>
      <c r="T99" s="1"/>
      <c r="U99" s="1"/>
      <c r="V99" s="1"/>
      <c r="W99" s="1"/>
      <c r="X99" s="1"/>
      <c r="Y99" s="1"/>
      <c r="Z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35">
      <c r="A100" s="6" t="s">
        <v>197</v>
      </c>
      <c r="B100" s="5">
        <v>1.387</v>
      </c>
      <c r="C100" s="5">
        <v>1.49</v>
      </c>
      <c r="D100" s="5">
        <v>1.3759999999999999</v>
      </c>
      <c r="E100" s="5">
        <v>1.3919999999999999</v>
      </c>
      <c r="F100" s="5">
        <v>1.276</v>
      </c>
      <c r="G100" s="5">
        <v>1.0660000000000001</v>
      </c>
      <c r="H100" s="5">
        <v>1.2589999999999999</v>
      </c>
      <c r="I100" s="5">
        <v>1.2370000000000001</v>
      </c>
      <c r="J100" s="5">
        <v>1.208</v>
      </c>
      <c r="K100" s="5">
        <v>1.32</v>
      </c>
      <c r="L100" s="51">
        <v>1.4570000000000001</v>
      </c>
      <c r="M100" s="39"/>
      <c r="N100" s="7"/>
      <c r="O100" s="8"/>
      <c r="P100" s="7"/>
      <c r="Q100" s="7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</row>
    <row r="101" spans="1:39" x14ac:dyDescent="0.35">
      <c r="A101" s="7" t="s">
        <v>152</v>
      </c>
      <c r="B101" s="21">
        <v>98.748000000000005</v>
      </c>
      <c r="C101" s="21">
        <v>100.18799999999999</v>
      </c>
      <c r="D101" s="21">
        <v>99.424999999999997</v>
      </c>
      <c r="E101" s="21">
        <v>102.10900000000001</v>
      </c>
      <c r="F101" s="21">
        <v>99.468000000000018</v>
      </c>
      <c r="G101" s="21">
        <v>99.475999999999985</v>
      </c>
      <c r="H101" s="21">
        <v>105.05500000000001</v>
      </c>
      <c r="I101" s="21">
        <v>104.45400000000001</v>
      </c>
      <c r="J101" s="21">
        <v>104.69600000000001</v>
      </c>
      <c r="K101" s="21">
        <v>107.33200000000001</v>
      </c>
      <c r="L101" s="21">
        <v>100.27199999999998</v>
      </c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</sheetData>
  <phoneticPr fontId="8" type="noConversion"/>
  <hyperlinks>
    <hyperlink ref="A2" r:id="rId1" xr:uid="{9C33ACFD-928B-4F97-85F6-94ACDB3A766C}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31145-62F2-46BD-96AE-FBAC72EE1364}">
  <sheetPr>
    <tabColor theme="9" tint="0.39997558519241921"/>
  </sheetPr>
  <dimension ref="A1:AK41"/>
  <sheetViews>
    <sheetView zoomScale="59" zoomScaleNormal="59" workbookViewId="0">
      <pane xSplit="1" ySplit="5" topLeftCell="B6" activePane="bottomRight" state="frozen"/>
      <selection activeCell="H32" sqref="H32"/>
      <selection pane="topRight" activeCell="H32" sqref="H32"/>
      <selection pane="bottomLeft" activeCell="H32" sqref="H32"/>
      <selection pane="bottomRight" activeCell="H32" sqref="H32"/>
    </sheetView>
  </sheetViews>
  <sheetFormatPr baseColWidth="10" defaultColWidth="11.453125" defaultRowHeight="14.5" x14ac:dyDescent="0.35"/>
  <cols>
    <col min="1" max="1" width="9.54296875" customWidth="1"/>
    <col min="2" max="31" width="5.54296875" bestFit="1" customWidth="1"/>
    <col min="32" max="33" width="5.54296875" customWidth="1"/>
    <col min="34" max="34" width="7" customWidth="1"/>
    <col min="36" max="36" width="10.54296875" customWidth="1"/>
  </cols>
  <sheetData>
    <row r="1" spans="1:36" ht="18.5" x14ac:dyDescent="0.45">
      <c r="A1" s="2" t="s">
        <v>94</v>
      </c>
    </row>
    <row r="2" spans="1:36" x14ac:dyDescent="0.35">
      <c r="A2" s="4" t="s">
        <v>1</v>
      </c>
    </row>
    <row r="3" spans="1:36" x14ac:dyDescent="0.35">
      <c r="A3" s="3" t="s">
        <v>83</v>
      </c>
      <c r="B3" s="6" t="s">
        <v>96</v>
      </c>
      <c r="E3" s="7" t="s">
        <v>97</v>
      </c>
    </row>
    <row r="4" spans="1:36" x14ac:dyDescent="0.35">
      <c r="A4" s="31" t="s">
        <v>169</v>
      </c>
    </row>
    <row r="5" spans="1:36" s="7" customFormat="1" x14ac:dyDescent="0.35">
      <c r="B5" s="7" t="s">
        <v>99</v>
      </c>
      <c r="C5" s="7" t="s">
        <v>100</v>
      </c>
      <c r="D5" s="7" t="s">
        <v>101</v>
      </c>
      <c r="E5" s="7" t="s">
        <v>102</v>
      </c>
      <c r="F5" s="7" t="s">
        <v>103</v>
      </c>
      <c r="G5" s="7" t="s">
        <v>104</v>
      </c>
      <c r="H5" s="7" t="s">
        <v>105</v>
      </c>
      <c r="I5" s="7" t="s">
        <v>106</v>
      </c>
      <c r="J5" s="7" t="s">
        <v>107</v>
      </c>
      <c r="K5" s="7" t="s">
        <v>108</v>
      </c>
      <c r="L5" s="7" t="s">
        <v>109</v>
      </c>
      <c r="M5" s="7" t="s">
        <v>110</v>
      </c>
      <c r="N5" s="7" t="s">
        <v>111</v>
      </c>
      <c r="O5" s="7" t="s">
        <v>112</v>
      </c>
      <c r="P5" s="7" t="s">
        <v>113</v>
      </c>
      <c r="Q5" s="7" t="s">
        <v>114</v>
      </c>
      <c r="R5" s="7" t="s">
        <v>115</v>
      </c>
      <c r="S5" s="7" t="s">
        <v>116</v>
      </c>
      <c r="T5" s="7" t="s">
        <v>117</v>
      </c>
      <c r="U5" s="7" t="s">
        <v>118</v>
      </c>
      <c r="V5" s="7" t="s">
        <v>119</v>
      </c>
      <c r="W5" s="7" t="s">
        <v>120</v>
      </c>
      <c r="X5" s="7" t="s">
        <v>121</v>
      </c>
      <c r="Y5" s="7" t="s">
        <v>122</v>
      </c>
      <c r="Z5" s="7" t="s">
        <v>123</v>
      </c>
      <c r="AA5" s="7" t="s">
        <v>124</v>
      </c>
      <c r="AB5" s="7" t="s">
        <v>125</v>
      </c>
      <c r="AC5" s="7" t="s">
        <v>126</v>
      </c>
      <c r="AD5" s="7" t="s">
        <v>127</v>
      </c>
      <c r="AE5" s="7" t="s">
        <v>128</v>
      </c>
      <c r="AF5" s="7" t="s">
        <v>141</v>
      </c>
      <c r="AG5" s="7">
        <v>2021</v>
      </c>
      <c r="AH5" s="7">
        <v>2022</v>
      </c>
      <c r="AJ5" s="7" t="s">
        <v>170</v>
      </c>
    </row>
    <row r="6" spans="1:36" x14ac:dyDescent="0.35">
      <c r="A6" s="6" t="s">
        <v>204</v>
      </c>
      <c r="B6" s="1">
        <v>21.815000000000001</v>
      </c>
      <c r="C6" s="1">
        <v>21.204999999999998</v>
      </c>
      <c r="D6" s="1">
        <v>20.715</v>
      </c>
      <c r="E6" s="1">
        <v>20.497</v>
      </c>
      <c r="F6" s="1">
        <v>20.297999999999998</v>
      </c>
      <c r="G6" s="1">
        <v>19.904</v>
      </c>
      <c r="H6" s="1">
        <v>20.648</v>
      </c>
      <c r="I6" s="1">
        <v>20.315999999999999</v>
      </c>
      <c r="J6" s="1">
        <v>20.530999999999999</v>
      </c>
      <c r="K6" s="1">
        <v>20.396000000000001</v>
      </c>
      <c r="L6" s="1">
        <v>19.806000000000001</v>
      </c>
      <c r="M6" s="1">
        <v>20.538</v>
      </c>
      <c r="N6" s="1">
        <v>20.388000000000002</v>
      </c>
      <c r="O6" s="1">
        <v>20.158999999999999</v>
      </c>
      <c r="P6" s="1">
        <v>20.055</v>
      </c>
      <c r="Q6" s="1">
        <v>19.318999999999999</v>
      </c>
      <c r="R6" s="1">
        <v>18.582999999999998</v>
      </c>
      <c r="S6" s="1">
        <v>17.622</v>
      </c>
      <c r="T6" s="1">
        <v>16.513000000000002</v>
      </c>
      <c r="U6" s="1">
        <v>15.522</v>
      </c>
      <c r="V6" s="1">
        <v>14.625</v>
      </c>
      <c r="W6" s="1">
        <v>13.324999999999999</v>
      </c>
      <c r="X6" s="1">
        <v>12.439</v>
      </c>
      <c r="Y6" s="1">
        <v>11.617000000000001</v>
      </c>
      <c r="Z6" s="1">
        <v>11.084</v>
      </c>
      <c r="AA6" s="1">
        <v>10.475</v>
      </c>
      <c r="AB6" s="1">
        <v>9.85</v>
      </c>
      <c r="AC6" s="1">
        <v>9.6010000000000009</v>
      </c>
      <c r="AD6" s="1">
        <v>9.2390000000000008</v>
      </c>
      <c r="AE6" s="1">
        <v>8.4990000000000006</v>
      </c>
      <c r="AF6" s="1">
        <v>8.0429999999999993</v>
      </c>
      <c r="AG6" s="1">
        <v>7.4669999999999996</v>
      </c>
      <c r="AH6" s="1">
        <v>7.4089999999999998</v>
      </c>
    </row>
    <row r="7" spans="1:36" x14ac:dyDescent="0.35">
      <c r="A7" s="6" t="s">
        <v>205</v>
      </c>
      <c r="B7" s="1">
        <v>7.9169999999999998</v>
      </c>
      <c r="C7" s="1">
        <v>8.0909999999999993</v>
      </c>
      <c r="D7" s="1">
        <v>8.7070000000000007</v>
      </c>
      <c r="E7" s="1">
        <v>9.6820000000000004</v>
      </c>
      <c r="F7" s="1">
        <v>9.4789999999999992</v>
      </c>
      <c r="G7" s="1">
        <v>10.157999999999999</v>
      </c>
      <c r="H7" s="1">
        <v>10.738</v>
      </c>
      <c r="I7" s="1">
        <v>11.058</v>
      </c>
      <c r="J7" s="1">
        <v>11.718</v>
      </c>
      <c r="K7" s="1">
        <v>13.465999999999999</v>
      </c>
      <c r="L7" s="1">
        <v>13.407</v>
      </c>
      <c r="M7" s="1">
        <v>14.553000000000001</v>
      </c>
      <c r="N7" s="1">
        <v>14.971</v>
      </c>
      <c r="O7" s="1">
        <v>15.805</v>
      </c>
      <c r="P7" s="1">
        <v>16.998000000000001</v>
      </c>
      <c r="Q7" s="1">
        <v>18.318999999999999</v>
      </c>
      <c r="R7" s="1">
        <v>20.102</v>
      </c>
      <c r="S7" s="1">
        <v>21.878</v>
      </c>
      <c r="T7" s="1">
        <v>22.405999999999999</v>
      </c>
      <c r="U7" s="1">
        <v>22.757999999999999</v>
      </c>
      <c r="V7" s="1">
        <v>24.46</v>
      </c>
      <c r="W7" s="1">
        <v>25.5</v>
      </c>
      <c r="X7" s="1">
        <v>26.373999999999999</v>
      </c>
      <c r="Y7" s="1">
        <v>27.306000000000001</v>
      </c>
      <c r="Z7" s="1">
        <v>28.600999999999999</v>
      </c>
      <c r="AA7" s="1">
        <v>29.396999999999998</v>
      </c>
      <c r="AB7" s="1">
        <v>28.898</v>
      </c>
      <c r="AC7" s="1">
        <v>25.867999999999999</v>
      </c>
      <c r="AD7" s="1">
        <v>27.151</v>
      </c>
      <c r="AE7" s="1">
        <v>25.422000000000001</v>
      </c>
      <c r="AF7" s="1">
        <v>24.510999999999999</v>
      </c>
      <c r="AG7" s="1">
        <v>26.388999999999999</v>
      </c>
      <c r="AH7" s="1">
        <v>26.279</v>
      </c>
    </row>
    <row r="8" spans="1:36" x14ac:dyDescent="0.35">
      <c r="A8" s="6" t="s">
        <v>206</v>
      </c>
      <c r="B8" s="1">
        <v>6.8</v>
      </c>
      <c r="C8" s="1">
        <v>6.1989999999999998</v>
      </c>
      <c r="D8" s="1">
        <v>6.81</v>
      </c>
      <c r="E8" s="1">
        <v>7.1870000000000003</v>
      </c>
      <c r="F8" s="1">
        <v>7.1109999999999998</v>
      </c>
      <c r="G8" s="1">
        <v>9.266</v>
      </c>
      <c r="H8" s="1">
        <v>9.5969999999999995</v>
      </c>
      <c r="I8" s="1">
        <v>10.486000000000001</v>
      </c>
      <c r="J8" s="1">
        <v>10.702</v>
      </c>
      <c r="K8" s="1">
        <v>11.065</v>
      </c>
      <c r="L8" s="1">
        <v>9.0570000000000004</v>
      </c>
      <c r="M8" s="1">
        <v>8.4600000000000009</v>
      </c>
      <c r="N8" s="1">
        <v>8.39</v>
      </c>
      <c r="O8" s="1">
        <v>9.6319999999999997</v>
      </c>
      <c r="P8" s="1">
        <v>9.3620000000000001</v>
      </c>
      <c r="Q8" s="1">
        <v>9.0419999999999998</v>
      </c>
      <c r="R8" s="1">
        <v>9.7170000000000005</v>
      </c>
      <c r="S8" s="1">
        <v>9.6310000000000002</v>
      </c>
      <c r="T8" s="1">
        <v>8.9329999999999998</v>
      </c>
      <c r="U8" s="1">
        <v>8.7309999999999999</v>
      </c>
      <c r="V8" s="1">
        <v>9.9220000000000006</v>
      </c>
      <c r="W8" s="1">
        <v>10.071</v>
      </c>
      <c r="X8" s="1">
        <v>10.180999999999999</v>
      </c>
      <c r="Y8" s="1">
        <v>10.244</v>
      </c>
      <c r="Z8" s="1">
        <v>10.236000000000001</v>
      </c>
      <c r="AA8" s="1">
        <v>9.4440000000000008</v>
      </c>
      <c r="AB8" s="1">
        <v>8.9600000000000009</v>
      </c>
      <c r="AC8" s="1">
        <v>9.1029999999999998</v>
      </c>
      <c r="AD8" s="1">
        <v>9.07</v>
      </c>
      <c r="AE8" s="1">
        <v>9.8610000000000007</v>
      </c>
      <c r="AF8" s="1">
        <v>9.5730000000000004</v>
      </c>
      <c r="AG8" s="1">
        <v>9.3260000000000005</v>
      </c>
      <c r="AH8" s="1">
        <v>9.6620000000000008</v>
      </c>
    </row>
    <row r="9" spans="1:36" x14ac:dyDescent="0.35">
      <c r="A9" s="6" t="s">
        <v>29</v>
      </c>
      <c r="B9" s="1">
        <v>2.6059999999999999</v>
      </c>
      <c r="C9" s="1">
        <v>2.68</v>
      </c>
      <c r="D9" s="1">
        <v>2.7669999999999999</v>
      </c>
      <c r="E9" s="1">
        <v>2.7589999999999999</v>
      </c>
      <c r="F9" s="1">
        <v>3.0960000000000001</v>
      </c>
      <c r="G9" s="1">
        <v>3.3260000000000001</v>
      </c>
      <c r="H9" s="1">
        <v>3.6920000000000002</v>
      </c>
      <c r="I9" s="1">
        <v>3.798</v>
      </c>
      <c r="J9" s="1">
        <v>3.887</v>
      </c>
      <c r="K9" s="1">
        <v>4.452</v>
      </c>
      <c r="L9" s="1">
        <v>4.0780000000000003</v>
      </c>
      <c r="M9" s="1">
        <v>4.1059999999999999</v>
      </c>
      <c r="N9" s="1">
        <v>3.52</v>
      </c>
      <c r="O9" s="1">
        <v>3.6850000000000001</v>
      </c>
      <c r="P9" s="1">
        <v>3.6829999999999998</v>
      </c>
      <c r="Q9" s="1">
        <v>3.6339999999999999</v>
      </c>
      <c r="R9" s="1">
        <v>3.8050000000000002</v>
      </c>
      <c r="S9" s="1">
        <v>3.8570000000000002</v>
      </c>
      <c r="T9" s="1">
        <v>4.1639999999999997</v>
      </c>
      <c r="U9" s="1">
        <v>4.1239999999999997</v>
      </c>
      <c r="V9" s="1">
        <v>4.0570000000000004</v>
      </c>
      <c r="W9" s="1">
        <v>4.2510000000000003</v>
      </c>
      <c r="X9" s="1">
        <v>4.3689999999999998</v>
      </c>
      <c r="Y9" s="1">
        <v>4.16</v>
      </c>
      <c r="Z9" s="1">
        <v>4.5469999999999997</v>
      </c>
      <c r="AA9" s="1">
        <v>4.3499999999999996</v>
      </c>
      <c r="AB9" s="1">
        <v>4.1139999999999999</v>
      </c>
      <c r="AC9" s="1">
        <v>4.2009999999999996</v>
      </c>
      <c r="AD9" s="1">
        <v>4.5209999999999999</v>
      </c>
      <c r="AE9" s="1">
        <v>4.2320000000000002</v>
      </c>
      <c r="AF9" s="1">
        <v>3.0190000000000001</v>
      </c>
      <c r="AG9" s="1">
        <v>3.0019999999999998</v>
      </c>
      <c r="AH9" s="1">
        <v>4.0119999999999996</v>
      </c>
    </row>
    <row r="10" spans="1:36" x14ac:dyDescent="0.35">
      <c r="A10" s="6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2E-3</v>
      </c>
      <c r="J10" s="1">
        <v>2E-3</v>
      </c>
      <c r="K10" s="1">
        <v>3.0000000000000001E-3</v>
      </c>
      <c r="L10" s="1">
        <v>6.0000000000000001E-3</v>
      </c>
      <c r="M10" s="1">
        <v>1.4999999999999999E-2</v>
      </c>
      <c r="N10" s="1">
        <v>5.8000000000000003E-2</v>
      </c>
      <c r="O10" s="1">
        <v>0.11600000000000001</v>
      </c>
      <c r="P10" s="1">
        <v>0.152</v>
      </c>
      <c r="Q10" s="1">
        <v>0.14699999999999999</v>
      </c>
      <c r="R10" s="1">
        <v>0.161</v>
      </c>
      <c r="S10" s="1">
        <v>0.52</v>
      </c>
      <c r="T10" s="1">
        <v>0.60499999999999998</v>
      </c>
      <c r="U10" s="1">
        <v>0.64400000000000002</v>
      </c>
      <c r="V10" s="1">
        <v>0.73199999999999998</v>
      </c>
      <c r="W10" s="1">
        <v>0.81699999999999995</v>
      </c>
      <c r="X10" s="1">
        <v>1.075</v>
      </c>
      <c r="Y10" s="1">
        <v>1.2809999999999999</v>
      </c>
      <c r="Z10" s="1">
        <v>1.4690000000000001</v>
      </c>
      <c r="AA10" s="1">
        <v>1.444</v>
      </c>
      <c r="AB10" s="1">
        <v>1.343</v>
      </c>
      <c r="AC10" s="1">
        <v>1.4059999999999999</v>
      </c>
      <c r="AD10" s="1">
        <v>1.07</v>
      </c>
      <c r="AE10" s="1">
        <v>1.0389999999999999</v>
      </c>
      <c r="AF10" s="1">
        <v>0.98199999999999998</v>
      </c>
      <c r="AG10" s="1">
        <v>0.97099999999999997</v>
      </c>
      <c r="AH10" s="1">
        <v>1.234</v>
      </c>
    </row>
    <row r="11" spans="1:36" x14ac:dyDescent="0.35">
      <c r="A11" s="6" t="s">
        <v>138</v>
      </c>
      <c r="B11" s="1">
        <v>0.49199999999999999</v>
      </c>
      <c r="C11" s="1">
        <v>0.48899999999999999</v>
      </c>
      <c r="D11" s="1">
        <v>0.49399999999999999</v>
      </c>
      <c r="E11" s="1">
        <v>0.51</v>
      </c>
      <c r="F11" s="1">
        <v>0.5</v>
      </c>
      <c r="G11" s="1">
        <v>0.52900000000000003</v>
      </c>
      <c r="H11" s="1">
        <v>0.50600000000000001</v>
      </c>
      <c r="I11" s="1">
        <v>0.499</v>
      </c>
      <c r="J11" s="1">
        <v>0.52600000000000002</v>
      </c>
      <c r="K11" s="1">
        <v>0.504</v>
      </c>
      <c r="L11" s="1">
        <v>0.54200000000000004</v>
      </c>
      <c r="M11" s="1">
        <v>0.55500000000000005</v>
      </c>
      <c r="N11" s="1">
        <v>0.54900000000000004</v>
      </c>
      <c r="O11" s="1">
        <v>0.53200000000000003</v>
      </c>
      <c r="P11" s="1">
        <v>0.505</v>
      </c>
      <c r="Q11" s="1">
        <v>0.51900000000000002</v>
      </c>
      <c r="R11" s="1">
        <v>0.55700000000000005</v>
      </c>
      <c r="S11" s="1">
        <v>0.54400000000000004</v>
      </c>
      <c r="T11" s="1">
        <v>0.59699999999999998</v>
      </c>
      <c r="U11" s="1">
        <v>0.58199999999999996</v>
      </c>
      <c r="V11" s="1">
        <v>0.57099999999999995</v>
      </c>
      <c r="W11" s="1">
        <v>0.54700000000000004</v>
      </c>
      <c r="X11" s="1">
        <v>0.622</v>
      </c>
      <c r="Y11" s="1">
        <v>0.627</v>
      </c>
      <c r="Z11" s="1">
        <v>0.65300000000000002</v>
      </c>
      <c r="AA11" s="1">
        <v>0.79600000000000004</v>
      </c>
      <c r="AB11" s="1">
        <v>0.85199999999999998</v>
      </c>
      <c r="AC11" s="1">
        <v>1.0489999999999999</v>
      </c>
      <c r="AD11" s="1">
        <v>1.2070000000000001</v>
      </c>
      <c r="AE11" s="1">
        <v>1.4239999999999999</v>
      </c>
      <c r="AF11" s="1">
        <v>1.7669999999999999</v>
      </c>
      <c r="AG11" s="1">
        <v>2.2280000000000002</v>
      </c>
      <c r="AH11" s="1">
        <v>2.907</v>
      </c>
    </row>
    <row r="12" spans="1:36" x14ac:dyDescent="0.35">
      <c r="A12" s="6" t="s">
        <v>207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1.6E-2</v>
      </c>
      <c r="Q12" s="1">
        <v>3.2000000000000001E-2</v>
      </c>
      <c r="R12" s="1">
        <v>6.4000000000000001E-2</v>
      </c>
      <c r="S12" s="1">
        <v>0.35299999999999998</v>
      </c>
      <c r="T12" s="1">
        <v>0.93899999999999995</v>
      </c>
      <c r="U12" s="1">
        <v>1.1080000000000001</v>
      </c>
      <c r="V12" s="1">
        <v>1.353</v>
      </c>
      <c r="W12" s="1">
        <v>1.3480000000000001</v>
      </c>
      <c r="X12" s="1">
        <v>1.554</v>
      </c>
      <c r="Y12" s="1">
        <v>1.5009999999999999</v>
      </c>
      <c r="Z12" s="1">
        <v>1.4970000000000001</v>
      </c>
      <c r="AA12" s="1">
        <v>1.7609999999999999</v>
      </c>
      <c r="AB12" s="1">
        <v>3.7570000000000001</v>
      </c>
      <c r="AC12" s="1">
        <v>5.8710000000000004</v>
      </c>
      <c r="AD12" s="1">
        <v>4.4720000000000004</v>
      </c>
      <c r="AE12" s="1">
        <v>5.649</v>
      </c>
      <c r="AF12" s="1">
        <v>4.8470000000000004</v>
      </c>
      <c r="AG12" s="1">
        <v>4.5960000000000001</v>
      </c>
      <c r="AH12" s="1">
        <v>4.383</v>
      </c>
    </row>
    <row r="14" spans="1:36" s="7" customFormat="1" x14ac:dyDescent="0.35">
      <c r="A14" s="6" t="s">
        <v>152</v>
      </c>
      <c r="B14" s="28">
        <f>SUM(B6:B13)</f>
        <v>39.629999999999995</v>
      </c>
      <c r="C14" s="28">
        <f t="shared" ref="C14:AH14" si="0">SUM(C6:C13)</f>
        <v>38.663999999999994</v>
      </c>
      <c r="D14" s="28">
        <f t="shared" si="0"/>
        <v>39.493000000000002</v>
      </c>
      <c r="E14" s="28">
        <f t="shared" si="0"/>
        <v>40.634999999999998</v>
      </c>
      <c r="F14" s="28">
        <f t="shared" si="0"/>
        <v>40.483999999999995</v>
      </c>
      <c r="G14" s="28">
        <f t="shared" si="0"/>
        <v>43.183</v>
      </c>
      <c r="H14" s="28">
        <f t="shared" si="0"/>
        <v>45.180999999999997</v>
      </c>
      <c r="I14" s="28">
        <f t="shared" si="0"/>
        <v>46.159000000000006</v>
      </c>
      <c r="J14" s="28">
        <f t="shared" si="0"/>
        <v>47.366</v>
      </c>
      <c r="K14" s="28">
        <f t="shared" si="0"/>
        <v>49.885999999999996</v>
      </c>
      <c r="L14" s="28">
        <f t="shared" si="0"/>
        <v>46.896000000000008</v>
      </c>
      <c r="M14" s="28">
        <f t="shared" si="0"/>
        <v>48.227000000000004</v>
      </c>
      <c r="N14" s="28">
        <f t="shared" si="0"/>
        <v>47.876000000000005</v>
      </c>
      <c r="O14" s="28">
        <f t="shared" si="0"/>
        <v>49.929000000000002</v>
      </c>
      <c r="P14" s="28">
        <f t="shared" si="0"/>
        <v>50.771000000000001</v>
      </c>
      <c r="Q14" s="28">
        <f t="shared" si="0"/>
        <v>51.011999999999993</v>
      </c>
      <c r="R14" s="28">
        <f t="shared" si="0"/>
        <v>52.989000000000004</v>
      </c>
      <c r="S14" s="28">
        <f t="shared" si="0"/>
        <v>54.405000000000001</v>
      </c>
      <c r="T14" s="28">
        <f t="shared" si="0"/>
        <v>54.156999999999996</v>
      </c>
      <c r="U14" s="28">
        <f t="shared" si="0"/>
        <v>53.469000000000001</v>
      </c>
      <c r="V14" s="28">
        <f t="shared" si="0"/>
        <v>55.720000000000006</v>
      </c>
      <c r="W14" s="28">
        <f t="shared" si="0"/>
        <v>55.858999999999995</v>
      </c>
      <c r="X14" s="28">
        <f t="shared" si="0"/>
        <v>56.614000000000004</v>
      </c>
      <c r="Y14" s="28">
        <f t="shared" si="0"/>
        <v>56.735999999999997</v>
      </c>
      <c r="Z14" s="28">
        <f t="shared" si="0"/>
        <v>58.087000000000003</v>
      </c>
      <c r="AA14" s="28">
        <f t="shared" si="0"/>
        <v>57.667000000000009</v>
      </c>
      <c r="AB14" s="28">
        <f t="shared" si="0"/>
        <v>57.773999999999987</v>
      </c>
      <c r="AC14" s="28">
        <f t="shared" si="0"/>
        <v>57.099000000000004</v>
      </c>
      <c r="AD14" s="28">
        <f t="shared" si="0"/>
        <v>56.730000000000004</v>
      </c>
      <c r="AE14" s="28">
        <f t="shared" si="0"/>
        <v>56.125999999999998</v>
      </c>
      <c r="AF14" s="28">
        <f t="shared" si="0"/>
        <v>52.742000000000004</v>
      </c>
      <c r="AG14" s="28">
        <f t="shared" si="0"/>
        <v>53.978999999999999</v>
      </c>
      <c r="AH14" s="28">
        <f t="shared" si="0"/>
        <v>55.886000000000003</v>
      </c>
      <c r="AI14" s="39"/>
    </row>
    <row r="34" spans="1:37" s="7" customFormat="1" x14ac:dyDescent="0.35">
      <c r="A34" s="31" t="s">
        <v>179</v>
      </c>
      <c r="B34" s="7" t="s">
        <v>99</v>
      </c>
      <c r="C34" s="7" t="s">
        <v>100</v>
      </c>
      <c r="D34" s="7" t="s">
        <v>101</v>
      </c>
      <c r="E34" s="7" t="s">
        <v>102</v>
      </c>
      <c r="F34" s="7" t="s">
        <v>103</v>
      </c>
      <c r="G34" s="7" t="s">
        <v>104</v>
      </c>
      <c r="H34" s="7" t="s">
        <v>105</v>
      </c>
      <c r="I34" s="7" t="s">
        <v>106</v>
      </c>
      <c r="J34" s="7" t="s">
        <v>107</v>
      </c>
      <c r="K34" s="7" t="s">
        <v>108</v>
      </c>
      <c r="L34" s="7" t="s">
        <v>109</v>
      </c>
      <c r="M34" s="7" t="s">
        <v>110</v>
      </c>
      <c r="N34" s="7" t="s">
        <v>111</v>
      </c>
      <c r="O34" s="7" t="s">
        <v>112</v>
      </c>
      <c r="P34" s="7" t="s">
        <v>113</v>
      </c>
      <c r="Q34" s="7" t="s">
        <v>114</v>
      </c>
      <c r="R34" s="7" t="s">
        <v>115</v>
      </c>
      <c r="S34" s="7" t="s">
        <v>116</v>
      </c>
      <c r="T34" s="7" t="s">
        <v>117</v>
      </c>
      <c r="U34" s="7" t="s">
        <v>118</v>
      </c>
      <c r="V34" s="7" t="s">
        <v>119</v>
      </c>
      <c r="W34" s="7" t="s">
        <v>120</v>
      </c>
      <c r="X34" s="7" t="s">
        <v>121</v>
      </c>
      <c r="Y34" s="7" t="s">
        <v>122</v>
      </c>
      <c r="Z34" s="7" t="s">
        <v>123</v>
      </c>
      <c r="AA34" s="7" t="s">
        <v>124</v>
      </c>
      <c r="AB34" s="7" t="s">
        <v>125</v>
      </c>
      <c r="AC34" s="7" t="s">
        <v>126</v>
      </c>
      <c r="AD34" s="7" t="s">
        <v>127</v>
      </c>
      <c r="AE34" s="7" t="s">
        <v>128</v>
      </c>
      <c r="AF34" s="7" t="s">
        <v>141</v>
      </c>
      <c r="AG34" s="7">
        <v>2021</v>
      </c>
      <c r="AH34" s="7">
        <v>2022</v>
      </c>
    </row>
    <row r="35" spans="1:37" x14ac:dyDescent="0.35">
      <c r="A35" s="6" t="s">
        <v>208</v>
      </c>
      <c r="B35" s="1">
        <v>28.524000000000001</v>
      </c>
      <c r="C35" s="1">
        <v>28.062000000000001</v>
      </c>
      <c r="D35" s="1">
        <v>28.163</v>
      </c>
      <c r="E35" s="1">
        <v>28.806000000000001</v>
      </c>
      <c r="F35" s="1">
        <v>28.41</v>
      </c>
      <c r="G35" s="1">
        <v>28.797000000000001</v>
      </c>
      <c r="H35" s="1">
        <v>30.234000000000002</v>
      </c>
      <c r="I35" s="1">
        <v>30.192</v>
      </c>
      <c r="J35" s="1">
        <v>31.073</v>
      </c>
      <c r="K35" s="1">
        <v>32.671999999999997</v>
      </c>
      <c r="L35" s="1">
        <v>32.039000000000001</v>
      </c>
      <c r="M35" s="1">
        <v>33.933</v>
      </c>
      <c r="N35" s="1">
        <v>34.237000000000002</v>
      </c>
      <c r="O35" s="1">
        <v>34.789000000000001</v>
      </c>
      <c r="P35" s="1">
        <v>35.942999999999998</v>
      </c>
      <c r="Q35" s="1">
        <v>36.542000000000002</v>
      </c>
      <c r="R35" s="1">
        <v>37.645000000000003</v>
      </c>
      <c r="S35" s="1">
        <v>38.750999999999998</v>
      </c>
      <c r="T35" s="1">
        <v>38.753</v>
      </c>
      <c r="U35" s="1">
        <v>38.298999999999999</v>
      </c>
      <c r="V35" s="1">
        <v>39.432000000000002</v>
      </c>
      <c r="W35" s="1">
        <v>39.113</v>
      </c>
      <c r="X35" s="1">
        <v>39.377000000000002</v>
      </c>
      <c r="Y35" s="1">
        <v>39.49</v>
      </c>
      <c r="Z35" s="1">
        <v>40.281999999999996</v>
      </c>
      <c r="AA35" s="1">
        <v>40.716999999999999</v>
      </c>
      <c r="AB35" s="1">
        <v>41.747999999999998</v>
      </c>
      <c r="AC35" s="1">
        <v>40.719000000000001</v>
      </c>
      <c r="AD35" s="1">
        <v>40.375</v>
      </c>
      <c r="AE35" s="1">
        <v>39.307000000000002</v>
      </c>
      <c r="AF35" s="1">
        <v>37.273000000000003</v>
      </c>
      <c r="AG35" s="1">
        <v>38.720999999999997</v>
      </c>
      <c r="AH35" s="1">
        <v>38.981000000000002</v>
      </c>
      <c r="AI35" s="39"/>
      <c r="AJ35" s="12"/>
      <c r="AK35" s="12"/>
    </row>
    <row r="36" spans="1:37" x14ac:dyDescent="0.35">
      <c r="A36" s="6" t="s">
        <v>209</v>
      </c>
      <c r="B36" s="1">
        <v>0.86499999999999999</v>
      </c>
      <c r="C36" s="1">
        <v>0.88100000000000001</v>
      </c>
      <c r="D36" s="1">
        <v>0.9</v>
      </c>
      <c r="E36" s="1">
        <v>1.02</v>
      </c>
      <c r="F36" s="1">
        <v>0.99199999999999999</v>
      </c>
      <c r="G36" s="1">
        <v>0.90600000000000003</v>
      </c>
      <c r="H36" s="1">
        <v>0.75800000000000001</v>
      </c>
      <c r="I36" s="1">
        <v>0.77200000000000002</v>
      </c>
      <c r="J36" s="1">
        <v>0.78600000000000003</v>
      </c>
      <c r="K36" s="1">
        <v>0.76200000000000001</v>
      </c>
      <c r="L36" s="1">
        <v>0.77400000000000002</v>
      </c>
      <c r="M36" s="1">
        <v>0.77</v>
      </c>
      <c r="N36" s="1">
        <v>0.74099999999999999</v>
      </c>
      <c r="O36" s="1">
        <v>0.78200000000000003</v>
      </c>
      <c r="P36" s="1">
        <v>0.69099999999999995</v>
      </c>
      <c r="Q36" s="1">
        <v>0.70199999999999996</v>
      </c>
      <c r="R36" s="1">
        <v>0.73199999999999998</v>
      </c>
      <c r="S36" s="1">
        <v>0.72599999999999998</v>
      </c>
      <c r="T36" s="1">
        <v>0.78400000000000003</v>
      </c>
      <c r="U36" s="1">
        <v>0.752</v>
      </c>
      <c r="V36" s="1">
        <v>0.71499999999999997</v>
      </c>
      <c r="W36" s="1">
        <v>0.69399999999999995</v>
      </c>
      <c r="X36" s="1">
        <v>0.76400000000000001</v>
      </c>
      <c r="Y36" s="1">
        <v>0.75600000000000001</v>
      </c>
      <c r="Z36" s="1">
        <v>0.74199999999999999</v>
      </c>
      <c r="AA36" s="1">
        <v>0.80600000000000005</v>
      </c>
      <c r="AB36" s="1">
        <v>0.749</v>
      </c>
      <c r="AC36" s="1">
        <v>0.80500000000000005</v>
      </c>
      <c r="AD36" s="1">
        <v>0.73699999999999999</v>
      </c>
      <c r="AE36" s="1">
        <v>0.73599999999999999</v>
      </c>
      <c r="AF36" s="1">
        <v>0.84</v>
      </c>
      <c r="AG36" s="1">
        <v>0.86899999999999999</v>
      </c>
      <c r="AH36" s="1">
        <v>0.93899999999999995</v>
      </c>
      <c r="AI36" s="39"/>
      <c r="AJ36" s="12"/>
      <c r="AK36" s="12"/>
    </row>
    <row r="37" spans="1:37" x14ac:dyDescent="0.35">
      <c r="A37" s="6" t="s">
        <v>210</v>
      </c>
      <c r="B37" s="1">
        <v>2.6469999999999998</v>
      </c>
      <c r="C37" s="1">
        <v>2.7149999999999999</v>
      </c>
      <c r="D37" s="1">
        <v>2.8010000000000002</v>
      </c>
      <c r="E37" s="1">
        <v>2.7909999999999999</v>
      </c>
      <c r="F37" s="1">
        <v>3.1269999999999998</v>
      </c>
      <c r="G37" s="1">
        <v>3.3570000000000002</v>
      </c>
      <c r="H37" s="1">
        <v>3.7250000000000001</v>
      </c>
      <c r="I37" s="1">
        <v>3.831</v>
      </c>
      <c r="J37" s="1">
        <v>3.9169999999999998</v>
      </c>
      <c r="K37" s="1">
        <v>4.4870000000000001</v>
      </c>
      <c r="L37" s="1">
        <v>4.1139999999999999</v>
      </c>
      <c r="M37" s="1">
        <v>4.141</v>
      </c>
      <c r="N37" s="1">
        <v>3.5750000000000002</v>
      </c>
      <c r="O37" s="1">
        <v>3.7320000000000002</v>
      </c>
      <c r="P37" s="1">
        <v>3.74</v>
      </c>
      <c r="Q37" s="1">
        <v>3.6659999999999999</v>
      </c>
      <c r="R37" s="1">
        <v>3.831</v>
      </c>
      <c r="S37" s="1">
        <v>3.88</v>
      </c>
      <c r="T37" s="1">
        <v>4.1890000000000001</v>
      </c>
      <c r="U37" s="1">
        <v>4.149</v>
      </c>
      <c r="V37" s="1">
        <v>4.0830000000000002</v>
      </c>
      <c r="W37" s="1">
        <v>4.282</v>
      </c>
      <c r="X37" s="1">
        <v>4.391</v>
      </c>
      <c r="Y37" s="1">
        <v>4.1790000000000003</v>
      </c>
      <c r="Z37" s="1">
        <v>4.569</v>
      </c>
      <c r="AA37" s="1">
        <v>4.391</v>
      </c>
      <c r="AB37" s="1">
        <v>4.1379999999999999</v>
      </c>
      <c r="AC37" s="1">
        <v>4.2370000000000001</v>
      </c>
      <c r="AD37" s="1">
        <v>4.5529999999999999</v>
      </c>
      <c r="AE37" s="1">
        <v>4.2510000000000003</v>
      </c>
      <c r="AF37" s="1">
        <v>3.0680000000000001</v>
      </c>
      <c r="AG37" s="1">
        <v>3.0510000000000002</v>
      </c>
      <c r="AH37" s="1">
        <v>4.0789999999999997</v>
      </c>
      <c r="AI37" s="39"/>
      <c r="AJ37" s="12"/>
      <c r="AK37" s="12"/>
    </row>
    <row r="38" spans="1:37" x14ac:dyDescent="0.35">
      <c r="A38" s="6" t="s">
        <v>211</v>
      </c>
      <c r="B38" s="1">
        <v>7.593</v>
      </c>
      <c r="C38" s="1">
        <v>7.0060000000000002</v>
      </c>
      <c r="D38" s="1">
        <v>7.6289999999999996</v>
      </c>
      <c r="E38" s="1">
        <v>8.0190000000000001</v>
      </c>
      <c r="F38" s="1">
        <v>7.9550000000000001</v>
      </c>
      <c r="G38" s="1">
        <v>10.122999999999999</v>
      </c>
      <c r="H38" s="1">
        <v>10.465</v>
      </c>
      <c r="I38" s="1">
        <v>11.364000000000001</v>
      </c>
      <c r="J38" s="1">
        <v>11.590999999999999</v>
      </c>
      <c r="K38" s="1">
        <v>11.965999999999999</v>
      </c>
      <c r="L38" s="1">
        <v>9.968</v>
      </c>
      <c r="M38" s="1">
        <v>9.3819999999999997</v>
      </c>
      <c r="N38" s="1">
        <v>9.3249999999999993</v>
      </c>
      <c r="O38" s="1">
        <v>10.625</v>
      </c>
      <c r="P38" s="1">
        <v>10.396000000000001</v>
      </c>
      <c r="Q38" s="1">
        <v>10.102</v>
      </c>
      <c r="R38" s="1">
        <v>10.781000000000001</v>
      </c>
      <c r="S38" s="1">
        <v>11.047000000000001</v>
      </c>
      <c r="T38" s="1">
        <v>10.433</v>
      </c>
      <c r="U38" s="1">
        <v>10.269</v>
      </c>
      <c r="V38" s="1">
        <v>11.491</v>
      </c>
      <c r="W38" s="1">
        <v>11.77</v>
      </c>
      <c r="X38" s="1">
        <v>12.084</v>
      </c>
      <c r="Y38" s="1">
        <v>12.311999999999999</v>
      </c>
      <c r="Z38" s="1">
        <v>12.492000000000001</v>
      </c>
      <c r="AA38" s="1">
        <v>11.752000000000001</v>
      </c>
      <c r="AB38" s="1">
        <v>11.138</v>
      </c>
      <c r="AC38" s="1">
        <v>11.337999999999999</v>
      </c>
      <c r="AD38" s="1">
        <v>11.064</v>
      </c>
      <c r="AE38" s="1">
        <v>11.832000000000001</v>
      </c>
      <c r="AF38" s="1">
        <v>11.56</v>
      </c>
      <c r="AG38" s="1">
        <v>11.336</v>
      </c>
      <c r="AH38" s="1">
        <v>11.888999999999999</v>
      </c>
      <c r="AI38" s="39"/>
      <c r="AJ38" s="12"/>
      <c r="AK38" s="12"/>
    </row>
    <row r="39" spans="1:37" x14ac:dyDescent="0.35">
      <c r="AI39" s="39"/>
      <c r="AJ39" s="36"/>
      <c r="AK39" s="36"/>
    </row>
    <row r="40" spans="1:37" s="7" customFormat="1" x14ac:dyDescent="0.35">
      <c r="A40" s="6" t="s">
        <v>152</v>
      </c>
      <c r="B40" s="28">
        <f t="shared" ref="B40:AH40" si="1">SUM(B35:B39)</f>
        <v>39.629000000000005</v>
      </c>
      <c r="C40" s="28">
        <f t="shared" si="1"/>
        <v>38.664000000000001</v>
      </c>
      <c r="D40" s="28">
        <f t="shared" si="1"/>
        <v>39.492999999999995</v>
      </c>
      <c r="E40" s="28">
        <f t="shared" si="1"/>
        <v>40.635999999999996</v>
      </c>
      <c r="F40" s="28">
        <f t="shared" si="1"/>
        <v>40.484000000000002</v>
      </c>
      <c r="G40" s="28">
        <f t="shared" si="1"/>
        <v>43.183</v>
      </c>
      <c r="H40" s="28">
        <f t="shared" si="1"/>
        <v>45.182000000000002</v>
      </c>
      <c r="I40" s="28">
        <f t="shared" si="1"/>
        <v>46.159000000000006</v>
      </c>
      <c r="J40" s="28">
        <f t="shared" si="1"/>
        <v>47.367000000000004</v>
      </c>
      <c r="K40" s="28">
        <f t="shared" si="1"/>
        <v>49.887</v>
      </c>
      <c r="L40" s="28">
        <f t="shared" si="1"/>
        <v>46.894999999999996</v>
      </c>
      <c r="M40" s="28">
        <f t="shared" si="1"/>
        <v>48.225999999999999</v>
      </c>
      <c r="N40" s="28">
        <f t="shared" si="1"/>
        <v>47.878</v>
      </c>
      <c r="O40" s="28">
        <f t="shared" si="1"/>
        <v>49.927999999999997</v>
      </c>
      <c r="P40" s="28">
        <f t="shared" si="1"/>
        <v>50.77</v>
      </c>
      <c r="Q40" s="28">
        <f t="shared" si="1"/>
        <v>51.012</v>
      </c>
      <c r="R40" s="28">
        <f t="shared" si="1"/>
        <v>52.989000000000004</v>
      </c>
      <c r="S40" s="28">
        <f t="shared" si="1"/>
        <v>54.403999999999996</v>
      </c>
      <c r="T40" s="28">
        <f t="shared" si="1"/>
        <v>54.158999999999999</v>
      </c>
      <c r="U40" s="28">
        <f t="shared" si="1"/>
        <v>53.469000000000001</v>
      </c>
      <c r="V40" s="28">
        <f t="shared" si="1"/>
        <v>55.721000000000004</v>
      </c>
      <c r="W40" s="28">
        <f t="shared" si="1"/>
        <v>55.858999999999995</v>
      </c>
      <c r="X40" s="28">
        <f t="shared" si="1"/>
        <v>56.616</v>
      </c>
      <c r="Y40" s="28">
        <f t="shared" si="1"/>
        <v>56.737000000000002</v>
      </c>
      <c r="Z40" s="28">
        <f t="shared" si="1"/>
        <v>58.084999999999994</v>
      </c>
      <c r="AA40" s="28">
        <f t="shared" si="1"/>
        <v>57.665999999999997</v>
      </c>
      <c r="AB40" s="28">
        <f t="shared" si="1"/>
        <v>57.772999999999996</v>
      </c>
      <c r="AC40" s="28">
        <f t="shared" si="1"/>
        <v>57.099000000000004</v>
      </c>
      <c r="AD40" s="28">
        <f t="shared" si="1"/>
        <v>56.728999999999999</v>
      </c>
      <c r="AE40" s="28">
        <f t="shared" si="1"/>
        <v>56.125999999999998</v>
      </c>
      <c r="AF40" s="28">
        <f t="shared" si="1"/>
        <v>52.741000000000007</v>
      </c>
      <c r="AG40" s="28">
        <f t="shared" si="1"/>
        <v>53.976999999999997</v>
      </c>
      <c r="AH40" s="28">
        <f t="shared" si="1"/>
        <v>55.888000000000005</v>
      </c>
      <c r="AI40" s="39"/>
    </row>
    <row r="41" spans="1:37" s="7" customFormat="1" x14ac:dyDescent="0.35">
      <c r="A41" s="6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</sheetData>
  <phoneticPr fontId="8" type="noConversion"/>
  <hyperlinks>
    <hyperlink ref="A2" r:id="rId1" xr:uid="{B57DE6D6-ACFC-48F3-AAA8-BA827558C1E7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4BAA9-7DCD-4F3B-AEBF-74F40EDCA02F}">
  <sheetPr>
    <tabColor theme="9" tint="0.39997558519241921"/>
  </sheetPr>
  <dimension ref="A1:AJ45"/>
  <sheetViews>
    <sheetView zoomScale="59" zoomScaleNormal="59" workbookViewId="0">
      <pane xSplit="1" ySplit="5" topLeftCell="B6" activePane="bottomRight" state="frozen"/>
      <selection activeCell="H32" sqref="H32"/>
      <selection pane="topRight" activeCell="H32" sqref="H32"/>
      <selection pane="bottomLeft" activeCell="H32" sqref="H32"/>
      <selection pane="bottomRight" activeCell="H32" sqref="H32"/>
    </sheetView>
  </sheetViews>
  <sheetFormatPr baseColWidth="10" defaultColWidth="11.453125" defaultRowHeight="14.5" x14ac:dyDescent="0.35"/>
  <cols>
    <col min="1" max="1" width="37.54296875" customWidth="1"/>
    <col min="2" max="2" width="9.36328125" customWidth="1"/>
    <col min="3" max="3" width="7.36328125" customWidth="1"/>
    <col min="4" max="21" width="5" bestFit="1" customWidth="1"/>
    <col min="22" max="34" width="5.36328125" customWidth="1"/>
  </cols>
  <sheetData>
    <row r="1" spans="1:36" ht="18.5" x14ac:dyDescent="0.45">
      <c r="A1" s="2" t="s">
        <v>94</v>
      </c>
    </row>
    <row r="3" spans="1:36" x14ac:dyDescent="0.35">
      <c r="A3" s="3" t="s">
        <v>93</v>
      </c>
      <c r="B3" s="6" t="s">
        <v>96</v>
      </c>
      <c r="E3" s="7" t="s">
        <v>97</v>
      </c>
    </row>
    <row r="5" spans="1:36" s="7" customFormat="1" x14ac:dyDescent="0.35">
      <c r="B5" s="7" t="s">
        <v>99</v>
      </c>
      <c r="C5" s="7" t="s">
        <v>100</v>
      </c>
      <c r="D5" s="7" t="s">
        <v>101</v>
      </c>
      <c r="E5" s="7" t="s">
        <v>102</v>
      </c>
      <c r="F5" s="7" t="s">
        <v>103</v>
      </c>
      <c r="G5" s="7" t="s">
        <v>104</v>
      </c>
      <c r="H5" s="7" t="s">
        <v>105</v>
      </c>
      <c r="I5" s="7" t="s">
        <v>106</v>
      </c>
      <c r="J5" s="7" t="s">
        <v>107</v>
      </c>
      <c r="K5" s="7" t="s">
        <v>108</v>
      </c>
      <c r="L5" s="7" t="s">
        <v>109</v>
      </c>
      <c r="M5" s="7" t="s">
        <v>110</v>
      </c>
      <c r="N5" s="7" t="s">
        <v>111</v>
      </c>
      <c r="O5" s="7" t="s">
        <v>112</v>
      </c>
      <c r="P5" s="7" t="s">
        <v>113</v>
      </c>
      <c r="Q5" s="7" t="s">
        <v>114</v>
      </c>
      <c r="R5" s="7" t="s">
        <v>115</v>
      </c>
      <c r="S5" s="7" t="s">
        <v>116</v>
      </c>
      <c r="T5" s="7" t="s">
        <v>117</v>
      </c>
      <c r="U5" s="7" t="s">
        <v>118</v>
      </c>
      <c r="V5" s="7" t="s">
        <v>119</v>
      </c>
      <c r="W5" s="7" t="s">
        <v>120</v>
      </c>
      <c r="X5" s="7" t="s">
        <v>121</v>
      </c>
      <c r="Y5" s="7" t="s">
        <v>122</v>
      </c>
      <c r="Z5" s="7" t="s">
        <v>123</v>
      </c>
      <c r="AA5" s="7" t="s">
        <v>124</v>
      </c>
      <c r="AB5" s="7" t="s">
        <v>125</v>
      </c>
      <c r="AC5" s="7" t="s">
        <v>126</v>
      </c>
      <c r="AD5" s="7" t="s">
        <v>127</v>
      </c>
      <c r="AE5" s="7" t="s">
        <v>128</v>
      </c>
      <c r="AF5" s="7" t="s">
        <v>141</v>
      </c>
      <c r="AG5" s="7">
        <v>2021</v>
      </c>
      <c r="AH5" s="7">
        <v>2022</v>
      </c>
      <c r="AJ5" s="7" t="s">
        <v>170</v>
      </c>
    </row>
    <row r="6" spans="1:36" x14ac:dyDescent="0.35">
      <c r="A6" s="7" t="s">
        <v>146</v>
      </c>
      <c r="B6" s="1">
        <v>4.01</v>
      </c>
      <c r="C6" s="1">
        <v>3.5680000000000001</v>
      </c>
      <c r="D6" s="1">
        <v>3.2879999999999998</v>
      </c>
      <c r="E6" s="1">
        <v>3.258</v>
      </c>
      <c r="F6" s="1">
        <v>3.262</v>
      </c>
      <c r="G6" s="1">
        <v>3.5489999999999999</v>
      </c>
      <c r="H6" s="1">
        <v>4.516</v>
      </c>
      <c r="I6" s="1">
        <v>3.794</v>
      </c>
      <c r="J6" s="1">
        <v>3.1930000000000001</v>
      </c>
      <c r="K6" s="1">
        <v>3.4580000000000002</v>
      </c>
      <c r="L6" s="1">
        <v>2.4020000000000001</v>
      </c>
      <c r="M6" s="1">
        <v>2.4159999999999999</v>
      </c>
      <c r="N6" s="1">
        <v>2.6789999999999998</v>
      </c>
      <c r="O6" s="1">
        <v>3.5259999999999998</v>
      </c>
      <c r="P6" s="1">
        <v>3.1219999999999999</v>
      </c>
      <c r="Q6" s="1">
        <v>2.34</v>
      </c>
      <c r="R6" s="1">
        <v>2.8940000000000001</v>
      </c>
      <c r="S6" s="1">
        <v>2.2959999999999998</v>
      </c>
      <c r="T6" s="1">
        <v>1.8819999999999999</v>
      </c>
      <c r="U6" s="1">
        <v>1.853</v>
      </c>
      <c r="V6" s="1">
        <v>2.1960000000000002</v>
      </c>
      <c r="W6" s="1">
        <v>1.4430000000000001</v>
      </c>
      <c r="X6" s="1">
        <v>1.58</v>
      </c>
      <c r="Y6" s="1">
        <v>1.4219999999999999</v>
      </c>
      <c r="Z6" s="1">
        <v>1.0029999999999999</v>
      </c>
      <c r="AA6" s="1">
        <v>0.91200000000000003</v>
      </c>
      <c r="AB6" s="1">
        <v>0.98099999999999998</v>
      </c>
      <c r="AC6" s="1">
        <v>0.78</v>
      </c>
      <c r="AD6" s="1">
        <v>0.53300000000000003</v>
      </c>
      <c r="AE6" s="1">
        <v>0.115</v>
      </c>
      <c r="AF6" s="1">
        <v>0</v>
      </c>
      <c r="AG6" s="1">
        <v>0</v>
      </c>
      <c r="AH6" s="1">
        <v>0</v>
      </c>
    </row>
    <row r="7" spans="1:36" x14ac:dyDescent="0.35">
      <c r="A7" s="7" t="s">
        <v>138</v>
      </c>
      <c r="B7" s="1">
        <v>30.298999999999999</v>
      </c>
      <c r="C7" s="1">
        <v>32.613999999999997</v>
      </c>
      <c r="D7" s="1">
        <v>32.65</v>
      </c>
      <c r="E7" s="1">
        <v>32.786999999999999</v>
      </c>
      <c r="F7" s="1">
        <v>34.015000000000001</v>
      </c>
      <c r="G7" s="1">
        <v>34.627000000000002</v>
      </c>
      <c r="H7" s="1">
        <v>35.287999999999997</v>
      </c>
      <c r="I7" s="1">
        <v>33.978000000000002</v>
      </c>
      <c r="J7" s="1">
        <v>35.048000000000002</v>
      </c>
      <c r="K7" s="1">
        <v>35.045999999999999</v>
      </c>
      <c r="L7" s="1">
        <v>34.628</v>
      </c>
      <c r="M7" s="1">
        <v>35.875999999999998</v>
      </c>
      <c r="N7" s="1">
        <v>34.646999999999998</v>
      </c>
      <c r="O7" s="1">
        <v>32.023000000000003</v>
      </c>
      <c r="P7" s="1">
        <v>32.405000000000001</v>
      </c>
      <c r="Q7" s="1">
        <v>34.005000000000003</v>
      </c>
      <c r="R7" s="1">
        <v>33.643999999999998</v>
      </c>
      <c r="S7" s="1">
        <v>34.945999999999998</v>
      </c>
      <c r="T7" s="1">
        <v>34.887</v>
      </c>
      <c r="U7" s="1">
        <v>36.311</v>
      </c>
      <c r="V7" s="1">
        <v>39.731000000000002</v>
      </c>
      <c r="W7" s="1">
        <v>36.057000000000002</v>
      </c>
      <c r="X7" s="1">
        <v>38.247</v>
      </c>
      <c r="Y7" s="1">
        <v>38.902000000000001</v>
      </c>
      <c r="Z7" s="1">
        <v>36.871000000000002</v>
      </c>
      <c r="AA7" s="1">
        <v>38.57</v>
      </c>
      <c r="AB7" s="1">
        <v>39.843000000000004</v>
      </c>
      <c r="AC7" s="1">
        <v>40.133000000000003</v>
      </c>
      <c r="AD7" s="1">
        <v>40.405000000000001</v>
      </c>
      <c r="AE7" s="1">
        <v>40.008000000000003</v>
      </c>
      <c r="AF7" s="1">
        <v>39.884</v>
      </c>
      <c r="AG7" s="1">
        <v>41.578000000000003</v>
      </c>
      <c r="AH7" s="1">
        <v>36.347999999999999</v>
      </c>
      <c r="AJ7" t="s">
        <v>212</v>
      </c>
    </row>
    <row r="8" spans="1:36" x14ac:dyDescent="0.35">
      <c r="A8" s="7" t="s">
        <v>147</v>
      </c>
      <c r="B8" s="1">
        <v>5.673</v>
      </c>
      <c r="C8" s="1">
        <v>5.1070000000000002</v>
      </c>
      <c r="D8" s="1">
        <v>5.0090000000000003</v>
      </c>
      <c r="E8" s="1">
        <v>5.726</v>
      </c>
      <c r="F8" s="1">
        <v>6.1120000000000001</v>
      </c>
      <c r="G8" s="1">
        <v>5.9569999999999999</v>
      </c>
      <c r="H8" s="1">
        <v>6.3449999999999998</v>
      </c>
      <c r="I8" s="1">
        <v>6.6070000000000002</v>
      </c>
      <c r="J8" s="1">
        <v>6.2859999999999996</v>
      </c>
      <c r="K8" s="1">
        <v>6.4269999999999996</v>
      </c>
      <c r="L8" s="1">
        <v>6.6139999999999999</v>
      </c>
      <c r="M8" s="1">
        <v>6.9050000000000002</v>
      </c>
      <c r="N8" s="1">
        <v>7.8780000000000001</v>
      </c>
      <c r="O8" s="1">
        <v>7.8259999999999996</v>
      </c>
      <c r="P8" s="1">
        <v>7.3570000000000002</v>
      </c>
      <c r="Q8" s="1">
        <v>7.3949999999999996</v>
      </c>
      <c r="R8" s="1">
        <v>7.5090000000000003</v>
      </c>
      <c r="S8" s="1">
        <v>7.3220000000000001</v>
      </c>
      <c r="T8" s="1">
        <v>7.3040000000000003</v>
      </c>
      <c r="U8" s="1">
        <v>7.4480000000000004</v>
      </c>
      <c r="V8" s="1">
        <v>8.3610000000000007</v>
      </c>
      <c r="W8" s="1">
        <v>7.3680000000000003</v>
      </c>
      <c r="X8" s="1">
        <v>7.657</v>
      </c>
      <c r="Y8" s="1">
        <v>6.1040000000000001</v>
      </c>
      <c r="Z8" s="1">
        <v>5.2679999999999998</v>
      </c>
      <c r="AA8" s="1">
        <v>5.62</v>
      </c>
      <c r="AB8" s="1">
        <v>5.4109999999999996</v>
      </c>
      <c r="AC8" s="1">
        <v>5.7770000000000001</v>
      </c>
      <c r="AD8" s="1">
        <v>5.6470000000000002</v>
      </c>
      <c r="AE8" s="1">
        <v>5.16</v>
      </c>
      <c r="AF8" s="1">
        <v>5.6269999999999998</v>
      </c>
      <c r="AG8" s="1">
        <v>6.2560000000000002</v>
      </c>
      <c r="AH8" s="1">
        <v>6.6529999999999996</v>
      </c>
    </row>
    <row r="9" spans="1:36" x14ac:dyDescent="0.35">
      <c r="A9" s="7" t="s">
        <v>14</v>
      </c>
      <c r="B9" s="1">
        <v>0.28599999999999998</v>
      </c>
      <c r="C9" s="1">
        <v>0.29499999999999998</v>
      </c>
      <c r="D9" s="1">
        <v>0.27300000000000002</v>
      </c>
      <c r="E9" s="1">
        <v>0.28799999999999998</v>
      </c>
      <c r="F9" s="1">
        <v>0.26</v>
      </c>
      <c r="G9" s="1">
        <v>0.28999999999999998</v>
      </c>
      <c r="H9" s="1">
        <v>0.32</v>
      </c>
      <c r="I9" s="1">
        <v>0.27600000000000002</v>
      </c>
      <c r="J9" s="1">
        <v>0.29699999999999999</v>
      </c>
      <c r="K9" s="1">
        <v>0.32600000000000001</v>
      </c>
      <c r="L9" s="1">
        <v>0.23799999999999999</v>
      </c>
      <c r="M9" s="1">
        <v>0.32600000000000001</v>
      </c>
      <c r="N9" s="1">
        <v>0.33300000000000002</v>
      </c>
      <c r="O9" s="1">
        <v>0.375</v>
      </c>
      <c r="P9" s="1">
        <v>0.41699999999999998</v>
      </c>
      <c r="Q9" s="1">
        <v>0.42699999999999999</v>
      </c>
      <c r="R9" s="1">
        <v>0.502</v>
      </c>
      <c r="S9" s="1">
        <v>0.56799999999999995</v>
      </c>
      <c r="T9" s="1">
        <v>0.71799999999999997</v>
      </c>
      <c r="U9" s="1">
        <v>0.751</v>
      </c>
      <c r="V9" s="1">
        <v>1.0840000000000001</v>
      </c>
      <c r="W9" s="1">
        <v>0.78800000000000003</v>
      </c>
      <c r="X9" s="1">
        <v>0.95</v>
      </c>
      <c r="Y9" s="1">
        <v>1.083</v>
      </c>
      <c r="Z9" s="1">
        <v>1</v>
      </c>
      <c r="AA9" s="1">
        <v>1.0369999999999999</v>
      </c>
      <c r="AB9" s="1">
        <v>1.212</v>
      </c>
      <c r="AC9" s="1">
        <v>1.365</v>
      </c>
      <c r="AD9" s="1">
        <v>1.4079999999999999</v>
      </c>
      <c r="AE9" s="1">
        <v>1.548</v>
      </c>
      <c r="AF9" s="1">
        <v>1.4670000000000001</v>
      </c>
      <c r="AG9" s="1">
        <v>1.716</v>
      </c>
      <c r="AH9" s="1">
        <v>1.6519999999999999</v>
      </c>
    </row>
    <row r="10" spans="1:36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6" s="7" customFormat="1" x14ac:dyDescent="0.35">
      <c r="A11" s="7" t="s">
        <v>152</v>
      </c>
      <c r="B11" s="21">
        <f>SUM(B6:B10)</f>
        <v>40.268000000000001</v>
      </c>
      <c r="C11" s="21">
        <f t="shared" ref="C11:AH11" si="0">SUM(C6:C10)</f>
        <v>41.583999999999996</v>
      </c>
      <c r="D11" s="21">
        <f t="shared" si="0"/>
        <v>41.22</v>
      </c>
      <c r="E11" s="21">
        <f t="shared" si="0"/>
        <v>42.058999999999997</v>
      </c>
      <c r="F11" s="21">
        <f t="shared" si="0"/>
        <v>43.649000000000001</v>
      </c>
      <c r="G11" s="21">
        <f t="shared" si="0"/>
        <v>44.423000000000002</v>
      </c>
      <c r="H11" s="21">
        <f t="shared" si="0"/>
        <v>46.468999999999994</v>
      </c>
      <c r="I11" s="21">
        <f t="shared" si="0"/>
        <v>44.655000000000001</v>
      </c>
      <c r="J11" s="21">
        <f t="shared" si="0"/>
        <v>44.823999999999998</v>
      </c>
      <c r="K11" s="21">
        <f t="shared" si="0"/>
        <v>45.256999999999998</v>
      </c>
      <c r="L11" s="21">
        <f t="shared" si="0"/>
        <v>43.881999999999998</v>
      </c>
      <c r="M11" s="21">
        <f t="shared" si="0"/>
        <v>45.522999999999996</v>
      </c>
      <c r="N11" s="21">
        <f t="shared" si="0"/>
        <v>45.536999999999999</v>
      </c>
      <c r="O11" s="21">
        <f t="shared" si="0"/>
        <v>43.750000000000007</v>
      </c>
      <c r="P11" s="21">
        <f t="shared" si="0"/>
        <v>43.301000000000002</v>
      </c>
      <c r="Q11" s="21">
        <f t="shared" si="0"/>
        <v>44.166999999999994</v>
      </c>
      <c r="R11" s="21">
        <f t="shared" si="0"/>
        <v>44.548999999999999</v>
      </c>
      <c r="S11" s="21">
        <f t="shared" si="0"/>
        <v>45.131999999999998</v>
      </c>
      <c r="T11" s="21">
        <f t="shared" si="0"/>
        <v>44.790999999999997</v>
      </c>
      <c r="U11" s="21">
        <f t="shared" si="0"/>
        <v>46.363</v>
      </c>
      <c r="V11" s="21">
        <f t="shared" si="0"/>
        <v>51.372</v>
      </c>
      <c r="W11" s="21">
        <f t="shared" si="0"/>
        <v>45.655999999999999</v>
      </c>
      <c r="X11" s="21">
        <f t="shared" si="0"/>
        <v>48.433999999999997</v>
      </c>
      <c r="Y11" s="21">
        <f t="shared" si="0"/>
        <v>47.510999999999996</v>
      </c>
      <c r="Z11" s="21">
        <f t="shared" si="0"/>
        <v>44.142000000000003</v>
      </c>
      <c r="AA11" s="21">
        <f t="shared" si="0"/>
        <v>46.138999999999996</v>
      </c>
      <c r="AB11" s="21">
        <f t="shared" si="0"/>
        <v>47.44700000000001</v>
      </c>
      <c r="AC11" s="21">
        <f t="shared" si="0"/>
        <v>48.055000000000007</v>
      </c>
      <c r="AD11" s="21">
        <f t="shared" si="0"/>
        <v>47.993000000000002</v>
      </c>
      <c r="AE11" s="21">
        <f t="shared" si="0"/>
        <v>46.831000000000003</v>
      </c>
      <c r="AF11" s="21">
        <f t="shared" si="0"/>
        <v>46.978000000000002</v>
      </c>
      <c r="AG11" s="21">
        <f t="shared" si="0"/>
        <v>49.550000000000004</v>
      </c>
      <c r="AH11" s="21">
        <f t="shared" si="0"/>
        <v>44.652999999999999</v>
      </c>
      <c r="AI11" s="39"/>
      <c r="AJ11" s="7">
        <f>AG11/L11</f>
        <v>1.1291645777311883</v>
      </c>
    </row>
    <row r="13" spans="1:36" x14ac:dyDescent="0.35">
      <c r="AA13" s="26"/>
      <c r="AB13" s="26"/>
      <c r="AC13" s="26"/>
      <c r="AD13" s="26"/>
      <c r="AE13" s="26"/>
      <c r="AF13" s="26"/>
    </row>
    <row r="14" spans="1:36" x14ac:dyDescent="0.35">
      <c r="AA14" s="8"/>
      <c r="AB14" s="8"/>
      <c r="AC14" s="8"/>
      <c r="AD14" s="8"/>
      <c r="AE14" s="8"/>
      <c r="AF14" s="8"/>
    </row>
    <row r="33" spans="1:3" x14ac:dyDescent="0.35">
      <c r="B33" t="s">
        <v>213</v>
      </c>
      <c r="C33" t="s">
        <v>214</v>
      </c>
    </row>
    <row r="35" spans="1:3" x14ac:dyDescent="0.35">
      <c r="A35" t="s">
        <v>215</v>
      </c>
      <c r="B35">
        <v>20000</v>
      </c>
    </row>
    <row r="36" spans="1:3" x14ac:dyDescent="0.35">
      <c r="A36" t="s">
        <v>216</v>
      </c>
      <c r="B36">
        <v>16000</v>
      </c>
    </row>
    <row r="37" spans="1:3" x14ac:dyDescent="0.35">
      <c r="A37" t="s">
        <v>217</v>
      </c>
      <c r="B37" s="37">
        <v>0.67</v>
      </c>
    </row>
    <row r="38" spans="1:3" x14ac:dyDescent="0.35">
      <c r="A38" t="s">
        <v>218</v>
      </c>
      <c r="B38">
        <f>B37*B35</f>
        <v>13400</v>
      </c>
    </row>
    <row r="39" spans="1:3" x14ac:dyDescent="0.35">
      <c r="A39" t="s">
        <v>219</v>
      </c>
      <c r="B39" s="8">
        <f>0.22+0.12</f>
        <v>0.33999999999999997</v>
      </c>
    </row>
    <row r="40" spans="1:3" x14ac:dyDescent="0.35">
      <c r="A40" t="s">
        <v>220</v>
      </c>
      <c r="B40">
        <f>B35*B39</f>
        <v>6799.9999999999991</v>
      </c>
    </row>
    <row r="41" spans="1:3" x14ac:dyDescent="0.35">
      <c r="A41" t="s">
        <v>221</v>
      </c>
      <c r="B41">
        <f>B36-B40</f>
        <v>9200</v>
      </c>
    </row>
    <row r="42" spans="1:3" x14ac:dyDescent="0.35">
      <c r="A42" t="s">
        <v>222</v>
      </c>
      <c r="B42" s="37">
        <v>0.5</v>
      </c>
    </row>
    <row r="43" spans="1:3" x14ac:dyDescent="0.35">
      <c r="A43" t="s">
        <v>223</v>
      </c>
      <c r="B43">
        <f>B41*B42</f>
        <v>4600</v>
      </c>
      <c r="C43" s="38">
        <f>B43*$B45/1000000000</f>
        <v>11.5</v>
      </c>
    </row>
    <row r="44" spans="1:3" x14ac:dyDescent="0.35">
      <c r="A44" t="s">
        <v>224</v>
      </c>
      <c r="B44">
        <f>B38*B42</f>
        <v>6700</v>
      </c>
      <c r="C44" s="38">
        <f>B44*$B45/1000000000</f>
        <v>16.75</v>
      </c>
    </row>
    <row r="45" spans="1:3" x14ac:dyDescent="0.35">
      <c r="A45" t="s">
        <v>225</v>
      </c>
      <c r="B45" s="35">
        <v>2500000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F6AFC-583A-4650-BC5C-834A01BBDB2D}">
  <sheetPr>
    <tabColor theme="9" tint="0.39997558519241921"/>
  </sheetPr>
  <dimension ref="A1:AK17"/>
  <sheetViews>
    <sheetView zoomScale="59" zoomScaleNormal="59" workbookViewId="0">
      <pane xSplit="1" ySplit="5" topLeftCell="B16" activePane="bottomRight" state="frozen"/>
      <selection activeCell="H32" sqref="H32"/>
      <selection pane="topRight" activeCell="H32" sqref="H32"/>
      <selection pane="bottomLeft" activeCell="H32" sqref="H32"/>
      <selection pane="bottomRight" activeCell="H32" sqref="H32"/>
    </sheetView>
  </sheetViews>
  <sheetFormatPr baseColWidth="10" defaultColWidth="11.453125" defaultRowHeight="14.5" x14ac:dyDescent="0.35"/>
  <cols>
    <col min="1" max="1" width="19.453125" customWidth="1"/>
    <col min="2" max="2" width="6.36328125" customWidth="1"/>
    <col min="3" max="19" width="5" bestFit="1" customWidth="1"/>
    <col min="20" max="20" width="5" customWidth="1"/>
    <col min="21" max="21" width="5" bestFit="1" customWidth="1"/>
    <col min="22" max="22" width="5.6328125" customWidth="1"/>
    <col min="23" max="31" width="5" bestFit="1" customWidth="1"/>
    <col min="32" max="32" width="5" customWidth="1"/>
    <col min="33" max="35" width="6" customWidth="1"/>
  </cols>
  <sheetData>
    <row r="1" spans="1:37" ht="18.5" x14ac:dyDescent="0.45">
      <c r="A1" s="2" t="s">
        <v>94</v>
      </c>
    </row>
    <row r="3" spans="1:37" x14ac:dyDescent="0.35">
      <c r="A3" s="3" t="s">
        <v>92</v>
      </c>
      <c r="B3" s="6" t="s">
        <v>96</v>
      </c>
      <c r="E3" s="7" t="s">
        <v>97</v>
      </c>
    </row>
    <row r="5" spans="1:37" s="7" customFormat="1" x14ac:dyDescent="0.35">
      <c r="B5" s="7" t="s">
        <v>99</v>
      </c>
      <c r="C5" s="7" t="s">
        <v>100</v>
      </c>
      <c r="D5" s="7" t="s">
        <v>101</v>
      </c>
      <c r="E5" s="7" t="s">
        <v>102</v>
      </c>
      <c r="F5" s="7" t="s">
        <v>103</v>
      </c>
      <c r="G5" s="7" t="s">
        <v>104</v>
      </c>
      <c r="H5" s="7" t="s">
        <v>105</v>
      </c>
      <c r="I5" s="7" t="s">
        <v>106</v>
      </c>
      <c r="J5" s="7" t="s">
        <v>107</v>
      </c>
      <c r="K5" s="7" t="s">
        <v>108</v>
      </c>
      <c r="L5" s="7" t="s">
        <v>109</v>
      </c>
      <c r="M5" s="7" t="s">
        <v>110</v>
      </c>
      <c r="N5" s="7" t="s">
        <v>111</v>
      </c>
      <c r="O5" s="7" t="s">
        <v>112</v>
      </c>
      <c r="P5" s="7" t="s">
        <v>113</v>
      </c>
      <c r="Q5" s="7" t="s">
        <v>114</v>
      </c>
      <c r="R5" s="7" t="s">
        <v>115</v>
      </c>
      <c r="S5" s="7" t="s">
        <v>116</v>
      </c>
      <c r="T5" s="7" t="s">
        <v>117</v>
      </c>
      <c r="U5" s="7" t="s">
        <v>118</v>
      </c>
      <c r="V5" s="7" t="s">
        <v>119</v>
      </c>
      <c r="W5" s="7" t="s">
        <v>120</v>
      </c>
      <c r="X5" s="7" t="s">
        <v>121</v>
      </c>
      <c r="Y5" s="7" t="s">
        <v>122</v>
      </c>
      <c r="Z5" s="7" t="s">
        <v>123</v>
      </c>
      <c r="AA5" s="7" t="s">
        <v>124</v>
      </c>
      <c r="AB5" s="7" t="s">
        <v>125</v>
      </c>
      <c r="AC5" s="7" t="s">
        <v>126</v>
      </c>
      <c r="AD5" s="7" t="s">
        <v>127</v>
      </c>
      <c r="AE5" s="7" t="s">
        <v>128</v>
      </c>
      <c r="AF5" s="7" t="s">
        <v>141</v>
      </c>
      <c r="AG5" s="7">
        <v>2021</v>
      </c>
      <c r="AH5" s="7">
        <v>2022</v>
      </c>
      <c r="AJ5" s="7" t="s">
        <v>170</v>
      </c>
    </row>
    <row r="6" spans="1:37" x14ac:dyDescent="0.35">
      <c r="A6" s="7" t="s">
        <v>17</v>
      </c>
      <c r="B6" s="1">
        <v>2.6440000000000001</v>
      </c>
      <c r="C6" s="1">
        <v>2.61</v>
      </c>
      <c r="D6" s="1">
        <v>2.7309999999999999</v>
      </c>
      <c r="E6" s="1">
        <v>2.839</v>
      </c>
      <c r="F6" s="1">
        <v>3.4510000000000001</v>
      </c>
      <c r="G6" s="1">
        <v>3.8570000000000002</v>
      </c>
      <c r="H6" s="1">
        <v>4.1550000000000002</v>
      </c>
      <c r="I6" s="1">
        <v>4.1639999999999997</v>
      </c>
      <c r="J6" s="1">
        <v>4.0860000000000003</v>
      </c>
      <c r="K6" s="1">
        <v>3.1030000000000002</v>
      </c>
      <c r="L6" s="1">
        <v>2.0110000000000001</v>
      </c>
      <c r="M6" s="1">
        <v>2.6080000000000001</v>
      </c>
      <c r="N6" s="1">
        <v>3.2170000000000001</v>
      </c>
      <c r="O6" s="1">
        <v>1.95</v>
      </c>
      <c r="P6" s="1">
        <v>2.577</v>
      </c>
      <c r="Q6" s="1">
        <v>2.5390000000000001</v>
      </c>
      <c r="R6" s="1">
        <v>2.81</v>
      </c>
      <c r="S6" s="1">
        <v>3.0760000000000001</v>
      </c>
      <c r="T6" s="1">
        <v>2.72</v>
      </c>
      <c r="U6" s="1">
        <v>2.835</v>
      </c>
      <c r="V6" s="1">
        <v>3.8929999999999998</v>
      </c>
      <c r="W6" s="1">
        <v>3.694</v>
      </c>
      <c r="X6" s="1">
        <v>3.6110000000000002</v>
      </c>
      <c r="Y6" s="1">
        <v>4.0289999999999999</v>
      </c>
      <c r="Z6" s="1">
        <v>4.0259999999999998</v>
      </c>
      <c r="AA6" s="1">
        <v>3.8069999999999999</v>
      </c>
      <c r="AB6" s="1">
        <v>4.7169999999999996</v>
      </c>
      <c r="AC6" s="1">
        <v>4.2789999999999999</v>
      </c>
      <c r="AD6" s="1">
        <v>4.452</v>
      </c>
      <c r="AE6" s="1">
        <v>4.3719999999999999</v>
      </c>
      <c r="AF6" s="1">
        <v>4.5170000000000003</v>
      </c>
      <c r="AG6" s="1">
        <v>4.6719999999999997</v>
      </c>
      <c r="AH6" s="1">
        <v>4.4050000000000002</v>
      </c>
      <c r="AI6" s="1"/>
      <c r="AJ6" t="s">
        <v>226</v>
      </c>
    </row>
    <row r="7" spans="1:37" x14ac:dyDescent="0.35">
      <c r="A7" s="7" t="s">
        <v>146</v>
      </c>
      <c r="B7" s="1">
        <v>3.2549999999999999</v>
      </c>
      <c r="C7" s="1">
        <v>2.9409999999999998</v>
      </c>
      <c r="D7" s="1">
        <v>2.496</v>
      </c>
      <c r="E7" s="1">
        <v>2.4609999999999999</v>
      </c>
      <c r="F7" s="1">
        <v>2.3919999999999999</v>
      </c>
      <c r="G7" s="1">
        <v>2.339</v>
      </c>
      <c r="H7" s="1">
        <v>2.8839999999999999</v>
      </c>
      <c r="I7" s="1">
        <v>2.1219999999999999</v>
      </c>
      <c r="J7" s="1">
        <v>1.7170000000000001</v>
      </c>
      <c r="K7" s="1">
        <v>2.242</v>
      </c>
      <c r="L7" s="1">
        <v>1.4910000000000001</v>
      </c>
      <c r="M7" s="1">
        <v>2.2519999999999998</v>
      </c>
      <c r="N7" s="1">
        <v>2.597</v>
      </c>
      <c r="O7" s="1">
        <v>3.3330000000000002</v>
      </c>
      <c r="P7" s="1">
        <v>2.4740000000000002</v>
      </c>
      <c r="Q7" s="1">
        <v>1.792</v>
      </c>
      <c r="R7" s="1">
        <v>1.5780000000000001</v>
      </c>
      <c r="S7" s="1">
        <v>1.2170000000000001</v>
      </c>
      <c r="T7" s="1">
        <v>1.095</v>
      </c>
      <c r="U7" s="1">
        <v>1.577</v>
      </c>
      <c r="V7" s="1">
        <v>1.6990000000000001</v>
      </c>
      <c r="W7" s="1">
        <v>1.1339999999999999</v>
      </c>
      <c r="X7" s="1">
        <v>0.69099999999999995</v>
      </c>
      <c r="Y7" s="1">
        <v>0.61799999999999999</v>
      </c>
      <c r="Z7" s="1">
        <v>0.45100000000000001</v>
      </c>
      <c r="AA7" s="1">
        <v>0.441</v>
      </c>
      <c r="AB7" s="1">
        <v>0.45900000000000002</v>
      </c>
      <c r="AC7" s="1">
        <v>0.39600000000000002</v>
      </c>
      <c r="AD7" s="1">
        <v>0.32</v>
      </c>
      <c r="AE7" s="1">
        <v>0.20699999999999999</v>
      </c>
      <c r="AF7" s="1">
        <v>1.4999999999999999E-2</v>
      </c>
      <c r="AG7" s="1">
        <v>0.14899999999999999</v>
      </c>
      <c r="AH7" s="1">
        <v>0.26900000000000002</v>
      </c>
      <c r="AI7" s="1"/>
    </row>
    <row r="8" spans="1:37" x14ac:dyDescent="0.35">
      <c r="A8" s="7" t="s">
        <v>138</v>
      </c>
      <c r="B8" s="1">
        <v>19.663</v>
      </c>
      <c r="C8" s="1">
        <v>19.974</v>
      </c>
      <c r="D8" s="1">
        <v>20.754000000000001</v>
      </c>
      <c r="E8" s="1">
        <v>20.187000000000001</v>
      </c>
      <c r="F8" s="1">
        <v>19.672000000000001</v>
      </c>
      <c r="G8" s="1">
        <v>19.626999999999999</v>
      </c>
      <c r="H8" s="1">
        <v>21.533999999999999</v>
      </c>
      <c r="I8" s="1">
        <v>22.512</v>
      </c>
      <c r="J8" s="1">
        <v>22.951000000000001</v>
      </c>
      <c r="K8" s="1">
        <v>23.093</v>
      </c>
      <c r="L8" s="1">
        <v>21.757000000000001</v>
      </c>
      <c r="M8" s="1">
        <v>23.837</v>
      </c>
      <c r="N8" s="1">
        <v>23.571999999999999</v>
      </c>
      <c r="O8" s="1">
        <v>21.513000000000002</v>
      </c>
      <c r="P8" s="1">
        <v>22.603999999999999</v>
      </c>
      <c r="Q8" s="1">
        <v>22.216000000000001</v>
      </c>
      <c r="R8" s="1">
        <v>21.4</v>
      </c>
      <c r="S8" s="1">
        <v>23.323</v>
      </c>
      <c r="T8" s="1">
        <v>23.658000000000001</v>
      </c>
      <c r="U8" s="1">
        <v>25.82</v>
      </c>
      <c r="V8" s="1">
        <v>26.568000000000001</v>
      </c>
      <c r="W8" s="1">
        <v>25.184999999999999</v>
      </c>
      <c r="X8" s="1">
        <v>26.161999999999999</v>
      </c>
      <c r="Y8" s="1">
        <v>26.497</v>
      </c>
      <c r="Z8" s="1">
        <v>25.116</v>
      </c>
      <c r="AA8" s="1">
        <v>25.15</v>
      </c>
      <c r="AB8" s="1">
        <v>25.710999999999999</v>
      </c>
      <c r="AC8" s="1">
        <v>25.529</v>
      </c>
      <c r="AD8" s="1">
        <v>26.45</v>
      </c>
      <c r="AE8" s="1">
        <v>26.164999999999999</v>
      </c>
      <c r="AF8" s="1">
        <v>25.306000000000001</v>
      </c>
      <c r="AG8" s="1">
        <v>27.143000000000001</v>
      </c>
      <c r="AH8" s="1">
        <v>25.745000000000001</v>
      </c>
      <c r="AI8" s="1"/>
      <c r="AJ8" t="s">
        <v>227</v>
      </c>
    </row>
    <row r="9" spans="1:37" x14ac:dyDescent="0.35">
      <c r="A9" s="7" t="s">
        <v>147</v>
      </c>
      <c r="B9" s="1">
        <v>1E-3</v>
      </c>
      <c r="C9" s="1">
        <v>3.0000000000000001E-3</v>
      </c>
      <c r="D9" s="1">
        <v>1.6E-2</v>
      </c>
      <c r="E9" s="1">
        <v>0.04</v>
      </c>
      <c r="F9" s="1">
        <v>7.0000000000000007E-2</v>
      </c>
      <c r="G9" s="1">
        <v>8.5999999999999993E-2</v>
      </c>
      <c r="H9" s="1">
        <v>9.2999999999999999E-2</v>
      </c>
      <c r="I9" s="1">
        <v>8.1000000000000003E-2</v>
      </c>
      <c r="J9" s="1">
        <v>9.5000000000000001E-2</v>
      </c>
      <c r="K9" s="1">
        <v>0.11</v>
      </c>
      <c r="L9" s="1">
        <v>0.10100000000000001</v>
      </c>
      <c r="M9" s="1">
        <v>0.152</v>
      </c>
      <c r="N9" s="1">
        <v>0.19800000000000001</v>
      </c>
      <c r="O9" s="1">
        <v>0.249</v>
      </c>
      <c r="P9" s="1">
        <v>0.26400000000000001</v>
      </c>
      <c r="Q9" s="1">
        <v>0.30199999999999999</v>
      </c>
      <c r="R9" s="1">
        <v>0.219</v>
      </c>
      <c r="S9" s="1">
        <v>0.38</v>
      </c>
      <c r="T9" s="1">
        <v>0.32700000000000001</v>
      </c>
      <c r="U9" s="1">
        <v>0.313</v>
      </c>
      <c r="V9" s="1">
        <v>0.35199999999999998</v>
      </c>
      <c r="W9" s="1">
        <v>0.36699999999999999</v>
      </c>
      <c r="X9" s="1">
        <v>0.36499999999999999</v>
      </c>
      <c r="Y9" s="1">
        <v>0.377</v>
      </c>
      <c r="Z9" s="1">
        <v>0.28799999999999998</v>
      </c>
      <c r="AA9" s="1">
        <v>0.33300000000000002</v>
      </c>
      <c r="AB9" s="1">
        <v>0.32400000000000001</v>
      </c>
      <c r="AC9" s="1">
        <v>0.33300000000000002</v>
      </c>
      <c r="AD9" s="1">
        <v>0.315</v>
      </c>
      <c r="AE9" s="1">
        <v>0.42799999999999999</v>
      </c>
      <c r="AF9" s="1">
        <v>0.437</v>
      </c>
      <c r="AG9" s="1">
        <v>0.37</v>
      </c>
      <c r="AH9" s="1">
        <v>0.32300000000000001</v>
      </c>
      <c r="AI9" s="1"/>
    </row>
    <row r="10" spans="1:37" x14ac:dyDescent="0.35">
      <c r="A10" s="7" t="s">
        <v>14</v>
      </c>
      <c r="B10" s="1">
        <v>0.38600000000000001</v>
      </c>
      <c r="C10" s="1">
        <v>0.48399999999999999</v>
      </c>
      <c r="D10" s="1">
        <v>0.55800000000000005</v>
      </c>
      <c r="E10" s="1">
        <v>0.59399999999999997</v>
      </c>
      <c r="F10" s="1">
        <v>0.52400000000000002</v>
      </c>
      <c r="G10" s="1">
        <v>0.53600000000000003</v>
      </c>
      <c r="H10" s="1">
        <v>0.69099999999999995</v>
      </c>
      <c r="I10" s="1">
        <v>0.77600000000000002</v>
      </c>
      <c r="J10" s="1">
        <v>0.874</v>
      </c>
      <c r="K10" s="1">
        <v>0.98299999999999998</v>
      </c>
      <c r="L10" s="1">
        <v>1.022</v>
      </c>
      <c r="M10" s="1">
        <v>1.3260000000000001</v>
      </c>
      <c r="N10" s="1">
        <v>1.399</v>
      </c>
      <c r="O10" s="1">
        <v>1.5</v>
      </c>
      <c r="P10" s="1">
        <v>1.6279999999999999</v>
      </c>
      <c r="Q10" s="1">
        <v>1.726</v>
      </c>
      <c r="R10" s="1">
        <v>1.8180000000000001</v>
      </c>
      <c r="S10" s="1">
        <v>2.0030000000000001</v>
      </c>
      <c r="T10" s="1">
        <v>2.0219999999999998</v>
      </c>
      <c r="U10" s="1">
        <v>2.343</v>
      </c>
      <c r="V10" s="1">
        <v>2.6989999999999998</v>
      </c>
      <c r="W10" s="1">
        <v>2.4470000000000001</v>
      </c>
      <c r="X10" s="1">
        <v>2.76</v>
      </c>
      <c r="Y10" s="1">
        <v>3.12</v>
      </c>
      <c r="Z10" s="1">
        <v>2.9670000000000001</v>
      </c>
      <c r="AA10" s="1">
        <v>3.2559999999999998</v>
      </c>
      <c r="AB10" s="1">
        <v>3.552</v>
      </c>
      <c r="AC10" s="1">
        <v>3.742</v>
      </c>
      <c r="AD10" s="1">
        <v>4.0129999999999999</v>
      </c>
      <c r="AE10" s="1">
        <v>3.8319999999999999</v>
      </c>
      <c r="AF10" s="1">
        <v>3.4060000000000001</v>
      </c>
      <c r="AG10" s="1">
        <v>4.1230000000000002</v>
      </c>
      <c r="AH10" s="1">
        <v>3.8540000000000001</v>
      </c>
      <c r="AI10" s="1"/>
    </row>
    <row r="11" spans="1:37" x14ac:dyDescent="0.35">
      <c r="A11" s="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7" x14ac:dyDescent="0.35">
      <c r="A12" s="7" t="s">
        <v>152</v>
      </c>
      <c r="B12" s="1">
        <f>SUM(B6:B11)</f>
        <v>25.949000000000002</v>
      </c>
      <c r="C12" s="1">
        <f t="shared" ref="C12:AH12" si="0">SUM(C6:C11)</f>
        <v>26.012</v>
      </c>
      <c r="D12" s="1">
        <f t="shared" si="0"/>
        <v>26.555</v>
      </c>
      <c r="E12" s="1">
        <f t="shared" si="0"/>
        <v>26.121000000000002</v>
      </c>
      <c r="F12" s="1">
        <f t="shared" si="0"/>
        <v>26.109000000000002</v>
      </c>
      <c r="G12" s="1">
        <f t="shared" si="0"/>
        <v>26.445</v>
      </c>
      <c r="H12" s="1">
        <f t="shared" si="0"/>
        <v>29.356999999999999</v>
      </c>
      <c r="I12" s="1">
        <f t="shared" si="0"/>
        <v>29.655000000000001</v>
      </c>
      <c r="J12" s="1">
        <f t="shared" si="0"/>
        <v>29.722999999999999</v>
      </c>
      <c r="K12" s="1">
        <f t="shared" si="0"/>
        <v>29.531000000000002</v>
      </c>
      <c r="L12" s="1">
        <f t="shared" si="0"/>
        <v>26.381999999999998</v>
      </c>
      <c r="M12" s="1">
        <f t="shared" si="0"/>
        <v>30.175000000000001</v>
      </c>
      <c r="N12" s="1">
        <f t="shared" si="0"/>
        <v>30.983000000000001</v>
      </c>
      <c r="O12" s="1">
        <f t="shared" si="0"/>
        <v>28.545000000000002</v>
      </c>
      <c r="P12" s="1">
        <f t="shared" si="0"/>
        <v>29.547000000000001</v>
      </c>
      <c r="Q12" s="1">
        <f t="shared" si="0"/>
        <v>28.574999999999999</v>
      </c>
      <c r="R12" s="1">
        <f t="shared" si="0"/>
        <v>27.824999999999999</v>
      </c>
      <c r="S12" s="1">
        <f t="shared" si="0"/>
        <v>29.998999999999999</v>
      </c>
      <c r="T12" s="1">
        <f t="shared" si="0"/>
        <v>29.822000000000003</v>
      </c>
      <c r="U12" s="1">
        <f t="shared" si="0"/>
        <v>32.887999999999998</v>
      </c>
      <c r="V12" s="1">
        <f t="shared" si="0"/>
        <v>35.210999999999999</v>
      </c>
      <c r="W12" s="1">
        <f t="shared" si="0"/>
        <v>32.826999999999998</v>
      </c>
      <c r="X12" s="1">
        <f t="shared" si="0"/>
        <v>33.588999999999999</v>
      </c>
      <c r="Y12" s="1">
        <f t="shared" si="0"/>
        <v>34.640999999999998</v>
      </c>
      <c r="Z12" s="1">
        <f t="shared" si="0"/>
        <v>32.847999999999999</v>
      </c>
      <c r="AA12" s="1">
        <f t="shared" si="0"/>
        <v>32.986999999999995</v>
      </c>
      <c r="AB12" s="1">
        <f t="shared" si="0"/>
        <v>34.762999999999998</v>
      </c>
      <c r="AC12" s="1">
        <f t="shared" si="0"/>
        <v>34.278999999999996</v>
      </c>
      <c r="AD12" s="1">
        <f t="shared" si="0"/>
        <v>35.550000000000004</v>
      </c>
      <c r="AE12" s="1">
        <f t="shared" si="0"/>
        <v>35.003999999999998</v>
      </c>
      <c r="AF12" s="1">
        <f t="shared" si="0"/>
        <v>33.681000000000004</v>
      </c>
      <c r="AG12" s="1">
        <f t="shared" si="0"/>
        <v>36.456999999999994</v>
      </c>
      <c r="AH12" s="1">
        <f t="shared" si="0"/>
        <v>34.596000000000004</v>
      </c>
      <c r="AI12" s="1"/>
      <c r="AK12" s="39"/>
    </row>
    <row r="13" spans="1:37" x14ac:dyDescent="0.35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K13" s="39"/>
    </row>
    <row r="14" spans="1:37" x14ac:dyDescent="0.35">
      <c r="A14" s="7" t="s">
        <v>228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>
        <v>0.1</v>
      </c>
      <c r="AB14" s="1">
        <v>0.1</v>
      </c>
      <c r="AC14" s="1">
        <v>0.1</v>
      </c>
      <c r="AD14" s="1">
        <v>0.5</v>
      </c>
      <c r="AE14" s="1">
        <v>0.6</v>
      </c>
      <c r="AF14" s="1">
        <v>0.6</v>
      </c>
      <c r="AG14" s="1">
        <v>1</v>
      </c>
      <c r="AH14" s="1">
        <v>1.3</v>
      </c>
      <c r="AI14" s="1"/>
      <c r="AJ14" t="s">
        <v>229</v>
      </c>
      <c r="AK14" s="4" t="s">
        <v>230</v>
      </c>
    </row>
    <row r="15" spans="1:37" x14ac:dyDescent="0.35">
      <c r="A15" s="7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K15" s="39"/>
    </row>
    <row r="16" spans="1:37" s="7" customFormat="1" x14ac:dyDescent="0.35">
      <c r="A16" s="7" t="s">
        <v>231</v>
      </c>
      <c r="B16" s="28">
        <f t="shared" ref="B16:AH16" si="1">B12-B6-B14</f>
        <v>23.305</v>
      </c>
      <c r="C16" s="28">
        <f t="shared" si="1"/>
        <v>23.402000000000001</v>
      </c>
      <c r="D16" s="28">
        <f t="shared" si="1"/>
        <v>23.823999999999998</v>
      </c>
      <c r="E16" s="28">
        <f t="shared" si="1"/>
        <v>23.282000000000004</v>
      </c>
      <c r="F16" s="28">
        <f t="shared" si="1"/>
        <v>22.658000000000001</v>
      </c>
      <c r="G16" s="28">
        <f t="shared" si="1"/>
        <v>22.588000000000001</v>
      </c>
      <c r="H16" s="28">
        <f t="shared" si="1"/>
        <v>25.201999999999998</v>
      </c>
      <c r="I16" s="28">
        <f t="shared" si="1"/>
        <v>25.491</v>
      </c>
      <c r="J16" s="28">
        <f t="shared" si="1"/>
        <v>25.637</v>
      </c>
      <c r="K16" s="28">
        <f t="shared" si="1"/>
        <v>26.428000000000001</v>
      </c>
      <c r="L16" s="28">
        <f t="shared" si="1"/>
        <v>24.370999999999999</v>
      </c>
      <c r="M16" s="28">
        <f t="shared" si="1"/>
        <v>27.567</v>
      </c>
      <c r="N16" s="28">
        <f t="shared" si="1"/>
        <v>27.766000000000002</v>
      </c>
      <c r="O16" s="28">
        <f t="shared" si="1"/>
        <v>26.595000000000002</v>
      </c>
      <c r="P16" s="28">
        <f t="shared" si="1"/>
        <v>26.97</v>
      </c>
      <c r="Q16" s="28">
        <f t="shared" si="1"/>
        <v>26.035999999999998</v>
      </c>
      <c r="R16" s="28">
        <f t="shared" si="1"/>
        <v>25.015000000000001</v>
      </c>
      <c r="S16" s="28">
        <f t="shared" si="1"/>
        <v>26.922999999999998</v>
      </c>
      <c r="T16" s="28">
        <f t="shared" si="1"/>
        <v>27.102000000000004</v>
      </c>
      <c r="U16" s="28">
        <f t="shared" si="1"/>
        <v>30.052999999999997</v>
      </c>
      <c r="V16" s="28">
        <f t="shared" si="1"/>
        <v>31.317999999999998</v>
      </c>
      <c r="W16" s="28">
        <f t="shared" si="1"/>
        <v>29.132999999999999</v>
      </c>
      <c r="X16" s="28">
        <f t="shared" si="1"/>
        <v>29.977999999999998</v>
      </c>
      <c r="Y16" s="28">
        <f t="shared" si="1"/>
        <v>30.611999999999998</v>
      </c>
      <c r="Z16" s="28">
        <f t="shared" si="1"/>
        <v>28.821999999999999</v>
      </c>
      <c r="AA16" s="28">
        <f t="shared" si="1"/>
        <v>29.079999999999995</v>
      </c>
      <c r="AB16" s="28">
        <f t="shared" si="1"/>
        <v>29.945999999999998</v>
      </c>
      <c r="AC16" s="28">
        <f t="shared" si="1"/>
        <v>29.899999999999995</v>
      </c>
      <c r="AD16" s="28">
        <f t="shared" si="1"/>
        <v>30.598000000000006</v>
      </c>
      <c r="AE16" s="28">
        <f t="shared" si="1"/>
        <v>30.031999999999996</v>
      </c>
      <c r="AF16" s="28">
        <f t="shared" si="1"/>
        <v>28.564000000000004</v>
      </c>
      <c r="AG16" s="28">
        <f t="shared" si="1"/>
        <v>30.784999999999993</v>
      </c>
      <c r="AH16" s="28">
        <f t="shared" si="1"/>
        <v>28.891000000000002</v>
      </c>
      <c r="AI16" s="28"/>
      <c r="AK16" s="33"/>
    </row>
    <row r="17" spans="37:37" x14ac:dyDescent="0.35">
      <c r="AK17" s="39"/>
    </row>
  </sheetData>
  <phoneticPr fontId="8" type="noConversion"/>
  <hyperlinks>
    <hyperlink ref="AK14" r:id="rId1" display="https://www.ssb.no/statbank/table/08311/" xr:uid="{5DE16130-EF4B-4259-BE52-A62915090327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81AA2-0B80-416D-B95E-52AE34CE22F6}">
  <dimension ref="A1:AK19"/>
  <sheetViews>
    <sheetView zoomScale="59" zoomScaleNormal="59" workbookViewId="0">
      <selection activeCell="H32" sqref="H32"/>
    </sheetView>
  </sheetViews>
  <sheetFormatPr baseColWidth="10" defaultColWidth="11.453125" defaultRowHeight="14.5" x14ac:dyDescent="0.35"/>
  <cols>
    <col min="1" max="1" width="28.36328125" customWidth="1"/>
    <col min="2" max="2" width="6.36328125" customWidth="1"/>
    <col min="3" max="19" width="5" bestFit="1" customWidth="1"/>
    <col min="20" max="20" width="5" customWidth="1"/>
    <col min="21" max="21" width="5" bestFit="1" customWidth="1"/>
    <col min="22" max="22" width="5.6328125" customWidth="1"/>
    <col min="23" max="31" width="5" bestFit="1" customWidth="1"/>
    <col min="32" max="32" width="5" customWidth="1"/>
    <col min="33" max="35" width="6" customWidth="1"/>
  </cols>
  <sheetData>
    <row r="1" spans="1:37" ht="18.5" x14ac:dyDescent="0.45">
      <c r="A1" s="2" t="s">
        <v>94</v>
      </c>
    </row>
    <row r="3" spans="1:37" x14ac:dyDescent="0.35">
      <c r="A3" s="3" t="s">
        <v>232</v>
      </c>
      <c r="B3" s="6" t="s">
        <v>96</v>
      </c>
      <c r="E3" s="7" t="s">
        <v>97</v>
      </c>
    </row>
    <row r="5" spans="1:37" s="7" customFormat="1" x14ac:dyDescent="0.35">
      <c r="B5" s="7" t="s">
        <v>99</v>
      </c>
      <c r="C5" s="7" t="s">
        <v>100</v>
      </c>
      <c r="D5" s="7" t="s">
        <v>101</v>
      </c>
      <c r="E5" s="7" t="s">
        <v>102</v>
      </c>
      <c r="F5" s="7" t="s">
        <v>103</v>
      </c>
      <c r="G5" s="7" t="s">
        <v>104</v>
      </c>
      <c r="H5" s="7" t="s">
        <v>105</v>
      </c>
      <c r="I5" s="7" t="s">
        <v>106</v>
      </c>
      <c r="J5" s="7" t="s">
        <v>107</v>
      </c>
      <c r="K5" s="7" t="s">
        <v>108</v>
      </c>
      <c r="L5" s="7" t="s">
        <v>109</v>
      </c>
      <c r="M5" s="7" t="s">
        <v>110</v>
      </c>
      <c r="N5" s="7" t="s">
        <v>111</v>
      </c>
      <c r="O5" s="7" t="s">
        <v>112</v>
      </c>
      <c r="P5" s="7" t="s">
        <v>113</v>
      </c>
      <c r="Q5" s="7" t="s">
        <v>114</v>
      </c>
      <c r="R5" s="7" t="s">
        <v>115</v>
      </c>
      <c r="S5" s="7" t="s">
        <v>116</v>
      </c>
      <c r="T5" s="7" t="s">
        <v>117</v>
      </c>
      <c r="U5" s="7" t="s">
        <v>118</v>
      </c>
      <c r="V5" s="7" t="s">
        <v>119</v>
      </c>
      <c r="W5" s="7" t="s">
        <v>120</v>
      </c>
      <c r="X5" s="7" t="s">
        <v>121</v>
      </c>
      <c r="Y5" s="7" t="s">
        <v>122</v>
      </c>
      <c r="Z5" s="7" t="s">
        <v>123</v>
      </c>
      <c r="AA5" s="7" t="s">
        <v>124</v>
      </c>
      <c r="AB5" s="7" t="s">
        <v>125</v>
      </c>
      <c r="AC5" s="7" t="s">
        <v>126</v>
      </c>
      <c r="AD5" s="7" t="s">
        <v>127</v>
      </c>
      <c r="AE5" s="7" t="s">
        <v>128</v>
      </c>
      <c r="AF5" s="7" t="s">
        <v>141</v>
      </c>
      <c r="AG5" s="7">
        <v>2021</v>
      </c>
      <c r="AH5" s="7">
        <v>2022</v>
      </c>
      <c r="AJ5" s="7" t="s">
        <v>170</v>
      </c>
    </row>
    <row r="6" spans="1:37" x14ac:dyDescent="0.35">
      <c r="A6" s="7" t="s">
        <v>17</v>
      </c>
      <c r="B6" s="1">
        <f>Tjenesteyting!B6</f>
        <v>2.6440000000000001</v>
      </c>
      <c r="C6" s="1">
        <f>Tjenesteyting!C6</f>
        <v>2.61</v>
      </c>
      <c r="D6" s="1">
        <f>Tjenesteyting!D6</f>
        <v>2.7309999999999999</v>
      </c>
      <c r="E6" s="1">
        <f>Tjenesteyting!E6</f>
        <v>2.839</v>
      </c>
      <c r="F6" s="1">
        <f>Tjenesteyting!F6</f>
        <v>3.4510000000000001</v>
      </c>
      <c r="G6" s="1">
        <f>Tjenesteyting!G6</f>
        <v>3.8570000000000002</v>
      </c>
      <c r="H6" s="1">
        <f>Tjenesteyting!H6</f>
        <v>4.1550000000000002</v>
      </c>
      <c r="I6" s="1">
        <f>Tjenesteyting!I6</f>
        <v>4.1639999999999997</v>
      </c>
      <c r="J6" s="1">
        <f>Tjenesteyting!J6</f>
        <v>4.0860000000000003</v>
      </c>
      <c r="K6" s="1">
        <f>Tjenesteyting!K6</f>
        <v>3.1030000000000002</v>
      </c>
      <c r="L6" s="1">
        <f>Tjenesteyting!L6</f>
        <v>2.0110000000000001</v>
      </c>
      <c r="M6" s="1">
        <f>Tjenesteyting!M6</f>
        <v>2.6080000000000001</v>
      </c>
      <c r="N6" s="1">
        <f>Tjenesteyting!N6</f>
        <v>3.2170000000000001</v>
      </c>
      <c r="O6" s="1">
        <f>Tjenesteyting!O6</f>
        <v>1.95</v>
      </c>
      <c r="P6" s="1">
        <f>Tjenesteyting!P6</f>
        <v>2.577</v>
      </c>
      <c r="Q6" s="1">
        <f>Tjenesteyting!Q6</f>
        <v>2.5390000000000001</v>
      </c>
      <c r="R6" s="1">
        <f>Tjenesteyting!R6</f>
        <v>2.81</v>
      </c>
      <c r="S6" s="1">
        <f>Tjenesteyting!S6</f>
        <v>3.0760000000000001</v>
      </c>
      <c r="T6" s="1">
        <f>Tjenesteyting!T6</f>
        <v>2.72</v>
      </c>
      <c r="U6" s="1">
        <f>Tjenesteyting!U6</f>
        <v>2.835</v>
      </c>
      <c r="V6" s="1">
        <f>Tjenesteyting!V6</f>
        <v>3.8929999999999998</v>
      </c>
      <c r="W6" s="1">
        <f>Tjenesteyting!W6</f>
        <v>3.694</v>
      </c>
      <c r="X6" s="1">
        <f>Tjenesteyting!X6</f>
        <v>3.6110000000000002</v>
      </c>
      <c r="Y6" s="1">
        <f>Tjenesteyting!Y6</f>
        <v>4.0289999999999999</v>
      </c>
      <c r="Z6" s="1">
        <f>Tjenesteyting!Z6</f>
        <v>4.0259999999999998</v>
      </c>
      <c r="AA6" s="1">
        <f>Tjenesteyting!AA6</f>
        <v>3.8069999999999999</v>
      </c>
      <c r="AB6" s="1">
        <f>Tjenesteyting!AB6</f>
        <v>4.7169999999999996</v>
      </c>
      <c r="AC6" s="1">
        <f>Tjenesteyting!AC6</f>
        <v>4.2789999999999999</v>
      </c>
      <c r="AD6" s="1">
        <f>Tjenesteyting!AD6</f>
        <v>4.452</v>
      </c>
      <c r="AE6" s="1">
        <f>Tjenesteyting!AE6</f>
        <v>4.3719999999999999</v>
      </c>
      <c r="AF6" s="1">
        <f>Tjenesteyting!AF6</f>
        <v>4.5170000000000003</v>
      </c>
      <c r="AG6" s="1">
        <f>Tjenesteyting!AG6</f>
        <v>4.6719999999999997</v>
      </c>
      <c r="AH6" s="1">
        <f>Tjenesteyting!AH6</f>
        <v>4.4050000000000002</v>
      </c>
      <c r="AI6" s="1"/>
      <c r="AJ6" t="s">
        <v>226</v>
      </c>
    </row>
    <row r="7" spans="1:37" x14ac:dyDescent="0.35">
      <c r="A7" s="7" t="s">
        <v>146</v>
      </c>
      <c r="B7" s="1">
        <f>Husholdn!B6+Tjenesteyting!B7</f>
        <v>7.2649999999999997</v>
      </c>
      <c r="C7" s="1">
        <f>Husholdn!C6+Tjenesteyting!C7</f>
        <v>6.5090000000000003</v>
      </c>
      <c r="D7" s="1">
        <f>Husholdn!D6+Tjenesteyting!D7</f>
        <v>5.7839999999999998</v>
      </c>
      <c r="E7" s="1">
        <f>Husholdn!E6+Tjenesteyting!E7</f>
        <v>5.7189999999999994</v>
      </c>
      <c r="F7" s="1">
        <f>Husholdn!F6+Tjenesteyting!F7</f>
        <v>5.6539999999999999</v>
      </c>
      <c r="G7" s="1">
        <f>Husholdn!G6+Tjenesteyting!G7</f>
        <v>5.8879999999999999</v>
      </c>
      <c r="H7" s="1">
        <f>Husholdn!H6+Tjenesteyting!H7</f>
        <v>7.4</v>
      </c>
      <c r="I7" s="1">
        <f>Husholdn!I6+Tjenesteyting!I7</f>
        <v>5.9160000000000004</v>
      </c>
      <c r="J7" s="1">
        <f>Husholdn!J6+Tjenesteyting!J7</f>
        <v>4.91</v>
      </c>
      <c r="K7" s="1">
        <f>Husholdn!K6+Tjenesteyting!K7</f>
        <v>5.7</v>
      </c>
      <c r="L7" s="1">
        <f>Husholdn!L6+Tjenesteyting!L7</f>
        <v>3.8930000000000002</v>
      </c>
      <c r="M7" s="1">
        <f>Husholdn!M6+Tjenesteyting!M7</f>
        <v>4.6679999999999993</v>
      </c>
      <c r="N7" s="1">
        <f>Husholdn!N6+Tjenesteyting!N7</f>
        <v>5.2759999999999998</v>
      </c>
      <c r="O7" s="1">
        <f>Husholdn!O6+Tjenesteyting!O7</f>
        <v>6.859</v>
      </c>
      <c r="P7" s="1">
        <f>Husholdn!P6+Tjenesteyting!P7</f>
        <v>5.5960000000000001</v>
      </c>
      <c r="Q7" s="1">
        <f>Husholdn!Q6+Tjenesteyting!Q7</f>
        <v>4.1319999999999997</v>
      </c>
      <c r="R7" s="1">
        <f>Husholdn!R6+Tjenesteyting!R7</f>
        <v>4.4720000000000004</v>
      </c>
      <c r="S7" s="1">
        <f>Husholdn!S6+Tjenesteyting!S7</f>
        <v>3.5129999999999999</v>
      </c>
      <c r="T7" s="1">
        <f>Husholdn!T6+Tjenesteyting!T7</f>
        <v>2.9769999999999999</v>
      </c>
      <c r="U7" s="1">
        <f>Husholdn!U6+Tjenesteyting!U7</f>
        <v>3.4299999999999997</v>
      </c>
      <c r="V7" s="1">
        <f>Husholdn!V6+Tjenesteyting!V7</f>
        <v>3.8950000000000005</v>
      </c>
      <c r="W7" s="1">
        <f>Husholdn!W6+Tjenesteyting!W7</f>
        <v>2.577</v>
      </c>
      <c r="X7" s="1">
        <f>Husholdn!X6+Tjenesteyting!X7</f>
        <v>2.2709999999999999</v>
      </c>
      <c r="Y7" s="1">
        <f>Husholdn!Y6+Tjenesteyting!Y7</f>
        <v>2.04</v>
      </c>
      <c r="Z7" s="1">
        <f>Husholdn!Z6+Tjenesteyting!Z7</f>
        <v>1.454</v>
      </c>
      <c r="AA7" s="1">
        <f>Husholdn!AA6+Tjenesteyting!AA7</f>
        <v>1.353</v>
      </c>
      <c r="AB7" s="1">
        <f>Husholdn!AB6+Tjenesteyting!AB7</f>
        <v>1.44</v>
      </c>
      <c r="AC7" s="1">
        <f>Husholdn!AC6+Tjenesteyting!AC7</f>
        <v>1.1760000000000002</v>
      </c>
      <c r="AD7" s="1">
        <f>Husholdn!AD6+Tjenesteyting!AD7</f>
        <v>0.85299999999999998</v>
      </c>
      <c r="AE7" s="1">
        <f>Husholdn!AE6+Tjenesteyting!AE7</f>
        <v>0.32200000000000001</v>
      </c>
      <c r="AF7" s="1">
        <f>Husholdn!AF6+Tjenesteyting!AF7</f>
        <v>1.4999999999999999E-2</v>
      </c>
      <c r="AG7" s="1">
        <f>Husholdn!AG6+Tjenesteyting!AG7</f>
        <v>0.14899999999999999</v>
      </c>
      <c r="AH7" s="1">
        <f>Husholdn!AH6+Tjenesteyting!AH7</f>
        <v>0.26900000000000002</v>
      </c>
      <c r="AI7" s="1"/>
    </row>
    <row r="8" spans="1:37" x14ac:dyDescent="0.35">
      <c r="A8" s="7" t="s">
        <v>138</v>
      </c>
      <c r="B8" s="1">
        <f>Husholdn!B7+Tjenesteyting!B8</f>
        <v>49.962000000000003</v>
      </c>
      <c r="C8" s="1">
        <f>Husholdn!C7+Tjenesteyting!C8</f>
        <v>52.587999999999994</v>
      </c>
      <c r="D8" s="1">
        <f>Husholdn!D7+Tjenesteyting!D8</f>
        <v>53.403999999999996</v>
      </c>
      <c r="E8" s="1">
        <f>Husholdn!E7+Tjenesteyting!E8</f>
        <v>52.974000000000004</v>
      </c>
      <c r="F8" s="1">
        <f>Husholdn!F7+Tjenesteyting!F8</f>
        <v>53.686999999999998</v>
      </c>
      <c r="G8" s="1">
        <f>Husholdn!G7+Tjenesteyting!G8</f>
        <v>54.254000000000005</v>
      </c>
      <c r="H8" s="1">
        <f>Husholdn!H7+Tjenesteyting!H8</f>
        <v>56.821999999999996</v>
      </c>
      <c r="I8" s="1">
        <f>Husholdn!I7+Tjenesteyting!I8</f>
        <v>56.49</v>
      </c>
      <c r="J8" s="1">
        <f>Husholdn!J7+Tjenesteyting!J8</f>
        <v>57.999000000000002</v>
      </c>
      <c r="K8" s="1">
        <f>Husholdn!K7+Tjenesteyting!K8</f>
        <v>58.138999999999996</v>
      </c>
      <c r="L8" s="1">
        <f>Husholdn!L7+Tjenesteyting!L8</f>
        <v>56.385000000000005</v>
      </c>
      <c r="M8" s="1">
        <f>Husholdn!M7+Tjenesteyting!M8</f>
        <v>59.712999999999994</v>
      </c>
      <c r="N8" s="1">
        <f>Husholdn!N7+Tjenesteyting!N8</f>
        <v>58.218999999999994</v>
      </c>
      <c r="O8" s="1">
        <f>Husholdn!O7+Tjenesteyting!O8</f>
        <v>53.536000000000001</v>
      </c>
      <c r="P8" s="1">
        <f>Husholdn!P7+Tjenesteyting!P8</f>
        <v>55.009</v>
      </c>
      <c r="Q8" s="1">
        <f>Husholdn!Q7+Tjenesteyting!Q8</f>
        <v>56.221000000000004</v>
      </c>
      <c r="R8" s="1">
        <f>Husholdn!R7+Tjenesteyting!R8</f>
        <v>55.043999999999997</v>
      </c>
      <c r="S8" s="1">
        <f>Husholdn!S7+Tjenesteyting!S8</f>
        <v>58.268999999999998</v>
      </c>
      <c r="T8" s="1">
        <f>Husholdn!T7+Tjenesteyting!T8</f>
        <v>58.545000000000002</v>
      </c>
      <c r="U8" s="1">
        <f>Husholdn!U7+Tjenesteyting!U8</f>
        <v>62.131</v>
      </c>
      <c r="V8" s="1">
        <f>Husholdn!V7+Tjenesteyting!V8</f>
        <v>66.299000000000007</v>
      </c>
      <c r="W8" s="1">
        <f>Husholdn!W7+Tjenesteyting!W8</f>
        <v>61.242000000000004</v>
      </c>
      <c r="X8" s="1">
        <f>Husholdn!X7+Tjenesteyting!X8</f>
        <v>64.408999999999992</v>
      </c>
      <c r="Y8" s="1">
        <f>Husholdn!Y7+Tjenesteyting!Y8</f>
        <v>65.399000000000001</v>
      </c>
      <c r="Z8" s="1">
        <f>Husholdn!Z7+Tjenesteyting!Z8</f>
        <v>61.987000000000002</v>
      </c>
      <c r="AA8" s="1">
        <f>Husholdn!AA7+Tjenesteyting!AA8</f>
        <v>63.72</v>
      </c>
      <c r="AB8" s="1">
        <f>Husholdn!AB7+Tjenesteyting!AB8</f>
        <v>65.554000000000002</v>
      </c>
      <c r="AC8" s="1">
        <f>Husholdn!AC7+Tjenesteyting!AC8</f>
        <v>65.662000000000006</v>
      </c>
      <c r="AD8" s="1">
        <f>Husholdn!AD7+Tjenesteyting!AD8</f>
        <v>66.855000000000004</v>
      </c>
      <c r="AE8" s="1">
        <f>Husholdn!AE7+Tjenesteyting!AE8</f>
        <v>66.173000000000002</v>
      </c>
      <c r="AF8" s="1">
        <f>Husholdn!AF7+Tjenesteyting!AF8</f>
        <v>65.19</v>
      </c>
      <c r="AG8" s="1">
        <f>Husholdn!AG7+Tjenesteyting!AG8</f>
        <v>68.721000000000004</v>
      </c>
      <c r="AH8" s="1">
        <f>Husholdn!AH7+Tjenesteyting!AH8</f>
        <v>62.093000000000004</v>
      </c>
      <c r="AI8" s="1"/>
    </row>
    <row r="9" spans="1:37" x14ac:dyDescent="0.35">
      <c r="A9" s="7" t="s">
        <v>147</v>
      </c>
      <c r="B9" s="1">
        <f>Husholdn!B8+Tjenesteyting!B9</f>
        <v>5.6740000000000004</v>
      </c>
      <c r="C9" s="1">
        <f>Husholdn!C8+Tjenesteyting!C9</f>
        <v>5.1100000000000003</v>
      </c>
      <c r="D9" s="1">
        <f>Husholdn!D8+Tjenesteyting!D9</f>
        <v>5.0250000000000004</v>
      </c>
      <c r="E9" s="1">
        <f>Husholdn!E8+Tjenesteyting!E9</f>
        <v>5.766</v>
      </c>
      <c r="F9" s="1">
        <f>Husholdn!F8+Tjenesteyting!F9</f>
        <v>6.1820000000000004</v>
      </c>
      <c r="G9" s="1">
        <f>Husholdn!G8+Tjenesteyting!G9</f>
        <v>6.0430000000000001</v>
      </c>
      <c r="H9" s="1">
        <f>Husholdn!H8+Tjenesteyting!H9</f>
        <v>6.4379999999999997</v>
      </c>
      <c r="I9" s="1">
        <f>Husholdn!I8+Tjenesteyting!I9</f>
        <v>6.6880000000000006</v>
      </c>
      <c r="J9" s="1">
        <f>Husholdn!J8+Tjenesteyting!J9</f>
        <v>6.3809999999999993</v>
      </c>
      <c r="K9" s="1">
        <f>Husholdn!K8+Tjenesteyting!K9</f>
        <v>6.5369999999999999</v>
      </c>
      <c r="L9" s="1">
        <f>Husholdn!L8+Tjenesteyting!L9</f>
        <v>6.7149999999999999</v>
      </c>
      <c r="M9" s="1">
        <f>Husholdn!M8+Tjenesteyting!M9</f>
        <v>7.0570000000000004</v>
      </c>
      <c r="N9" s="1">
        <f>Husholdn!N8+Tjenesteyting!N9</f>
        <v>8.0760000000000005</v>
      </c>
      <c r="O9" s="1">
        <f>Husholdn!O8+Tjenesteyting!O9</f>
        <v>8.0749999999999993</v>
      </c>
      <c r="P9" s="1">
        <f>Husholdn!P8+Tjenesteyting!P9</f>
        <v>7.6210000000000004</v>
      </c>
      <c r="Q9" s="1">
        <f>Husholdn!Q8+Tjenesteyting!Q9</f>
        <v>7.6969999999999992</v>
      </c>
      <c r="R9" s="1">
        <f>Husholdn!R8+Tjenesteyting!R9</f>
        <v>7.7280000000000006</v>
      </c>
      <c r="S9" s="1">
        <f>Husholdn!S8+Tjenesteyting!S9</f>
        <v>7.702</v>
      </c>
      <c r="T9" s="1">
        <f>Husholdn!T8+Tjenesteyting!T9</f>
        <v>7.6310000000000002</v>
      </c>
      <c r="U9" s="1">
        <f>Husholdn!U8+Tjenesteyting!U9</f>
        <v>7.7610000000000001</v>
      </c>
      <c r="V9" s="1">
        <f>Husholdn!V8+Tjenesteyting!V9</f>
        <v>8.713000000000001</v>
      </c>
      <c r="W9" s="1">
        <f>Husholdn!W8+Tjenesteyting!W9</f>
        <v>7.7350000000000003</v>
      </c>
      <c r="X9" s="1">
        <f>Husholdn!X8+Tjenesteyting!X9</f>
        <v>8.0220000000000002</v>
      </c>
      <c r="Y9" s="1">
        <f>Husholdn!Y8+Tjenesteyting!Y9</f>
        <v>6.4809999999999999</v>
      </c>
      <c r="Z9" s="1">
        <f>Husholdn!Z8+Tjenesteyting!Z9</f>
        <v>5.556</v>
      </c>
      <c r="AA9" s="1">
        <f>Husholdn!AA8+Tjenesteyting!AA9</f>
        <v>5.9530000000000003</v>
      </c>
      <c r="AB9" s="1">
        <f>Husholdn!AB8+Tjenesteyting!AB9</f>
        <v>5.7349999999999994</v>
      </c>
      <c r="AC9" s="1">
        <f>Husholdn!AC8+Tjenesteyting!AC9</f>
        <v>6.11</v>
      </c>
      <c r="AD9" s="1">
        <f>Husholdn!AD8+Tjenesteyting!AD9</f>
        <v>5.9620000000000006</v>
      </c>
      <c r="AE9" s="1">
        <f>Husholdn!AE8+Tjenesteyting!AE9</f>
        <v>5.5880000000000001</v>
      </c>
      <c r="AF9" s="1">
        <f>Husholdn!AF8+Tjenesteyting!AF9</f>
        <v>6.0640000000000001</v>
      </c>
      <c r="AG9" s="1">
        <f>Husholdn!AG8+Tjenesteyting!AG9</f>
        <v>6.6260000000000003</v>
      </c>
      <c r="AH9" s="1">
        <f>Husholdn!AH8+Tjenesteyting!AH9</f>
        <v>6.976</v>
      </c>
      <c r="AI9" s="1"/>
    </row>
    <row r="10" spans="1:37" x14ac:dyDescent="0.35">
      <c r="A10" s="7" t="s">
        <v>14</v>
      </c>
      <c r="B10" s="1">
        <f>Husholdn!B9+Tjenesteyting!B10</f>
        <v>0.67199999999999993</v>
      </c>
      <c r="C10" s="1">
        <f>Husholdn!C9+Tjenesteyting!C10</f>
        <v>0.77899999999999991</v>
      </c>
      <c r="D10" s="1">
        <f>Husholdn!D9+Tjenesteyting!D10</f>
        <v>0.83100000000000007</v>
      </c>
      <c r="E10" s="1">
        <f>Husholdn!E9+Tjenesteyting!E10</f>
        <v>0.8819999999999999</v>
      </c>
      <c r="F10" s="1">
        <f>Husholdn!F9+Tjenesteyting!F10</f>
        <v>0.78400000000000003</v>
      </c>
      <c r="G10" s="1">
        <f>Husholdn!G9+Tjenesteyting!G10</f>
        <v>0.82600000000000007</v>
      </c>
      <c r="H10" s="1">
        <f>Husholdn!H9+Tjenesteyting!H10</f>
        <v>1.0109999999999999</v>
      </c>
      <c r="I10" s="1">
        <f>Husholdn!I9+Tjenesteyting!I10</f>
        <v>1.052</v>
      </c>
      <c r="J10" s="1">
        <f>Husholdn!J9+Tjenesteyting!J10</f>
        <v>1.171</v>
      </c>
      <c r="K10" s="1">
        <f>Husholdn!K9+Tjenesteyting!K10</f>
        <v>1.3089999999999999</v>
      </c>
      <c r="L10" s="1">
        <f>Husholdn!L9+Tjenesteyting!L10</f>
        <v>1.26</v>
      </c>
      <c r="M10" s="1">
        <f>Husholdn!M9+Tjenesteyting!M10</f>
        <v>1.6520000000000001</v>
      </c>
      <c r="N10" s="1">
        <f>Husholdn!N9+Tjenesteyting!N10</f>
        <v>1.732</v>
      </c>
      <c r="O10" s="1">
        <f>Husholdn!O9+Tjenesteyting!O10</f>
        <v>1.875</v>
      </c>
      <c r="P10" s="1">
        <f>Husholdn!P9+Tjenesteyting!P10</f>
        <v>2.0449999999999999</v>
      </c>
      <c r="Q10" s="1">
        <f>Husholdn!Q9+Tjenesteyting!Q10</f>
        <v>2.153</v>
      </c>
      <c r="R10" s="1">
        <f>Husholdn!R9+Tjenesteyting!R10</f>
        <v>2.3200000000000003</v>
      </c>
      <c r="S10" s="1">
        <f>Husholdn!S9+Tjenesteyting!S10</f>
        <v>2.5710000000000002</v>
      </c>
      <c r="T10" s="1">
        <f>Husholdn!T9+Tjenesteyting!T10</f>
        <v>2.7399999999999998</v>
      </c>
      <c r="U10" s="1">
        <f>Husholdn!U9+Tjenesteyting!U10</f>
        <v>3.0939999999999999</v>
      </c>
      <c r="V10" s="1">
        <f>Husholdn!V9+Tjenesteyting!V10</f>
        <v>3.7829999999999999</v>
      </c>
      <c r="W10" s="1">
        <f>Husholdn!W9+Tjenesteyting!W10</f>
        <v>3.2350000000000003</v>
      </c>
      <c r="X10" s="1">
        <f>Husholdn!X9+Tjenesteyting!X10</f>
        <v>3.71</v>
      </c>
      <c r="Y10" s="1">
        <f>Husholdn!Y9+Tjenesteyting!Y10</f>
        <v>4.2030000000000003</v>
      </c>
      <c r="Z10" s="1">
        <f>Husholdn!Z9+Tjenesteyting!Z10</f>
        <v>3.9670000000000001</v>
      </c>
      <c r="AA10" s="1">
        <f>Husholdn!AA9+Tjenesteyting!AA10</f>
        <v>4.2929999999999993</v>
      </c>
      <c r="AB10" s="1">
        <f>Husholdn!AB9+Tjenesteyting!AB10</f>
        <v>4.7640000000000002</v>
      </c>
      <c r="AC10" s="1">
        <f>Husholdn!AC9+Tjenesteyting!AC10</f>
        <v>5.1070000000000002</v>
      </c>
      <c r="AD10" s="1">
        <f>Husholdn!AD9+Tjenesteyting!AD10</f>
        <v>5.4209999999999994</v>
      </c>
      <c r="AE10" s="1">
        <f>Husholdn!AE9+Tjenesteyting!AE10</f>
        <v>5.38</v>
      </c>
      <c r="AF10" s="1">
        <f>Husholdn!AF9+Tjenesteyting!AF10</f>
        <v>4.8730000000000002</v>
      </c>
      <c r="AG10" s="1">
        <f>Husholdn!AG9+Tjenesteyting!AG10</f>
        <v>5.8390000000000004</v>
      </c>
      <c r="AH10" s="1">
        <f>Husholdn!AH9+Tjenesteyting!AH10</f>
        <v>5.5060000000000002</v>
      </c>
      <c r="AI10" s="1"/>
    </row>
    <row r="11" spans="1:37" x14ac:dyDescent="0.35">
      <c r="A11" s="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7" x14ac:dyDescent="0.35">
      <c r="A12" s="7" t="s">
        <v>152</v>
      </c>
      <c r="B12" s="1">
        <f>SUM(B6:B11)</f>
        <v>66.216999999999999</v>
      </c>
      <c r="C12" s="1">
        <f t="shared" ref="C12:AH12" si="0">SUM(C6:C11)</f>
        <v>67.595999999999989</v>
      </c>
      <c r="D12" s="1">
        <f t="shared" si="0"/>
        <v>67.775000000000006</v>
      </c>
      <c r="E12" s="1">
        <f t="shared" si="0"/>
        <v>68.180000000000007</v>
      </c>
      <c r="F12" s="1">
        <f t="shared" si="0"/>
        <v>69.75800000000001</v>
      </c>
      <c r="G12" s="1">
        <f t="shared" si="0"/>
        <v>70.868000000000009</v>
      </c>
      <c r="H12" s="1">
        <f t="shared" si="0"/>
        <v>75.825999999999993</v>
      </c>
      <c r="I12" s="1">
        <f t="shared" si="0"/>
        <v>74.310000000000016</v>
      </c>
      <c r="J12" s="1">
        <f t="shared" si="0"/>
        <v>74.547000000000011</v>
      </c>
      <c r="K12" s="1">
        <f t="shared" si="0"/>
        <v>74.787999999999997</v>
      </c>
      <c r="L12" s="1">
        <f t="shared" si="0"/>
        <v>70.26400000000001</v>
      </c>
      <c r="M12" s="1">
        <f t="shared" si="0"/>
        <v>75.697999999999993</v>
      </c>
      <c r="N12" s="1">
        <f t="shared" si="0"/>
        <v>76.519999999999982</v>
      </c>
      <c r="O12" s="1">
        <f t="shared" si="0"/>
        <v>72.295000000000002</v>
      </c>
      <c r="P12" s="1">
        <f t="shared" si="0"/>
        <v>72.847999999999999</v>
      </c>
      <c r="Q12" s="1">
        <f t="shared" si="0"/>
        <v>72.742000000000004</v>
      </c>
      <c r="R12" s="1">
        <f t="shared" si="0"/>
        <v>72.373999999999995</v>
      </c>
      <c r="S12" s="1">
        <f t="shared" si="0"/>
        <v>75.131</v>
      </c>
      <c r="T12" s="1">
        <f t="shared" si="0"/>
        <v>74.613</v>
      </c>
      <c r="U12" s="1">
        <f t="shared" si="0"/>
        <v>79.250999999999991</v>
      </c>
      <c r="V12" s="1">
        <f t="shared" si="0"/>
        <v>86.583000000000013</v>
      </c>
      <c r="W12" s="1">
        <f t="shared" si="0"/>
        <v>78.483000000000004</v>
      </c>
      <c r="X12" s="1">
        <f t="shared" si="0"/>
        <v>82.022999999999996</v>
      </c>
      <c r="Y12" s="1">
        <f t="shared" si="0"/>
        <v>82.152000000000001</v>
      </c>
      <c r="Z12" s="1">
        <f t="shared" si="0"/>
        <v>76.989999999999995</v>
      </c>
      <c r="AA12" s="1">
        <f t="shared" si="0"/>
        <v>79.126000000000005</v>
      </c>
      <c r="AB12" s="1">
        <f t="shared" si="0"/>
        <v>82.21</v>
      </c>
      <c r="AC12" s="1">
        <f t="shared" si="0"/>
        <v>82.334000000000003</v>
      </c>
      <c r="AD12" s="1">
        <f t="shared" si="0"/>
        <v>83.543000000000006</v>
      </c>
      <c r="AE12" s="1">
        <f t="shared" si="0"/>
        <v>81.834999999999994</v>
      </c>
      <c r="AF12" s="1">
        <f t="shared" si="0"/>
        <v>80.659000000000006</v>
      </c>
      <c r="AG12" s="1">
        <f t="shared" si="0"/>
        <v>86.007000000000005</v>
      </c>
      <c r="AH12" s="1">
        <f t="shared" si="0"/>
        <v>79.249000000000009</v>
      </c>
      <c r="AI12" s="1"/>
      <c r="AK12" s="39"/>
    </row>
    <row r="13" spans="1:37" x14ac:dyDescent="0.35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K13" s="39"/>
    </row>
    <row r="14" spans="1:37" x14ac:dyDescent="0.35">
      <c r="A14" s="7" t="s">
        <v>233</v>
      </c>
      <c r="B14" s="1">
        <f>Tjenesteyting!B14</f>
        <v>0</v>
      </c>
      <c r="C14" s="1">
        <f>Tjenesteyting!C14</f>
        <v>0</v>
      </c>
      <c r="D14" s="1">
        <f>Tjenesteyting!D14</f>
        <v>0</v>
      </c>
      <c r="E14" s="1">
        <f>Tjenesteyting!E14</f>
        <v>0</v>
      </c>
      <c r="F14" s="1">
        <f>Tjenesteyting!F14</f>
        <v>0</v>
      </c>
      <c r="G14" s="1">
        <f>Tjenesteyting!G14</f>
        <v>0</v>
      </c>
      <c r="H14" s="1">
        <f>Tjenesteyting!H14</f>
        <v>0</v>
      </c>
      <c r="I14" s="1">
        <f>Tjenesteyting!I14</f>
        <v>0</v>
      </c>
      <c r="J14" s="1">
        <f>Tjenesteyting!J14</f>
        <v>0</v>
      </c>
      <c r="K14" s="1">
        <f>Tjenesteyting!K14</f>
        <v>0</v>
      </c>
      <c r="L14" s="1">
        <f>Tjenesteyting!L14</f>
        <v>0</v>
      </c>
      <c r="M14" s="1">
        <f>Tjenesteyting!M14</f>
        <v>0</v>
      </c>
      <c r="N14" s="1">
        <f>Tjenesteyting!N14</f>
        <v>0</v>
      </c>
      <c r="O14" s="1">
        <f>Tjenesteyting!O14</f>
        <v>0</v>
      </c>
      <c r="P14" s="1">
        <f>Tjenesteyting!P14</f>
        <v>0</v>
      </c>
      <c r="Q14" s="1">
        <f>Tjenesteyting!Q14</f>
        <v>0</v>
      </c>
      <c r="R14" s="1">
        <f>Tjenesteyting!R14</f>
        <v>0</v>
      </c>
      <c r="S14" s="1">
        <f>Tjenesteyting!S14</f>
        <v>0</v>
      </c>
      <c r="T14" s="1">
        <f>Tjenesteyting!T14</f>
        <v>0</v>
      </c>
      <c r="U14" s="1">
        <f>Tjenesteyting!U14</f>
        <v>0</v>
      </c>
      <c r="V14" s="1">
        <f>Tjenesteyting!V14</f>
        <v>0</v>
      </c>
      <c r="W14" s="1">
        <f>Tjenesteyting!W14</f>
        <v>0</v>
      </c>
      <c r="X14" s="1">
        <f>Tjenesteyting!X14</f>
        <v>0</v>
      </c>
      <c r="Y14" s="1">
        <f>Tjenesteyting!Y14</f>
        <v>0</v>
      </c>
      <c r="Z14" s="1">
        <f>Tjenesteyting!Z14</f>
        <v>0</v>
      </c>
      <c r="AA14" s="1">
        <f>Tjenesteyting!AA14</f>
        <v>0.1</v>
      </c>
      <c r="AB14" s="1">
        <f>Tjenesteyting!AB14</f>
        <v>0.1</v>
      </c>
      <c r="AC14" s="1">
        <f>Tjenesteyting!AC14</f>
        <v>0.1</v>
      </c>
      <c r="AD14" s="1">
        <f>Tjenesteyting!AD14</f>
        <v>0.5</v>
      </c>
      <c r="AE14" s="1">
        <f>Tjenesteyting!AE14</f>
        <v>0.6</v>
      </c>
      <c r="AF14" s="1">
        <f>Tjenesteyting!AF14</f>
        <v>0.6</v>
      </c>
      <c r="AG14" s="1">
        <f>Tjenesteyting!AG14</f>
        <v>1</v>
      </c>
      <c r="AH14" s="1">
        <f>Tjenesteyting!AH14</f>
        <v>1.3</v>
      </c>
      <c r="AI14" s="1"/>
      <c r="AK14" s="39"/>
    </row>
    <row r="15" spans="1:37" x14ac:dyDescent="0.35">
      <c r="A15" s="7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K15" s="39"/>
    </row>
    <row r="16" spans="1:37" s="7" customFormat="1" x14ac:dyDescent="0.35">
      <c r="A16" s="7" t="s">
        <v>231</v>
      </c>
      <c r="B16" s="28">
        <f t="shared" ref="B16:AH16" si="1">B12-B6-B14</f>
        <v>63.573</v>
      </c>
      <c r="C16" s="28">
        <f t="shared" si="1"/>
        <v>64.98599999999999</v>
      </c>
      <c r="D16" s="28">
        <f t="shared" si="1"/>
        <v>65.044000000000011</v>
      </c>
      <c r="E16" s="28">
        <f t="shared" si="1"/>
        <v>65.341000000000008</v>
      </c>
      <c r="F16" s="28">
        <f t="shared" si="1"/>
        <v>66.307000000000016</v>
      </c>
      <c r="G16" s="28">
        <f t="shared" si="1"/>
        <v>67.01100000000001</v>
      </c>
      <c r="H16" s="28">
        <f t="shared" si="1"/>
        <v>71.670999999999992</v>
      </c>
      <c r="I16" s="28">
        <f t="shared" si="1"/>
        <v>70.146000000000015</v>
      </c>
      <c r="J16" s="28">
        <f t="shared" si="1"/>
        <v>70.461000000000013</v>
      </c>
      <c r="K16" s="28">
        <f t="shared" si="1"/>
        <v>71.685000000000002</v>
      </c>
      <c r="L16" s="28">
        <f t="shared" si="1"/>
        <v>68.253000000000014</v>
      </c>
      <c r="M16" s="28">
        <f t="shared" si="1"/>
        <v>73.089999999999989</v>
      </c>
      <c r="N16" s="28">
        <f t="shared" si="1"/>
        <v>73.302999999999983</v>
      </c>
      <c r="O16" s="28">
        <f t="shared" si="1"/>
        <v>70.344999999999999</v>
      </c>
      <c r="P16" s="28">
        <f t="shared" si="1"/>
        <v>70.271000000000001</v>
      </c>
      <c r="Q16" s="28">
        <f t="shared" si="1"/>
        <v>70.203000000000003</v>
      </c>
      <c r="R16" s="28">
        <f t="shared" si="1"/>
        <v>69.563999999999993</v>
      </c>
      <c r="S16" s="28">
        <f t="shared" si="1"/>
        <v>72.055000000000007</v>
      </c>
      <c r="T16" s="28">
        <f t="shared" si="1"/>
        <v>71.893000000000001</v>
      </c>
      <c r="U16" s="28">
        <f t="shared" si="1"/>
        <v>76.415999999999997</v>
      </c>
      <c r="V16" s="28">
        <f t="shared" si="1"/>
        <v>82.690000000000012</v>
      </c>
      <c r="W16" s="28">
        <f t="shared" si="1"/>
        <v>74.789000000000001</v>
      </c>
      <c r="X16" s="28">
        <f t="shared" si="1"/>
        <v>78.411999999999992</v>
      </c>
      <c r="Y16" s="28">
        <f t="shared" si="1"/>
        <v>78.123000000000005</v>
      </c>
      <c r="Z16" s="28">
        <f t="shared" si="1"/>
        <v>72.963999999999999</v>
      </c>
      <c r="AA16" s="28">
        <f t="shared" si="1"/>
        <v>75.219000000000008</v>
      </c>
      <c r="AB16" s="28">
        <f t="shared" si="1"/>
        <v>77.393000000000001</v>
      </c>
      <c r="AC16" s="28">
        <f t="shared" si="1"/>
        <v>77.955000000000013</v>
      </c>
      <c r="AD16" s="28">
        <f t="shared" si="1"/>
        <v>78.591000000000008</v>
      </c>
      <c r="AE16" s="28">
        <f t="shared" si="1"/>
        <v>76.863</v>
      </c>
      <c r="AF16" s="28">
        <f t="shared" si="1"/>
        <v>75.542000000000016</v>
      </c>
      <c r="AG16" s="28">
        <f t="shared" si="1"/>
        <v>80.335000000000008</v>
      </c>
      <c r="AH16" s="28">
        <f t="shared" si="1"/>
        <v>73.544000000000011</v>
      </c>
      <c r="AI16" s="28"/>
      <c r="AK16" s="33"/>
    </row>
    <row r="17" spans="1:37" x14ac:dyDescent="0.35">
      <c r="AK17" s="39"/>
    </row>
    <row r="18" spans="1:37" x14ac:dyDescent="0.35">
      <c r="A18" s="7" t="s">
        <v>234</v>
      </c>
    </row>
    <row r="19" spans="1:37" x14ac:dyDescent="0.35">
      <c r="A19" s="7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0103-1EE0-4C71-81C4-165D9C15021E}">
  <dimension ref="A1:AH12"/>
  <sheetViews>
    <sheetView zoomScale="59" zoomScaleNormal="59" workbookViewId="0">
      <selection activeCell="H32" sqref="H32"/>
    </sheetView>
  </sheetViews>
  <sheetFormatPr baseColWidth="10" defaultColWidth="11.453125" defaultRowHeight="14.5" x14ac:dyDescent="0.35"/>
  <cols>
    <col min="1" max="1" width="21" style="7" customWidth="1"/>
    <col min="2" max="32" width="5" bestFit="1" customWidth="1"/>
    <col min="33" max="34" width="5.54296875" bestFit="1" customWidth="1"/>
  </cols>
  <sheetData>
    <row r="1" spans="1:34" ht="18.5" x14ac:dyDescent="0.45">
      <c r="A1" s="2" t="s">
        <v>94</v>
      </c>
    </row>
    <row r="3" spans="1:34" x14ac:dyDescent="0.35">
      <c r="A3" s="3" t="s">
        <v>182</v>
      </c>
      <c r="B3" s="6" t="s">
        <v>96</v>
      </c>
      <c r="E3" s="7" t="s">
        <v>97</v>
      </c>
    </row>
    <row r="4" spans="1:34" x14ac:dyDescent="0.35">
      <c r="A4" s="3"/>
      <c r="B4" s="6"/>
      <c r="E4" s="7"/>
    </row>
    <row r="5" spans="1:34" s="7" customFormat="1" x14ac:dyDescent="0.35">
      <c r="A5" s="31" t="s">
        <v>169</v>
      </c>
      <c r="B5" s="7" t="s">
        <v>99</v>
      </c>
      <c r="C5" s="7" t="s">
        <v>100</v>
      </c>
      <c r="D5" s="7" t="s">
        <v>101</v>
      </c>
      <c r="E5" s="7" t="s">
        <v>102</v>
      </c>
      <c r="F5" s="7" t="s">
        <v>103</v>
      </c>
      <c r="G5" s="7" t="s">
        <v>104</v>
      </c>
      <c r="H5" s="7" t="s">
        <v>105</v>
      </c>
      <c r="I5" s="7" t="s">
        <v>106</v>
      </c>
      <c r="J5" s="7" t="s">
        <v>107</v>
      </c>
      <c r="K5" s="7" t="s">
        <v>108</v>
      </c>
      <c r="L5" s="7" t="s">
        <v>109</v>
      </c>
      <c r="M5" s="7" t="s">
        <v>110</v>
      </c>
      <c r="N5" s="7" t="s">
        <v>111</v>
      </c>
      <c r="O5" s="7" t="s">
        <v>112</v>
      </c>
      <c r="P5" s="7" t="s">
        <v>113</v>
      </c>
      <c r="Q5" s="7" t="s">
        <v>114</v>
      </c>
      <c r="R5" s="7" t="s">
        <v>115</v>
      </c>
      <c r="S5" s="7" t="s">
        <v>116</v>
      </c>
      <c r="T5" s="7" t="s">
        <v>117</v>
      </c>
      <c r="U5" s="7" t="s">
        <v>118</v>
      </c>
      <c r="V5" s="7" t="s">
        <v>119</v>
      </c>
      <c r="W5" s="7" t="s">
        <v>120</v>
      </c>
      <c r="X5" s="7" t="s">
        <v>121</v>
      </c>
      <c r="Y5" s="7" t="s">
        <v>122</v>
      </c>
      <c r="Z5" s="7" t="s">
        <v>123</v>
      </c>
      <c r="AA5" s="7" t="s">
        <v>124</v>
      </c>
      <c r="AB5" s="7" t="s">
        <v>125</v>
      </c>
      <c r="AC5" s="7" t="s">
        <v>126</v>
      </c>
      <c r="AD5" s="7" t="s">
        <v>127</v>
      </c>
      <c r="AE5" s="7" t="s">
        <v>128</v>
      </c>
      <c r="AF5" s="7" t="s">
        <v>141</v>
      </c>
      <c r="AG5" s="7">
        <v>2021</v>
      </c>
      <c r="AH5" s="7">
        <v>2022</v>
      </c>
    </row>
    <row r="6" spans="1:34" x14ac:dyDescent="0.35">
      <c r="A6" s="7" t="s">
        <v>18</v>
      </c>
      <c r="B6" s="1">
        <v>0.15</v>
      </c>
      <c r="C6" s="1">
        <v>0.15</v>
      </c>
      <c r="D6" s="1">
        <v>0.15</v>
      </c>
      <c r="E6" s="1">
        <v>0.15</v>
      </c>
      <c r="F6" s="1">
        <v>0.15</v>
      </c>
      <c r="G6" s="1">
        <v>0.15</v>
      </c>
      <c r="H6" s="1">
        <v>0.154</v>
      </c>
      <c r="I6" s="1">
        <v>0.16900000000000001</v>
      </c>
      <c r="J6" s="1">
        <v>0.18099999999999999</v>
      </c>
      <c r="K6" s="1">
        <v>0.18</v>
      </c>
      <c r="L6" s="1">
        <v>0.182</v>
      </c>
      <c r="M6" s="1">
        <v>0.17899999999999999</v>
      </c>
      <c r="N6" s="1">
        <v>0.17399999999999999</v>
      </c>
      <c r="O6" s="1">
        <v>0.17299999999999999</v>
      </c>
      <c r="P6" s="1">
        <v>0.17899999999999999</v>
      </c>
      <c r="Q6" s="1">
        <v>2.9000000000000001E-2</v>
      </c>
      <c r="R6" s="1">
        <v>3.9E-2</v>
      </c>
      <c r="S6" s="1">
        <v>6.2E-2</v>
      </c>
      <c r="T6" s="1">
        <v>6.2E-2</v>
      </c>
      <c r="U6" s="1">
        <v>6.7000000000000004E-2</v>
      </c>
      <c r="V6" s="1">
        <v>0.185</v>
      </c>
      <c r="W6" s="1">
        <v>0.114</v>
      </c>
      <c r="X6" s="1">
        <v>8.8999999999999996E-2</v>
      </c>
      <c r="Y6" s="1">
        <v>0.14199999999999999</v>
      </c>
      <c r="Z6" s="1">
        <v>0.14899999999999999</v>
      </c>
      <c r="AA6" s="1">
        <v>0.11</v>
      </c>
      <c r="AB6" s="1">
        <v>0.16900000000000001</v>
      </c>
      <c r="AC6" s="1">
        <v>0.13300000000000001</v>
      </c>
      <c r="AD6" s="1">
        <v>0.129</v>
      </c>
      <c r="AE6" s="1">
        <v>0.114</v>
      </c>
      <c r="AF6" s="1">
        <v>0.107</v>
      </c>
      <c r="AG6" s="1">
        <v>0.125</v>
      </c>
      <c r="AH6" s="1">
        <v>0.129</v>
      </c>
    </row>
    <row r="7" spans="1:34" x14ac:dyDescent="0.35">
      <c r="A7" s="7" t="s">
        <v>31</v>
      </c>
      <c r="B7" s="1">
        <v>1.36</v>
      </c>
      <c r="C7" s="1">
        <v>1.431</v>
      </c>
      <c r="D7" s="1">
        <v>1.482</v>
      </c>
      <c r="E7" s="1">
        <v>1.863</v>
      </c>
      <c r="F7" s="1">
        <v>1.794</v>
      </c>
      <c r="G7" s="1">
        <v>2.0630000000000002</v>
      </c>
      <c r="H7" s="1">
        <v>2.5150000000000001</v>
      </c>
      <c r="I7" s="1">
        <v>2.4790000000000001</v>
      </c>
      <c r="J7" s="1">
        <v>2.4180000000000001</v>
      </c>
      <c r="K7" s="1">
        <v>2.4060000000000001</v>
      </c>
      <c r="L7" s="1">
        <v>2.0529999999999999</v>
      </c>
      <c r="M7" s="1">
        <v>2.1760000000000002</v>
      </c>
      <c r="N7" s="1">
        <v>2.266</v>
      </c>
      <c r="O7" s="1">
        <v>2.2170000000000001</v>
      </c>
      <c r="P7" s="1">
        <v>2.1970000000000001</v>
      </c>
      <c r="Q7" s="1">
        <v>2.23</v>
      </c>
      <c r="R7" s="1">
        <v>2.4900000000000002</v>
      </c>
      <c r="S7" s="1">
        <v>2.911</v>
      </c>
      <c r="T7" s="1">
        <v>2.8370000000000002</v>
      </c>
      <c r="U7" s="1">
        <v>2.6309999999999998</v>
      </c>
      <c r="V7" s="1">
        <v>2.476</v>
      </c>
      <c r="W7" s="1">
        <v>2.5129999999999999</v>
      </c>
      <c r="X7" s="1">
        <v>3.0739999999999998</v>
      </c>
      <c r="Y7" s="1">
        <v>3.504</v>
      </c>
      <c r="Z7" s="1">
        <v>3.173</v>
      </c>
      <c r="AA7" s="1">
        <v>3.1749999999999998</v>
      </c>
      <c r="AB7" s="1">
        <v>2.9609999999999999</v>
      </c>
      <c r="AC7" s="1">
        <v>3.3580000000000001</v>
      </c>
      <c r="AD7" s="1">
        <v>3.5790000000000002</v>
      </c>
      <c r="AE7" s="1">
        <v>3.0249999999999999</v>
      </c>
      <c r="AF7" s="1">
        <v>2.76</v>
      </c>
      <c r="AG7" s="1">
        <v>2.968</v>
      </c>
      <c r="AH7" s="1">
        <v>2.6419999999999999</v>
      </c>
    </row>
    <row r="8" spans="1:34" x14ac:dyDescent="0.35">
      <c r="A8" s="7" t="s">
        <v>146</v>
      </c>
      <c r="B8" s="1">
        <v>0.3</v>
      </c>
      <c r="C8" s="1">
        <v>0.27100000000000002</v>
      </c>
      <c r="D8" s="1">
        <v>0.22500000000000001</v>
      </c>
      <c r="E8" s="1">
        <v>0.22</v>
      </c>
      <c r="F8" s="1">
        <v>0.19500000000000001</v>
      </c>
      <c r="G8" s="1">
        <v>0.216</v>
      </c>
      <c r="H8" s="1">
        <v>0.22500000000000001</v>
      </c>
      <c r="I8" s="1">
        <v>0.191</v>
      </c>
      <c r="J8" s="1">
        <v>0.22700000000000001</v>
      </c>
      <c r="K8" s="1">
        <v>0.314</v>
      </c>
      <c r="L8" s="1">
        <v>0.26400000000000001</v>
      </c>
      <c r="M8" s="1">
        <v>0.27400000000000002</v>
      </c>
      <c r="N8" s="1">
        <v>0.25800000000000001</v>
      </c>
      <c r="O8" s="1">
        <v>0.26700000000000002</v>
      </c>
      <c r="P8" s="1">
        <v>0.28999999999999998</v>
      </c>
      <c r="Q8" s="1">
        <v>0.255</v>
      </c>
      <c r="R8" s="1">
        <v>0.22</v>
      </c>
      <c r="S8" s="1">
        <v>0.222</v>
      </c>
      <c r="T8" s="1">
        <v>0.192</v>
      </c>
      <c r="U8" s="1">
        <v>0.19500000000000001</v>
      </c>
      <c r="V8" s="1">
        <v>6.7000000000000004E-2</v>
      </c>
      <c r="W8" s="1">
        <v>5.3999999999999999E-2</v>
      </c>
      <c r="X8" s="1">
        <v>3.4000000000000002E-2</v>
      </c>
      <c r="Y8" s="1">
        <v>2.5000000000000001E-2</v>
      </c>
      <c r="Z8" s="1">
        <v>1.2999999999999999E-2</v>
      </c>
      <c r="AA8" s="1">
        <v>1.2E-2</v>
      </c>
      <c r="AB8" s="1">
        <v>5.0000000000000001E-3</v>
      </c>
      <c r="AC8" s="1">
        <v>5.0000000000000001E-3</v>
      </c>
      <c r="AD8" s="1">
        <v>4.0000000000000001E-3</v>
      </c>
      <c r="AE8" s="1">
        <v>8.0000000000000002E-3</v>
      </c>
      <c r="AF8" s="1">
        <v>0</v>
      </c>
      <c r="AG8" s="1">
        <v>2E-3</v>
      </c>
      <c r="AH8" s="1">
        <v>6.0000000000000001E-3</v>
      </c>
    </row>
    <row r="9" spans="1:34" x14ac:dyDescent="0.35">
      <c r="A9" s="7" t="s">
        <v>138</v>
      </c>
      <c r="B9" s="1">
        <v>0.53</v>
      </c>
      <c r="C9" s="1">
        <v>0.53100000000000003</v>
      </c>
      <c r="D9" s="1">
        <v>0.43</v>
      </c>
      <c r="E9" s="1">
        <v>0.38900000000000001</v>
      </c>
      <c r="F9" s="1">
        <v>0.435</v>
      </c>
      <c r="G9" s="1">
        <v>0.44700000000000001</v>
      </c>
      <c r="H9" s="1">
        <v>0.70299999999999996</v>
      </c>
      <c r="I9" s="1">
        <v>0.626</v>
      </c>
      <c r="J9" s="1">
        <v>0.56899999999999995</v>
      </c>
      <c r="K9" s="1">
        <v>0.56499999999999995</v>
      </c>
      <c r="L9" s="1">
        <v>0.59199999999999997</v>
      </c>
      <c r="M9" s="1">
        <v>0.82799999999999996</v>
      </c>
      <c r="N9" s="1">
        <v>0.77500000000000002</v>
      </c>
      <c r="O9" s="1">
        <v>0.65700000000000003</v>
      </c>
      <c r="P9" s="1">
        <v>0.54900000000000004</v>
      </c>
      <c r="Q9" s="1">
        <v>0.70699999999999996</v>
      </c>
      <c r="R9" s="1">
        <v>0.71399999999999997</v>
      </c>
      <c r="S9" s="1">
        <v>0.76100000000000001</v>
      </c>
      <c r="T9" s="1">
        <v>1.038</v>
      </c>
      <c r="U9" s="1">
        <v>1.073</v>
      </c>
      <c r="V9" s="1">
        <v>1.151</v>
      </c>
      <c r="W9" s="1">
        <v>1.1120000000000001</v>
      </c>
      <c r="X9" s="1">
        <v>1.24</v>
      </c>
      <c r="Y9" s="1">
        <v>1.2849999999999999</v>
      </c>
      <c r="Z9" s="1">
        <v>1.2569999999999999</v>
      </c>
      <c r="AA9" s="1">
        <v>1.294</v>
      </c>
      <c r="AB9" s="1">
        <v>1.397</v>
      </c>
      <c r="AC9" s="1">
        <v>1.4910000000000001</v>
      </c>
      <c r="AD9" s="1">
        <v>1.5229999999999999</v>
      </c>
      <c r="AE9" s="1">
        <v>1.4990000000000001</v>
      </c>
      <c r="AF9" s="1">
        <v>1.476</v>
      </c>
      <c r="AG9" s="1">
        <v>1.641</v>
      </c>
      <c r="AH9" s="1">
        <v>1.5620000000000001</v>
      </c>
    </row>
    <row r="10" spans="1:34" x14ac:dyDescent="0.35">
      <c r="A10" s="7" t="s">
        <v>14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0.129</v>
      </c>
      <c r="W10" s="1">
        <v>0.11799999999999999</v>
      </c>
      <c r="X10" s="1">
        <v>0.13200000000000001</v>
      </c>
      <c r="Y10" s="1">
        <v>0.14899999999999999</v>
      </c>
      <c r="Z10" s="1">
        <v>0.13800000000000001</v>
      </c>
      <c r="AA10" s="1">
        <v>0.151</v>
      </c>
      <c r="AB10" s="1">
        <v>0.156</v>
      </c>
      <c r="AC10" s="1">
        <v>6.9000000000000006E-2</v>
      </c>
      <c r="AD10" s="1">
        <v>0.127</v>
      </c>
      <c r="AE10" s="1">
        <v>0.13800000000000001</v>
      </c>
      <c r="AF10" s="1">
        <v>0.124</v>
      </c>
      <c r="AG10" s="1">
        <v>0.14199999999999999</v>
      </c>
      <c r="AH10" s="1">
        <v>0.16</v>
      </c>
    </row>
    <row r="12" spans="1:34" s="7" customFormat="1" x14ac:dyDescent="0.35">
      <c r="A12" s="7" t="s">
        <v>152</v>
      </c>
      <c r="B12" s="28">
        <f>SUM(B6:B11)</f>
        <v>2.34</v>
      </c>
      <c r="C12" s="28">
        <f t="shared" ref="C12:AH12" si="0">SUM(C6:C11)</f>
        <v>2.383</v>
      </c>
      <c r="D12" s="28">
        <f t="shared" si="0"/>
        <v>2.2869999999999999</v>
      </c>
      <c r="E12" s="28">
        <f t="shared" si="0"/>
        <v>2.6219999999999999</v>
      </c>
      <c r="F12" s="28">
        <f t="shared" si="0"/>
        <v>2.5739999999999998</v>
      </c>
      <c r="G12" s="28">
        <f t="shared" si="0"/>
        <v>2.8760000000000003</v>
      </c>
      <c r="H12" s="28">
        <f t="shared" si="0"/>
        <v>3.597</v>
      </c>
      <c r="I12" s="28">
        <f t="shared" si="0"/>
        <v>3.4649999999999999</v>
      </c>
      <c r="J12" s="28">
        <f t="shared" si="0"/>
        <v>3.395</v>
      </c>
      <c r="K12" s="28">
        <f t="shared" si="0"/>
        <v>3.4650000000000003</v>
      </c>
      <c r="L12" s="28">
        <f t="shared" si="0"/>
        <v>3.0909999999999997</v>
      </c>
      <c r="M12" s="28">
        <f t="shared" si="0"/>
        <v>3.4569999999999999</v>
      </c>
      <c r="N12" s="28">
        <f t="shared" si="0"/>
        <v>3.4729999999999999</v>
      </c>
      <c r="O12" s="28">
        <f t="shared" si="0"/>
        <v>3.3140000000000001</v>
      </c>
      <c r="P12" s="28">
        <f t="shared" si="0"/>
        <v>3.2149999999999999</v>
      </c>
      <c r="Q12" s="28">
        <f t="shared" si="0"/>
        <v>3.2209999999999996</v>
      </c>
      <c r="R12" s="28">
        <f t="shared" si="0"/>
        <v>3.4630000000000005</v>
      </c>
      <c r="S12" s="28">
        <f t="shared" si="0"/>
        <v>3.956</v>
      </c>
      <c r="T12" s="28">
        <f t="shared" si="0"/>
        <v>4.1290000000000004</v>
      </c>
      <c r="U12" s="28">
        <f t="shared" si="0"/>
        <v>3.9659999999999997</v>
      </c>
      <c r="V12" s="28">
        <f t="shared" si="0"/>
        <v>4.0080000000000009</v>
      </c>
      <c r="W12" s="28">
        <f t="shared" si="0"/>
        <v>3.9109999999999996</v>
      </c>
      <c r="X12" s="28">
        <f t="shared" si="0"/>
        <v>4.5689999999999991</v>
      </c>
      <c r="Y12" s="28">
        <f t="shared" si="0"/>
        <v>5.1049999999999995</v>
      </c>
      <c r="Z12" s="28">
        <f t="shared" si="0"/>
        <v>4.7299999999999995</v>
      </c>
      <c r="AA12" s="28">
        <f t="shared" si="0"/>
        <v>4.7419999999999991</v>
      </c>
      <c r="AB12" s="28">
        <f t="shared" si="0"/>
        <v>4.6879999999999997</v>
      </c>
      <c r="AC12" s="28">
        <f t="shared" si="0"/>
        <v>5.056</v>
      </c>
      <c r="AD12" s="28">
        <f t="shared" si="0"/>
        <v>5.3620000000000001</v>
      </c>
      <c r="AE12" s="28">
        <f t="shared" si="0"/>
        <v>4.7839999999999998</v>
      </c>
      <c r="AF12" s="28">
        <f t="shared" si="0"/>
        <v>4.4669999999999996</v>
      </c>
      <c r="AG12" s="28">
        <f t="shared" si="0"/>
        <v>4.8780000000000001</v>
      </c>
      <c r="AH12" s="28">
        <f t="shared" si="0"/>
        <v>4.4989999999999997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C3354-D728-4CE0-9BEC-CB01F697B8CE}">
  <dimension ref="A1:AI11"/>
  <sheetViews>
    <sheetView zoomScale="59" zoomScaleNormal="59" workbookViewId="0">
      <selection activeCell="H32" sqref="H32"/>
    </sheetView>
  </sheetViews>
  <sheetFormatPr baseColWidth="10" defaultColWidth="11.453125" defaultRowHeight="14.5" x14ac:dyDescent="0.35"/>
  <cols>
    <col min="1" max="1" width="14.6328125" customWidth="1"/>
    <col min="2" max="31" width="5" bestFit="1" customWidth="1"/>
    <col min="32" max="32" width="5.6328125" customWidth="1"/>
    <col min="33" max="33" width="6.36328125" customWidth="1"/>
    <col min="34" max="34" width="6.6328125" customWidth="1"/>
  </cols>
  <sheetData>
    <row r="1" spans="1:35" ht="18.5" x14ac:dyDescent="0.45">
      <c r="A1" s="2" t="s">
        <v>94</v>
      </c>
    </row>
    <row r="3" spans="1:35" x14ac:dyDescent="0.35">
      <c r="A3" s="3" t="s">
        <v>90</v>
      </c>
      <c r="B3" s="6" t="s">
        <v>96</v>
      </c>
      <c r="E3" s="7" t="s">
        <v>97</v>
      </c>
    </row>
    <row r="5" spans="1:35" s="7" customFormat="1" x14ac:dyDescent="0.35">
      <c r="B5" s="7" t="s">
        <v>99</v>
      </c>
      <c r="C5" s="7" t="s">
        <v>100</v>
      </c>
      <c r="D5" s="7" t="s">
        <v>101</v>
      </c>
      <c r="E5" s="7" t="s">
        <v>102</v>
      </c>
      <c r="F5" s="7" t="s">
        <v>103</v>
      </c>
      <c r="G5" s="7" t="s">
        <v>104</v>
      </c>
      <c r="H5" s="7" t="s">
        <v>105</v>
      </c>
      <c r="I5" s="7" t="s">
        <v>106</v>
      </c>
      <c r="J5" s="7" t="s">
        <v>107</v>
      </c>
      <c r="K5" s="7" t="s">
        <v>108</v>
      </c>
      <c r="L5" s="7" t="s">
        <v>109</v>
      </c>
      <c r="M5" s="7" t="s">
        <v>110</v>
      </c>
      <c r="N5" s="7" t="s">
        <v>111</v>
      </c>
      <c r="O5" s="7" t="s">
        <v>112</v>
      </c>
      <c r="P5" s="7" t="s">
        <v>113</v>
      </c>
      <c r="Q5" s="7" t="s">
        <v>114</v>
      </c>
      <c r="R5" s="7" t="s">
        <v>115</v>
      </c>
      <c r="S5" s="7" t="s">
        <v>116</v>
      </c>
      <c r="T5" s="7" t="s">
        <v>117</v>
      </c>
      <c r="U5" s="7" t="s">
        <v>118</v>
      </c>
      <c r="V5" s="7" t="s">
        <v>119</v>
      </c>
      <c r="W5" s="7" t="s">
        <v>120</v>
      </c>
      <c r="X5" s="7" t="s">
        <v>121</v>
      </c>
      <c r="Y5" s="7" t="s">
        <v>122</v>
      </c>
      <c r="Z5" s="7" t="s">
        <v>123</v>
      </c>
      <c r="AA5" s="7" t="s">
        <v>124</v>
      </c>
      <c r="AB5" s="7" t="s">
        <v>125</v>
      </c>
      <c r="AC5" s="7" t="s">
        <v>126</v>
      </c>
      <c r="AD5" s="7" t="s">
        <v>127</v>
      </c>
      <c r="AE5" s="7" t="s">
        <v>128</v>
      </c>
      <c r="AF5" s="7" t="s">
        <v>141</v>
      </c>
      <c r="AG5" s="7">
        <v>2021</v>
      </c>
      <c r="AH5" s="7">
        <v>2022</v>
      </c>
    </row>
    <row r="6" spans="1:35" x14ac:dyDescent="0.35">
      <c r="A6" s="7" t="s">
        <v>17</v>
      </c>
      <c r="B6" s="1">
        <v>1.3220000000000001</v>
      </c>
      <c r="C6" s="1">
        <v>1.304</v>
      </c>
      <c r="D6" s="1">
        <v>1.278</v>
      </c>
      <c r="E6" s="1">
        <v>1.2769999999999999</v>
      </c>
      <c r="F6" s="1">
        <v>1.151</v>
      </c>
      <c r="G6" s="1">
        <v>1.0980000000000001</v>
      </c>
      <c r="H6" s="1">
        <v>1.109</v>
      </c>
      <c r="I6" s="1">
        <v>1.0640000000000001</v>
      </c>
      <c r="J6" s="1">
        <v>1.1299999999999999</v>
      </c>
      <c r="K6" s="1">
        <v>1.0920000000000001</v>
      </c>
      <c r="L6" s="1">
        <v>1.0740000000000001</v>
      </c>
      <c r="M6" s="1">
        <v>1.2390000000000001</v>
      </c>
      <c r="N6" s="1">
        <v>1.1080000000000001</v>
      </c>
      <c r="O6" s="1">
        <v>1.135</v>
      </c>
      <c r="P6" s="1">
        <v>1.171</v>
      </c>
      <c r="Q6" s="1">
        <v>1.26</v>
      </c>
      <c r="R6" s="1">
        <v>1.258</v>
      </c>
      <c r="S6" s="1">
        <v>1.2609999999999999</v>
      </c>
      <c r="T6" s="1">
        <v>1.258</v>
      </c>
      <c r="U6" s="1">
        <v>1.2629999999999999</v>
      </c>
      <c r="V6" s="1">
        <v>1.363</v>
      </c>
      <c r="W6" s="1">
        <v>1.3879999999999999</v>
      </c>
      <c r="X6" s="1">
        <v>1.4219999999999999</v>
      </c>
      <c r="Y6" s="1">
        <v>1.385</v>
      </c>
      <c r="Z6" s="1">
        <v>1.2769999999999999</v>
      </c>
      <c r="AA6" s="1">
        <v>1.2909999999999999</v>
      </c>
      <c r="AB6" s="1">
        <v>1.3169999999999999</v>
      </c>
      <c r="AC6" s="1">
        <v>1.345</v>
      </c>
      <c r="AD6" s="1">
        <v>1.3420000000000001</v>
      </c>
      <c r="AE6" s="1">
        <v>1.32</v>
      </c>
      <c r="AF6" s="1">
        <v>1.3360000000000001</v>
      </c>
      <c r="AG6" s="1">
        <v>1.403</v>
      </c>
      <c r="AH6" s="1">
        <v>1.371</v>
      </c>
    </row>
    <row r="7" spans="1:35" x14ac:dyDescent="0.35">
      <c r="A7" s="7" t="s">
        <v>146</v>
      </c>
      <c r="B7" s="1">
        <v>0.53100000000000003</v>
      </c>
      <c r="C7" s="1">
        <v>0.48</v>
      </c>
      <c r="D7" s="1">
        <v>0.39800000000000002</v>
      </c>
      <c r="E7" s="1">
        <v>0.38900000000000001</v>
      </c>
      <c r="F7" s="1">
        <v>0.34499999999999997</v>
      </c>
      <c r="G7" s="1">
        <v>0.33100000000000002</v>
      </c>
      <c r="H7" s="1">
        <v>0.46700000000000003</v>
      </c>
      <c r="I7" s="1">
        <v>0.32800000000000001</v>
      </c>
      <c r="J7" s="1">
        <v>0.36</v>
      </c>
      <c r="K7" s="1">
        <v>0.35199999999999998</v>
      </c>
      <c r="L7" s="1">
        <v>0.20799999999999999</v>
      </c>
      <c r="M7" s="1">
        <v>0.20599999999999999</v>
      </c>
      <c r="N7" s="1">
        <v>0.19800000000000001</v>
      </c>
      <c r="O7" s="1">
        <v>0.255</v>
      </c>
      <c r="P7" s="1">
        <v>0.17199999999999999</v>
      </c>
      <c r="Q7" s="1">
        <v>0.113</v>
      </c>
      <c r="R7" s="1">
        <v>0.111</v>
      </c>
      <c r="S7" s="1">
        <v>9.4E-2</v>
      </c>
      <c r="T7" s="1">
        <v>6.8000000000000005E-2</v>
      </c>
      <c r="U7" s="1">
        <v>6.7000000000000004E-2</v>
      </c>
      <c r="V7" s="1">
        <v>4.9000000000000002E-2</v>
      </c>
      <c r="W7" s="1">
        <v>2.8000000000000001E-2</v>
      </c>
      <c r="X7" s="1">
        <v>1.4999999999999999E-2</v>
      </c>
      <c r="Y7" s="1">
        <v>1.2999999999999999E-2</v>
      </c>
      <c r="Z7" s="1">
        <v>6.0000000000000001E-3</v>
      </c>
      <c r="AA7" s="1">
        <v>3.0000000000000001E-3</v>
      </c>
      <c r="AB7" s="1">
        <v>3.0000000000000001E-3</v>
      </c>
      <c r="AC7" s="1">
        <v>2E-3</v>
      </c>
      <c r="AD7" s="1">
        <v>3.0000000000000001E-3</v>
      </c>
      <c r="AE7" s="1">
        <v>2E-3</v>
      </c>
      <c r="AF7" s="1">
        <v>0</v>
      </c>
      <c r="AG7" s="1">
        <v>6.0000000000000001E-3</v>
      </c>
      <c r="AH7" s="1">
        <v>1.0999999999999999E-2</v>
      </c>
    </row>
    <row r="8" spans="1:35" x14ac:dyDescent="0.35">
      <c r="A8" s="7" t="s">
        <v>18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0.03</v>
      </c>
      <c r="K8" s="1">
        <v>3.2000000000000001E-2</v>
      </c>
      <c r="L8" s="1">
        <v>3.5000000000000003E-2</v>
      </c>
      <c r="M8" s="1">
        <v>3.9E-2</v>
      </c>
      <c r="N8" s="1">
        <v>4.2000000000000003E-2</v>
      </c>
      <c r="O8" s="1">
        <v>4.9000000000000002E-2</v>
      </c>
      <c r="P8" s="1">
        <v>0.11700000000000001</v>
      </c>
      <c r="Q8" s="1">
        <v>0.23599999999999999</v>
      </c>
      <c r="R8" s="1">
        <v>0.253</v>
      </c>
      <c r="S8" s="1">
        <v>0.28399999999999997</v>
      </c>
      <c r="T8" s="1">
        <v>0.28599999999999998</v>
      </c>
      <c r="U8" s="1">
        <v>0.312</v>
      </c>
      <c r="V8" s="1">
        <v>0.56200000000000006</v>
      </c>
      <c r="W8" s="1">
        <v>0.375</v>
      </c>
      <c r="X8" s="1">
        <v>0.34200000000000003</v>
      </c>
      <c r="Y8" s="1">
        <v>0.433</v>
      </c>
      <c r="Z8" s="1">
        <v>0.41599999999999998</v>
      </c>
      <c r="AA8" s="1">
        <v>0.35199999999999998</v>
      </c>
      <c r="AB8" s="1">
        <v>0.45600000000000002</v>
      </c>
      <c r="AC8" s="1">
        <v>0.39600000000000002</v>
      </c>
      <c r="AD8" s="1">
        <v>0.38900000000000001</v>
      </c>
      <c r="AE8" s="1">
        <v>0.36399999999999999</v>
      </c>
      <c r="AF8" s="1">
        <v>0.35399999999999998</v>
      </c>
      <c r="AG8" s="1">
        <v>0.40100000000000002</v>
      </c>
      <c r="AH8" s="1">
        <v>0.25800000000000001</v>
      </c>
    </row>
    <row r="9" spans="1:35" x14ac:dyDescent="0.35">
      <c r="A9" s="7" t="s">
        <v>138</v>
      </c>
      <c r="B9" s="1">
        <v>0.68</v>
      </c>
      <c r="C9" s="1">
        <v>0.66200000000000003</v>
      </c>
      <c r="D9" s="1">
        <v>0.67800000000000005</v>
      </c>
      <c r="E9" s="1">
        <v>1.5029999999999999</v>
      </c>
      <c r="F9" s="1">
        <v>1.538</v>
      </c>
      <c r="G9" s="1">
        <v>1.347</v>
      </c>
      <c r="H9" s="1">
        <v>1.159</v>
      </c>
      <c r="I9" s="1">
        <v>1.087</v>
      </c>
      <c r="J9" s="1">
        <v>1.8169999999999999</v>
      </c>
      <c r="K9" s="1">
        <v>1.8260000000000001</v>
      </c>
      <c r="L9" s="1">
        <v>1.9750000000000001</v>
      </c>
      <c r="M9" s="1">
        <v>2.097</v>
      </c>
      <c r="N9" s="1">
        <v>1.98</v>
      </c>
      <c r="O9" s="1">
        <v>1.7789999999999999</v>
      </c>
      <c r="P9" s="1">
        <v>1.9590000000000001</v>
      </c>
      <c r="Q9" s="1">
        <v>1.9850000000000001</v>
      </c>
      <c r="R9" s="1">
        <v>1.9</v>
      </c>
      <c r="S9" s="1">
        <v>1.9359999999999999</v>
      </c>
      <c r="T9" s="1">
        <v>1.958</v>
      </c>
      <c r="U9" s="1">
        <v>1.9319999999999999</v>
      </c>
      <c r="V9" s="1">
        <v>1.956</v>
      </c>
      <c r="W9" s="1">
        <v>1.788</v>
      </c>
      <c r="X9" s="1">
        <v>1.8859999999999999</v>
      </c>
      <c r="Y9" s="1">
        <v>1.8540000000000001</v>
      </c>
      <c r="Z9" s="1">
        <v>1.7450000000000001</v>
      </c>
      <c r="AA9" s="1">
        <v>1.804</v>
      </c>
      <c r="AB9" s="1">
        <v>1.863</v>
      </c>
      <c r="AC9" s="1">
        <v>1.962</v>
      </c>
      <c r="AD9" s="1">
        <v>2.0230000000000001</v>
      </c>
      <c r="AE9" s="1">
        <v>2.0619999999999998</v>
      </c>
      <c r="AF9" s="1">
        <v>2.1520000000000001</v>
      </c>
      <c r="AG9" s="1">
        <v>2.2240000000000002</v>
      </c>
      <c r="AH9" s="1">
        <v>2.0609999999999999</v>
      </c>
    </row>
    <row r="10" spans="1:35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5" s="7" customFormat="1" x14ac:dyDescent="0.35">
      <c r="A11" s="7" t="s">
        <v>152</v>
      </c>
      <c r="B11" s="28">
        <f t="shared" ref="B11:AH11" si="0">SUM(B6:B10)</f>
        <v>2.5330000000000004</v>
      </c>
      <c r="C11" s="28">
        <f t="shared" si="0"/>
        <v>2.4460000000000002</v>
      </c>
      <c r="D11" s="28">
        <f t="shared" si="0"/>
        <v>2.3540000000000001</v>
      </c>
      <c r="E11" s="28">
        <f t="shared" si="0"/>
        <v>3.1689999999999996</v>
      </c>
      <c r="F11" s="28">
        <f t="shared" si="0"/>
        <v>3.0339999999999998</v>
      </c>
      <c r="G11" s="28">
        <f t="shared" si="0"/>
        <v>2.7759999999999998</v>
      </c>
      <c r="H11" s="28">
        <f t="shared" si="0"/>
        <v>2.7350000000000003</v>
      </c>
      <c r="I11" s="28">
        <f t="shared" si="0"/>
        <v>2.4790000000000001</v>
      </c>
      <c r="J11" s="28">
        <f t="shared" si="0"/>
        <v>3.3369999999999997</v>
      </c>
      <c r="K11" s="28">
        <f t="shared" si="0"/>
        <v>3.302</v>
      </c>
      <c r="L11" s="28">
        <f t="shared" si="0"/>
        <v>3.2919999999999998</v>
      </c>
      <c r="M11" s="28">
        <f t="shared" si="0"/>
        <v>3.581</v>
      </c>
      <c r="N11" s="28">
        <f t="shared" si="0"/>
        <v>3.3280000000000003</v>
      </c>
      <c r="O11" s="28">
        <f t="shared" si="0"/>
        <v>3.218</v>
      </c>
      <c r="P11" s="28">
        <f t="shared" si="0"/>
        <v>3.419</v>
      </c>
      <c r="Q11" s="28">
        <f t="shared" si="0"/>
        <v>3.5940000000000003</v>
      </c>
      <c r="R11" s="28">
        <f t="shared" si="0"/>
        <v>3.5219999999999998</v>
      </c>
      <c r="S11" s="28">
        <f t="shared" si="0"/>
        <v>3.5750000000000002</v>
      </c>
      <c r="T11" s="28">
        <f t="shared" si="0"/>
        <v>3.5700000000000003</v>
      </c>
      <c r="U11" s="28">
        <f t="shared" si="0"/>
        <v>3.5739999999999998</v>
      </c>
      <c r="V11" s="28">
        <f t="shared" si="0"/>
        <v>3.9299999999999997</v>
      </c>
      <c r="W11" s="28">
        <f t="shared" si="0"/>
        <v>3.5789999999999997</v>
      </c>
      <c r="X11" s="28">
        <f t="shared" si="0"/>
        <v>3.665</v>
      </c>
      <c r="Y11" s="28">
        <f t="shared" si="0"/>
        <v>3.6850000000000001</v>
      </c>
      <c r="Z11" s="28">
        <f t="shared" si="0"/>
        <v>3.444</v>
      </c>
      <c r="AA11" s="28">
        <f t="shared" si="0"/>
        <v>3.45</v>
      </c>
      <c r="AB11" s="28">
        <f t="shared" si="0"/>
        <v>3.6389999999999998</v>
      </c>
      <c r="AC11" s="28">
        <f t="shared" si="0"/>
        <v>3.7050000000000001</v>
      </c>
      <c r="AD11" s="28">
        <f t="shared" si="0"/>
        <v>3.7570000000000001</v>
      </c>
      <c r="AE11" s="28">
        <f t="shared" si="0"/>
        <v>3.7479999999999998</v>
      </c>
      <c r="AF11" s="28">
        <f t="shared" si="0"/>
        <v>3.8420000000000001</v>
      </c>
      <c r="AG11" s="28">
        <f t="shared" si="0"/>
        <v>4.0340000000000007</v>
      </c>
      <c r="AH11" s="28">
        <f t="shared" si="0"/>
        <v>3.7009999999999996</v>
      </c>
      <c r="AI11" s="39"/>
    </row>
  </sheetData>
  <phoneticPr fontId="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22E1-A591-459F-8154-1AA76873A44E}">
  <dimension ref="A1:AI10"/>
  <sheetViews>
    <sheetView zoomScale="59" zoomScaleNormal="59" workbookViewId="0">
      <selection activeCell="H32" sqref="H32"/>
    </sheetView>
  </sheetViews>
  <sheetFormatPr baseColWidth="10" defaultColWidth="11.453125" defaultRowHeight="14.5" x14ac:dyDescent="0.35"/>
  <cols>
    <col min="1" max="1" width="16.36328125" style="7" customWidth="1"/>
    <col min="2" max="31" width="5" bestFit="1" customWidth="1"/>
    <col min="32" max="32" width="5.6328125" customWidth="1"/>
    <col min="33" max="33" width="6.36328125" customWidth="1"/>
    <col min="34" max="34" width="6" customWidth="1"/>
  </cols>
  <sheetData>
    <row r="1" spans="1:35" ht="18.5" x14ac:dyDescent="0.45">
      <c r="A1" s="2" t="s">
        <v>94</v>
      </c>
    </row>
    <row r="3" spans="1:35" x14ac:dyDescent="0.35">
      <c r="A3" s="3" t="s">
        <v>91</v>
      </c>
      <c r="B3" s="6" t="s">
        <v>96</v>
      </c>
      <c r="E3" s="7" t="s">
        <v>97</v>
      </c>
    </row>
    <row r="5" spans="1:35" s="7" customFormat="1" x14ac:dyDescent="0.35">
      <c r="B5" s="7" t="s">
        <v>99</v>
      </c>
      <c r="C5" s="7" t="s">
        <v>100</v>
      </c>
      <c r="D5" s="7" t="s">
        <v>101</v>
      </c>
      <c r="E5" s="7" t="s">
        <v>102</v>
      </c>
      <c r="F5" s="7" t="s">
        <v>103</v>
      </c>
      <c r="G5" s="7" t="s">
        <v>104</v>
      </c>
      <c r="H5" s="7" t="s">
        <v>105</v>
      </c>
      <c r="I5" s="7" t="s">
        <v>106</v>
      </c>
      <c r="J5" s="7" t="s">
        <v>107</v>
      </c>
      <c r="K5" s="7" t="s">
        <v>108</v>
      </c>
      <c r="L5" s="7" t="s">
        <v>109</v>
      </c>
      <c r="M5" s="7" t="s">
        <v>110</v>
      </c>
      <c r="N5" s="7" t="s">
        <v>111</v>
      </c>
      <c r="O5" s="7" t="s">
        <v>112</v>
      </c>
      <c r="P5" s="7" t="s">
        <v>113</v>
      </c>
      <c r="Q5" s="7" t="s">
        <v>114</v>
      </c>
      <c r="R5" s="7" t="s">
        <v>115</v>
      </c>
      <c r="S5" s="7" t="s">
        <v>116</v>
      </c>
      <c r="T5" s="7" t="s">
        <v>117</v>
      </c>
      <c r="U5" s="7" t="s">
        <v>118</v>
      </c>
      <c r="V5" s="7" t="s">
        <v>119</v>
      </c>
      <c r="W5" s="7" t="s">
        <v>120</v>
      </c>
      <c r="X5" s="7" t="s">
        <v>121</v>
      </c>
      <c r="Y5" s="7" t="s">
        <v>122</v>
      </c>
      <c r="Z5" s="7" t="s">
        <v>123</v>
      </c>
      <c r="AA5" s="7" t="s">
        <v>124</v>
      </c>
      <c r="AB5" s="7" t="s">
        <v>125</v>
      </c>
      <c r="AC5" s="7" t="s">
        <v>126</v>
      </c>
      <c r="AD5" s="7" t="s">
        <v>127</v>
      </c>
      <c r="AE5" s="7" t="s">
        <v>128</v>
      </c>
      <c r="AF5" s="7" t="s">
        <v>141</v>
      </c>
      <c r="AG5" s="7">
        <v>2021</v>
      </c>
      <c r="AH5" s="7">
        <v>2022</v>
      </c>
    </row>
    <row r="6" spans="1:35" x14ac:dyDescent="0.35">
      <c r="A6" s="7" t="s">
        <v>17</v>
      </c>
      <c r="B6" s="1">
        <v>2.6230000000000002</v>
      </c>
      <c r="C6" s="1">
        <v>2.4910000000000001</v>
      </c>
      <c r="D6" s="1">
        <v>2.5990000000000002</v>
      </c>
      <c r="E6" s="1">
        <v>2.7229999999999999</v>
      </c>
      <c r="F6" s="1">
        <v>2.726</v>
      </c>
      <c r="G6" s="1">
        <v>2.3359999999999999</v>
      </c>
      <c r="H6" s="1">
        <v>2.6909999999999998</v>
      </c>
      <c r="I6" s="1">
        <v>2.847</v>
      </c>
      <c r="J6" s="1">
        <v>3.1629999999999998</v>
      </c>
      <c r="K6" s="1">
        <v>3.4889999999999999</v>
      </c>
      <c r="L6" s="1">
        <v>3.488</v>
      </c>
      <c r="M6" s="1">
        <v>3.492</v>
      </c>
      <c r="N6" s="1">
        <v>3.492</v>
      </c>
      <c r="O6" s="1">
        <v>2.7389999999999999</v>
      </c>
      <c r="P6" s="1">
        <v>2.573</v>
      </c>
      <c r="Q6" s="1">
        <v>2.3079999999999998</v>
      </c>
      <c r="R6" s="1">
        <v>2.355</v>
      </c>
      <c r="S6" s="1">
        <v>2.298</v>
      </c>
      <c r="T6" s="1">
        <v>2.2530000000000001</v>
      </c>
      <c r="U6" s="1">
        <v>2.4279999999999999</v>
      </c>
      <c r="V6" s="1">
        <v>1.958</v>
      </c>
      <c r="W6" s="1">
        <v>1.788</v>
      </c>
      <c r="X6" s="1">
        <v>1.891</v>
      </c>
      <c r="Y6" s="1">
        <v>1.778</v>
      </c>
      <c r="Z6" s="1">
        <v>2.032</v>
      </c>
      <c r="AA6" s="1">
        <v>2.2160000000000002</v>
      </c>
      <c r="AB6" s="1">
        <v>2.3929999999999998</v>
      </c>
      <c r="AC6" s="1">
        <v>2.7570000000000001</v>
      </c>
      <c r="AD6" s="1">
        <v>3.0350000000000001</v>
      </c>
      <c r="AE6" s="1">
        <v>2.9870000000000001</v>
      </c>
      <c r="AF6" s="1">
        <v>3.3370000000000002</v>
      </c>
      <c r="AG6" s="1">
        <v>3.4009999999999998</v>
      </c>
      <c r="AH6" s="1">
        <v>3.286</v>
      </c>
    </row>
    <row r="7" spans="1:35" x14ac:dyDescent="0.35">
      <c r="A7" s="7" t="s">
        <v>146</v>
      </c>
      <c r="B7" s="1">
        <v>0.16200000000000001</v>
      </c>
      <c r="C7" s="1">
        <v>0.20100000000000001</v>
      </c>
      <c r="D7" s="1">
        <v>0.28000000000000003</v>
      </c>
      <c r="E7" s="1">
        <v>0.27300000000000002</v>
      </c>
      <c r="F7" s="1">
        <v>0.34899999999999998</v>
      </c>
      <c r="G7" s="1">
        <v>0.36799999999999999</v>
      </c>
      <c r="H7" s="1">
        <v>0.42899999999999999</v>
      </c>
      <c r="I7" s="1">
        <v>0.39500000000000002</v>
      </c>
      <c r="J7" s="1">
        <v>0.49299999999999999</v>
      </c>
      <c r="K7" s="1">
        <v>0.53800000000000003</v>
      </c>
      <c r="L7" s="1">
        <v>0.435</v>
      </c>
      <c r="M7" s="1">
        <v>0.499</v>
      </c>
      <c r="N7" s="1">
        <v>0.46800000000000003</v>
      </c>
      <c r="O7" s="1">
        <v>0.39400000000000002</v>
      </c>
      <c r="P7" s="1">
        <v>0.39200000000000002</v>
      </c>
      <c r="Q7" s="1">
        <v>0.40100000000000002</v>
      </c>
      <c r="R7" s="1">
        <v>0.376</v>
      </c>
      <c r="S7" s="1">
        <v>0.41799999999999998</v>
      </c>
      <c r="T7" s="1">
        <v>0.39500000000000002</v>
      </c>
      <c r="U7" s="1">
        <v>0.50600000000000001</v>
      </c>
      <c r="V7" s="1">
        <v>0.42399999999999999</v>
      </c>
      <c r="W7" s="1">
        <v>0.35699999999999998</v>
      </c>
      <c r="X7" s="1">
        <v>0.32800000000000001</v>
      </c>
      <c r="Y7" s="1">
        <v>0.26</v>
      </c>
      <c r="Z7" s="1">
        <v>0.21099999999999999</v>
      </c>
      <c r="AA7" s="1">
        <v>0.122</v>
      </c>
      <c r="AB7" s="1">
        <v>8.2000000000000003E-2</v>
      </c>
      <c r="AC7" s="1">
        <v>2.4E-2</v>
      </c>
      <c r="AD7" s="1">
        <v>7.0000000000000001E-3</v>
      </c>
      <c r="AE7" s="1">
        <v>0</v>
      </c>
      <c r="AF7" s="1">
        <v>0</v>
      </c>
      <c r="AG7" s="1">
        <v>0</v>
      </c>
      <c r="AH7" s="1">
        <v>0</v>
      </c>
    </row>
    <row r="8" spans="1:35" x14ac:dyDescent="0.35">
      <c r="A8" s="7" t="s">
        <v>138</v>
      </c>
      <c r="B8" s="1">
        <v>0</v>
      </c>
      <c r="C8" s="1">
        <v>0</v>
      </c>
      <c r="D8" s="1">
        <v>0</v>
      </c>
      <c r="E8" s="1">
        <v>6.6000000000000003E-2</v>
      </c>
      <c r="F8" s="1">
        <v>7.2999999999999995E-2</v>
      </c>
      <c r="G8" s="1">
        <v>8.7999999999999995E-2</v>
      </c>
      <c r="H8" s="1">
        <v>8.8999999999999996E-2</v>
      </c>
      <c r="I8" s="1">
        <v>0.114</v>
      </c>
      <c r="J8" s="1">
        <v>0.13600000000000001</v>
      </c>
      <c r="K8" s="1">
        <v>0.13800000000000001</v>
      </c>
      <c r="L8" s="1">
        <v>0.13700000000000001</v>
      </c>
      <c r="M8" s="1">
        <v>0.13600000000000001</v>
      </c>
      <c r="N8" s="1">
        <v>0.13600000000000001</v>
      </c>
      <c r="O8" s="1">
        <v>0.13600000000000001</v>
      </c>
      <c r="P8" s="1">
        <v>0.13600000000000001</v>
      </c>
      <c r="Q8" s="1">
        <v>0.156</v>
      </c>
      <c r="R8" s="1">
        <v>0.14899999999999999</v>
      </c>
      <c r="S8" s="1">
        <v>0.14699999999999999</v>
      </c>
      <c r="T8" s="1">
        <v>0.17799999999999999</v>
      </c>
      <c r="U8" s="1">
        <v>0.20100000000000001</v>
      </c>
      <c r="V8" s="1">
        <v>0.217</v>
      </c>
      <c r="W8" s="1">
        <v>0.19900000000000001</v>
      </c>
      <c r="X8" s="1">
        <v>0.21</v>
      </c>
      <c r="Y8" s="1">
        <v>0.20599999999999999</v>
      </c>
      <c r="Z8" s="1">
        <v>0.19400000000000001</v>
      </c>
      <c r="AA8" s="1">
        <v>0.2</v>
      </c>
      <c r="AB8" s="1">
        <v>0.20699999999999999</v>
      </c>
      <c r="AC8" s="1">
        <v>0.218</v>
      </c>
      <c r="AD8" s="1">
        <v>0.22500000000000001</v>
      </c>
      <c r="AE8" s="1">
        <v>0.22900000000000001</v>
      </c>
      <c r="AF8" s="1">
        <v>0.23899999999999999</v>
      </c>
      <c r="AG8" s="1">
        <v>0.247</v>
      </c>
      <c r="AH8" s="1">
        <v>0.22900000000000001</v>
      </c>
    </row>
    <row r="9" spans="1:35" x14ac:dyDescent="0.3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5" s="7" customFormat="1" x14ac:dyDescent="0.35">
      <c r="A10" s="7" t="s">
        <v>152</v>
      </c>
      <c r="B10" s="28">
        <f>SUM(B6:B9)</f>
        <v>2.7850000000000001</v>
      </c>
      <c r="C10" s="28">
        <f t="shared" ref="C10:AH10" si="0">SUM(C6:C9)</f>
        <v>2.6920000000000002</v>
      </c>
      <c r="D10" s="28">
        <f t="shared" si="0"/>
        <v>2.8790000000000004</v>
      </c>
      <c r="E10" s="28">
        <f t="shared" si="0"/>
        <v>3.0619999999999998</v>
      </c>
      <c r="F10" s="28">
        <f t="shared" si="0"/>
        <v>3.1480000000000001</v>
      </c>
      <c r="G10" s="28">
        <f t="shared" si="0"/>
        <v>2.7919999999999998</v>
      </c>
      <c r="H10" s="28">
        <f t="shared" si="0"/>
        <v>3.2089999999999996</v>
      </c>
      <c r="I10" s="28">
        <f t="shared" si="0"/>
        <v>3.3559999999999999</v>
      </c>
      <c r="J10" s="28">
        <f t="shared" si="0"/>
        <v>3.7919999999999998</v>
      </c>
      <c r="K10" s="28">
        <f t="shared" si="0"/>
        <v>4.165</v>
      </c>
      <c r="L10" s="28">
        <f t="shared" si="0"/>
        <v>4.0600000000000005</v>
      </c>
      <c r="M10" s="28">
        <f t="shared" si="0"/>
        <v>4.1269999999999998</v>
      </c>
      <c r="N10" s="28">
        <f t="shared" si="0"/>
        <v>4.0960000000000001</v>
      </c>
      <c r="O10" s="28">
        <f t="shared" si="0"/>
        <v>3.2690000000000001</v>
      </c>
      <c r="P10" s="28">
        <f t="shared" si="0"/>
        <v>3.101</v>
      </c>
      <c r="Q10" s="28">
        <f t="shared" si="0"/>
        <v>2.8649999999999998</v>
      </c>
      <c r="R10" s="28">
        <f t="shared" si="0"/>
        <v>2.88</v>
      </c>
      <c r="S10" s="28">
        <f t="shared" si="0"/>
        <v>2.863</v>
      </c>
      <c r="T10" s="28">
        <f t="shared" si="0"/>
        <v>2.8260000000000001</v>
      </c>
      <c r="U10" s="28">
        <f t="shared" si="0"/>
        <v>3.1350000000000002</v>
      </c>
      <c r="V10" s="28">
        <f t="shared" si="0"/>
        <v>2.5990000000000002</v>
      </c>
      <c r="W10" s="28">
        <f t="shared" si="0"/>
        <v>2.3439999999999999</v>
      </c>
      <c r="X10" s="28">
        <f t="shared" si="0"/>
        <v>2.4289999999999998</v>
      </c>
      <c r="Y10" s="28">
        <f t="shared" si="0"/>
        <v>2.2440000000000002</v>
      </c>
      <c r="Z10" s="28">
        <f t="shared" si="0"/>
        <v>2.4369999999999998</v>
      </c>
      <c r="AA10" s="28">
        <f t="shared" si="0"/>
        <v>2.5380000000000003</v>
      </c>
      <c r="AB10" s="28">
        <f t="shared" si="0"/>
        <v>2.6819999999999995</v>
      </c>
      <c r="AC10" s="28">
        <f t="shared" si="0"/>
        <v>2.9990000000000001</v>
      </c>
      <c r="AD10" s="28">
        <f t="shared" si="0"/>
        <v>3.2670000000000003</v>
      </c>
      <c r="AE10" s="28">
        <f t="shared" si="0"/>
        <v>3.2160000000000002</v>
      </c>
      <c r="AF10" s="28">
        <f t="shared" si="0"/>
        <v>3.5760000000000001</v>
      </c>
      <c r="AG10" s="28">
        <f t="shared" si="0"/>
        <v>3.6479999999999997</v>
      </c>
      <c r="AH10" s="28">
        <f t="shared" si="0"/>
        <v>3.5150000000000001</v>
      </c>
      <c r="AI10" s="39"/>
    </row>
  </sheetData>
  <phoneticPr fontId="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8542-4BFE-42D5-BCAC-1F32C8557456}">
  <sheetPr>
    <tabColor theme="9" tint="0.39997558519241921"/>
  </sheetPr>
  <dimension ref="A1:O29"/>
  <sheetViews>
    <sheetView zoomScale="59" zoomScaleNormal="59" workbookViewId="0">
      <selection activeCell="H32" sqref="H32"/>
    </sheetView>
  </sheetViews>
  <sheetFormatPr baseColWidth="10" defaultColWidth="11.453125" defaultRowHeight="14.5" x14ac:dyDescent="0.35"/>
  <cols>
    <col min="1" max="1" width="21.36328125" bestFit="1" customWidth="1"/>
    <col min="2" max="2" width="15.453125" bestFit="1" customWidth="1"/>
    <col min="8" max="8" width="14.36328125" bestFit="1" customWidth="1"/>
  </cols>
  <sheetData>
    <row r="1" spans="1:14" x14ac:dyDescent="0.35">
      <c r="A1" s="58" t="s">
        <v>236</v>
      </c>
      <c r="B1" s="59" t="s">
        <v>237</v>
      </c>
      <c r="C1" s="59" t="s">
        <v>238</v>
      </c>
      <c r="D1" s="59" t="s">
        <v>239</v>
      </c>
      <c r="E1" s="59" t="s">
        <v>240</v>
      </c>
      <c r="F1" s="59" t="s">
        <v>241</v>
      </c>
      <c r="G1" s="59" t="s">
        <v>242</v>
      </c>
      <c r="H1" s="59" t="s">
        <v>243</v>
      </c>
      <c r="I1" s="59" t="s">
        <v>244</v>
      </c>
      <c r="J1" s="59" t="s">
        <v>245</v>
      </c>
      <c r="K1" s="59" t="s">
        <v>246</v>
      </c>
      <c r="L1" s="59" t="s">
        <v>247</v>
      </c>
      <c r="M1" s="59" t="s">
        <v>248</v>
      </c>
      <c r="N1" s="59" t="s">
        <v>249</v>
      </c>
    </row>
    <row r="2" spans="1:14" x14ac:dyDescent="0.35">
      <c r="A2" s="59" t="s">
        <v>250</v>
      </c>
      <c r="B2" s="57">
        <f t="shared" ref="B2:B7" si="0">F23/1000</f>
        <v>0</v>
      </c>
      <c r="C2" s="57">
        <f t="shared" ref="C2:C7" si="1">K23/1000</f>
        <v>0</v>
      </c>
      <c r="D2" s="57">
        <f t="shared" ref="D2:D7" si="2">E23/1000</f>
        <v>0</v>
      </c>
      <c r="E2" s="57">
        <f t="shared" ref="E2:E7" si="3">I23/1000</f>
        <v>0</v>
      </c>
      <c r="F2" s="57">
        <f t="shared" ref="F2:F7" si="4">N23/1000</f>
        <v>0.14563093932966156</v>
      </c>
      <c r="G2" s="57">
        <f t="shared" ref="G2:G7" si="5">H23/1000</f>
        <v>0.60583622306771712</v>
      </c>
      <c r="H2" s="57">
        <f t="shared" ref="H2:H7" si="6">J23/1000</f>
        <v>1.3671227147427401</v>
      </c>
      <c r="I2" s="57">
        <f>D23/1000</f>
        <v>0.18655846381321467</v>
      </c>
      <c r="J2" s="57">
        <f t="shared" ref="J2:J7" si="7">C23/1000</f>
        <v>0.19828319264172289</v>
      </c>
      <c r="K2" s="57">
        <f t="shared" ref="K2:K7" si="8">G23/1000</f>
        <v>0</v>
      </c>
      <c r="L2" s="57">
        <f t="shared" ref="L2:L7" si="9">L23/1000</f>
        <v>0</v>
      </c>
      <c r="M2" s="57">
        <f t="shared" ref="M2:M7" si="10">B23/1000</f>
        <v>6.8954018352981053E-2</v>
      </c>
      <c r="N2" s="57">
        <f t="shared" ref="N2:N7" si="11">M23/1000</f>
        <v>0.44328391770080011</v>
      </c>
    </row>
    <row r="3" spans="1:14" x14ac:dyDescent="0.35">
      <c r="A3" t="s">
        <v>251</v>
      </c>
      <c r="B3" s="57">
        <f t="shared" si="0"/>
        <v>0.76526736429928244</v>
      </c>
      <c r="C3" s="57">
        <f t="shared" si="1"/>
        <v>3.5132151761430479</v>
      </c>
      <c r="D3" s="57">
        <f t="shared" si="2"/>
        <v>3.2156874273762133E-2</v>
      </c>
      <c r="E3" s="57">
        <f t="shared" si="3"/>
        <v>0.21303709669160217</v>
      </c>
      <c r="F3" s="57">
        <f t="shared" si="4"/>
        <v>0.17918505367515866</v>
      </c>
      <c r="G3" s="57">
        <f t="shared" si="5"/>
        <v>2.1774108207594534</v>
      </c>
      <c r="H3" s="57">
        <f t="shared" si="6"/>
        <v>2.207646753592821</v>
      </c>
      <c r="I3" s="57">
        <f t="shared" ref="I3:I7" si="12">D24/1000</f>
        <v>4.1653264418817289E-2</v>
      </c>
      <c r="J3" s="57">
        <f t="shared" si="7"/>
        <v>0.31117482291580828</v>
      </c>
      <c r="K3" s="57">
        <f t="shared" si="8"/>
        <v>0</v>
      </c>
      <c r="L3" s="57">
        <f t="shared" si="9"/>
        <v>0.15011382915635677</v>
      </c>
      <c r="M3" s="57">
        <f t="shared" si="10"/>
        <v>7.020588177089615E-2</v>
      </c>
      <c r="N3" s="57">
        <f t="shared" si="11"/>
        <v>0.57384620980021039</v>
      </c>
    </row>
    <row r="4" spans="1:14" x14ac:dyDescent="0.35">
      <c r="A4" s="59" t="s">
        <v>252</v>
      </c>
      <c r="B4" s="57">
        <f t="shared" si="0"/>
        <v>0.12909050163338745</v>
      </c>
      <c r="C4" s="57">
        <f t="shared" si="1"/>
        <v>0.36565571809379538</v>
      </c>
      <c r="D4" s="57">
        <f t="shared" si="2"/>
        <v>5.9394109760151054E-2</v>
      </c>
      <c r="E4" s="57">
        <f t="shared" si="3"/>
        <v>0.56519117259501539</v>
      </c>
      <c r="F4" s="57">
        <f t="shared" si="4"/>
        <v>0.12160169540148473</v>
      </c>
      <c r="G4" s="57">
        <f t="shared" si="5"/>
        <v>1.028589612351176</v>
      </c>
      <c r="H4" s="57">
        <f t="shared" si="6"/>
        <v>2.235746625104631</v>
      </c>
      <c r="I4" s="57">
        <f t="shared" si="12"/>
        <v>0.36724249628762151</v>
      </c>
      <c r="J4" s="57">
        <f t="shared" si="7"/>
        <v>0.4097379333406907</v>
      </c>
      <c r="K4" s="57">
        <f t="shared" si="8"/>
        <v>0.39755738661027978</v>
      </c>
      <c r="L4" s="57">
        <f t="shared" si="9"/>
        <v>0.11070157669100984</v>
      </c>
      <c r="M4" s="57">
        <f t="shared" si="10"/>
        <v>0.12335246669195533</v>
      </c>
      <c r="N4" s="57">
        <f t="shared" si="11"/>
        <v>0.83562063490969662</v>
      </c>
    </row>
    <row r="5" spans="1:14" x14ac:dyDescent="0.35">
      <c r="A5" t="s">
        <v>253</v>
      </c>
      <c r="B5" s="57">
        <f t="shared" si="0"/>
        <v>1.5704039509103604</v>
      </c>
      <c r="C5" s="57">
        <f t="shared" si="1"/>
        <v>7.2129715721775067</v>
      </c>
      <c r="D5" s="57">
        <f t="shared" si="2"/>
        <v>1.9790688537921777E-2</v>
      </c>
      <c r="E5" s="57">
        <f t="shared" si="3"/>
        <v>0.15568360182969956</v>
      </c>
      <c r="F5" s="57">
        <f t="shared" si="4"/>
        <v>1.4738703596655217E-2</v>
      </c>
      <c r="G5" s="57">
        <f t="shared" si="5"/>
        <v>0.15223580444648763</v>
      </c>
      <c r="H5" s="57">
        <f t="shared" si="6"/>
        <v>0.37149260854651606</v>
      </c>
      <c r="I5" s="57">
        <f t="shared" si="12"/>
        <v>0.2042623435295032</v>
      </c>
      <c r="J5" s="57">
        <f t="shared" si="7"/>
        <v>0.14665458838412262</v>
      </c>
      <c r="K5" s="57">
        <f t="shared" si="8"/>
        <v>0.17279470077060868</v>
      </c>
      <c r="L5" s="57">
        <f t="shared" si="9"/>
        <v>0.18283094576735762</v>
      </c>
      <c r="M5" s="57">
        <f t="shared" si="10"/>
        <v>3.3667448446489119E-2</v>
      </c>
      <c r="N5" s="57">
        <f t="shared" si="11"/>
        <v>0.23542643505102864</v>
      </c>
    </row>
    <row r="6" spans="1:14" x14ac:dyDescent="0.35">
      <c r="A6" s="59" t="s">
        <v>254</v>
      </c>
      <c r="B6" s="57">
        <f t="shared" si="0"/>
        <v>4.0461372915738147</v>
      </c>
      <c r="C6" s="57">
        <f t="shared" si="1"/>
        <v>27.255358391988775</v>
      </c>
      <c r="D6" s="57">
        <f t="shared" si="2"/>
        <v>0.24566440717188057</v>
      </c>
      <c r="E6" s="57">
        <f t="shared" si="3"/>
        <v>1.7364184689195967</v>
      </c>
      <c r="F6" s="57">
        <f t="shared" si="4"/>
        <v>0.2642317475349103</v>
      </c>
      <c r="G6" s="57">
        <f t="shared" si="5"/>
        <v>2.6695202011498669</v>
      </c>
      <c r="H6" s="57">
        <f t="shared" si="6"/>
        <v>3.8581824526577164</v>
      </c>
      <c r="I6" s="57">
        <f t="shared" si="12"/>
        <v>0.89427110995199166</v>
      </c>
      <c r="J6" s="57">
        <f t="shared" si="7"/>
        <v>0.6613955599373571</v>
      </c>
      <c r="K6" s="57">
        <f t="shared" si="8"/>
        <v>0.74579524739570791</v>
      </c>
      <c r="L6" s="57">
        <f t="shared" si="9"/>
        <v>0.50820410037780928</v>
      </c>
      <c r="M6" s="57">
        <f t="shared" si="10"/>
        <v>0.43733325829059161</v>
      </c>
      <c r="N6" s="57">
        <f t="shared" si="11"/>
        <v>3.6027376207767356</v>
      </c>
    </row>
    <row r="7" spans="1:14" x14ac:dyDescent="0.35">
      <c r="A7" s="59" t="s">
        <v>255</v>
      </c>
      <c r="B7" s="57">
        <f t="shared" si="0"/>
        <v>0.45643000707602782</v>
      </c>
      <c r="C7" s="57">
        <f t="shared" si="1"/>
        <v>2.0961061900158739</v>
      </c>
      <c r="D7" s="57">
        <f t="shared" si="2"/>
        <v>3.9165423794966715E-2</v>
      </c>
      <c r="E7" s="57">
        <f t="shared" si="3"/>
        <v>0.32433532348881761</v>
      </c>
      <c r="F7" s="57">
        <f t="shared" si="4"/>
        <v>7.0010394386597521E-2</v>
      </c>
      <c r="G7" s="57">
        <f t="shared" si="5"/>
        <v>0.7231361048252759</v>
      </c>
      <c r="H7" s="57">
        <f t="shared" si="6"/>
        <v>1.8777686475958602</v>
      </c>
      <c r="I7" s="57">
        <f t="shared" si="12"/>
        <v>0.30438923998366491</v>
      </c>
      <c r="J7" s="57">
        <f t="shared" si="7"/>
        <v>0.21865094805474705</v>
      </c>
      <c r="K7" s="57">
        <f t="shared" si="8"/>
        <v>0.25749654455116638</v>
      </c>
      <c r="L7" s="57">
        <f t="shared" si="9"/>
        <v>7.3132378306943011E-2</v>
      </c>
      <c r="M7" s="57">
        <f t="shared" si="10"/>
        <v>7.3295843630166668E-2</v>
      </c>
      <c r="N7" s="57">
        <f t="shared" si="11"/>
        <v>0.4193417148815714</v>
      </c>
    </row>
    <row r="10" spans="1:14" x14ac:dyDescent="0.35">
      <c r="A10" t="s">
        <v>256</v>
      </c>
      <c r="B10" t="s">
        <v>159</v>
      </c>
      <c r="C10" t="s">
        <v>257</v>
      </c>
    </row>
    <row r="11" spans="1:14" x14ac:dyDescent="0.35">
      <c r="A11" s="59" t="s">
        <v>254</v>
      </c>
      <c r="B11" s="60">
        <f>SUM(B6:C6)</f>
        <v>31.301495683562589</v>
      </c>
      <c r="C11" s="60">
        <f>SUM(D6:N6)</f>
        <v>15.623754174164167</v>
      </c>
    </row>
    <row r="12" spans="1:14" x14ac:dyDescent="0.35">
      <c r="A12" t="s">
        <v>253</v>
      </c>
      <c r="B12" s="60">
        <f>SUM(B5:C5)</f>
        <v>8.7833755230878676</v>
      </c>
      <c r="C12" s="60">
        <f>SUM(D5:N5)</f>
        <v>1.6895778689063903</v>
      </c>
    </row>
    <row r="13" spans="1:14" x14ac:dyDescent="0.35">
      <c r="A13" s="59" t="s">
        <v>255</v>
      </c>
      <c r="B13" s="60">
        <f>SUM(B7:C7)</f>
        <v>2.5525361970919018</v>
      </c>
      <c r="C13" s="60">
        <f>SUM(D7:N7)</f>
        <v>4.3807225634997771</v>
      </c>
    </row>
    <row r="14" spans="1:14" x14ac:dyDescent="0.35">
      <c r="A14" t="s">
        <v>251</v>
      </c>
      <c r="B14" s="60">
        <f>SUM(B3:C3)</f>
        <v>4.2784825404423303</v>
      </c>
      <c r="C14" s="60">
        <f>SUM(D3:N3)</f>
        <v>5.9564306070548874</v>
      </c>
    </row>
    <row r="15" spans="1:14" x14ac:dyDescent="0.35">
      <c r="A15" s="59" t="s">
        <v>252</v>
      </c>
      <c r="B15" s="60">
        <f>SUM(B4:C4)</f>
        <v>0.4947462197271828</v>
      </c>
      <c r="C15" s="60">
        <f>SUM(D4:N4)</f>
        <v>6.2547357097437128</v>
      </c>
    </row>
    <row r="16" spans="1:14" x14ac:dyDescent="0.35">
      <c r="A16" s="59" t="s">
        <v>250</v>
      </c>
      <c r="B16" s="60">
        <f>SUM(B2:C2)</f>
        <v>0</v>
      </c>
      <c r="C16" s="60">
        <f>SUM(D2:N2)</f>
        <v>3.015669469648838</v>
      </c>
    </row>
    <row r="21" spans="1:15" x14ac:dyDescent="0.35">
      <c r="A21" s="61" t="s">
        <v>258</v>
      </c>
      <c r="B21" s="61" t="s">
        <v>259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x14ac:dyDescent="0.35">
      <c r="A22" s="58" t="s">
        <v>236</v>
      </c>
      <c r="B22" s="58" t="s">
        <v>260</v>
      </c>
      <c r="C22" s="58" t="s">
        <v>261</v>
      </c>
      <c r="D22" s="58" t="s">
        <v>262</v>
      </c>
      <c r="E22" s="58" t="s">
        <v>263</v>
      </c>
      <c r="F22" s="58" t="s">
        <v>264</v>
      </c>
      <c r="G22" s="58" t="s">
        <v>265</v>
      </c>
      <c r="H22" s="58" t="s">
        <v>266</v>
      </c>
      <c r="I22" s="58" t="s">
        <v>267</v>
      </c>
      <c r="J22" s="58" t="s">
        <v>268</v>
      </c>
      <c r="K22" s="58" t="s">
        <v>269</v>
      </c>
      <c r="L22" s="58" t="s">
        <v>270</v>
      </c>
      <c r="M22" s="58" t="s">
        <v>271</v>
      </c>
      <c r="N22" s="58" t="s">
        <v>272</v>
      </c>
      <c r="O22" s="58" t="s">
        <v>273</v>
      </c>
    </row>
    <row r="23" spans="1:15" x14ac:dyDescent="0.35">
      <c r="A23" s="59" t="s">
        <v>274</v>
      </c>
      <c r="B23">
        <v>68.954018352981052</v>
      </c>
      <c r="C23">
        <v>198.28319264172291</v>
      </c>
      <c r="D23">
        <v>186.55846381321467</v>
      </c>
      <c r="E23">
        <v>0</v>
      </c>
      <c r="F23">
        <v>0</v>
      </c>
      <c r="G23">
        <v>0</v>
      </c>
      <c r="H23">
        <v>605.83622306771713</v>
      </c>
      <c r="I23">
        <v>0</v>
      </c>
      <c r="J23">
        <v>1367.1227147427401</v>
      </c>
      <c r="K23">
        <v>0</v>
      </c>
      <c r="L23">
        <v>0</v>
      </c>
      <c r="M23">
        <v>443.28391770080009</v>
      </c>
      <c r="N23">
        <v>145.63093932966157</v>
      </c>
      <c r="O23">
        <v>3015.6694696488375</v>
      </c>
    </row>
    <row r="24" spans="1:15" x14ac:dyDescent="0.35">
      <c r="A24" s="59" t="s">
        <v>275</v>
      </c>
      <c r="B24">
        <v>70.205881770896156</v>
      </c>
      <c r="C24">
        <v>311.17482291580831</v>
      </c>
      <c r="D24">
        <v>41.653264418817287</v>
      </c>
      <c r="E24">
        <v>32.156874273762135</v>
      </c>
      <c r="F24">
        <v>765.26736429928246</v>
      </c>
      <c r="G24">
        <v>0</v>
      </c>
      <c r="H24">
        <v>2177.4108207594531</v>
      </c>
      <c r="I24">
        <v>213.03709669160219</v>
      </c>
      <c r="J24">
        <v>2207.6467535928209</v>
      </c>
      <c r="K24">
        <v>3513.2151761430478</v>
      </c>
      <c r="L24">
        <v>150.11382915635676</v>
      </c>
      <c r="M24">
        <v>573.84620980021043</v>
      </c>
      <c r="N24">
        <v>179.18505367515866</v>
      </c>
      <c r="O24">
        <v>10234.913147497216</v>
      </c>
    </row>
    <row r="25" spans="1:15" x14ac:dyDescent="0.35">
      <c r="A25" s="59" t="s">
        <v>276</v>
      </c>
      <c r="B25">
        <v>123.35246669195533</v>
      </c>
      <c r="C25">
        <v>409.73793334069069</v>
      </c>
      <c r="D25">
        <v>367.24249628762152</v>
      </c>
      <c r="E25">
        <v>59.394109760151053</v>
      </c>
      <c r="F25">
        <v>129.09050163338745</v>
      </c>
      <c r="G25">
        <v>397.55738661027976</v>
      </c>
      <c r="H25">
        <v>1028.5896123511759</v>
      </c>
      <c r="I25">
        <v>565.19117259501536</v>
      </c>
      <c r="J25">
        <v>2235.7466251046308</v>
      </c>
      <c r="K25">
        <v>365.65571809379537</v>
      </c>
      <c r="L25">
        <v>110.70157669100985</v>
      </c>
      <c r="M25">
        <v>835.62063490969661</v>
      </c>
      <c r="N25">
        <v>121.60169540148473</v>
      </c>
      <c r="O25">
        <v>6749.4819294708941</v>
      </c>
    </row>
    <row r="26" spans="1:15" x14ac:dyDescent="0.35">
      <c r="A26" s="59" t="s">
        <v>277</v>
      </c>
      <c r="B26">
        <v>33.667448446489118</v>
      </c>
      <c r="C26">
        <v>146.65458838412263</v>
      </c>
      <c r="D26">
        <v>204.2623435295032</v>
      </c>
      <c r="E26">
        <v>19.790688537921778</v>
      </c>
      <c r="F26">
        <v>1570.4039509103604</v>
      </c>
      <c r="G26">
        <v>172.79470077060867</v>
      </c>
      <c r="H26">
        <v>152.23580444648763</v>
      </c>
      <c r="I26">
        <v>155.68360182969957</v>
      </c>
      <c r="J26">
        <v>371.49260854651607</v>
      </c>
      <c r="K26">
        <v>7212.9715721775065</v>
      </c>
      <c r="L26">
        <v>182.8309457673576</v>
      </c>
      <c r="M26">
        <v>235.42643505102865</v>
      </c>
      <c r="N26">
        <v>14.738703596655217</v>
      </c>
      <c r="O26">
        <v>10472.953391994257</v>
      </c>
    </row>
    <row r="27" spans="1:15" x14ac:dyDescent="0.35">
      <c r="A27" s="59" t="s">
        <v>278</v>
      </c>
      <c r="B27">
        <v>437.33325829059163</v>
      </c>
      <c r="C27">
        <v>661.39555993735712</v>
      </c>
      <c r="D27">
        <v>894.27110995199166</v>
      </c>
      <c r="E27">
        <v>245.66440717188055</v>
      </c>
      <c r="F27">
        <v>4046.1372915738143</v>
      </c>
      <c r="G27">
        <v>745.79524739570786</v>
      </c>
      <c r="H27">
        <v>2669.5202011498668</v>
      </c>
      <c r="I27">
        <v>1736.4184689195968</v>
      </c>
      <c r="J27">
        <v>3858.1824526577166</v>
      </c>
      <c r="K27">
        <v>27255.358391988775</v>
      </c>
      <c r="L27">
        <v>508.20410037780931</v>
      </c>
      <c r="M27">
        <v>3602.7376207767356</v>
      </c>
      <c r="N27">
        <v>264.23174753491031</v>
      </c>
      <c r="O27">
        <v>46925.249857726754</v>
      </c>
    </row>
    <row r="28" spans="1:15" x14ac:dyDescent="0.35">
      <c r="A28" s="59" t="s">
        <v>279</v>
      </c>
      <c r="B28">
        <v>73.295843630166672</v>
      </c>
      <c r="C28">
        <v>218.65094805474706</v>
      </c>
      <c r="D28">
        <v>304.38923998366488</v>
      </c>
      <c r="E28">
        <v>39.165423794966713</v>
      </c>
      <c r="F28">
        <v>456.43000707602783</v>
      </c>
      <c r="G28">
        <v>257.49654455116638</v>
      </c>
      <c r="H28">
        <v>723.13610482527588</v>
      </c>
      <c r="I28">
        <v>324.33532348881761</v>
      </c>
      <c r="J28">
        <v>1877.7686475958601</v>
      </c>
      <c r="K28">
        <v>2096.1061900158738</v>
      </c>
      <c r="L28">
        <v>73.132378306943011</v>
      </c>
      <c r="M28">
        <v>419.34171488157142</v>
      </c>
      <c r="N28">
        <v>70.010394386597525</v>
      </c>
      <c r="O28">
        <v>6933.2587605916797</v>
      </c>
    </row>
    <row r="29" spans="1:15" x14ac:dyDescent="0.35">
      <c r="A29" s="62" t="s">
        <v>273</v>
      </c>
      <c r="B29" s="63">
        <v>806.80891718307998</v>
      </c>
      <c r="C29" s="63">
        <v>1945.8970452744486</v>
      </c>
      <c r="D29" s="63">
        <v>1998.3769179848132</v>
      </c>
      <c r="E29" s="63">
        <v>396.17150353868226</v>
      </c>
      <c r="F29" s="63">
        <v>6967.3291154928729</v>
      </c>
      <c r="G29" s="63">
        <v>1573.6438793277628</v>
      </c>
      <c r="H29" s="63">
        <v>7356.7287665999766</v>
      </c>
      <c r="I29" s="63">
        <v>2994.6656635247314</v>
      </c>
      <c r="J29" s="63">
        <v>11917.959802240284</v>
      </c>
      <c r="K29" s="63">
        <v>40443.307048419003</v>
      </c>
      <c r="L29" s="63">
        <v>1024.9828302994765</v>
      </c>
      <c r="M29" s="63">
        <v>6110.2565331200431</v>
      </c>
      <c r="N29" s="63">
        <v>795.3985339244681</v>
      </c>
      <c r="O29" s="63">
        <v>84331.526556929632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53DBB-A109-448A-AC43-D2C33514F78B}">
  <sheetPr>
    <tabColor theme="9"/>
  </sheetPr>
  <dimension ref="B2:K57"/>
  <sheetViews>
    <sheetView zoomScale="59" zoomScaleNormal="59" workbookViewId="0">
      <selection activeCell="H32" sqref="H32"/>
    </sheetView>
  </sheetViews>
  <sheetFormatPr baseColWidth="10" defaultColWidth="11.453125" defaultRowHeight="14.5" x14ac:dyDescent="0.35"/>
  <cols>
    <col min="2" max="2" width="16.36328125" customWidth="1"/>
    <col min="7" max="7" width="11.453125" style="7"/>
  </cols>
  <sheetData>
    <row r="2" spans="2:11" x14ac:dyDescent="0.35">
      <c r="B2" t="s">
        <v>280</v>
      </c>
      <c r="C2" s="7" t="s">
        <v>281</v>
      </c>
    </row>
    <row r="3" spans="2:11" x14ac:dyDescent="0.35">
      <c r="C3" t="s">
        <v>282</v>
      </c>
    </row>
    <row r="5" spans="2:11" x14ac:dyDescent="0.35">
      <c r="B5" t="s">
        <v>283</v>
      </c>
      <c r="C5" t="s">
        <v>259</v>
      </c>
      <c r="G5" s="7" t="s">
        <v>284</v>
      </c>
    </row>
    <row r="6" spans="2:11" s="7" customFormat="1" x14ac:dyDescent="0.35">
      <c r="B6" s="7" t="s">
        <v>236</v>
      </c>
      <c r="C6" s="77" t="s">
        <v>282</v>
      </c>
      <c r="D6" s="77" t="s">
        <v>97</v>
      </c>
      <c r="H6" s="7">
        <v>2020</v>
      </c>
      <c r="I6" s="7">
        <v>2021</v>
      </c>
      <c r="J6" s="7">
        <v>2022</v>
      </c>
      <c r="K6" s="7">
        <v>2023</v>
      </c>
    </row>
    <row r="7" spans="2:11" x14ac:dyDescent="0.35">
      <c r="B7" s="7">
        <v>2020</v>
      </c>
      <c r="C7" s="35">
        <v>41739.360907122224</v>
      </c>
      <c r="D7" s="35">
        <v>41.739360907122226</v>
      </c>
      <c r="G7" s="7" t="s">
        <v>285</v>
      </c>
      <c r="H7" s="35">
        <v>4.5317595676503659</v>
      </c>
      <c r="I7" s="35">
        <v>5.3970489116803364</v>
      </c>
      <c r="J7" s="35">
        <v>4.76507372085893</v>
      </c>
      <c r="K7" s="35">
        <v>4.751154358600794</v>
      </c>
    </row>
    <row r="8" spans="2:11" x14ac:dyDescent="0.35">
      <c r="B8">
        <v>1</v>
      </c>
      <c r="C8" s="35">
        <v>4531.7595676503661</v>
      </c>
      <c r="D8" s="35">
        <v>4.5317595676503659</v>
      </c>
      <c r="G8" s="7" t="s">
        <v>286</v>
      </c>
      <c r="H8" s="35">
        <v>4.3588147043938239</v>
      </c>
      <c r="I8" s="35">
        <v>4.9389817140569701</v>
      </c>
      <c r="J8" s="35">
        <v>4.2408376376419357</v>
      </c>
      <c r="K8" s="35">
        <v>4.0534960943953742</v>
      </c>
    </row>
    <row r="9" spans="2:11" x14ac:dyDescent="0.35">
      <c r="B9">
        <v>2</v>
      </c>
      <c r="C9" s="35">
        <v>4358.8147043938243</v>
      </c>
      <c r="D9" s="35">
        <v>4.3588147043938239</v>
      </c>
      <c r="G9" s="7" t="s">
        <v>287</v>
      </c>
      <c r="H9" s="35">
        <v>4.4667482395254918</v>
      </c>
      <c r="I9" s="35">
        <v>4.5677835319541202</v>
      </c>
      <c r="J9" s="35">
        <v>4.0296475743183198</v>
      </c>
      <c r="K9" s="35">
        <v>4.160768630411801</v>
      </c>
    </row>
    <row r="10" spans="2:11" x14ac:dyDescent="0.35">
      <c r="B10">
        <v>3</v>
      </c>
      <c r="C10" s="35">
        <v>4466.748239525492</v>
      </c>
      <c r="D10" s="35">
        <v>4.4667482395254918</v>
      </c>
      <c r="G10" s="7" t="s">
        <v>288</v>
      </c>
      <c r="H10" s="35">
        <v>3.5411110604842735</v>
      </c>
      <c r="I10" s="35">
        <v>3.6511223920621063</v>
      </c>
      <c r="J10" s="35">
        <v>3.303338895280441</v>
      </c>
      <c r="K10" s="35">
        <v>3.3245436522839475</v>
      </c>
    </row>
    <row r="11" spans="2:11" x14ac:dyDescent="0.35">
      <c r="B11">
        <v>4</v>
      </c>
      <c r="C11" s="35">
        <v>3541.1110604842734</v>
      </c>
      <c r="D11" s="35">
        <v>3.5411110604842735</v>
      </c>
      <c r="G11" s="7" t="s">
        <v>289</v>
      </c>
      <c r="H11" s="35">
        <v>2.9392664858198261</v>
      </c>
      <c r="I11" s="35">
        <v>2.9357721663262963</v>
      </c>
      <c r="J11" s="35">
        <v>2.6639805933052889</v>
      </c>
      <c r="K11" s="35">
        <v>2.6850825035768913</v>
      </c>
    </row>
    <row r="12" spans="2:11" x14ac:dyDescent="0.35">
      <c r="B12">
        <v>5</v>
      </c>
      <c r="C12" s="35">
        <v>2939.2664858198259</v>
      </c>
      <c r="D12" s="35">
        <v>2.9392664858198261</v>
      </c>
      <c r="G12" s="7" t="s">
        <v>290</v>
      </c>
      <c r="H12" s="35">
        <v>2.0205337564429557</v>
      </c>
      <c r="I12" s="35">
        <v>2.0991305233407789</v>
      </c>
      <c r="J12" s="35">
        <v>2.006068318227185</v>
      </c>
      <c r="K12" s="35">
        <v>1.9407139028307052</v>
      </c>
    </row>
    <row r="13" spans="2:11" x14ac:dyDescent="0.35">
      <c r="B13">
        <v>6</v>
      </c>
      <c r="C13" s="35">
        <v>2020.5337564429558</v>
      </c>
      <c r="D13" s="35">
        <v>2.0205337564429557</v>
      </c>
      <c r="G13" s="7" t="s">
        <v>291</v>
      </c>
      <c r="H13" s="35">
        <v>2.0376970549974072</v>
      </c>
      <c r="I13" s="35">
        <v>1.8930807245035939</v>
      </c>
      <c r="J13" s="35">
        <v>1.8349652900545734</v>
      </c>
      <c r="K13" s="35">
        <v>1.792584984334022</v>
      </c>
    </row>
    <row r="14" spans="2:11" x14ac:dyDescent="0.35">
      <c r="B14">
        <v>7</v>
      </c>
      <c r="C14" s="35">
        <v>2037.6970549974073</v>
      </c>
      <c r="D14" s="35">
        <v>2.0376970549974072</v>
      </c>
      <c r="G14" s="7" t="s">
        <v>292</v>
      </c>
      <c r="H14" s="35">
        <v>2.0711549402712777</v>
      </c>
      <c r="I14" s="35">
        <v>2.0832191653550152</v>
      </c>
      <c r="J14" s="35">
        <v>1.8997094365812237</v>
      </c>
      <c r="K14" s="35">
        <v>2.0162923309070941</v>
      </c>
    </row>
    <row r="15" spans="2:11" x14ac:dyDescent="0.35">
      <c r="B15">
        <v>8</v>
      </c>
      <c r="C15" s="35">
        <v>2071.1549402712776</v>
      </c>
      <c r="D15" s="35">
        <v>2.0711549402712777</v>
      </c>
      <c r="G15" s="7" t="s">
        <v>293</v>
      </c>
      <c r="H15" s="35">
        <v>2.59247566936659</v>
      </c>
      <c r="I15" s="35">
        <v>2.4300093193053165</v>
      </c>
      <c r="J15" s="35">
        <v>2.1431324237074314</v>
      </c>
      <c r="K15" s="35">
        <v>2.3113035899355392</v>
      </c>
    </row>
    <row r="16" spans="2:11" x14ac:dyDescent="0.35">
      <c r="B16">
        <v>9</v>
      </c>
      <c r="C16" s="35">
        <v>2592.47566936659</v>
      </c>
      <c r="D16" s="35">
        <v>2.59247566936659</v>
      </c>
      <c r="G16" s="7" t="s">
        <v>294</v>
      </c>
      <c r="H16" s="35">
        <v>3.5751761903845267</v>
      </c>
      <c r="I16" s="35">
        <v>3.3133186612337568</v>
      </c>
      <c r="J16" s="35">
        <v>3.0010743809433262</v>
      </c>
      <c r="K16" s="35">
        <v>3.3508756969011384</v>
      </c>
    </row>
    <row r="17" spans="2:11" x14ac:dyDescent="0.35">
      <c r="B17">
        <v>10</v>
      </c>
      <c r="C17" s="35">
        <v>3575.1761903845268</v>
      </c>
      <c r="D17" s="35">
        <v>3.5751761903845267</v>
      </c>
      <c r="G17" s="7" t="s">
        <v>295</v>
      </c>
      <c r="H17" s="35">
        <v>4.2840315079422862</v>
      </c>
      <c r="I17" s="35">
        <v>3.9869431993150353</v>
      </c>
      <c r="J17" s="35">
        <v>3.710597547079058</v>
      </c>
    </row>
    <row r="18" spans="2:11" x14ac:dyDescent="0.35">
      <c r="B18">
        <v>11</v>
      </c>
      <c r="C18" s="35">
        <v>4284.0315079422862</v>
      </c>
      <c r="D18" s="35">
        <v>4.2840315079422862</v>
      </c>
      <c r="G18" s="7" t="s">
        <v>296</v>
      </c>
      <c r="H18" s="35">
        <v>5.3205917298434011</v>
      </c>
      <c r="I18" s="35">
        <v>4.7318258132349946</v>
      </c>
      <c r="J18" s="35">
        <v>4.5346123783966954</v>
      </c>
    </row>
    <row r="19" spans="2:11" x14ac:dyDescent="0.35">
      <c r="B19">
        <v>12</v>
      </c>
      <c r="C19" s="35">
        <v>5320.5917298434015</v>
      </c>
      <c r="D19" s="35">
        <v>5.3205917298434011</v>
      </c>
      <c r="G19" s="7" t="s">
        <v>297</v>
      </c>
      <c r="H19" s="35">
        <f>SUM(H7:H18)</f>
        <v>41.739360907122226</v>
      </c>
      <c r="I19" s="35">
        <f t="shared" ref="I19:K19" si="0">SUM(I7:I18)</f>
        <v>42.028236122368327</v>
      </c>
      <c r="J19" s="35">
        <f t="shared" si="0"/>
        <v>38.133038196394409</v>
      </c>
      <c r="K19" s="76">
        <f t="shared" si="0"/>
        <v>30.386815744177301</v>
      </c>
    </row>
    <row r="20" spans="2:11" x14ac:dyDescent="0.35">
      <c r="B20" s="7">
        <v>2021</v>
      </c>
      <c r="C20" s="35">
        <v>42028.236122368326</v>
      </c>
      <c r="D20" s="35">
        <v>42.028236122368327</v>
      </c>
    </row>
    <row r="21" spans="2:11" x14ac:dyDescent="0.35">
      <c r="B21">
        <v>1</v>
      </c>
      <c r="C21" s="35">
        <v>5397.0489116803365</v>
      </c>
      <c r="D21" s="35">
        <v>5.3970489116803364</v>
      </c>
    </row>
    <row r="22" spans="2:11" x14ac:dyDescent="0.35">
      <c r="B22">
        <v>2</v>
      </c>
      <c r="C22" s="35">
        <v>4938.9817140569703</v>
      </c>
      <c r="D22" s="35">
        <v>4.9389817140569701</v>
      </c>
    </row>
    <row r="23" spans="2:11" x14ac:dyDescent="0.35">
      <c r="B23">
        <v>3</v>
      </c>
      <c r="C23" s="35">
        <v>4567.78353195412</v>
      </c>
      <c r="D23" s="35">
        <v>4.5677835319541202</v>
      </c>
    </row>
    <row r="24" spans="2:11" x14ac:dyDescent="0.35">
      <c r="B24">
        <v>4</v>
      </c>
      <c r="C24" s="35">
        <v>3651.1223920621064</v>
      </c>
      <c r="D24" s="35">
        <v>3.6511223920621063</v>
      </c>
    </row>
    <row r="25" spans="2:11" x14ac:dyDescent="0.35">
      <c r="B25">
        <v>5</v>
      </c>
      <c r="C25" s="35">
        <v>2935.7721663262964</v>
      </c>
      <c r="D25" s="35">
        <v>2.9357721663262963</v>
      </c>
    </row>
    <row r="26" spans="2:11" x14ac:dyDescent="0.35">
      <c r="B26">
        <v>6</v>
      </c>
      <c r="C26" s="35">
        <v>2099.1305233407788</v>
      </c>
      <c r="D26" s="35">
        <v>2.0991305233407789</v>
      </c>
    </row>
    <row r="27" spans="2:11" x14ac:dyDescent="0.35">
      <c r="B27">
        <v>7</v>
      </c>
      <c r="C27" s="35">
        <v>1893.080724503594</v>
      </c>
      <c r="D27" s="35">
        <v>1.8930807245035939</v>
      </c>
    </row>
    <row r="28" spans="2:11" x14ac:dyDescent="0.35">
      <c r="B28">
        <v>8</v>
      </c>
      <c r="C28" s="35">
        <v>2083.2191653550153</v>
      </c>
      <c r="D28" s="35">
        <v>2.0832191653550152</v>
      </c>
    </row>
    <row r="29" spans="2:11" x14ac:dyDescent="0.35">
      <c r="B29">
        <v>9</v>
      </c>
      <c r="C29" s="35">
        <v>2430.0093193053167</v>
      </c>
      <c r="D29" s="35">
        <v>2.4300093193053165</v>
      </c>
    </row>
    <row r="30" spans="2:11" x14ac:dyDescent="0.35">
      <c r="B30">
        <v>10</v>
      </c>
      <c r="C30" s="35">
        <v>3313.3186612337568</v>
      </c>
      <c r="D30" s="35">
        <v>3.3133186612337568</v>
      </c>
    </row>
    <row r="31" spans="2:11" x14ac:dyDescent="0.35">
      <c r="B31">
        <v>11</v>
      </c>
      <c r="C31" s="35">
        <v>3986.9431993150351</v>
      </c>
      <c r="D31" s="35">
        <v>3.9869431993150353</v>
      </c>
    </row>
    <row r="32" spans="2:11" x14ac:dyDescent="0.35">
      <c r="B32">
        <v>12</v>
      </c>
      <c r="C32" s="35">
        <v>4731.8258132349947</v>
      </c>
      <c r="D32" s="35">
        <v>4.7318258132349946</v>
      </c>
    </row>
    <row r="33" spans="2:4" x14ac:dyDescent="0.35">
      <c r="B33">
        <v>2022</v>
      </c>
      <c r="C33" s="35">
        <v>38133.038196394409</v>
      </c>
      <c r="D33" s="35">
        <v>38.133038196394409</v>
      </c>
    </row>
    <row r="34" spans="2:4" x14ac:dyDescent="0.35">
      <c r="B34">
        <v>1</v>
      </c>
      <c r="C34" s="35">
        <v>4765.0737208589298</v>
      </c>
      <c r="D34" s="35">
        <v>4.76507372085893</v>
      </c>
    </row>
    <row r="35" spans="2:4" x14ac:dyDescent="0.35">
      <c r="B35">
        <v>2</v>
      </c>
      <c r="C35" s="35">
        <v>4240.8376376419355</v>
      </c>
      <c r="D35" s="35">
        <v>4.2408376376419357</v>
      </c>
    </row>
    <row r="36" spans="2:4" x14ac:dyDescent="0.35">
      <c r="B36">
        <v>3</v>
      </c>
      <c r="C36" s="35">
        <v>4029.64757431832</v>
      </c>
      <c r="D36" s="35">
        <v>4.0296475743183198</v>
      </c>
    </row>
    <row r="37" spans="2:4" x14ac:dyDescent="0.35">
      <c r="B37">
        <v>4</v>
      </c>
      <c r="C37" s="35">
        <v>3303.3388952804412</v>
      </c>
      <c r="D37" s="35">
        <v>3.303338895280441</v>
      </c>
    </row>
    <row r="38" spans="2:4" x14ac:dyDescent="0.35">
      <c r="B38">
        <v>5</v>
      </c>
      <c r="C38" s="35">
        <v>2663.9805933052889</v>
      </c>
      <c r="D38" s="35">
        <v>2.6639805933052889</v>
      </c>
    </row>
    <row r="39" spans="2:4" x14ac:dyDescent="0.35">
      <c r="B39">
        <v>6</v>
      </c>
      <c r="C39" s="35">
        <v>2006.068318227185</v>
      </c>
      <c r="D39" s="35">
        <v>2.006068318227185</v>
      </c>
    </row>
    <row r="40" spans="2:4" x14ac:dyDescent="0.35">
      <c r="B40">
        <v>7</v>
      </c>
      <c r="C40" s="35">
        <v>1834.9652900545734</v>
      </c>
      <c r="D40" s="35">
        <v>1.8349652900545734</v>
      </c>
    </row>
    <row r="41" spans="2:4" x14ac:dyDescent="0.35">
      <c r="B41">
        <v>8</v>
      </c>
      <c r="C41" s="35">
        <v>1899.7094365812236</v>
      </c>
      <c r="D41" s="35">
        <v>1.8997094365812237</v>
      </c>
    </row>
    <row r="42" spans="2:4" x14ac:dyDescent="0.35">
      <c r="B42">
        <v>9</v>
      </c>
      <c r="C42" s="35">
        <v>2143.1324237074314</v>
      </c>
      <c r="D42" s="35">
        <v>2.1431324237074314</v>
      </c>
    </row>
    <row r="43" spans="2:4" x14ac:dyDescent="0.35">
      <c r="B43">
        <v>10</v>
      </c>
      <c r="C43" s="35">
        <v>3001.0743809433261</v>
      </c>
      <c r="D43" s="35">
        <v>3.0010743809433262</v>
      </c>
    </row>
    <row r="44" spans="2:4" x14ac:dyDescent="0.35">
      <c r="B44">
        <v>11</v>
      </c>
      <c r="C44" s="35">
        <v>3710.5975470790581</v>
      </c>
      <c r="D44" s="35">
        <v>3.710597547079058</v>
      </c>
    </row>
    <row r="45" spans="2:4" x14ac:dyDescent="0.35">
      <c r="B45">
        <v>12</v>
      </c>
      <c r="C45" s="35">
        <v>4534.612378396695</v>
      </c>
      <c r="D45" s="35">
        <v>4.5346123783966954</v>
      </c>
    </row>
    <row r="46" spans="2:4" x14ac:dyDescent="0.35">
      <c r="B46" s="7">
        <v>2023</v>
      </c>
      <c r="C46" s="35">
        <v>30386.815744177304</v>
      </c>
      <c r="D46" s="35">
        <v>30.386815744177305</v>
      </c>
    </row>
    <row r="47" spans="2:4" x14ac:dyDescent="0.35">
      <c r="B47">
        <v>1</v>
      </c>
      <c r="C47" s="35">
        <v>4751.1543586007938</v>
      </c>
      <c r="D47" s="35">
        <v>4.751154358600794</v>
      </c>
    </row>
    <row r="48" spans="2:4" x14ac:dyDescent="0.35">
      <c r="B48">
        <v>2</v>
      </c>
      <c r="C48" s="35">
        <v>4053.4960943953738</v>
      </c>
      <c r="D48" s="35">
        <v>4.0534960943953742</v>
      </c>
    </row>
    <row r="49" spans="2:4" x14ac:dyDescent="0.35">
      <c r="B49">
        <v>3</v>
      </c>
      <c r="C49" s="35">
        <v>4160.7686304118006</v>
      </c>
      <c r="D49" s="35">
        <v>4.160768630411801</v>
      </c>
    </row>
    <row r="50" spans="2:4" x14ac:dyDescent="0.35">
      <c r="B50">
        <v>4</v>
      </c>
      <c r="C50" s="35">
        <v>3324.5436522839477</v>
      </c>
      <c r="D50" s="35">
        <v>3.3245436522839475</v>
      </c>
    </row>
    <row r="51" spans="2:4" x14ac:dyDescent="0.35">
      <c r="B51">
        <v>5</v>
      </c>
      <c r="C51" s="35">
        <v>2685.0825035768912</v>
      </c>
      <c r="D51" s="35">
        <v>2.6850825035768913</v>
      </c>
    </row>
    <row r="52" spans="2:4" x14ac:dyDescent="0.35">
      <c r="B52">
        <v>6</v>
      </c>
      <c r="C52" s="35">
        <v>1940.7139028307051</v>
      </c>
      <c r="D52" s="35">
        <v>1.9407139028307052</v>
      </c>
    </row>
    <row r="53" spans="2:4" x14ac:dyDescent="0.35">
      <c r="B53">
        <v>7</v>
      </c>
      <c r="C53" s="35">
        <v>1792.584984334022</v>
      </c>
      <c r="D53" s="35">
        <v>1.792584984334022</v>
      </c>
    </row>
    <row r="54" spans="2:4" x14ac:dyDescent="0.35">
      <c r="B54">
        <v>8</v>
      </c>
      <c r="C54" s="35">
        <v>2016.2923309070941</v>
      </c>
      <c r="D54" s="35">
        <v>2.0162923309070941</v>
      </c>
    </row>
    <row r="55" spans="2:4" x14ac:dyDescent="0.35">
      <c r="B55">
        <v>9</v>
      </c>
      <c r="C55" s="35">
        <v>2311.3035899355391</v>
      </c>
      <c r="D55" s="35">
        <v>2.3113035899355392</v>
      </c>
    </row>
    <row r="56" spans="2:4" x14ac:dyDescent="0.35">
      <c r="B56">
        <v>10</v>
      </c>
      <c r="C56" s="35">
        <v>3350.8756969011383</v>
      </c>
      <c r="D56" s="35">
        <v>3.3508756969011384</v>
      </c>
    </row>
    <row r="57" spans="2:4" x14ac:dyDescent="0.35">
      <c r="B57" t="s">
        <v>273</v>
      </c>
      <c r="C57" s="35">
        <v>152287.45097006226</v>
      </c>
      <c r="D57" s="35">
        <v>152.28745097006225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55F9B-00C3-4613-81B2-B0996E142040}">
  <dimension ref="A1:AJ59"/>
  <sheetViews>
    <sheetView zoomScale="59" zoomScaleNormal="59" workbookViewId="0">
      <pane xSplit="1" ySplit="5" topLeftCell="B42" activePane="bottomRight" state="frozen"/>
      <selection activeCell="H32" sqref="H32"/>
      <selection pane="topRight" activeCell="H32" sqref="H32"/>
      <selection pane="bottomLeft" activeCell="H32" sqref="H32"/>
      <selection pane="bottomRight" activeCell="H68" sqref="H68"/>
    </sheetView>
  </sheetViews>
  <sheetFormatPr baseColWidth="10" defaultColWidth="9.36328125" defaultRowHeight="14.5" x14ac:dyDescent="0.35"/>
  <cols>
    <col min="1" max="1" width="54.36328125" customWidth="1"/>
    <col min="2" max="2" width="21.36328125" customWidth="1"/>
    <col min="3" max="3" width="13.54296875" bestFit="1" customWidth="1"/>
    <col min="4" max="5" width="11.6328125" customWidth="1"/>
    <col min="6" max="7" width="13.6328125" customWidth="1"/>
    <col min="8" max="9" width="11.6328125" customWidth="1"/>
    <col min="10" max="10" width="19.54296875" customWidth="1"/>
    <col min="11" max="11" width="33" style="40" customWidth="1"/>
    <col min="12" max="12" width="15.6328125" customWidth="1"/>
    <col min="13" max="16" width="16.6328125" customWidth="1"/>
    <col min="17" max="17" width="19.6328125" customWidth="1"/>
    <col min="18" max="18" width="8.36328125" customWidth="1"/>
    <col min="19" max="19" width="15.54296875" customWidth="1"/>
    <col min="20" max="20" width="15.453125" customWidth="1"/>
    <col min="21" max="21" width="13.6328125" customWidth="1"/>
    <col min="22" max="22" width="10.54296875" customWidth="1"/>
    <col min="23" max="23" width="12.36328125" customWidth="1"/>
    <col min="24" max="24" width="18.36328125" customWidth="1"/>
    <col min="25" max="25" width="10.54296875" customWidth="1"/>
    <col min="26" max="26" width="30.6328125" customWidth="1"/>
    <col min="27" max="27" width="13.6328125" customWidth="1"/>
    <col min="28" max="28" width="21.6328125" customWidth="1"/>
    <col min="29" max="29" width="16.36328125" customWidth="1"/>
    <col min="30" max="30" width="14.6328125" customWidth="1"/>
    <col min="31" max="31" width="15" customWidth="1"/>
    <col min="32" max="32" width="20.54296875" customWidth="1"/>
    <col min="33" max="33" width="35.36328125" customWidth="1"/>
  </cols>
  <sheetData>
    <row r="1" spans="1:36" ht="18.5" x14ac:dyDescent="0.45">
      <c r="A1" s="2" t="s">
        <v>10</v>
      </c>
      <c r="C1" s="13"/>
      <c r="D1" s="13"/>
      <c r="E1" s="13"/>
      <c r="F1" s="14"/>
      <c r="G1" s="14"/>
      <c r="H1" s="14"/>
      <c r="I1" s="14"/>
      <c r="J1" s="14"/>
      <c r="K1" s="15"/>
    </row>
    <row r="2" spans="1:36" x14ac:dyDescent="0.35">
      <c r="A2" s="4" t="s">
        <v>1</v>
      </c>
      <c r="C2" s="13"/>
      <c r="D2" s="13"/>
      <c r="E2" s="13"/>
      <c r="F2" s="14"/>
      <c r="G2" s="14"/>
      <c r="H2" s="14"/>
      <c r="I2" s="14"/>
      <c r="J2" s="14"/>
      <c r="K2" s="15"/>
    </row>
    <row r="3" spans="1:36" x14ac:dyDescent="0.35">
      <c r="B3" s="6" t="s">
        <v>11</v>
      </c>
      <c r="C3" s="13"/>
      <c r="D3" s="13"/>
      <c r="E3" s="13"/>
      <c r="F3" s="14"/>
      <c r="G3" s="14"/>
      <c r="H3" s="14"/>
      <c r="I3" s="14"/>
      <c r="J3" s="14"/>
      <c r="K3" s="15"/>
      <c r="M3" s="8"/>
      <c r="N3" s="8"/>
      <c r="O3" s="8"/>
      <c r="P3" s="8"/>
      <c r="Q3" s="8"/>
    </row>
    <row r="4" spans="1:36" ht="18.5" x14ac:dyDescent="0.45">
      <c r="B4" s="29">
        <v>2022</v>
      </c>
      <c r="C4" s="13"/>
      <c r="D4" s="13"/>
      <c r="E4" s="13"/>
      <c r="F4" s="14"/>
      <c r="G4" s="14"/>
      <c r="H4" s="14"/>
      <c r="I4" s="14"/>
      <c r="J4" s="14"/>
      <c r="K4" s="15"/>
    </row>
    <row r="5" spans="1:36" s="16" customFormat="1" x14ac:dyDescent="0.35">
      <c r="B5" s="17" t="s">
        <v>12</v>
      </c>
      <c r="C5" s="18" t="s">
        <v>13</v>
      </c>
      <c r="D5" s="18" t="s">
        <v>14</v>
      </c>
      <c r="E5" s="18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20" t="s">
        <v>21</v>
      </c>
      <c r="L5" s="6" t="s">
        <v>12</v>
      </c>
      <c r="M5" s="6" t="s">
        <v>22</v>
      </c>
      <c r="N5" s="6" t="s">
        <v>23</v>
      </c>
      <c r="O5" s="6" t="s">
        <v>24</v>
      </c>
      <c r="P5" s="6" t="s">
        <v>25</v>
      </c>
      <c r="Q5" s="6" t="s">
        <v>26</v>
      </c>
      <c r="R5" s="6" t="s">
        <v>27</v>
      </c>
      <c r="S5" s="6" t="s">
        <v>28</v>
      </c>
      <c r="T5" s="6" t="s">
        <v>29</v>
      </c>
      <c r="U5" s="6" t="s">
        <v>30</v>
      </c>
      <c r="V5" s="6" t="s">
        <v>31</v>
      </c>
      <c r="W5" s="6" t="s">
        <v>32</v>
      </c>
      <c r="X5" s="6" t="s">
        <v>33</v>
      </c>
      <c r="Y5" s="6" t="s">
        <v>34</v>
      </c>
      <c r="Z5" s="6" t="s">
        <v>35</v>
      </c>
      <c r="AA5" s="6" t="s">
        <v>36</v>
      </c>
      <c r="AB5" s="6" t="s">
        <v>21</v>
      </c>
      <c r="AC5" s="6" t="s">
        <v>37</v>
      </c>
      <c r="AD5" s="6" t="s">
        <v>38</v>
      </c>
      <c r="AE5" s="6" t="s">
        <v>39</v>
      </c>
      <c r="AF5" s="6" t="s">
        <v>20</v>
      </c>
      <c r="AG5" s="6" t="s">
        <v>40</v>
      </c>
      <c r="AH5" s="6" t="s">
        <v>13</v>
      </c>
      <c r="AI5" s="6" t="s">
        <v>14</v>
      </c>
      <c r="AJ5" s="6" t="s">
        <v>41</v>
      </c>
    </row>
    <row r="6" spans="1:36" x14ac:dyDescent="0.35">
      <c r="A6" s="6" t="s">
        <v>42</v>
      </c>
      <c r="B6" s="35">
        <f>C6+D6+E6+F6+G6+H6+I6+J6+K6</f>
        <v>3995</v>
      </c>
      <c r="C6" s="41">
        <f>AH6</f>
        <v>0</v>
      </c>
      <c r="D6" s="41">
        <f>AI6</f>
        <v>0</v>
      </c>
      <c r="E6" s="41">
        <f>AC6+AD6+AE6+AG6</f>
        <v>0</v>
      </c>
      <c r="F6" s="42">
        <f>U6+Y6+Z6+AA6+P6+Q6</f>
        <v>246</v>
      </c>
      <c r="G6" s="42">
        <f>S6+T6+V6+W6+X6</f>
        <v>3300</v>
      </c>
      <c r="H6" s="42">
        <f>O6+R6</f>
        <v>449</v>
      </c>
      <c r="I6" s="42">
        <f>M6+N6</f>
        <v>0</v>
      </c>
      <c r="J6" s="42">
        <f>AF6</f>
        <v>0</v>
      </c>
      <c r="K6" s="43">
        <f>AB6</f>
        <v>0</v>
      </c>
      <c r="L6" s="35">
        <v>3994</v>
      </c>
      <c r="M6" s="44"/>
      <c r="N6" s="44"/>
      <c r="O6" s="35">
        <v>449</v>
      </c>
      <c r="P6" s="44"/>
      <c r="Q6" s="44"/>
      <c r="R6" s="44"/>
      <c r="S6" s="44"/>
      <c r="T6" s="44"/>
      <c r="U6" s="44"/>
      <c r="V6" s="44"/>
      <c r="W6" s="44"/>
      <c r="X6" s="35">
        <v>3300</v>
      </c>
      <c r="Y6" s="44"/>
      <c r="Z6" s="5"/>
      <c r="AA6" s="5">
        <v>246</v>
      </c>
      <c r="AB6" s="10"/>
      <c r="AC6" s="10"/>
      <c r="AD6" s="10"/>
      <c r="AE6" s="10"/>
      <c r="AF6" s="10"/>
      <c r="AG6" s="10"/>
      <c r="AH6" s="10"/>
      <c r="AI6" s="10"/>
      <c r="AJ6" s="10"/>
    </row>
    <row r="7" spans="1:36" x14ac:dyDescent="0.35">
      <c r="A7" s="6" t="s">
        <v>43</v>
      </c>
      <c r="B7" s="35">
        <f t="shared" ref="B7:B55" si="0">C7+D7+E7+F7+G7+H7+I7+J7+K7</f>
        <v>5142</v>
      </c>
      <c r="C7" s="41">
        <f t="shared" ref="C7:D57" si="1">AH7</f>
        <v>0</v>
      </c>
      <c r="D7" s="41">
        <f t="shared" si="1"/>
        <v>0</v>
      </c>
      <c r="E7" s="41">
        <f t="shared" ref="E7:E57" si="2">AC7+AD7+AE7+AG7</f>
        <v>0</v>
      </c>
      <c r="F7" s="42">
        <f t="shared" ref="F7:F57" si="3">U7+Y7+Z7+AA7+P7+Q7</f>
        <v>0</v>
      </c>
      <c r="G7" s="42">
        <f t="shared" ref="G7:G57" si="4">S7+T7+V7+W7+X7</f>
        <v>5142</v>
      </c>
      <c r="H7" s="42">
        <f t="shared" ref="H7:H57" si="5">O7+R7</f>
        <v>0</v>
      </c>
      <c r="I7" s="42">
        <f t="shared" ref="I7:I57" si="6">M7+N7</f>
        <v>0</v>
      </c>
      <c r="J7" s="42">
        <f t="shared" ref="J7:J57" si="7">AF7</f>
        <v>0</v>
      </c>
      <c r="K7" s="43">
        <f t="shared" ref="K7:K57" si="8">AB7</f>
        <v>0</v>
      </c>
      <c r="L7" s="35">
        <v>5142</v>
      </c>
      <c r="M7" s="44"/>
      <c r="N7" s="44"/>
      <c r="O7" s="44"/>
      <c r="P7" s="44"/>
      <c r="Q7" s="44"/>
      <c r="R7" s="44"/>
      <c r="S7" s="35">
        <v>0</v>
      </c>
      <c r="T7" s="35">
        <v>5142</v>
      </c>
      <c r="U7" s="44"/>
      <c r="V7" s="44"/>
      <c r="W7" s="44"/>
      <c r="X7" s="44"/>
      <c r="Y7" s="44"/>
      <c r="Z7" s="10"/>
      <c r="AA7" s="10"/>
      <c r="AB7" s="10"/>
      <c r="AC7" s="10"/>
      <c r="AD7" s="5"/>
      <c r="AE7" s="10"/>
      <c r="AF7" s="10"/>
      <c r="AG7" s="10"/>
      <c r="AH7" s="10"/>
      <c r="AI7" s="10"/>
      <c r="AJ7" s="10"/>
    </row>
    <row r="8" spans="1:36" x14ac:dyDescent="0.35">
      <c r="A8" s="6" t="s">
        <v>44</v>
      </c>
      <c r="B8" s="35">
        <f t="shared" si="0"/>
        <v>7757</v>
      </c>
      <c r="C8" s="41">
        <f t="shared" si="1"/>
        <v>0</v>
      </c>
      <c r="D8" s="41">
        <f t="shared" si="1"/>
        <v>0</v>
      </c>
      <c r="E8" s="41">
        <f t="shared" si="2"/>
        <v>0</v>
      </c>
      <c r="F8" s="42">
        <f t="shared" si="3"/>
        <v>4922</v>
      </c>
      <c r="G8" s="42">
        <f t="shared" si="4"/>
        <v>1187</v>
      </c>
      <c r="H8" s="42">
        <f t="shared" si="5"/>
        <v>1102</v>
      </c>
      <c r="I8" s="42">
        <f t="shared" si="6"/>
        <v>280</v>
      </c>
      <c r="J8" s="42">
        <f t="shared" si="7"/>
        <v>0</v>
      </c>
      <c r="K8" s="43">
        <f t="shared" si="8"/>
        <v>266</v>
      </c>
      <c r="L8" s="35">
        <v>4995</v>
      </c>
      <c r="M8" s="35">
        <v>232</v>
      </c>
      <c r="N8" s="35">
        <v>48</v>
      </c>
      <c r="O8" s="35">
        <v>87</v>
      </c>
      <c r="P8" s="35">
        <v>4652</v>
      </c>
      <c r="Q8" s="35">
        <v>32</v>
      </c>
      <c r="R8" s="35">
        <v>1015</v>
      </c>
      <c r="S8" s="35">
        <v>327</v>
      </c>
      <c r="T8" s="35">
        <v>42</v>
      </c>
      <c r="U8" s="35">
        <v>0</v>
      </c>
      <c r="V8" s="35">
        <v>125</v>
      </c>
      <c r="W8" s="35">
        <v>406</v>
      </c>
      <c r="X8" s="35">
        <v>287</v>
      </c>
      <c r="Y8" s="35">
        <v>8</v>
      </c>
      <c r="Z8" s="5">
        <v>130</v>
      </c>
      <c r="AA8" s="5">
        <v>100</v>
      </c>
      <c r="AB8" s="5">
        <v>266</v>
      </c>
      <c r="AC8" s="10"/>
      <c r="AD8" s="10"/>
      <c r="AE8" s="10"/>
      <c r="AF8" s="10"/>
      <c r="AG8" s="10"/>
      <c r="AH8" s="10"/>
      <c r="AI8" s="10"/>
      <c r="AJ8" s="10"/>
    </row>
    <row r="9" spans="1:36" x14ac:dyDescent="0.35">
      <c r="A9" s="6" t="s">
        <v>45</v>
      </c>
      <c r="B9" s="35">
        <f t="shared" si="0"/>
        <v>425167</v>
      </c>
      <c r="C9" s="41">
        <f t="shared" si="1"/>
        <v>131764</v>
      </c>
      <c r="D9" s="41">
        <f t="shared" si="1"/>
        <v>0</v>
      </c>
      <c r="E9" s="41">
        <f t="shared" si="2"/>
        <v>21543</v>
      </c>
      <c r="F9" s="42">
        <f t="shared" si="3"/>
        <v>116129</v>
      </c>
      <c r="G9" s="42">
        <f t="shared" si="4"/>
        <v>54468</v>
      </c>
      <c r="H9" s="42">
        <f t="shared" si="5"/>
        <v>77230</v>
      </c>
      <c r="I9" s="42">
        <f t="shared" si="6"/>
        <v>9413</v>
      </c>
      <c r="J9" s="42">
        <f t="shared" si="7"/>
        <v>3058</v>
      </c>
      <c r="K9" s="43">
        <f t="shared" si="8"/>
        <v>11562</v>
      </c>
      <c r="L9" s="35">
        <v>322329</v>
      </c>
      <c r="M9" s="35">
        <v>6380</v>
      </c>
      <c r="N9" s="35">
        <v>3033</v>
      </c>
      <c r="O9" s="35">
        <v>72580</v>
      </c>
      <c r="P9" s="35">
        <v>82334</v>
      </c>
      <c r="Q9" s="35">
        <v>19175</v>
      </c>
      <c r="R9" s="35">
        <v>4650</v>
      </c>
      <c r="S9" s="35">
        <v>37344</v>
      </c>
      <c r="T9" s="35">
        <v>1055</v>
      </c>
      <c r="U9" s="35">
        <v>85</v>
      </c>
      <c r="V9" s="35">
        <v>2967</v>
      </c>
      <c r="W9" s="35">
        <v>9611</v>
      </c>
      <c r="X9" s="35">
        <v>3491</v>
      </c>
      <c r="Y9" s="35">
        <v>444</v>
      </c>
      <c r="Z9" s="5">
        <v>1457</v>
      </c>
      <c r="AA9" s="5">
        <v>12634</v>
      </c>
      <c r="AB9" s="5">
        <v>11562</v>
      </c>
      <c r="AC9" s="5">
        <v>14156</v>
      </c>
      <c r="AD9" s="5">
        <v>4323</v>
      </c>
      <c r="AE9" s="5">
        <v>703</v>
      </c>
      <c r="AF9" s="5">
        <v>3058</v>
      </c>
      <c r="AG9" s="5">
        <v>2361</v>
      </c>
      <c r="AH9" s="5">
        <v>131764</v>
      </c>
      <c r="AI9" s="10"/>
      <c r="AJ9" s="10"/>
    </row>
    <row r="10" spans="1:36" x14ac:dyDescent="0.35">
      <c r="A10" s="6" t="s">
        <v>46</v>
      </c>
      <c r="B10" s="35">
        <f t="shared" si="0"/>
        <v>251144</v>
      </c>
      <c r="C10" s="41">
        <f t="shared" si="1"/>
        <v>1670</v>
      </c>
      <c r="D10" s="41">
        <f t="shared" si="1"/>
        <v>7277</v>
      </c>
      <c r="E10" s="41">
        <f t="shared" si="2"/>
        <v>5418</v>
      </c>
      <c r="F10" s="42">
        <f t="shared" si="3"/>
        <v>116126</v>
      </c>
      <c r="G10" s="42">
        <f t="shared" si="4"/>
        <v>88363</v>
      </c>
      <c r="H10" s="42">
        <f t="shared" si="5"/>
        <v>11215</v>
      </c>
      <c r="I10" s="42">
        <f t="shared" si="6"/>
        <v>853</v>
      </c>
      <c r="J10" s="42">
        <f t="shared" si="7"/>
        <v>1894</v>
      </c>
      <c r="K10" s="43">
        <f t="shared" si="8"/>
        <v>18328</v>
      </c>
      <c r="L10" s="35">
        <v>957</v>
      </c>
      <c r="M10" s="35">
        <v>710</v>
      </c>
      <c r="N10" s="35">
        <v>143</v>
      </c>
      <c r="O10" s="35">
        <v>2030</v>
      </c>
      <c r="P10" s="35">
        <v>85529</v>
      </c>
      <c r="Q10" s="35">
        <v>18611</v>
      </c>
      <c r="R10" s="35">
        <v>9185</v>
      </c>
      <c r="S10" s="35">
        <v>43754</v>
      </c>
      <c r="T10" s="35">
        <v>5011</v>
      </c>
      <c r="U10" s="35">
        <v>3</v>
      </c>
      <c r="V10" s="35">
        <v>6056</v>
      </c>
      <c r="W10" s="35">
        <v>19655</v>
      </c>
      <c r="X10" s="35">
        <v>13887</v>
      </c>
      <c r="Y10" s="35">
        <v>267</v>
      </c>
      <c r="Z10" s="5"/>
      <c r="AA10" s="5">
        <v>11716</v>
      </c>
      <c r="AB10" s="5">
        <v>18328</v>
      </c>
      <c r="AC10" s="5">
        <v>3040</v>
      </c>
      <c r="AD10" s="5">
        <v>278</v>
      </c>
      <c r="AE10" s="5">
        <v>48</v>
      </c>
      <c r="AF10" s="5">
        <v>1894</v>
      </c>
      <c r="AG10" s="5">
        <v>2052</v>
      </c>
      <c r="AH10" s="5">
        <v>1670</v>
      </c>
      <c r="AI10" s="5">
        <v>7277</v>
      </c>
      <c r="AJ10" s="10"/>
    </row>
    <row r="11" spans="1:36" x14ac:dyDescent="0.35">
      <c r="A11" s="6" t="s">
        <v>47</v>
      </c>
      <c r="B11" s="35">
        <f t="shared" si="0"/>
        <v>671</v>
      </c>
      <c r="C11" s="41">
        <f t="shared" si="1"/>
        <v>0</v>
      </c>
      <c r="D11" s="41">
        <f t="shared" si="1"/>
        <v>0</v>
      </c>
      <c r="E11" s="41">
        <f t="shared" si="2"/>
        <v>0</v>
      </c>
      <c r="F11" s="42">
        <f t="shared" si="3"/>
        <v>0</v>
      </c>
      <c r="G11" s="42">
        <f t="shared" si="4"/>
        <v>0</v>
      </c>
      <c r="H11" s="42">
        <f t="shared" si="5"/>
        <v>0</v>
      </c>
      <c r="I11" s="42">
        <f t="shared" si="6"/>
        <v>671</v>
      </c>
      <c r="J11" s="42">
        <f t="shared" si="7"/>
        <v>0</v>
      </c>
      <c r="K11" s="43">
        <f t="shared" si="8"/>
        <v>0</v>
      </c>
      <c r="L11" s="35">
        <v>285</v>
      </c>
      <c r="M11" s="35">
        <v>478</v>
      </c>
      <c r="N11" s="35">
        <v>193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x14ac:dyDescent="0.35">
      <c r="A12" s="6" t="s">
        <v>48</v>
      </c>
      <c r="B12" s="35">
        <f t="shared" si="0"/>
        <v>232292</v>
      </c>
      <c r="C12" s="41">
        <f t="shared" si="1"/>
        <v>0</v>
      </c>
      <c r="D12" s="41">
        <f t="shared" si="1"/>
        <v>0</v>
      </c>
      <c r="E12" s="41">
        <f t="shared" si="2"/>
        <v>0</v>
      </c>
      <c r="F12" s="42">
        <f t="shared" si="3"/>
        <v>116228</v>
      </c>
      <c r="G12" s="42">
        <f t="shared" si="4"/>
        <v>88100</v>
      </c>
      <c r="H12" s="42">
        <f t="shared" si="5"/>
        <v>11120</v>
      </c>
      <c r="I12" s="42">
        <f t="shared" si="6"/>
        <v>0</v>
      </c>
      <c r="J12" s="42">
        <f t="shared" si="7"/>
        <v>0</v>
      </c>
      <c r="K12" s="43">
        <f t="shared" si="8"/>
        <v>16844</v>
      </c>
      <c r="L12" s="35">
        <v>582</v>
      </c>
      <c r="M12" s="44"/>
      <c r="N12" s="44"/>
      <c r="O12" s="44"/>
      <c r="P12" s="35">
        <v>85529</v>
      </c>
      <c r="Q12" s="35">
        <v>18611</v>
      </c>
      <c r="R12" s="35">
        <v>11120</v>
      </c>
      <c r="S12" s="35">
        <v>43480</v>
      </c>
      <c r="T12" s="35">
        <v>5011</v>
      </c>
      <c r="U12" s="35">
        <v>3</v>
      </c>
      <c r="V12" s="35">
        <v>6067</v>
      </c>
      <c r="W12" s="35">
        <v>19655</v>
      </c>
      <c r="X12" s="35">
        <v>13887</v>
      </c>
      <c r="Y12" s="35">
        <v>369</v>
      </c>
      <c r="Z12" s="5"/>
      <c r="AA12" s="5">
        <v>11716</v>
      </c>
      <c r="AB12" s="5">
        <v>16844</v>
      </c>
      <c r="AC12" s="10"/>
      <c r="AD12" s="10"/>
      <c r="AE12" s="10"/>
      <c r="AF12" s="10"/>
      <c r="AG12" s="10"/>
      <c r="AH12" s="10"/>
      <c r="AI12" s="10"/>
      <c r="AJ12" s="10"/>
    </row>
    <row r="13" spans="1:36" x14ac:dyDescent="0.35">
      <c r="A13" s="6" t="s">
        <v>49</v>
      </c>
      <c r="B13" s="35">
        <f t="shared" si="0"/>
        <v>986</v>
      </c>
      <c r="C13" s="41">
        <f t="shared" si="1"/>
        <v>649</v>
      </c>
      <c r="D13" s="41">
        <f t="shared" si="1"/>
        <v>0</v>
      </c>
      <c r="E13" s="41">
        <f t="shared" si="2"/>
        <v>1</v>
      </c>
      <c r="F13" s="42">
        <f t="shared" si="3"/>
        <v>0</v>
      </c>
      <c r="G13" s="42">
        <f t="shared" si="4"/>
        <v>4</v>
      </c>
      <c r="H13" s="42">
        <f t="shared" si="5"/>
        <v>0</v>
      </c>
      <c r="I13" s="42">
        <f t="shared" si="6"/>
        <v>332</v>
      </c>
      <c r="J13" s="42">
        <f t="shared" si="7"/>
        <v>0</v>
      </c>
      <c r="K13" s="43">
        <f t="shared" si="8"/>
        <v>0</v>
      </c>
      <c r="L13" s="35">
        <v>311</v>
      </c>
      <c r="M13" s="44"/>
      <c r="N13" s="35">
        <v>332</v>
      </c>
      <c r="O13" s="35"/>
      <c r="P13" s="44"/>
      <c r="Q13" s="44"/>
      <c r="R13" s="44"/>
      <c r="S13" s="35"/>
      <c r="T13" s="44"/>
      <c r="U13" s="44"/>
      <c r="V13" s="35">
        <v>4</v>
      </c>
      <c r="W13" s="44"/>
      <c r="X13" s="44"/>
      <c r="Y13" s="44"/>
      <c r="Z13" s="10"/>
      <c r="AA13" s="10"/>
      <c r="AB13" s="10"/>
      <c r="AC13" s="5"/>
      <c r="AD13" s="10"/>
      <c r="AE13" s="5">
        <v>1</v>
      </c>
      <c r="AF13" s="10"/>
      <c r="AG13" s="10"/>
      <c r="AH13" s="5">
        <v>649</v>
      </c>
      <c r="AI13" s="10"/>
      <c r="AJ13" s="10"/>
    </row>
    <row r="14" spans="1:36" x14ac:dyDescent="0.35">
      <c r="A14" s="6" t="s">
        <v>50</v>
      </c>
      <c r="B14" s="35">
        <f t="shared" si="0"/>
        <v>9751</v>
      </c>
      <c r="C14" s="41">
        <f t="shared" si="1"/>
        <v>1761</v>
      </c>
      <c r="D14" s="41">
        <f t="shared" si="1"/>
        <v>2205</v>
      </c>
      <c r="E14" s="41">
        <f t="shared" si="2"/>
        <v>1885</v>
      </c>
      <c r="F14" s="42">
        <f t="shared" si="3"/>
        <v>6</v>
      </c>
      <c r="G14" s="42">
        <f t="shared" si="4"/>
        <v>6</v>
      </c>
      <c r="H14" s="42">
        <f t="shared" si="5"/>
        <v>1948</v>
      </c>
      <c r="I14" s="42">
        <f t="shared" si="6"/>
        <v>233</v>
      </c>
      <c r="J14" s="42">
        <f t="shared" si="7"/>
        <v>1082</v>
      </c>
      <c r="K14" s="43">
        <f t="shared" si="8"/>
        <v>625</v>
      </c>
      <c r="L14" s="35">
        <v>1820</v>
      </c>
      <c r="M14" s="35">
        <v>233</v>
      </c>
      <c r="N14" s="44"/>
      <c r="O14" s="35">
        <v>1942</v>
      </c>
      <c r="P14" s="44"/>
      <c r="Q14" s="44"/>
      <c r="R14" s="35">
        <v>6</v>
      </c>
      <c r="S14" s="44"/>
      <c r="T14" s="44"/>
      <c r="U14" s="44"/>
      <c r="V14" s="35">
        <v>6</v>
      </c>
      <c r="W14" s="44"/>
      <c r="X14" s="44"/>
      <c r="Y14" s="35">
        <v>6</v>
      </c>
      <c r="Z14" s="10"/>
      <c r="AA14" s="10"/>
      <c r="AB14" s="5">
        <v>625</v>
      </c>
      <c r="AC14" s="5">
        <v>681</v>
      </c>
      <c r="AD14" s="5">
        <v>30</v>
      </c>
      <c r="AE14" s="5">
        <v>2</v>
      </c>
      <c r="AF14" s="5">
        <v>1082</v>
      </c>
      <c r="AG14" s="5">
        <v>1172</v>
      </c>
      <c r="AH14" s="5">
        <v>1761</v>
      </c>
      <c r="AI14" s="5">
        <v>2205</v>
      </c>
      <c r="AJ14" s="10"/>
    </row>
    <row r="15" spans="1:36" x14ac:dyDescent="0.35">
      <c r="A15" s="6" t="s">
        <v>51</v>
      </c>
      <c r="B15" s="35">
        <f t="shared" si="0"/>
        <v>10423</v>
      </c>
      <c r="C15" s="41">
        <f t="shared" si="1"/>
        <v>740</v>
      </c>
      <c r="D15" s="41">
        <f t="shared" si="1"/>
        <v>5073</v>
      </c>
      <c r="E15" s="41">
        <f t="shared" si="2"/>
        <v>3529</v>
      </c>
      <c r="F15" s="42">
        <f t="shared" si="3"/>
        <v>96</v>
      </c>
      <c r="G15" s="42">
        <f t="shared" si="4"/>
        <v>1</v>
      </c>
      <c r="H15" s="42">
        <f t="shared" si="5"/>
        <v>168</v>
      </c>
      <c r="I15" s="42">
        <f t="shared" si="6"/>
        <v>4</v>
      </c>
      <c r="J15" s="42">
        <f t="shared" si="7"/>
        <v>812</v>
      </c>
      <c r="K15" s="43">
        <f t="shared" si="8"/>
        <v>0</v>
      </c>
      <c r="L15" s="35">
        <v>278</v>
      </c>
      <c r="M15" s="44"/>
      <c r="N15" s="35">
        <v>4</v>
      </c>
      <c r="O15" s="35">
        <v>89</v>
      </c>
      <c r="P15" s="44"/>
      <c r="Q15" s="44"/>
      <c r="R15" s="35">
        <v>79</v>
      </c>
      <c r="S15" s="44"/>
      <c r="T15" s="44"/>
      <c r="U15" s="44"/>
      <c r="V15" s="35">
        <v>1</v>
      </c>
      <c r="W15" s="44"/>
      <c r="X15" s="44"/>
      <c r="Y15" s="35">
        <v>96</v>
      </c>
      <c r="Z15" s="10"/>
      <c r="AA15" s="10"/>
      <c r="AB15" s="10"/>
      <c r="AC15" s="5">
        <v>2358</v>
      </c>
      <c r="AD15" s="5">
        <v>247</v>
      </c>
      <c r="AE15" s="5">
        <v>44</v>
      </c>
      <c r="AF15" s="5">
        <v>812</v>
      </c>
      <c r="AG15" s="5">
        <v>880</v>
      </c>
      <c r="AH15" s="5">
        <v>740</v>
      </c>
      <c r="AI15" s="5">
        <v>5073</v>
      </c>
      <c r="AJ15" s="10"/>
    </row>
    <row r="16" spans="1:36" x14ac:dyDescent="0.35">
      <c r="A16" s="6" t="s">
        <v>52</v>
      </c>
      <c r="B16" s="35">
        <f t="shared" si="0"/>
        <v>4233</v>
      </c>
      <c r="C16" s="41">
        <f t="shared" si="1"/>
        <v>0</v>
      </c>
      <c r="D16" s="41">
        <f t="shared" si="1"/>
        <v>0</v>
      </c>
      <c r="E16" s="41">
        <f t="shared" si="2"/>
        <v>0</v>
      </c>
      <c r="F16" s="42">
        <f t="shared" si="3"/>
        <v>0</v>
      </c>
      <c r="G16" s="42">
        <f t="shared" si="4"/>
        <v>274</v>
      </c>
      <c r="H16" s="42">
        <f t="shared" si="5"/>
        <v>1850</v>
      </c>
      <c r="I16" s="42">
        <f t="shared" si="6"/>
        <v>0</v>
      </c>
      <c r="J16" s="42">
        <f t="shared" si="7"/>
        <v>0</v>
      </c>
      <c r="K16" s="43">
        <f t="shared" si="8"/>
        <v>2109</v>
      </c>
      <c r="L16" s="35">
        <v>533</v>
      </c>
      <c r="M16" s="44"/>
      <c r="N16" s="44"/>
      <c r="O16" s="44"/>
      <c r="P16" s="44"/>
      <c r="Q16" s="44"/>
      <c r="R16" s="35">
        <v>1850</v>
      </c>
      <c r="S16" s="35">
        <v>274</v>
      </c>
      <c r="T16" s="44"/>
      <c r="U16" s="44"/>
      <c r="V16" s="35"/>
      <c r="W16" s="44"/>
      <c r="X16" s="44"/>
      <c r="Y16" s="44"/>
      <c r="Z16" s="10"/>
      <c r="AA16" s="10"/>
      <c r="AB16" s="5">
        <v>2109</v>
      </c>
      <c r="AC16" s="10"/>
      <c r="AD16" s="10"/>
      <c r="AE16" s="10"/>
      <c r="AF16" s="10"/>
      <c r="AG16" s="10"/>
      <c r="AH16" s="10"/>
      <c r="AI16" s="10"/>
      <c r="AJ16" s="10"/>
    </row>
    <row r="17" spans="1:36" s="25" customFormat="1" x14ac:dyDescent="0.35">
      <c r="A17" s="22" t="s">
        <v>53</v>
      </c>
      <c r="B17" s="45">
        <f t="shared" si="0"/>
        <v>65945</v>
      </c>
      <c r="C17" s="46">
        <f t="shared" si="1"/>
        <v>11780</v>
      </c>
      <c r="D17" s="46">
        <f t="shared" si="1"/>
        <v>150</v>
      </c>
      <c r="E17" s="46">
        <f t="shared" si="2"/>
        <v>2</v>
      </c>
      <c r="F17" s="47">
        <f t="shared" si="3"/>
        <v>17</v>
      </c>
      <c r="G17" s="47">
        <f t="shared" si="4"/>
        <v>4324</v>
      </c>
      <c r="H17" s="47">
        <f t="shared" si="5"/>
        <v>44363</v>
      </c>
      <c r="I17" s="47">
        <f t="shared" si="6"/>
        <v>0</v>
      </c>
      <c r="J17" s="47">
        <f t="shared" si="7"/>
        <v>0</v>
      </c>
      <c r="K17" s="48">
        <f t="shared" si="8"/>
        <v>5309</v>
      </c>
      <c r="L17" s="45">
        <v>65946</v>
      </c>
      <c r="M17" s="49"/>
      <c r="N17" s="49"/>
      <c r="O17" s="45">
        <v>44267</v>
      </c>
      <c r="P17" s="49"/>
      <c r="Q17" s="49"/>
      <c r="R17" s="45">
        <v>96</v>
      </c>
      <c r="S17" s="49"/>
      <c r="T17" s="49"/>
      <c r="U17" s="45"/>
      <c r="V17" s="45">
        <v>66</v>
      </c>
      <c r="W17" s="49"/>
      <c r="X17" s="45">
        <v>4258</v>
      </c>
      <c r="Y17" s="45">
        <v>17</v>
      </c>
      <c r="Z17" s="24"/>
      <c r="AA17" s="24"/>
      <c r="AB17" s="23">
        <v>5309</v>
      </c>
      <c r="AC17" s="23">
        <v>0</v>
      </c>
      <c r="AD17" s="23">
        <v>2</v>
      </c>
      <c r="AE17" s="24"/>
      <c r="AF17" s="24"/>
      <c r="AG17" s="24"/>
      <c r="AH17" s="23">
        <v>11780</v>
      </c>
      <c r="AI17" s="23">
        <v>150</v>
      </c>
      <c r="AJ17" s="24"/>
    </row>
    <row r="18" spans="1:36" x14ac:dyDescent="0.35">
      <c r="A18" s="6" t="s">
        <v>54</v>
      </c>
      <c r="B18" s="35">
        <f t="shared" si="0"/>
        <v>57380</v>
      </c>
      <c r="C18" s="41">
        <f t="shared" si="1"/>
        <v>9057</v>
      </c>
      <c r="D18" s="41">
        <f t="shared" si="1"/>
        <v>2</v>
      </c>
      <c r="E18" s="41">
        <f t="shared" si="2"/>
        <v>0</v>
      </c>
      <c r="F18" s="42">
        <f t="shared" si="3"/>
        <v>1</v>
      </c>
      <c r="G18" s="42">
        <f t="shared" si="4"/>
        <v>4311</v>
      </c>
      <c r="H18" s="42">
        <f t="shared" si="5"/>
        <v>44009</v>
      </c>
      <c r="I18" s="42">
        <f t="shared" si="6"/>
        <v>0</v>
      </c>
      <c r="J18" s="42">
        <f t="shared" si="7"/>
        <v>0</v>
      </c>
      <c r="K18" s="43">
        <f t="shared" si="8"/>
        <v>0</v>
      </c>
      <c r="L18" s="35">
        <v>57380</v>
      </c>
      <c r="M18" s="44"/>
      <c r="N18" s="44"/>
      <c r="O18" s="35">
        <v>44008</v>
      </c>
      <c r="P18" s="44"/>
      <c r="Q18" s="44"/>
      <c r="R18" s="35">
        <v>1</v>
      </c>
      <c r="S18" s="44"/>
      <c r="T18" s="44"/>
      <c r="U18" s="35"/>
      <c r="V18" s="35">
        <v>53</v>
      </c>
      <c r="W18" s="44"/>
      <c r="X18" s="35">
        <v>4258</v>
      </c>
      <c r="Y18" s="35">
        <v>1</v>
      </c>
      <c r="Z18" s="10"/>
      <c r="AA18" s="10"/>
      <c r="AB18" s="10"/>
      <c r="AC18" s="10"/>
      <c r="AD18" s="5">
        <v>0</v>
      </c>
      <c r="AE18" s="10"/>
      <c r="AF18" s="10"/>
      <c r="AG18" s="10"/>
      <c r="AH18" s="5">
        <v>9057</v>
      </c>
      <c r="AI18" s="5">
        <v>2</v>
      </c>
      <c r="AJ18" s="10"/>
    </row>
    <row r="19" spans="1:36" x14ac:dyDescent="0.35">
      <c r="A19" s="6" t="s">
        <v>55</v>
      </c>
      <c r="B19" s="35">
        <f t="shared" si="0"/>
        <v>19</v>
      </c>
      <c r="C19" s="41">
        <f t="shared" si="1"/>
        <v>9</v>
      </c>
      <c r="D19" s="41">
        <f t="shared" si="1"/>
        <v>0</v>
      </c>
      <c r="E19" s="41">
        <f t="shared" si="2"/>
        <v>0</v>
      </c>
      <c r="F19" s="42">
        <f t="shared" si="3"/>
        <v>0</v>
      </c>
      <c r="G19" s="42">
        <f t="shared" si="4"/>
        <v>9</v>
      </c>
      <c r="H19" s="42">
        <f t="shared" si="5"/>
        <v>1</v>
      </c>
      <c r="I19" s="42">
        <f t="shared" si="6"/>
        <v>0</v>
      </c>
      <c r="J19" s="42">
        <f t="shared" si="7"/>
        <v>0</v>
      </c>
      <c r="K19" s="43">
        <f t="shared" si="8"/>
        <v>0</v>
      </c>
      <c r="L19" s="35">
        <v>18</v>
      </c>
      <c r="M19" s="44"/>
      <c r="N19" s="44"/>
      <c r="O19" s="44"/>
      <c r="P19" s="44"/>
      <c r="Q19" s="44"/>
      <c r="R19" s="44">
        <v>1</v>
      </c>
      <c r="S19" s="44"/>
      <c r="T19" s="44"/>
      <c r="U19" s="44"/>
      <c r="V19" s="35">
        <v>9</v>
      </c>
      <c r="W19" s="44"/>
      <c r="X19" s="44"/>
      <c r="Y19" s="44"/>
      <c r="Z19" s="10"/>
      <c r="AA19" s="10"/>
      <c r="AB19" s="10"/>
      <c r="AC19" s="10"/>
      <c r="AD19" s="5"/>
      <c r="AE19" s="10"/>
      <c r="AF19" s="10"/>
      <c r="AG19" s="10"/>
      <c r="AH19" s="5">
        <v>9</v>
      </c>
      <c r="AI19" s="10"/>
      <c r="AJ19" s="10"/>
    </row>
    <row r="20" spans="1:36" x14ac:dyDescent="0.35">
      <c r="A20" s="6" t="s">
        <v>56</v>
      </c>
      <c r="B20" s="35">
        <f t="shared" si="0"/>
        <v>5777</v>
      </c>
      <c r="C20" s="41">
        <f t="shared" si="1"/>
        <v>373</v>
      </c>
      <c r="D20" s="41">
        <f t="shared" si="1"/>
        <v>0</v>
      </c>
      <c r="E20" s="41">
        <f t="shared" si="2"/>
        <v>0</v>
      </c>
      <c r="F20" s="42">
        <f t="shared" si="3"/>
        <v>0</v>
      </c>
      <c r="G20" s="42">
        <f t="shared" si="4"/>
        <v>2</v>
      </c>
      <c r="H20" s="42">
        <f t="shared" si="5"/>
        <v>93</v>
      </c>
      <c r="I20" s="42">
        <f t="shared" si="6"/>
        <v>0</v>
      </c>
      <c r="J20" s="42">
        <f t="shared" si="7"/>
        <v>0</v>
      </c>
      <c r="K20" s="43">
        <f t="shared" si="8"/>
        <v>5309</v>
      </c>
      <c r="L20" s="35">
        <v>5777</v>
      </c>
      <c r="M20" s="44"/>
      <c r="N20" s="44"/>
      <c r="O20" s="35">
        <v>1</v>
      </c>
      <c r="P20" s="44"/>
      <c r="Q20" s="44"/>
      <c r="R20" s="35">
        <v>92</v>
      </c>
      <c r="S20" s="44"/>
      <c r="T20" s="44"/>
      <c r="U20" s="44"/>
      <c r="V20" s="35">
        <v>2</v>
      </c>
      <c r="W20" s="44"/>
      <c r="X20" s="44"/>
      <c r="Y20" s="35"/>
      <c r="Z20" s="10"/>
      <c r="AA20" s="10"/>
      <c r="AB20" s="5">
        <v>5309</v>
      </c>
      <c r="AC20" s="10"/>
      <c r="AD20" s="5"/>
      <c r="AE20" s="10"/>
      <c r="AF20" s="10"/>
      <c r="AG20" s="10"/>
      <c r="AH20" s="5">
        <v>373</v>
      </c>
      <c r="AI20" s="10"/>
      <c r="AJ20" s="10"/>
    </row>
    <row r="21" spans="1:36" x14ac:dyDescent="0.35">
      <c r="A21" s="6" t="s">
        <v>57</v>
      </c>
      <c r="B21" s="35">
        <f t="shared" si="0"/>
        <v>1609</v>
      </c>
      <c r="C21" s="41">
        <f t="shared" si="1"/>
        <v>1609</v>
      </c>
      <c r="D21" s="41">
        <f t="shared" si="1"/>
        <v>0</v>
      </c>
      <c r="E21" s="41">
        <f t="shared" si="2"/>
        <v>0</v>
      </c>
      <c r="F21" s="42">
        <f t="shared" si="3"/>
        <v>0</v>
      </c>
      <c r="G21" s="42">
        <f t="shared" si="4"/>
        <v>0</v>
      </c>
      <c r="H21" s="42">
        <f t="shared" si="5"/>
        <v>0</v>
      </c>
      <c r="I21" s="42">
        <f t="shared" si="6"/>
        <v>0</v>
      </c>
      <c r="J21" s="42">
        <f t="shared" si="7"/>
        <v>0</v>
      </c>
      <c r="K21" s="43">
        <f t="shared" si="8"/>
        <v>0</v>
      </c>
      <c r="L21" s="35">
        <v>1609</v>
      </c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10"/>
      <c r="AA21" s="10"/>
      <c r="AB21" s="10"/>
      <c r="AC21" s="10"/>
      <c r="AD21" s="10"/>
      <c r="AE21" s="10"/>
      <c r="AF21" s="10"/>
      <c r="AG21" s="10"/>
      <c r="AH21" s="5">
        <v>1609</v>
      </c>
      <c r="AI21" s="10"/>
      <c r="AJ21" s="10"/>
    </row>
    <row r="22" spans="1:36" x14ac:dyDescent="0.35">
      <c r="A22" s="6" t="s">
        <v>58</v>
      </c>
      <c r="B22" s="35">
        <f t="shared" si="0"/>
        <v>602</v>
      </c>
      <c r="C22" s="41">
        <f t="shared" si="1"/>
        <v>602</v>
      </c>
      <c r="D22" s="41">
        <f t="shared" si="1"/>
        <v>0</v>
      </c>
      <c r="E22" s="41">
        <f t="shared" si="2"/>
        <v>0</v>
      </c>
      <c r="F22" s="42">
        <f t="shared" si="3"/>
        <v>0</v>
      </c>
      <c r="G22" s="42">
        <f t="shared" si="4"/>
        <v>0</v>
      </c>
      <c r="H22" s="42">
        <f t="shared" si="5"/>
        <v>0</v>
      </c>
      <c r="I22" s="42">
        <f t="shared" si="6"/>
        <v>0</v>
      </c>
      <c r="J22" s="42">
        <f t="shared" si="7"/>
        <v>0</v>
      </c>
      <c r="K22" s="43">
        <f t="shared" si="8"/>
        <v>0</v>
      </c>
      <c r="L22" s="35">
        <v>602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10"/>
      <c r="AA22" s="10"/>
      <c r="AB22" s="10"/>
      <c r="AC22" s="10"/>
      <c r="AD22" s="10"/>
      <c r="AE22" s="10"/>
      <c r="AF22" s="10"/>
      <c r="AG22" s="10"/>
      <c r="AH22" s="5">
        <v>602</v>
      </c>
      <c r="AI22" s="10"/>
      <c r="AJ22" s="10"/>
    </row>
    <row r="23" spans="1:36" x14ac:dyDescent="0.35">
      <c r="A23" s="6" t="s">
        <v>59</v>
      </c>
      <c r="B23" s="35">
        <f t="shared" si="0"/>
        <v>0</v>
      </c>
      <c r="C23" s="41">
        <f t="shared" si="1"/>
        <v>0</v>
      </c>
      <c r="D23" s="41">
        <f t="shared" si="1"/>
        <v>0</v>
      </c>
      <c r="E23" s="41">
        <f t="shared" si="2"/>
        <v>0</v>
      </c>
      <c r="F23" s="42">
        <f t="shared" si="3"/>
        <v>0</v>
      </c>
      <c r="G23" s="42">
        <f t="shared" si="4"/>
        <v>0</v>
      </c>
      <c r="H23" s="42">
        <f t="shared" si="5"/>
        <v>0</v>
      </c>
      <c r="I23" s="42">
        <f t="shared" si="6"/>
        <v>0</v>
      </c>
      <c r="J23" s="42">
        <f t="shared" si="7"/>
        <v>0</v>
      </c>
      <c r="K23" s="43">
        <f t="shared" si="8"/>
        <v>0</v>
      </c>
      <c r="L23" s="35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10"/>
      <c r="AA23" s="10"/>
      <c r="AB23" s="10"/>
      <c r="AC23" s="10"/>
      <c r="AD23" s="10"/>
      <c r="AE23" s="10"/>
      <c r="AF23" s="10"/>
      <c r="AG23" s="10"/>
      <c r="AH23" s="5"/>
      <c r="AI23" s="10"/>
      <c r="AJ23" s="10"/>
    </row>
    <row r="24" spans="1:36" x14ac:dyDescent="0.35">
      <c r="A24" s="6" t="s">
        <v>60</v>
      </c>
      <c r="B24" s="35">
        <f t="shared" si="0"/>
        <v>0</v>
      </c>
      <c r="C24" s="41">
        <f t="shared" si="1"/>
        <v>0</v>
      </c>
      <c r="D24" s="41">
        <f t="shared" si="1"/>
        <v>0</v>
      </c>
      <c r="E24" s="41">
        <f t="shared" si="2"/>
        <v>0</v>
      </c>
      <c r="F24" s="42">
        <f t="shared" si="3"/>
        <v>0</v>
      </c>
      <c r="G24" s="42">
        <f t="shared" si="4"/>
        <v>0</v>
      </c>
      <c r="H24" s="42">
        <f t="shared" si="5"/>
        <v>0</v>
      </c>
      <c r="I24" s="42">
        <f t="shared" si="6"/>
        <v>0</v>
      </c>
      <c r="J24" s="42">
        <f t="shared" si="7"/>
        <v>0</v>
      </c>
      <c r="K24" s="43">
        <f t="shared" si="8"/>
        <v>0</v>
      </c>
      <c r="L24" s="35">
        <v>0</v>
      </c>
      <c r="M24" s="44"/>
      <c r="N24" s="44"/>
      <c r="O24" s="35">
        <v>0</v>
      </c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10"/>
      <c r="AA24" s="10"/>
      <c r="AB24" s="10"/>
      <c r="AC24" s="10"/>
      <c r="AD24" s="10"/>
      <c r="AE24" s="10"/>
      <c r="AF24" s="10"/>
      <c r="AG24" s="10"/>
      <c r="AH24" s="5"/>
      <c r="AI24" s="10"/>
      <c r="AJ24" s="10"/>
    </row>
    <row r="25" spans="1:36" x14ac:dyDescent="0.35">
      <c r="A25" s="6" t="s">
        <v>61</v>
      </c>
      <c r="B25" s="35">
        <f t="shared" si="0"/>
        <v>386</v>
      </c>
      <c r="C25" s="41">
        <f t="shared" si="1"/>
        <v>52</v>
      </c>
      <c r="D25" s="41">
        <f t="shared" si="1"/>
        <v>58</v>
      </c>
      <c r="E25" s="41">
        <f t="shared" si="2"/>
        <v>0</v>
      </c>
      <c r="F25" s="42">
        <f t="shared" si="3"/>
        <v>16</v>
      </c>
      <c r="G25" s="42">
        <f t="shared" si="4"/>
        <v>2</v>
      </c>
      <c r="H25" s="42">
        <f t="shared" si="5"/>
        <v>258</v>
      </c>
      <c r="I25" s="42">
        <f t="shared" si="6"/>
        <v>0</v>
      </c>
      <c r="J25" s="42">
        <f t="shared" si="7"/>
        <v>0</v>
      </c>
      <c r="K25" s="43">
        <f t="shared" si="8"/>
        <v>0</v>
      </c>
      <c r="L25" s="35">
        <v>385</v>
      </c>
      <c r="M25" s="44"/>
      <c r="N25" s="44"/>
      <c r="O25" s="35">
        <v>258</v>
      </c>
      <c r="P25" s="44"/>
      <c r="Q25" s="44"/>
      <c r="R25" s="44"/>
      <c r="S25" s="44"/>
      <c r="T25" s="44"/>
      <c r="U25" s="44"/>
      <c r="V25" s="35">
        <v>2</v>
      </c>
      <c r="W25" s="44"/>
      <c r="X25" s="44"/>
      <c r="Y25" s="35">
        <v>16</v>
      </c>
      <c r="Z25" s="10"/>
      <c r="AA25" s="10"/>
      <c r="AB25" s="10"/>
      <c r="AC25" s="10"/>
      <c r="AD25" s="5"/>
      <c r="AE25" s="10"/>
      <c r="AF25" s="10"/>
      <c r="AG25" s="10"/>
      <c r="AH25" s="5">
        <v>52</v>
      </c>
      <c r="AI25" s="5">
        <v>58</v>
      </c>
      <c r="AJ25" s="10"/>
    </row>
    <row r="26" spans="1:36" x14ac:dyDescent="0.35">
      <c r="A26" s="6" t="s">
        <v>62</v>
      </c>
      <c r="B26" s="35">
        <f t="shared" si="0"/>
        <v>172</v>
      </c>
      <c r="C26" s="41">
        <f t="shared" si="1"/>
        <v>78</v>
      </c>
      <c r="D26" s="41">
        <f t="shared" si="1"/>
        <v>90</v>
      </c>
      <c r="E26" s="41">
        <f t="shared" si="2"/>
        <v>2</v>
      </c>
      <c r="F26" s="42">
        <f t="shared" si="3"/>
        <v>0</v>
      </c>
      <c r="G26" s="42">
        <f t="shared" si="4"/>
        <v>0</v>
      </c>
      <c r="H26" s="42">
        <f t="shared" si="5"/>
        <v>2</v>
      </c>
      <c r="I26" s="42">
        <f t="shared" si="6"/>
        <v>0</v>
      </c>
      <c r="J26" s="42">
        <f t="shared" si="7"/>
        <v>0</v>
      </c>
      <c r="K26" s="43">
        <f t="shared" si="8"/>
        <v>0</v>
      </c>
      <c r="L26" s="35">
        <v>174</v>
      </c>
      <c r="M26" s="44"/>
      <c r="N26" s="44"/>
      <c r="O26" s="44"/>
      <c r="P26" s="44"/>
      <c r="Q26" s="44"/>
      <c r="R26" s="35">
        <v>2</v>
      </c>
      <c r="S26" s="44"/>
      <c r="T26" s="44"/>
      <c r="U26" s="44"/>
      <c r="V26" s="35">
        <v>0</v>
      </c>
      <c r="W26" s="44"/>
      <c r="X26" s="44"/>
      <c r="Y26" s="35">
        <v>0</v>
      </c>
      <c r="Z26" s="10"/>
      <c r="AA26" s="10"/>
      <c r="AB26" s="10"/>
      <c r="AC26" s="5">
        <v>0</v>
      </c>
      <c r="AD26" s="5">
        <v>2</v>
      </c>
      <c r="AE26" s="10"/>
      <c r="AF26" s="10"/>
      <c r="AG26" s="10"/>
      <c r="AH26" s="5">
        <v>78</v>
      </c>
      <c r="AI26" s="5">
        <v>90</v>
      </c>
      <c r="AJ26" s="10"/>
    </row>
    <row r="27" spans="1:36" x14ac:dyDescent="0.35">
      <c r="A27" s="6" t="s">
        <v>63</v>
      </c>
      <c r="B27" s="35">
        <f t="shared" si="0"/>
        <v>8270</v>
      </c>
      <c r="C27" s="41">
        <f t="shared" si="1"/>
        <v>6658</v>
      </c>
      <c r="D27" s="41">
        <f t="shared" si="1"/>
        <v>793</v>
      </c>
      <c r="E27" s="41">
        <f t="shared" si="2"/>
        <v>124</v>
      </c>
      <c r="F27" s="42">
        <f t="shared" si="3"/>
        <v>0</v>
      </c>
      <c r="G27" s="42">
        <f t="shared" si="4"/>
        <v>0</v>
      </c>
      <c r="H27" s="42">
        <f t="shared" si="5"/>
        <v>134</v>
      </c>
      <c r="I27" s="42">
        <f t="shared" si="6"/>
        <v>29</v>
      </c>
      <c r="J27" s="42">
        <f t="shared" si="7"/>
        <v>0</v>
      </c>
      <c r="K27" s="43">
        <f t="shared" si="8"/>
        <v>532</v>
      </c>
      <c r="L27" s="35">
        <v>8268</v>
      </c>
      <c r="M27" s="44"/>
      <c r="N27" s="35">
        <v>29</v>
      </c>
      <c r="O27" s="35">
        <v>134</v>
      </c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10"/>
      <c r="AA27" s="10"/>
      <c r="AB27" s="5">
        <v>532</v>
      </c>
      <c r="AC27" s="10"/>
      <c r="AD27" s="10"/>
      <c r="AE27" s="5">
        <v>124</v>
      </c>
      <c r="AF27" s="10"/>
      <c r="AG27" s="10"/>
      <c r="AH27" s="5">
        <v>6658</v>
      </c>
      <c r="AI27" s="5">
        <v>793</v>
      </c>
      <c r="AJ27" s="10"/>
    </row>
    <row r="28" spans="1:36" s="25" customFormat="1" x14ac:dyDescent="0.35">
      <c r="A28" s="22" t="s">
        <v>64</v>
      </c>
      <c r="B28" s="45">
        <f t="shared" si="0"/>
        <v>241517</v>
      </c>
      <c r="C28" s="46">
        <f t="shared" si="1"/>
        <v>115049</v>
      </c>
      <c r="D28" s="46">
        <f t="shared" si="1"/>
        <v>6335</v>
      </c>
      <c r="E28" s="46">
        <f t="shared" si="2"/>
        <v>16007</v>
      </c>
      <c r="F28" s="47">
        <f t="shared" si="3"/>
        <v>950</v>
      </c>
      <c r="G28" s="47">
        <f t="shared" si="4"/>
        <v>59767</v>
      </c>
      <c r="H28" s="47">
        <f t="shared" si="5"/>
        <v>21153</v>
      </c>
      <c r="I28" s="47">
        <f t="shared" si="6"/>
        <v>8483</v>
      </c>
      <c r="J28" s="47">
        <f t="shared" si="7"/>
        <v>1163</v>
      </c>
      <c r="K28" s="48">
        <f t="shared" si="8"/>
        <v>12610</v>
      </c>
      <c r="L28" s="45">
        <v>241517</v>
      </c>
      <c r="M28" s="45">
        <v>5628</v>
      </c>
      <c r="N28" s="45">
        <v>2855</v>
      </c>
      <c r="O28" s="45">
        <v>8429</v>
      </c>
      <c r="P28" s="49"/>
      <c r="Q28" s="49"/>
      <c r="R28" s="45">
        <v>12724</v>
      </c>
      <c r="S28" s="45">
        <v>7409</v>
      </c>
      <c r="T28" s="45">
        <v>4327</v>
      </c>
      <c r="U28" s="45">
        <v>8</v>
      </c>
      <c r="V28" s="45">
        <v>9206</v>
      </c>
      <c r="W28" s="45">
        <v>25861</v>
      </c>
      <c r="X28" s="45">
        <v>12964</v>
      </c>
      <c r="Y28" s="45">
        <v>789</v>
      </c>
      <c r="Z28" s="23">
        <v>58</v>
      </c>
      <c r="AA28" s="23">
        <v>95</v>
      </c>
      <c r="AB28" s="23">
        <v>12610</v>
      </c>
      <c r="AC28" s="23">
        <v>11111</v>
      </c>
      <c r="AD28" s="23">
        <v>4123</v>
      </c>
      <c r="AE28" s="23">
        <v>464</v>
      </c>
      <c r="AF28" s="23">
        <v>1163</v>
      </c>
      <c r="AG28" s="23">
        <v>309</v>
      </c>
      <c r="AH28" s="23">
        <v>115049</v>
      </c>
      <c r="AI28" s="23">
        <v>6335</v>
      </c>
      <c r="AJ28" s="24"/>
    </row>
    <row r="29" spans="1:36" x14ac:dyDescent="0.35">
      <c r="A29" s="6" t="s">
        <v>65</v>
      </c>
      <c r="B29" s="35">
        <f t="shared" si="0"/>
        <v>23314</v>
      </c>
      <c r="C29" s="41">
        <f t="shared" si="1"/>
        <v>0</v>
      </c>
      <c r="D29" s="41">
        <f t="shared" si="1"/>
        <v>0</v>
      </c>
      <c r="E29" s="41">
        <f t="shared" si="2"/>
        <v>1</v>
      </c>
      <c r="F29" s="42">
        <f t="shared" si="3"/>
        <v>0</v>
      </c>
      <c r="G29" s="42">
        <f t="shared" si="4"/>
        <v>0</v>
      </c>
      <c r="H29" s="42">
        <f t="shared" si="5"/>
        <v>13121</v>
      </c>
      <c r="I29" s="42">
        <f t="shared" si="6"/>
        <v>511</v>
      </c>
      <c r="J29" s="42">
        <f t="shared" si="7"/>
        <v>0</v>
      </c>
      <c r="K29" s="43">
        <f t="shared" si="8"/>
        <v>9681</v>
      </c>
      <c r="L29" s="35">
        <v>23314</v>
      </c>
      <c r="M29" s="35">
        <v>511</v>
      </c>
      <c r="N29" s="44"/>
      <c r="O29" s="35">
        <v>4005</v>
      </c>
      <c r="P29" s="44"/>
      <c r="Q29" s="44"/>
      <c r="R29" s="35">
        <v>9116</v>
      </c>
      <c r="S29" s="44"/>
      <c r="T29" s="44"/>
      <c r="U29" s="44"/>
      <c r="V29" s="44"/>
      <c r="W29" s="44"/>
      <c r="X29" s="44"/>
      <c r="Y29" s="44"/>
      <c r="Z29" s="10"/>
      <c r="AA29" s="10"/>
      <c r="AB29" s="5">
        <v>9681</v>
      </c>
      <c r="AC29" s="10"/>
      <c r="AD29" s="10">
        <v>1</v>
      </c>
      <c r="AE29" s="10"/>
      <c r="AF29" s="10"/>
      <c r="AG29" s="10"/>
      <c r="AH29" s="10"/>
      <c r="AI29" s="10"/>
      <c r="AJ29" s="10"/>
    </row>
    <row r="30" spans="1:36" x14ac:dyDescent="0.35">
      <c r="A30" s="6" t="s">
        <v>66</v>
      </c>
      <c r="B30" s="35">
        <f t="shared" si="0"/>
        <v>13292</v>
      </c>
      <c r="C30" s="41">
        <f t="shared" si="1"/>
        <v>0</v>
      </c>
      <c r="D30" s="41">
        <f t="shared" si="1"/>
        <v>0</v>
      </c>
      <c r="E30" s="41">
        <f t="shared" si="2"/>
        <v>0</v>
      </c>
      <c r="F30" s="42">
        <f t="shared" si="3"/>
        <v>0</v>
      </c>
      <c r="G30" s="42">
        <f t="shared" si="4"/>
        <v>0</v>
      </c>
      <c r="H30" s="42">
        <f t="shared" si="5"/>
        <v>13121</v>
      </c>
      <c r="I30" s="42">
        <f t="shared" si="6"/>
        <v>0</v>
      </c>
      <c r="J30" s="42">
        <f t="shared" si="7"/>
        <v>0</v>
      </c>
      <c r="K30" s="43">
        <f t="shared" si="8"/>
        <v>171</v>
      </c>
      <c r="L30" s="35">
        <v>13292</v>
      </c>
      <c r="M30" s="44"/>
      <c r="N30" s="44"/>
      <c r="O30" s="35">
        <v>4005</v>
      </c>
      <c r="P30" s="44"/>
      <c r="Q30" s="44"/>
      <c r="R30" s="35">
        <v>9116</v>
      </c>
      <c r="S30" s="44"/>
      <c r="T30" s="44"/>
      <c r="U30" s="44"/>
      <c r="V30" s="44"/>
      <c r="W30" s="44"/>
      <c r="X30" s="44"/>
      <c r="Y30" s="44"/>
      <c r="Z30" s="10"/>
      <c r="AA30" s="10"/>
      <c r="AB30" s="5">
        <v>171</v>
      </c>
      <c r="AC30" s="10"/>
      <c r="AD30" s="10">
        <v>0</v>
      </c>
      <c r="AE30" s="10"/>
      <c r="AF30" s="10"/>
      <c r="AG30" s="10"/>
      <c r="AH30" s="10"/>
      <c r="AI30" s="10"/>
      <c r="AJ30" s="10"/>
    </row>
    <row r="31" spans="1:36" x14ac:dyDescent="0.35">
      <c r="A31" s="6" t="s">
        <v>67</v>
      </c>
      <c r="B31" s="35">
        <f t="shared" si="0"/>
        <v>10022</v>
      </c>
      <c r="C31" s="41">
        <f t="shared" si="1"/>
        <v>0</v>
      </c>
      <c r="D31" s="41">
        <f t="shared" si="1"/>
        <v>0</v>
      </c>
      <c r="E31" s="41">
        <f t="shared" si="2"/>
        <v>1</v>
      </c>
      <c r="F31" s="42">
        <f t="shared" si="3"/>
        <v>0</v>
      </c>
      <c r="G31" s="42">
        <f t="shared" si="4"/>
        <v>0</v>
      </c>
      <c r="H31" s="42">
        <f t="shared" si="5"/>
        <v>0</v>
      </c>
      <c r="I31" s="42">
        <f t="shared" si="6"/>
        <v>511</v>
      </c>
      <c r="J31" s="42">
        <f t="shared" si="7"/>
        <v>0</v>
      </c>
      <c r="K31" s="43">
        <f t="shared" si="8"/>
        <v>9510</v>
      </c>
      <c r="L31" s="35">
        <v>10022</v>
      </c>
      <c r="M31" s="35">
        <v>511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10"/>
      <c r="AA31" s="10"/>
      <c r="AB31" s="5">
        <v>9510</v>
      </c>
      <c r="AC31" s="10"/>
      <c r="AD31" s="10">
        <v>1</v>
      </c>
      <c r="AE31" s="10"/>
      <c r="AF31" s="10"/>
      <c r="AG31" s="10"/>
      <c r="AH31" s="10"/>
      <c r="AI31" s="10"/>
      <c r="AJ31" s="10"/>
    </row>
    <row r="32" spans="1:36" s="25" customFormat="1" x14ac:dyDescent="0.35">
      <c r="A32" s="22" t="s">
        <v>68</v>
      </c>
      <c r="B32" s="45">
        <f>C32+D32+E32+F32+G32+H32+I32+J32+K32</f>
        <v>218203</v>
      </c>
      <c r="C32" s="46">
        <f t="shared" si="1"/>
        <v>115049</v>
      </c>
      <c r="D32" s="46">
        <f t="shared" si="1"/>
        <v>6335</v>
      </c>
      <c r="E32" s="46">
        <f t="shared" si="2"/>
        <v>16005</v>
      </c>
      <c r="F32" s="47">
        <f t="shared" si="3"/>
        <v>950</v>
      </c>
      <c r="G32" s="47">
        <f t="shared" si="4"/>
        <v>59767</v>
      </c>
      <c r="H32" s="47">
        <f t="shared" si="5"/>
        <v>8033</v>
      </c>
      <c r="I32" s="47">
        <f t="shared" si="6"/>
        <v>7972</v>
      </c>
      <c r="J32" s="47">
        <f t="shared" si="7"/>
        <v>1163</v>
      </c>
      <c r="K32" s="48">
        <f t="shared" si="8"/>
        <v>2929</v>
      </c>
      <c r="L32" s="45">
        <v>218204</v>
      </c>
      <c r="M32" s="45">
        <v>5117</v>
      </c>
      <c r="N32" s="45">
        <v>2855</v>
      </c>
      <c r="O32" s="45">
        <v>4425</v>
      </c>
      <c r="P32" s="49"/>
      <c r="Q32" s="49"/>
      <c r="R32" s="45">
        <v>3608</v>
      </c>
      <c r="S32" s="45">
        <v>7409</v>
      </c>
      <c r="T32" s="45">
        <v>4327</v>
      </c>
      <c r="U32" s="45">
        <v>8</v>
      </c>
      <c r="V32" s="45">
        <v>9206</v>
      </c>
      <c r="W32" s="45">
        <v>25861</v>
      </c>
      <c r="X32" s="45">
        <v>12964</v>
      </c>
      <c r="Y32" s="45">
        <v>789</v>
      </c>
      <c r="Z32" s="23">
        <v>58</v>
      </c>
      <c r="AA32" s="23">
        <v>95</v>
      </c>
      <c r="AB32" s="23">
        <v>2929</v>
      </c>
      <c r="AC32" s="23">
        <v>11111</v>
      </c>
      <c r="AD32" s="23">
        <v>4121</v>
      </c>
      <c r="AE32" s="23">
        <v>464</v>
      </c>
      <c r="AF32" s="23">
        <v>1163</v>
      </c>
      <c r="AG32" s="23">
        <v>309</v>
      </c>
      <c r="AH32" s="23">
        <v>115049</v>
      </c>
      <c r="AI32" s="23">
        <v>6335</v>
      </c>
      <c r="AJ32" s="24"/>
    </row>
    <row r="33" spans="1:36" x14ac:dyDescent="0.35">
      <c r="A33" s="6" t="s">
        <v>69</v>
      </c>
      <c r="B33" s="35">
        <f t="shared" si="0"/>
        <v>75710</v>
      </c>
      <c r="C33" s="41">
        <f t="shared" si="1"/>
        <v>47759</v>
      </c>
      <c r="D33" s="41">
        <f t="shared" si="1"/>
        <v>819</v>
      </c>
      <c r="E33" s="41">
        <f t="shared" si="2"/>
        <v>4645</v>
      </c>
      <c r="F33" s="42">
        <f t="shared" si="3"/>
        <v>671</v>
      </c>
      <c r="G33" s="42">
        <f t="shared" si="4"/>
        <v>4034</v>
      </c>
      <c r="H33" s="42">
        <f t="shared" si="5"/>
        <v>5873</v>
      </c>
      <c r="I33" s="42">
        <f t="shared" si="6"/>
        <v>7971</v>
      </c>
      <c r="J33" s="42">
        <f t="shared" si="7"/>
        <v>1009</v>
      </c>
      <c r="K33" s="43">
        <f t="shared" si="8"/>
        <v>2929</v>
      </c>
      <c r="L33" s="35">
        <v>75710</v>
      </c>
      <c r="M33" s="35">
        <v>5116</v>
      </c>
      <c r="N33" s="35">
        <v>2855</v>
      </c>
      <c r="O33" s="35">
        <v>3053</v>
      </c>
      <c r="P33" s="44"/>
      <c r="Q33" s="44"/>
      <c r="R33" s="35">
        <v>2820</v>
      </c>
      <c r="S33" s="44"/>
      <c r="T33" s="44"/>
      <c r="U33" s="35">
        <v>8</v>
      </c>
      <c r="V33" s="35">
        <v>4034</v>
      </c>
      <c r="W33" s="44"/>
      <c r="X33" s="44"/>
      <c r="Y33" s="35">
        <v>510</v>
      </c>
      <c r="Z33" s="5">
        <v>58</v>
      </c>
      <c r="AA33" s="5">
        <v>95</v>
      </c>
      <c r="AB33" s="5">
        <v>2929</v>
      </c>
      <c r="AC33" s="5">
        <v>4226</v>
      </c>
      <c r="AD33" s="5">
        <v>44</v>
      </c>
      <c r="AE33" s="5">
        <v>66</v>
      </c>
      <c r="AF33" s="5">
        <v>1009</v>
      </c>
      <c r="AG33" s="5">
        <v>309</v>
      </c>
      <c r="AH33" s="5">
        <v>47759</v>
      </c>
      <c r="AI33" s="5">
        <v>819</v>
      </c>
      <c r="AJ33" s="10"/>
    </row>
    <row r="34" spans="1:36" x14ac:dyDescent="0.35">
      <c r="A34" s="6" t="s">
        <v>70</v>
      </c>
      <c r="B34" s="35">
        <f t="shared" si="0"/>
        <v>9528</v>
      </c>
      <c r="C34" s="41">
        <f t="shared" si="1"/>
        <v>4960</v>
      </c>
      <c r="D34" s="41">
        <f t="shared" si="1"/>
        <v>2</v>
      </c>
      <c r="E34" s="41">
        <f t="shared" si="2"/>
        <v>239</v>
      </c>
      <c r="F34" s="42">
        <f t="shared" si="3"/>
        <v>8</v>
      </c>
      <c r="G34" s="42">
        <f t="shared" si="4"/>
        <v>14</v>
      </c>
      <c r="H34" s="42">
        <f t="shared" si="5"/>
        <v>30</v>
      </c>
      <c r="I34" s="42">
        <f t="shared" si="6"/>
        <v>4127</v>
      </c>
      <c r="J34" s="42">
        <f t="shared" si="7"/>
        <v>9</v>
      </c>
      <c r="K34" s="43">
        <f t="shared" si="8"/>
        <v>139</v>
      </c>
      <c r="L34" s="35">
        <v>9526</v>
      </c>
      <c r="M34" s="35">
        <v>1711</v>
      </c>
      <c r="N34" s="35">
        <v>2416</v>
      </c>
      <c r="O34" s="35">
        <v>11</v>
      </c>
      <c r="P34" s="44"/>
      <c r="Q34" s="44"/>
      <c r="R34" s="35">
        <v>19</v>
      </c>
      <c r="S34" s="44"/>
      <c r="T34" s="44"/>
      <c r="U34" s="44"/>
      <c r="V34" s="35">
        <v>14</v>
      </c>
      <c r="W34" s="44"/>
      <c r="X34" s="44"/>
      <c r="Y34" s="35">
        <v>8</v>
      </c>
      <c r="Z34" s="10"/>
      <c r="AA34" s="10"/>
      <c r="AB34" s="5">
        <v>139</v>
      </c>
      <c r="AC34" s="5">
        <v>239</v>
      </c>
      <c r="AD34" s="5"/>
      <c r="AE34" s="10"/>
      <c r="AF34" s="5">
        <v>9</v>
      </c>
      <c r="AG34" s="10"/>
      <c r="AH34" s="5">
        <v>4960</v>
      </c>
      <c r="AI34" s="5">
        <v>2</v>
      </c>
      <c r="AJ34" s="10"/>
    </row>
    <row r="35" spans="1:36" x14ac:dyDescent="0.35">
      <c r="A35" s="6" t="s">
        <v>71</v>
      </c>
      <c r="B35" s="35">
        <f t="shared" si="0"/>
        <v>17580</v>
      </c>
      <c r="C35" s="41">
        <f t="shared" si="1"/>
        <v>7298</v>
      </c>
      <c r="D35" s="41">
        <f t="shared" si="1"/>
        <v>132</v>
      </c>
      <c r="E35" s="41">
        <f t="shared" si="2"/>
        <v>1723</v>
      </c>
      <c r="F35" s="42">
        <f t="shared" si="3"/>
        <v>170</v>
      </c>
      <c r="G35" s="42">
        <f t="shared" si="4"/>
        <v>50</v>
      </c>
      <c r="H35" s="42">
        <f t="shared" si="5"/>
        <v>2172</v>
      </c>
      <c r="I35" s="42">
        <f t="shared" si="6"/>
        <v>3208</v>
      </c>
      <c r="J35" s="42">
        <f t="shared" si="7"/>
        <v>148</v>
      </c>
      <c r="K35" s="43">
        <f t="shared" si="8"/>
        <v>2679</v>
      </c>
      <c r="L35" s="35">
        <v>17581</v>
      </c>
      <c r="M35" s="35">
        <v>2869</v>
      </c>
      <c r="N35" s="35">
        <v>339</v>
      </c>
      <c r="O35" s="35">
        <v>1159</v>
      </c>
      <c r="P35" s="44"/>
      <c r="Q35" s="44"/>
      <c r="R35" s="35">
        <v>1013</v>
      </c>
      <c r="S35" s="44"/>
      <c r="T35" s="44"/>
      <c r="U35" s="35">
        <v>0</v>
      </c>
      <c r="V35" s="35">
        <v>50</v>
      </c>
      <c r="W35" s="44"/>
      <c r="X35" s="44"/>
      <c r="Y35" s="35">
        <v>167</v>
      </c>
      <c r="Z35" s="10"/>
      <c r="AA35" s="5">
        <v>3</v>
      </c>
      <c r="AB35" s="5">
        <v>2679</v>
      </c>
      <c r="AC35" s="5">
        <v>1665</v>
      </c>
      <c r="AD35" s="5"/>
      <c r="AE35" s="5">
        <v>58</v>
      </c>
      <c r="AF35" s="5">
        <v>148</v>
      </c>
      <c r="AG35" s="10"/>
      <c r="AH35" s="5">
        <v>7298</v>
      </c>
      <c r="AI35" s="5">
        <v>132</v>
      </c>
      <c r="AJ35" s="10"/>
    </row>
    <row r="36" spans="1:36" x14ac:dyDescent="0.35">
      <c r="A36" s="6" t="s">
        <v>72</v>
      </c>
      <c r="B36" s="35">
        <f t="shared" si="0"/>
        <v>23732</v>
      </c>
      <c r="C36" s="41">
        <f t="shared" si="1"/>
        <v>22938</v>
      </c>
      <c r="D36" s="41">
        <f t="shared" si="1"/>
        <v>14</v>
      </c>
      <c r="E36" s="41">
        <f t="shared" si="2"/>
        <v>0</v>
      </c>
      <c r="F36" s="42">
        <f t="shared" si="3"/>
        <v>44</v>
      </c>
      <c r="G36" s="42">
        <f t="shared" si="4"/>
        <v>62</v>
      </c>
      <c r="H36" s="42">
        <f t="shared" si="5"/>
        <v>649</v>
      </c>
      <c r="I36" s="42">
        <f t="shared" si="6"/>
        <v>0</v>
      </c>
      <c r="J36" s="42">
        <f t="shared" si="7"/>
        <v>0</v>
      </c>
      <c r="K36" s="43">
        <f t="shared" si="8"/>
        <v>25</v>
      </c>
      <c r="L36" s="35">
        <v>23733</v>
      </c>
      <c r="M36" s="44"/>
      <c r="N36" s="44"/>
      <c r="O36" s="35">
        <v>400</v>
      </c>
      <c r="P36" s="44"/>
      <c r="Q36" s="44"/>
      <c r="R36" s="35">
        <v>249</v>
      </c>
      <c r="S36" s="44"/>
      <c r="T36" s="44"/>
      <c r="U36" s="44"/>
      <c r="V36" s="35">
        <v>62</v>
      </c>
      <c r="W36" s="44"/>
      <c r="X36" s="44"/>
      <c r="Y36" s="35">
        <v>44</v>
      </c>
      <c r="Z36" s="10"/>
      <c r="AA36" s="10"/>
      <c r="AB36" s="5">
        <v>25</v>
      </c>
      <c r="AC36" s="10"/>
      <c r="AD36" s="5"/>
      <c r="AE36" s="10"/>
      <c r="AF36" s="10"/>
      <c r="AG36" s="10"/>
      <c r="AH36" s="5">
        <v>22938</v>
      </c>
      <c r="AI36" s="5">
        <v>14</v>
      </c>
      <c r="AJ36" s="10"/>
    </row>
    <row r="37" spans="1:36" x14ac:dyDescent="0.35">
      <c r="A37" s="6" t="s">
        <v>73</v>
      </c>
      <c r="B37" s="35">
        <f t="shared" si="0"/>
        <v>4105</v>
      </c>
      <c r="C37" s="41">
        <f t="shared" si="1"/>
        <v>966</v>
      </c>
      <c r="D37" s="41">
        <f t="shared" si="1"/>
        <v>13</v>
      </c>
      <c r="E37" s="41">
        <f t="shared" si="2"/>
        <v>350</v>
      </c>
      <c r="F37" s="42">
        <f t="shared" si="3"/>
        <v>35</v>
      </c>
      <c r="G37" s="42">
        <f t="shared" si="4"/>
        <v>130</v>
      </c>
      <c r="H37" s="42">
        <f t="shared" si="5"/>
        <v>1041</v>
      </c>
      <c r="I37" s="42">
        <f t="shared" si="6"/>
        <v>636</v>
      </c>
      <c r="J37" s="42">
        <f t="shared" si="7"/>
        <v>851</v>
      </c>
      <c r="K37" s="43">
        <f t="shared" si="8"/>
        <v>83</v>
      </c>
      <c r="L37" s="35">
        <v>4105</v>
      </c>
      <c r="M37" s="35">
        <v>536</v>
      </c>
      <c r="N37" s="35">
        <v>100</v>
      </c>
      <c r="O37" s="35">
        <v>531</v>
      </c>
      <c r="P37" s="44"/>
      <c r="Q37" s="44"/>
      <c r="R37" s="35">
        <v>510</v>
      </c>
      <c r="S37" s="44"/>
      <c r="T37" s="44"/>
      <c r="U37" s="35">
        <v>2</v>
      </c>
      <c r="V37" s="35">
        <v>130</v>
      </c>
      <c r="W37" s="44"/>
      <c r="X37" s="44"/>
      <c r="Y37" s="35">
        <v>33</v>
      </c>
      <c r="Z37" s="10"/>
      <c r="AA37" s="10"/>
      <c r="AB37" s="5">
        <v>83</v>
      </c>
      <c r="AC37" s="5">
        <v>125</v>
      </c>
      <c r="AD37" s="5"/>
      <c r="AE37" s="10"/>
      <c r="AF37" s="5">
        <v>851</v>
      </c>
      <c r="AG37" s="5">
        <v>225</v>
      </c>
      <c r="AH37" s="5">
        <v>966</v>
      </c>
      <c r="AI37" s="5">
        <v>13</v>
      </c>
      <c r="AJ37" s="10"/>
    </row>
    <row r="38" spans="1:36" x14ac:dyDescent="0.35">
      <c r="A38" s="6" t="s">
        <v>74</v>
      </c>
      <c r="B38" s="35">
        <f t="shared" si="0"/>
        <v>482</v>
      </c>
      <c r="C38" s="41">
        <f t="shared" si="1"/>
        <v>396</v>
      </c>
      <c r="D38" s="41">
        <f t="shared" si="1"/>
        <v>23</v>
      </c>
      <c r="E38" s="41">
        <f t="shared" si="2"/>
        <v>0</v>
      </c>
      <c r="F38" s="42">
        <f t="shared" si="3"/>
        <v>1</v>
      </c>
      <c r="G38" s="42">
        <f t="shared" si="4"/>
        <v>31</v>
      </c>
      <c r="H38" s="42">
        <f t="shared" si="5"/>
        <v>31</v>
      </c>
      <c r="I38" s="42">
        <f t="shared" si="6"/>
        <v>0</v>
      </c>
      <c r="J38" s="42">
        <f t="shared" si="7"/>
        <v>0</v>
      </c>
      <c r="K38" s="43">
        <f t="shared" si="8"/>
        <v>0</v>
      </c>
      <c r="L38" s="35">
        <v>483</v>
      </c>
      <c r="M38" s="44"/>
      <c r="N38" s="44"/>
      <c r="O38" s="35">
        <v>22</v>
      </c>
      <c r="P38" s="44"/>
      <c r="Q38" s="44"/>
      <c r="R38" s="35">
        <v>9</v>
      </c>
      <c r="S38" s="44"/>
      <c r="T38" s="44"/>
      <c r="U38" s="35"/>
      <c r="V38" s="35">
        <v>31</v>
      </c>
      <c r="W38" s="44"/>
      <c r="X38" s="44"/>
      <c r="Y38" s="35">
        <v>1</v>
      </c>
      <c r="Z38" s="10"/>
      <c r="AA38" s="10"/>
      <c r="AB38" s="10"/>
      <c r="AC38" s="5"/>
      <c r="AD38" s="5"/>
      <c r="AE38" s="10"/>
      <c r="AF38" s="10"/>
      <c r="AG38" s="10"/>
      <c r="AH38" s="5">
        <v>396</v>
      </c>
      <c r="AI38" s="5">
        <v>23</v>
      </c>
      <c r="AJ38" s="10"/>
    </row>
    <row r="39" spans="1:36" x14ac:dyDescent="0.35">
      <c r="A39" s="6" t="s">
        <v>75</v>
      </c>
      <c r="B39" s="35">
        <f t="shared" si="0"/>
        <v>1588</v>
      </c>
      <c r="C39" s="41">
        <f t="shared" si="1"/>
        <v>1422</v>
      </c>
      <c r="D39" s="41">
        <f t="shared" si="1"/>
        <v>50</v>
      </c>
      <c r="E39" s="41">
        <f t="shared" si="2"/>
        <v>0</v>
      </c>
      <c r="F39" s="42">
        <f t="shared" si="3"/>
        <v>13</v>
      </c>
      <c r="G39" s="42">
        <f t="shared" si="4"/>
        <v>42</v>
      </c>
      <c r="H39" s="42">
        <f t="shared" si="5"/>
        <v>61</v>
      </c>
      <c r="I39" s="42">
        <f t="shared" si="6"/>
        <v>0</v>
      </c>
      <c r="J39" s="42">
        <f t="shared" si="7"/>
        <v>0</v>
      </c>
      <c r="K39" s="43">
        <f t="shared" si="8"/>
        <v>0</v>
      </c>
      <c r="L39" s="35">
        <v>1588</v>
      </c>
      <c r="M39" s="44"/>
      <c r="N39" s="44"/>
      <c r="O39" s="35">
        <v>40</v>
      </c>
      <c r="P39" s="44"/>
      <c r="Q39" s="44"/>
      <c r="R39" s="35">
        <v>21</v>
      </c>
      <c r="S39" s="44"/>
      <c r="T39" s="44"/>
      <c r="U39" s="35">
        <v>3</v>
      </c>
      <c r="V39" s="35">
        <v>42</v>
      </c>
      <c r="W39" s="44"/>
      <c r="X39" s="44"/>
      <c r="Y39" s="35">
        <v>10</v>
      </c>
      <c r="Z39" s="10"/>
      <c r="AA39" s="10"/>
      <c r="AB39" s="10"/>
      <c r="AC39" s="5">
        <v>0</v>
      </c>
      <c r="AD39" s="5"/>
      <c r="AE39" s="5"/>
      <c r="AF39" s="5"/>
      <c r="AG39" s="10"/>
      <c r="AH39" s="5">
        <v>1422</v>
      </c>
      <c r="AI39" s="5">
        <v>50</v>
      </c>
      <c r="AJ39" s="10"/>
    </row>
    <row r="40" spans="1:36" x14ac:dyDescent="0.35">
      <c r="A40" s="6" t="s">
        <v>76</v>
      </c>
      <c r="B40" s="35">
        <f t="shared" si="0"/>
        <v>1456</v>
      </c>
      <c r="C40" s="41">
        <f t="shared" si="1"/>
        <v>491</v>
      </c>
      <c r="D40" s="41">
        <f t="shared" si="1"/>
        <v>0</v>
      </c>
      <c r="E40" s="41">
        <f t="shared" si="2"/>
        <v>0</v>
      </c>
      <c r="F40" s="42">
        <f t="shared" si="3"/>
        <v>0</v>
      </c>
      <c r="G40" s="42">
        <f t="shared" si="4"/>
        <v>865</v>
      </c>
      <c r="H40" s="42">
        <f t="shared" si="5"/>
        <v>100</v>
      </c>
      <c r="I40" s="42">
        <f t="shared" si="6"/>
        <v>0</v>
      </c>
      <c r="J40" s="42">
        <f t="shared" si="7"/>
        <v>0</v>
      </c>
      <c r="K40" s="43">
        <f t="shared" si="8"/>
        <v>0</v>
      </c>
      <c r="L40" s="35">
        <v>1457</v>
      </c>
      <c r="M40" s="44"/>
      <c r="N40" s="44"/>
      <c r="O40" s="35">
        <v>36</v>
      </c>
      <c r="P40" s="44"/>
      <c r="Q40" s="44"/>
      <c r="R40" s="35">
        <v>64</v>
      </c>
      <c r="S40" s="44"/>
      <c r="T40" s="44"/>
      <c r="U40" s="35"/>
      <c r="V40" s="35">
        <v>865</v>
      </c>
      <c r="W40" s="44"/>
      <c r="X40" s="44"/>
      <c r="Y40" s="35">
        <v>0</v>
      </c>
      <c r="Z40" s="10"/>
      <c r="AA40" s="10"/>
      <c r="AB40" s="10"/>
      <c r="AC40" s="5">
        <v>0</v>
      </c>
      <c r="AD40" s="5"/>
      <c r="AE40" s="10"/>
      <c r="AF40" s="10">
        <v>0</v>
      </c>
      <c r="AG40" s="10"/>
      <c r="AH40" s="5">
        <v>491</v>
      </c>
      <c r="AI40" s="5">
        <v>0</v>
      </c>
      <c r="AJ40" s="10"/>
    </row>
    <row r="41" spans="1:36" x14ac:dyDescent="0.35">
      <c r="A41" s="6" t="s">
        <v>77</v>
      </c>
      <c r="B41" s="35">
        <f t="shared" si="0"/>
        <v>4653</v>
      </c>
      <c r="C41" s="41">
        <f t="shared" si="1"/>
        <v>3079</v>
      </c>
      <c r="D41" s="41">
        <f t="shared" si="1"/>
        <v>148</v>
      </c>
      <c r="E41" s="41">
        <f t="shared" si="2"/>
        <v>35</v>
      </c>
      <c r="F41" s="42">
        <f t="shared" si="3"/>
        <v>237</v>
      </c>
      <c r="G41" s="42">
        <f t="shared" si="4"/>
        <v>79</v>
      </c>
      <c r="H41" s="42">
        <f t="shared" si="5"/>
        <v>1075</v>
      </c>
      <c r="I41" s="42">
        <f t="shared" si="6"/>
        <v>0</v>
      </c>
      <c r="J41" s="42">
        <f t="shared" si="7"/>
        <v>0</v>
      </c>
      <c r="K41" s="43">
        <f t="shared" si="8"/>
        <v>0</v>
      </c>
      <c r="L41" s="35">
        <v>4652</v>
      </c>
      <c r="M41" s="44"/>
      <c r="N41" s="44"/>
      <c r="O41" s="35">
        <v>479</v>
      </c>
      <c r="P41" s="44"/>
      <c r="Q41" s="44"/>
      <c r="R41" s="35">
        <v>596</v>
      </c>
      <c r="S41" s="44"/>
      <c r="T41" s="44"/>
      <c r="U41" s="35">
        <v>3</v>
      </c>
      <c r="V41" s="35">
        <v>79</v>
      </c>
      <c r="W41" s="44"/>
      <c r="X41" s="44"/>
      <c r="Y41" s="35">
        <v>176</v>
      </c>
      <c r="Z41" s="5">
        <v>58</v>
      </c>
      <c r="AA41" s="5"/>
      <c r="AB41" s="10"/>
      <c r="AC41" s="5">
        <v>9</v>
      </c>
      <c r="AD41" s="5">
        <v>22</v>
      </c>
      <c r="AE41" s="5">
        <v>4</v>
      </c>
      <c r="AF41" s="5">
        <v>0</v>
      </c>
      <c r="AG41" s="5">
        <v>0</v>
      </c>
      <c r="AH41" s="5">
        <v>3079</v>
      </c>
      <c r="AI41" s="5">
        <v>148</v>
      </c>
      <c r="AJ41" s="10"/>
    </row>
    <row r="42" spans="1:36" x14ac:dyDescent="0.35">
      <c r="A42" s="6" t="s">
        <v>78</v>
      </c>
      <c r="B42" s="35">
        <f t="shared" si="0"/>
        <v>5199</v>
      </c>
      <c r="C42" s="41">
        <f t="shared" si="1"/>
        <v>3454</v>
      </c>
      <c r="D42" s="41">
        <f t="shared" si="1"/>
        <v>178</v>
      </c>
      <c r="E42" s="41">
        <f t="shared" si="2"/>
        <v>1106</v>
      </c>
      <c r="F42" s="42">
        <f t="shared" si="3"/>
        <v>134</v>
      </c>
      <c r="G42" s="42">
        <f t="shared" si="4"/>
        <v>21</v>
      </c>
      <c r="H42" s="42">
        <f t="shared" si="5"/>
        <v>306</v>
      </c>
      <c r="I42" s="42">
        <f t="shared" si="6"/>
        <v>0</v>
      </c>
      <c r="J42" s="42">
        <f t="shared" si="7"/>
        <v>0</v>
      </c>
      <c r="K42" s="43">
        <f t="shared" si="8"/>
        <v>0</v>
      </c>
      <c r="L42" s="35">
        <v>5200</v>
      </c>
      <c r="M42" s="44"/>
      <c r="N42" s="44"/>
      <c r="O42" s="35">
        <v>259</v>
      </c>
      <c r="P42" s="44"/>
      <c r="Q42" s="44"/>
      <c r="R42" s="35">
        <v>47</v>
      </c>
      <c r="S42" s="44"/>
      <c r="T42" s="44"/>
      <c r="U42" s="44"/>
      <c r="V42" s="35">
        <v>21</v>
      </c>
      <c r="W42" s="44"/>
      <c r="X42" s="44"/>
      <c r="Y42" s="35">
        <v>42</v>
      </c>
      <c r="Z42" s="10"/>
      <c r="AA42" s="5">
        <v>92</v>
      </c>
      <c r="AB42" s="10"/>
      <c r="AC42" s="5">
        <v>1032</v>
      </c>
      <c r="AD42" s="5"/>
      <c r="AE42" s="10"/>
      <c r="AF42" s="10"/>
      <c r="AG42" s="5">
        <v>74</v>
      </c>
      <c r="AH42" s="5">
        <v>3454</v>
      </c>
      <c r="AI42" s="5">
        <v>178</v>
      </c>
      <c r="AJ42" s="10"/>
    </row>
    <row r="43" spans="1:36" x14ac:dyDescent="0.35">
      <c r="A43" s="6" t="s">
        <v>79</v>
      </c>
      <c r="B43" s="35">
        <f t="shared" si="0"/>
        <v>2030</v>
      </c>
      <c r="C43" s="41">
        <f t="shared" si="1"/>
        <v>618</v>
      </c>
      <c r="D43" s="41">
        <f t="shared" si="1"/>
        <v>95</v>
      </c>
      <c r="E43" s="41">
        <f t="shared" si="2"/>
        <v>1158</v>
      </c>
      <c r="F43" s="42">
        <f t="shared" si="3"/>
        <v>17</v>
      </c>
      <c r="G43" s="42">
        <f t="shared" si="4"/>
        <v>82</v>
      </c>
      <c r="H43" s="42">
        <f t="shared" si="5"/>
        <v>60</v>
      </c>
      <c r="I43" s="42">
        <f t="shared" si="6"/>
        <v>0</v>
      </c>
      <c r="J43" s="42">
        <f t="shared" si="7"/>
        <v>0</v>
      </c>
      <c r="K43" s="43">
        <f t="shared" si="8"/>
        <v>0</v>
      </c>
      <c r="L43" s="35">
        <v>2031</v>
      </c>
      <c r="M43" s="44"/>
      <c r="N43" s="44"/>
      <c r="O43" s="35">
        <v>59</v>
      </c>
      <c r="P43" s="44"/>
      <c r="Q43" s="44"/>
      <c r="R43" s="35">
        <v>1</v>
      </c>
      <c r="S43" s="44"/>
      <c r="T43" s="44"/>
      <c r="U43" s="35">
        <v>0</v>
      </c>
      <c r="V43" s="35">
        <v>82</v>
      </c>
      <c r="W43" s="44"/>
      <c r="X43" s="44"/>
      <c r="Y43" s="35">
        <v>17</v>
      </c>
      <c r="Z43" s="10"/>
      <c r="AA43" s="10"/>
      <c r="AB43" s="10"/>
      <c r="AC43" s="5">
        <v>1148</v>
      </c>
      <c r="AD43" s="5"/>
      <c r="AE43" s="10"/>
      <c r="AF43" s="10">
        <v>0</v>
      </c>
      <c r="AG43" s="5">
        <v>10</v>
      </c>
      <c r="AH43" s="5">
        <v>618</v>
      </c>
      <c r="AI43" s="5">
        <v>95</v>
      </c>
      <c r="AJ43" s="10"/>
    </row>
    <row r="44" spans="1:36" x14ac:dyDescent="0.35">
      <c r="A44" s="6" t="s">
        <v>80</v>
      </c>
      <c r="B44" s="35">
        <f t="shared" si="0"/>
        <v>92</v>
      </c>
      <c r="C44" s="41">
        <f t="shared" si="1"/>
        <v>73</v>
      </c>
      <c r="D44" s="41">
        <f t="shared" si="1"/>
        <v>1</v>
      </c>
      <c r="E44" s="41">
        <f t="shared" si="2"/>
        <v>0</v>
      </c>
      <c r="F44" s="42">
        <f t="shared" si="3"/>
        <v>3</v>
      </c>
      <c r="G44" s="42">
        <f t="shared" si="4"/>
        <v>1</v>
      </c>
      <c r="H44" s="42">
        <f t="shared" si="5"/>
        <v>14</v>
      </c>
      <c r="I44" s="42">
        <f t="shared" si="6"/>
        <v>0</v>
      </c>
      <c r="J44" s="42">
        <f t="shared" si="7"/>
        <v>0</v>
      </c>
      <c r="K44" s="43">
        <f t="shared" si="8"/>
        <v>0</v>
      </c>
      <c r="L44" s="35">
        <v>91</v>
      </c>
      <c r="M44" s="44"/>
      <c r="N44" s="44"/>
      <c r="O44" s="35">
        <v>5</v>
      </c>
      <c r="P44" s="44"/>
      <c r="Q44" s="44"/>
      <c r="R44" s="35">
        <v>9</v>
      </c>
      <c r="S44" s="44"/>
      <c r="T44" s="44"/>
      <c r="U44" s="44">
        <v>0</v>
      </c>
      <c r="V44" s="35">
        <v>1</v>
      </c>
      <c r="W44" s="44"/>
      <c r="X44" s="44"/>
      <c r="Y44" s="35">
        <v>3</v>
      </c>
      <c r="Z44" s="10"/>
      <c r="AA44" s="10"/>
      <c r="AB44" s="10"/>
      <c r="AC44" s="5"/>
      <c r="AD44" s="5"/>
      <c r="AE44" s="10"/>
      <c r="AF44" s="10"/>
      <c r="AG44" s="10"/>
      <c r="AH44" s="5">
        <v>73</v>
      </c>
      <c r="AI44" s="5">
        <v>1</v>
      </c>
      <c r="AJ44" s="10"/>
    </row>
    <row r="45" spans="1:36" x14ac:dyDescent="0.35">
      <c r="A45" s="6" t="s">
        <v>81</v>
      </c>
      <c r="B45" s="35">
        <f t="shared" si="0"/>
        <v>4528</v>
      </c>
      <c r="C45" s="41">
        <f t="shared" si="1"/>
        <v>1562</v>
      </c>
      <c r="D45" s="41">
        <f t="shared" si="1"/>
        <v>160</v>
      </c>
      <c r="E45" s="41">
        <f t="shared" si="2"/>
        <v>26</v>
      </c>
      <c r="F45" s="42">
        <f t="shared" si="3"/>
        <v>6</v>
      </c>
      <c r="G45" s="42">
        <f t="shared" si="4"/>
        <v>2642</v>
      </c>
      <c r="H45" s="42">
        <f t="shared" si="5"/>
        <v>132</v>
      </c>
      <c r="I45" s="42">
        <f t="shared" si="6"/>
        <v>0</v>
      </c>
      <c r="J45" s="42">
        <f t="shared" si="7"/>
        <v>0</v>
      </c>
      <c r="K45" s="43">
        <f t="shared" si="8"/>
        <v>0</v>
      </c>
      <c r="L45" s="35">
        <v>4528</v>
      </c>
      <c r="M45" s="44"/>
      <c r="N45" s="44"/>
      <c r="O45" s="35">
        <v>3</v>
      </c>
      <c r="P45" s="44"/>
      <c r="Q45" s="44"/>
      <c r="R45" s="35">
        <v>129</v>
      </c>
      <c r="S45" s="44"/>
      <c r="T45" s="44"/>
      <c r="U45" s="44"/>
      <c r="V45" s="35">
        <v>2642</v>
      </c>
      <c r="W45" s="44"/>
      <c r="X45" s="44"/>
      <c r="Y45" s="35">
        <v>6</v>
      </c>
      <c r="Z45" s="10"/>
      <c r="AA45" s="10"/>
      <c r="AB45" s="10"/>
      <c r="AC45" s="10"/>
      <c r="AD45" s="5">
        <v>22</v>
      </c>
      <c r="AE45" s="5">
        <v>4</v>
      </c>
      <c r="AF45" s="10"/>
      <c r="AG45" s="10"/>
      <c r="AH45" s="5">
        <v>1562</v>
      </c>
      <c r="AI45" s="5">
        <v>160</v>
      </c>
      <c r="AJ45" s="10"/>
    </row>
    <row r="46" spans="1:36" x14ac:dyDescent="0.35">
      <c r="A46" s="6" t="s">
        <v>82</v>
      </c>
      <c r="B46" s="35">
        <f t="shared" si="0"/>
        <v>735</v>
      </c>
      <c r="C46" s="41">
        <f t="shared" si="1"/>
        <v>502</v>
      </c>
      <c r="D46" s="41">
        <f t="shared" si="1"/>
        <v>3</v>
      </c>
      <c r="E46" s="41">
        <f t="shared" si="2"/>
        <v>9</v>
      </c>
      <c r="F46" s="42">
        <f t="shared" si="3"/>
        <v>4</v>
      </c>
      <c r="G46" s="42">
        <f t="shared" si="4"/>
        <v>15</v>
      </c>
      <c r="H46" s="42">
        <f t="shared" si="5"/>
        <v>200</v>
      </c>
      <c r="I46" s="42">
        <f t="shared" si="6"/>
        <v>0</v>
      </c>
      <c r="J46" s="42">
        <f t="shared" si="7"/>
        <v>0</v>
      </c>
      <c r="K46" s="43">
        <f t="shared" si="8"/>
        <v>2</v>
      </c>
      <c r="L46" s="35">
        <v>735</v>
      </c>
      <c r="M46" s="44"/>
      <c r="N46" s="44"/>
      <c r="O46" s="35">
        <v>47</v>
      </c>
      <c r="P46" s="44"/>
      <c r="Q46" s="44"/>
      <c r="R46" s="35">
        <v>153</v>
      </c>
      <c r="S46" s="44"/>
      <c r="T46" s="44"/>
      <c r="U46" s="35"/>
      <c r="V46" s="35">
        <v>15</v>
      </c>
      <c r="W46" s="44"/>
      <c r="X46" s="44"/>
      <c r="Y46" s="35">
        <v>4</v>
      </c>
      <c r="Z46" s="10"/>
      <c r="AA46" s="5"/>
      <c r="AB46" s="5">
        <v>2</v>
      </c>
      <c r="AC46" s="5">
        <v>9</v>
      </c>
      <c r="AD46" s="5"/>
      <c r="AE46" s="10"/>
      <c r="AF46" s="10"/>
      <c r="AG46" s="10"/>
      <c r="AH46" s="5">
        <v>502</v>
      </c>
      <c r="AI46" s="5">
        <v>3</v>
      </c>
      <c r="AJ46" s="10"/>
    </row>
    <row r="47" spans="1:36" x14ac:dyDescent="0.35">
      <c r="A47" s="6" t="s">
        <v>83</v>
      </c>
      <c r="B47" s="35">
        <f t="shared" si="0"/>
        <v>55886</v>
      </c>
      <c r="C47" s="41">
        <f t="shared" si="1"/>
        <v>2907</v>
      </c>
      <c r="D47" s="41">
        <f t="shared" si="1"/>
        <v>0</v>
      </c>
      <c r="E47" s="41">
        <f t="shared" si="2"/>
        <v>4383</v>
      </c>
      <c r="F47" s="42">
        <f t="shared" si="3"/>
        <v>0</v>
      </c>
      <c r="G47" s="42">
        <f t="shared" si="4"/>
        <v>47362</v>
      </c>
      <c r="H47" s="42">
        <f t="shared" si="5"/>
        <v>1234</v>
      </c>
      <c r="I47" s="42">
        <f t="shared" si="6"/>
        <v>0</v>
      </c>
      <c r="J47" s="42">
        <f t="shared" si="7"/>
        <v>0</v>
      </c>
      <c r="K47" s="43">
        <f t="shared" si="8"/>
        <v>0</v>
      </c>
      <c r="L47" s="35">
        <v>55887</v>
      </c>
      <c r="M47" s="44"/>
      <c r="N47" s="44"/>
      <c r="O47" s="35">
        <v>1158</v>
      </c>
      <c r="P47" s="44"/>
      <c r="Q47" s="44"/>
      <c r="R47" s="35">
        <v>76</v>
      </c>
      <c r="S47" s="35">
        <v>7409</v>
      </c>
      <c r="T47" s="35">
        <v>4012</v>
      </c>
      <c r="U47" s="44"/>
      <c r="V47" s="35">
        <v>423</v>
      </c>
      <c r="W47" s="35">
        <v>25856</v>
      </c>
      <c r="X47" s="35">
        <v>9662</v>
      </c>
      <c r="Y47" s="44"/>
      <c r="Z47" s="5"/>
      <c r="AA47" s="10"/>
      <c r="AB47" s="10"/>
      <c r="AC47" s="10"/>
      <c r="AD47" s="5">
        <v>4013</v>
      </c>
      <c r="AE47" s="5">
        <v>370</v>
      </c>
      <c r="AF47" s="10"/>
      <c r="AG47" s="10"/>
      <c r="AH47" s="5">
        <v>2907</v>
      </c>
      <c r="AI47" s="10"/>
      <c r="AJ47" s="10"/>
    </row>
    <row r="48" spans="1:36" x14ac:dyDescent="0.35">
      <c r="A48" s="6" t="s">
        <v>84</v>
      </c>
      <c r="B48" s="35">
        <f t="shared" si="0"/>
        <v>38980</v>
      </c>
      <c r="C48" s="41">
        <f t="shared" si="1"/>
        <v>2002</v>
      </c>
      <c r="D48" s="41">
        <f t="shared" si="1"/>
        <v>0</v>
      </c>
      <c r="E48" s="41">
        <f t="shared" si="2"/>
        <v>4292</v>
      </c>
      <c r="F48" s="42">
        <f t="shared" si="3"/>
        <v>0</v>
      </c>
      <c r="G48" s="42">
        <f t="shared" si="4"/>
        <v>32609</v>
      </c>
      <c r="H48" s="42">
        <f t="shared" si="5"/>
        <v>77</v>
      </c>
      <c r="I48" s="42">
        <f t="shared" si="6"/>
        <v>0</v>
      </c>
      <c r="J48" s="42">
        <f t="shared" si="7"/>
        <v>0</v>
      </c>
      <c r="K48" s="43">
        <f t="shared" si="8"/>
        <v>0</v>
      </c>
      <c r="L48" s="35">
        <v>38981</v>
      </c>
      <c r="M48" s="44"/>
      <c r="N48" s="44"/>
      <c r="O48" s="35">
        <v>1</v>
      </c>
      <c r="P48" s="44"/>
      <c r="Q48" s="44"/>
      <c r="R48" s="35">
        <v>76</v>
      </c>
      <c r="S48" s="35">
        <v>6753</v>
      </c>
      <c r="T48" s="44"/>
      <c r="U48" s="44"/>
      <c r="V48" s="44"/>
      <c r="W48" s="35">
        <v>25856</v>
      </c>
      <c r="X48" s="44"/>
      <c r="Y48" s="44"/>
      <c r="Z48" s="10"/>
      <c r="AA48" s="10"/>
      <c r="AB48" s="10"/>
      <c r="AC48" s="10"/>
      <c r="AD48" s="5">
        <v>3926</v>
      </c>
      <c r="AE48" s="5">
        <v>366</v>
      </c>
      <c r="AF48" s="10"/>
      <c r="AG48" s="10"/>
      <c r="AH48" s="5">
        <v>2002</v>
      </c>
      <c r="AI48" s="10"/>
      <c r="AJ48" s="10"/>
    </row>
    <row r="49" spans="1:36" x14ac:dyDescent="0.35">
      <c r="A49" s="6" t="s">
        <v>85</v>
      </c>
      <c r="B49" s="35">
        <f t="shared" si="0"/>
        <v>939</v>
      </c>
      <c r="C49" s="41">
        <f t="shared" si="1"/>
        <v>740</v>
      </c>
      <c r="D49" s="41">
        <f t="shared" si="1"/>
        <v>0</v>
      </c>
      <c r="E49" s="41">
        <f t="shared" si="2"/>
        <v>0</v>
      </c>
      <c r="F49" s="42">
        <f t="shared" si="3"/>
        <v>0</v>
      </c>
      <c r="G49" s="42">
        <f t="shared" si="4"/>
        <v>199</v>
      </c>
      <c r="H49" s="42">
        <f t="shared" si="5"/>
        <v>0</v>
      </c>
      <c r="I49" s="42">
        <f t="shared" si="6"/>
        <v>0</v>
      </c>
      <c r="J49" s="42">
        <f t="shared" si="7"/>
        <v>0</v>
      </c>
      <c r="K49" s="43">
        <f t="shared" si="8"/>
        <v>0</v>
      </c>
      <c r="L49" s="35">
        <v>939</v>
      </c>
      <c r="M49" s="44"/>
      <c r="N49" s="44"/>
      <c r="O49" s="44"/>
      <c r="P49" s="44"/>
      <c r="Q49" s="44"/>
      <c r="R49" s="44"/>
      <c r="S49" s="44"/>
      <c r="T49" s="44"/>
      <c r="U49" s="44"/>
      <c r="V49" s="35">
        <v>199</v>
      </c>
      <c r="W49" s="44"/>
      <c r="X49" s="44"/>
      <c r="Y49" s="44"/>
      <c r="Z49" s="10"/>
      <c r="AA49" s="10"/>
      <c r="AB49" s="10"/>
      <c r="AC49" s="10"/>
      <c r="AD49" s="5"/>
      <c r="AE49" s="10"/>
      <c r="AF49" s="10"/>
      <c r="AG49" s="10"/>
      <c r="AH49" s="5">
        <v>740</v>
      </c>
      <c r="AI49" s="10"/>
      <c r="AJ49" s="10"/>
    </row>
    <row r="50" spans="1:36" x14ac:dyDescent="0.35">
      <c r="A50" s="6" t="s">
        <v>86</v>
      </c>
      <c r="B50" s="35">
        <f t="shared" si="0"/>
        <v>4079</v>
      </c>
      <c r="C50" s="41">
        <f t="shared" si="1"/>
        <v>0</v>
      </c>
      <c r="D50" s="41">
        <f t="shared" si="1"/>
        <v>0</v>
      </c>
      <c r="E50" s="41">
        <f t="shared" si="2"/>
        <v>41</v>
      </c>
      <c r="F50" s="42">
        <f t="shared" si="3"/>
        <v>0</v>
      </c>
      <c r="G50" s="42">
        <f t="shared" si="4"/>
        <v>4038</v>
      </c>
      <c r="H50" s="42">
        <f t="shared" si="5"/>
        <v>0</v>
      </c>
      <c r="I50" s="42">
        <f t="shared" si="6"/>
        <v>0</v>
      </c>
      <c r="J50" s="42">
        <f t="shared" si="7"/>
        <v>0</v>
      </c>
      <c r="K50" s="43">
        <f t="shared" si="8"/>
        <v>0</v>
      </c>
      <c r="L50" s="35">
        <v>4079</v>
      </c>
      <c r="M50" s="44"/>
      <c r="N50" s="44"/>
      <c r="O50" s="44"/>
      <c r="P50" s="44"/>
      <c r="Q50" s="44"/>
      <c r="R50" s="44"/>
      <c r="S50" s="35">
        <v>26</v>
      </c>
      <c r="T50" s="35">
        <v>4012</v>
      </c>
      <c r="U50" s="44"/>
      <c r="V50" s="44"/>
      <c r="W50" s="44"/>
      <c r="X50" s="44"/>
      <c r="Y50" s="44"/>
      <c r="Z50" s="10"/>
      <c r="AA50" s="10"/>
      <c r="AB50" s="10"/>
      <c r="AC50" s="10"/>
      <c r="AD50" s="5">
        <v>41</v>
      </c>
      <c r="AE50" s="10"/>
      <c r="AF50" s="10"/>
      <c r="AG50" s="10"/>
      <c r="AH50" s="10"/>
      <c r="AI50" s="10"/>
      <c r="AJ50" s="10"/>
    </row>
    <row r="51" spans="1:36" x14ac:dyDescent="0.35">
      <c r="A51" s="6" t="s">
        <v>87</v>
      </c>
      <c r="B51" s="35">
        <f t="shared" si="0"/>
        <v>11889</v>
      </c>
      <c r="C51" s="41">
        <f t="shared" si="1"/>
        <v>166</v>
      </c>
      <c r="D51" s="41">
        <f t="shared" si="1"/>
        <v>0</v>
      </c>
      <c r="E51" s="41">
        <f t="shared" si="2"/>
        <v>50</v>
      </c>
      <c r="F51" s="42">
        <f t="shared" si="3"/>
        <v>0</v>
      </c>
      <c r="G51" s="42">
        <f t="shared" si="4"/>
        <v>10516</v>
      </c>
      <c r="H51" s="42">
        <f t="shared" si="5"/>
        <v>1157</v>
      </c>
      <c r="I51" s="42">
        <f t="shared" si="6"/>
        <v>0</v>
      </c>
      <c r="J51" s="42">
        <f t="shared" si="7"/>
        <v>0</v>
      </c>
      <c r="K51" s="43">
        <f t="shared" si="8"/>
        <v>0</v>
      </c>
      <c r="L51" s="35">
        <v>11889</v>
      </c>
      <c r="M51" s="44"/>
      <c r="N51" s="44"/>
      <c r="O51" s="35">
        <v>1157</v>
      </c>
      <c r="P51" s="44"/>
      <c r="Q51" s="44"/>
      <c r="R51" s="35">
        <v>0</v>
      </c>
      <c r="S51" s="35">
        <v>630</v>
      </c>
      <c r="T51" s="44"/>
      <c r="U51" s="44"/>
      <c r="V51" s="35">
        <v>224</v>
      </c>
      <c r="W51" s="44"/>
      <c r="X51" s="35">
        <v>9662</v>
      </c>
      <c r="Y51" s="44"/>
      <c r="Z51" s="5"/>
      <c r="AA51" s="10"/>
      <c r="AB51" s="10"/>
      <c r="AC51" s="10"/>
      <c r="AD51" s="5">
        <v>46</v>
      </c>
      <c r="AE51" s="10">
        <v>4</v>
      </c>
      <c r="AF51" s="10"/>
      <c r="AG51" s="10"/>
      <c r="AH51" s="10">
        <v>166</v>
      </c>
      <c r="AI51" s="10"/>
      <c r="AJ51" s="10"/>
    </row>
    <row r="52" spans="1:36" x14ac:dyDescent="0.35">
      <c r="A52" s="6" t="s">
        <v>88</v>
      </c>
      <c r="B52" s="35">
        <f t="shared" si="0"/>
        <v>0</v>
      </c>
      <c r="C52" s="41">
        <f t="shared" si="1"/>
        <v>0</v>
      </c>
      <c r="D52" s="41">
        <f t="shared" si="1"/>
        <v>0</v>
      </c>
      <c r="E52" s="41">
        <f t="shared" si="2"/>
        <v>0</v>
      </c>
      <c r="F52" s="42">
        <f t="shared" si="3"/>
        <v>0</v>
      </c>
      <c r="G52" s="42">
        <f t="shared" si="4"/>
        <v>0</v>
      </c>
      <c r="H52" s="42">
        <f t="shared" si="5"/>
        <v>0</v>
      </c>
      <c r="I52" s="42">
        <f t="shared" si="6"/>
        <v>0</v>
      </c>
      <c r="J52" s="42">
        <f t="shared" si="7"/>
        <v>0</v>
      </c>
      <c r="K52" s="43">
        <f t="shared" si="8"/>
        <v>0</v>
      </c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x14ac:dyDescent="0.35">
      <c r="A53" s="6" t="s">
        <v>89</v>
      </c>
      <c r="B53" s="35">
        <f t="shared" si="0"/>
        <v>86605</v>
      </c>
      <c r="C53" s="41">
        <f t="shared" si="1"/>
        <v>64382</v>
      </c>
      <c r="D53" s="41">
        <f t="shared" si="1"/>
        <v>5516</v>
      </c>
      <c r="E53" s="41">
        <f t="shared" si="2"/>
        <v>6977</v>
      </c>
      <c r="F53" s="42">
        <f t="shared" si="3"/>
        <v>279</v>
      </c>
      <c r="G53" s="42">
        <f t="shared" si="4"/>
        <v>8370</v>
      </c>
      <c r="H53" s="42">
        <f t="shared" si="5"/>
        <v>926</v>
      </c>
      <c r="I53" s="42">
        <f t="shared" si="6"/>
        <v>1</v>
      </c>
      <c r="J53" s="42">
        <f t="shared" si="7"/>
        <v>154</v>
      </c>
      <c r="K53" s="43">
        <f t="shared" si="8"/>
        <v>0</v>
      </c>
      <c r="L53" s="35">
        <v>86606</v>
      </c>
      <c r="M53" s="35">
        <v>1</v>
      </c>
      <c r="N53" s="44"/>
      <c r="O53" s="35">
        <v>214</v>
      </c>
      <c r="P53" s="44"/>
      <c r="Q53" s="44"/>
      <c r="R53" s="35">
        <v>712</v>
      </c>
      <c r="S53" s="35">
        <v>0</v>
      </c>
      <c r="T53" s="35">
        <v>315</v>
      </c>
      <c r="U53" s="35"/>
      <c r="V53" s="35">
        <v>4749</v>
      </c>
      <c r="W53" s="35">
        <v>4</v>
      </c>
      <c r="X53" s="35">
        <v>3302</v>
      </c>
      <c r="Y53" s="35">
        <v>279</v>
      </c>
      <c r="Z53" s="5"/>
      <c r="AA53" s="10">
        <v>0</v>
      </c>
      <c r="AB53" s="10"/>
      <c r="AC53" s="5">
        <v>6886</v>
      </c>
      <c r="AD53" s="5">
        <v>64</v>
      </c>
      <c r="AE53" s="5">
        <v>27</v>
      </c>
      <c r="AF53" s="5">
        <v>154</v>
      </c>
      <c r="AG53" s="10"/>
      <c r="AH53" s="5">
        <v>64382</v>
      </c>
      <c r="AI53" s="5">
        <v>5516</v>
      </c>
      <c r="AJ53" s="10"/>
    </row>
    <row r="54" spans="1:36" x14ac:dyDescent="0.35">
      <c r="A54" s="6" t="s">
        <v>90</v>
      </c>
      <c r="B54" s="35">
        <f t="shared" si="0"/>
        <v>3715</v>
      </c>
      <c r="C54" s="41">
        <f t="shared" si="1"/>
        <v>2061</v>
      </c>
      <c r="D54" s="41">
        <f t="shared" si="1"/>
        <v>9</v>
      </c>
      <c r="E54" s="41">
        <f t="shared" si="2"/>
        <v>1</v>
      </c>
      <c r="F54" s="42">
        <f t="shared" si="3"/>
        <v>11</v>
      </c>
      <c r="G54" s="42">
        <f t="shared" si="4"/>
        <v>1375</v>
      </c>
      <c r="H54" s="42">
        <f t="shared" si="5"/>
        <v>258</v>
      </c>
      <c r="I54" s="42">
        <f t="shared" si="6"/>
        <v>0</v>
      </c>
      <c r="J54" s="42">
        <f t="shared" si="7"/>
        <v>0</v>
      </c>
      <c r="K54" s="43">
        <f t="shared" si="8"/>
        <v>0</v>
      </c>
      <c r="L54" s="35">
        <v>3715</v>
      </c>
      <c r="M54" s="44"/>
      <c r="N54" s="44"/>
      <c r="O54" s="35">
        <v>25</v>
      </c>
      <c r="P54" s="44"/>
      <c r="Q54" s="44"/>
      <c r="R54" s="35">
        <v>233</v>
      </c>
      <c r="S54" s="35">
        <v>0</v>
      </c>
      <c r="T54" s="44"/>
      <c r="U54" s="44"/>
      <c r="V54" s="35">
        <v>1371</v>
      </c>
      <c r="W54" s="35">
        <v>4</v>
      </c>
      <c r="X54" s="44"/>
      <c r="Y54" s="35">
        <v>11</v>
      </c>
      <c r="Z54" s="10"/>
      <c r="AA54" s="10"/>
      <c r="AB54" s="10"/>
      <c r="AC54" s="10"/>
      <c r="AD54" s="5">
        <v>1</v>
      </c>
      <c r="AE54" s="5">
        <v>0</v>
      </c>
      <c r="AF54" s="10"/>
      <c r="AG54" s="10"/>
      <c r="AH54" s="5">
        <v>2061</v>
      </c>
      <c r="AI54" s="5">
        <v>9</v>
      </c>
      <c r="AJ54" s="10"/>
    </row>
    <row r="55" spans="1:36" x14ac:dyDescent="0.35">
      <c r="A55" s="6" t="s">
        <v>91</v>
      </c>
      <c r="B55" s="35">
        <f t="shared" si="0"/>
        <v>3582</v>
      </c>
      <c r="C55" s="41">
        <f t="shared" si="1"/>
        <v>229</v>
      </c>
      <c r="D55" s="41">
        <f t="shared" si="1"/>
        <v>0</v>
      </c>
      <c r="E55" s="41">
        <f t="shared" si="2"/>
        <v>0</v>
      </c>
      <c r="F55" s="42">
        <f t="shared" si="3"/>
        <v>0</v>
      </c>
      <c r="G55" s="42">
        <f t="shared" si="4"/>
        <v>3298</v>
      </c>
      <c r="H55" s="42">
        <f t="shared" si="5"/>
        <v>55</v>
      </c>
      <c r="I55" s="42">
        <f t="shared" si="6"/>
        <v>0</v>
      </c>
      <c r="J55" s="42">
        <f t="shared" si="7"/>
        <v>0</v>
      </c>
      <c r="K55" s="43">
        <f t="shared" si="8"/>
        <v>0</v>
      </c>
      <c r="L55" s="35">
        <v>3582</v>
      </c>
      <c r="M55" s="44"/>
      <c r="N55" s="44"/>
      <c r="O55" s="44">
        <v>54</v>
      </c>
      <c r="P55" s="44"/>
      <c r="Q55" s="44"/>
      <c r="R55" s="35">
        <v>1</v>
      </c>
      <c r="S55" s="44"/>
      <c r="T55" s="44"/>
      <c r="U55" s="44"/>
      <c r="V55" s="35">
        <v>12</v>
      </c>
      <c r="W55" s="44"/>
      <c r="X55" s="35">
        <v>3286</v>
      </c>
      <c r="Y55" s="44"/>
      <c r="Z55" s="10"/>
      <c r="AA55" s="10"/>
      <c r="AB55" s="10"/>
      <c r="AC55" s="10"/>
      <c r="AD55" s="5"/>
      <c r="AE55" s="10"/>
      <c r="AF55" s="10"/>
      <c r="AG55" s="10"/>
      <c r="AH55" s="5">
        <v>229</v>
      </c>
      <c r="AI55" s="10"/>
      <c r="AJ55" s="10"/>
    </row>
    <row r="56" spans="1:36" x14ac:dyDescent="0.35">
      <c r="A56" s="6" t="s">
        <v>92</v>
      </c>
      <c r="B56" s="35">
        <f>C56+D56+E56+F56+G56+H56+I56+J56+K56</f>
        <v>34597</v>
      </c>
      <c r="C56" s="41">
        <f t="shared" si="1"/>
        <v>25745</v>
      </c>
      <c r="D56" s="41">
        <f t="shared" si="1"/>
        <v>3854</v>
      </c>
      <c r="E56" s="41">
        <f t="shared" si="2"/>
        <v>323</v>
      </c>
      <c r="F56" s="42">
        <f t="shared" si="3"/>
        <v>269</v>
      </c>
      <c r="G56" s="42">
        <f t="shared" si="4"/>
        <v>3697</v>
      </c>
      <c r="H56" s="42">
        <f t="shared" si="5"/>
        <v>554</v>
      </c>
      <c r="I56" s="42">
        <f t="shared" si="6"/>
        <v>1</v>
      </c>
      <c r="J56" s="42">
        <f t="shared" si="7"/>
        <v>154</v>
      </c>
      <c r="K56" s="43">
        <f t="shared" si="8"/>
        <v>0</v>
      </c>
      <c r="L56" s="35">
        <v>34597</v>
      </c>
      <c r="M56" s="35">
        <v>1</v>
      </c>
      <c r="N56" s="44"/>
      <c r="O56" s="35">
        <v>121</v>
      </c>
      <c r="P56" s="44"/>
      <c r="Q56" s="44"/>
      <c r="R56" s="35">
        <v>433</v>
      </c>
      <c r="S56" s="44"/>
      <c r="T56" s="35">
        <v>315</v>
      </c>
      <c r="U56" s="35"/>
      <c r="V56" s="35">
        <v>3366</v>
      </c>
      <c r="W56" s="35">
        <v>0</v>
      </c>
      <c r="X56" s="35">
        <v>16</v>
      </c>
      <c r="Y56" s="35">
        <v>269</v>
      </c>
      <c r="Z56" s="5"/>
      <c r="AA56" s="10">
        <v>0</v>
      </c>
      <c r="AB56" s="10"/>
      <c r="AC56" s="5">
        <v>233</v>
      </c>
      <c r="AD56" s="5">
        <v>64</v>
      </c>
      <c r="AE56" s="5">
        <v>26</v>
      </c>
      <c r="AF56" s="5">
        <v>154</v>
      </c>
      <c r="AG56" s="10"/>
      <c r="AH56" s="5">
        <v>25745</v>
      </c>
      <c r="AI56" s="5">
        <v>3854</v>
      </c>
      <c r="AJ56" s="10"/>
    </row>
    <row r="57" spans="1:36" x14ac:dyDescent="0.35">
      <c r="A57" s="6" t="s">
        <v>93</v>
      </c>
      <c r="B57" s="35">
        <f>C57+D57+E57+F57+G57+H57+I57+J57+K57</f>
        <v>44712</v>
      </c>
      <c r="C57" s="41">
        <f t="shared" si="1"/>
        <v>36348</v>
      </c>
      <c r="D57" s="41">
        <f t="shared" si="1"/>
        <v>1652</v>
      </c>
      <c r="E57" s="41">
        <f t="shared" si="2"/>
        <v>6653</v>
      </c>
      <c r="F57" s="42">
        <f t="shared" si="3"/>
        <v>0</v>
      </c>
      <c r="G57" s="42">
        <f t="shared" si="4"/>
        <v>0</v>
      </c>
      <c r="H57" s="42">
        <f t="shared" si="5"/>
        <v>59</v>
      </c>
      <c r="I57" s="42">
        <f t="shared" si="6"/>
        <v>0</v>
      </c>
      <c r="J57" s="42">
        <f t="shared" si="7"/>
        <v>0</v>
      </c>
      <c r="K57" s="43">
        <f t="shared" si="8"/>
        <v>0</v>
      </c>
      <c r="L57" s="35">
        <v>44713</v>
      </c>
      <c r="M57" s="44"/>
      <c r="N57" s="44"/>
      <c r="O57" s="35">
        <v>14</v>
      </c>
      <c r="P57" s="44"/>
      <c r="Q57" s="44"/>
      <c r="R57" s="35">
        <v>45</v>
      </c>
      <c r="S57" s="44"/>
      <c r="T57" s="44"/>
      <c r="U57" s="44"/>
      <c r="V57" s="44"/>
      <c r="W57" s="44"/>
      <c r="X57" s="44"/>
      <c r="Y57" s="35"/>
      <c r="Z57" s="10"/>
      <c r="AA57" s="10"/>
      <c r="AB57" s="10"/>
      <c r="AC57" s="5">
        <v>6653</v>
      </c>
      <c r="AD57" s="10"/>
      <c r="AE57" s="5">
        <v>0</v>
      </c>
      <c r="AF57" s="10"/>
      <c r="AG57" s="10"/>
      <c r="AH57" s="5">
        <v>36348</v>
      </c>
      <c r="AI57" s="5">
        <v>1652</v>
      </c>
      <c r="AJ57" s="10"/>
    </row>
    <row r="58" spans="1:36" x14ac:dyDescent="0.35">
      <c r="M58">
        <v>42</v>
      </c>
      <c r="N58">
        <v>6</v>
      </c>
      <c r="O58">
        <v>17720</v>
      </c>
      <c r="P58">
        <v>3195</v>
      </c>
      <c r="Q58">
        <v>565</v>
      </c>
      <c r="R58">
        <v>1014</v>
      </c>
      <c r="S58">
        <v>1000</v>
      </c>
      <c r="T58">
        <v>371</v>
      </c>
      <c r="U58">
        <v>80</v>
      </c>
      <c r="V58">
        <v>249</v>
      </c>
      <c r="W58">
        <v>3406</v>
      </c>
      <c r="X58">
        <v>156</v>
      </c>
      <c r="Y58">
        <v>95</v>
      </c>
      <c r="Z58">
        <v>1515</v>
      </c>
      <c r="AA58">
        <v>823</v>
      </c>
      <c r="AB58">
        <v>11685</v>
      </c>
      <c r="AC58">
        <v>5</v>
      </c>
      <c r="AD58">
        <v>80</v>
      </c>
      <c r="AE58">
        <v>72</v>
      </c>
      <c r="AF58">
        <v>1</v>
      </c>
      <c r="AG58">
        <v>1</v>
      </c>
      <c r="AH58">
        <v>53</v>
      </c>
      <c r="AI58">
        <v>0</v>
      </c>
    </row>
    <row r="59" spans="1:36" x14ac:dyDescent="0.35">
      <c r="A59" s="11"/>
    </row>
  </sheetData>
  <hyperlinks>
    <hyperlink ref="A2" r:id="rId1" xr:uid="{A80BC93A-842A-45C2-A12A-ACC8175860C5}"/>
  </hyperlink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B6E4C-EA49-4B33-A5C8-DE1D68200451}">
  <sheetPr>
    <tabColor theme="9" tint="0.39997558519241921"/>
  </sheetPr>
  <dimension ref="A1:Q63"/>
  <sheetViews>
    <sheetView zoomScale="59" zoomScaleNormal="59" workbookViewId="0">
      <selection activeCell="H32" sqref="H32"/>
    </sheetView>
  </sheetViews>
  <sheetFormatPr baseColWidth="10" defaultColWidth="9.36328125" defaultRowHeight="14.5" x14ac:dyDescent="0.35"/>
  <cols>
    <col min="1" max="1" width="23.36328125" customWidth="1"/>
  </cols>
  <sheetData>
    <row r="1" spans="1:17" ht="18.5" x14ac:dyDescent="0.45">
      <c r="A1" s="2" t="s">
        <v>298</v>
      </c>
    </row>
    <row r="2" spans="1:17" x14ac:dyDescent="0.35">
      <c r="A2" t="s">
        <v>229</v>
      </c>
      <c r="B2" t="s">
        <v>299</v>
      </c>
      <c r="C2" s="4" t="s">
        <v>300</v>
      </c>
    </row>
    <row r="3" spans="1:17" x14ac:dyDescent="0.35">
      <c r="B3" s="6" t="s">
        <v>301</v>
      </c>
      <c r="C3" s="6" t="s">
        <v>302</v>
      </c>
      <c r="D3" s="6" t="s">
        <v>303</v>
      </c>
      <c r="E3" s="6" t="s">
        <v>304</v>
      </c>
      <c r="F3" s="6" t="s">
        <v>305</v>
      </c>
      <c r="G3" s="6" t="s">
        <v>306</v>
      </c>
      <c r="H3" s="6" t="s">
        <v>307</v>
      </c>
      <c r="I3" s="6" t="s">
        <v>308</v>
      </c>
      <c r="J3" s="6" t="s">
        <v>309</v>
      </c>
      <c r="K3" s="6" t="s">
        <v>310</v>
      </c>
      <c r="L3" s="6" t="s">
        <v>311</v>
      </c>
      <c r="M3" s="6" t="s">
        <v>312</v>
      </c>
      <c r="N3" s="6" t="s">
        <v>313</v>
      </c>
      <c r="O3" s="6" t="s">
        <v>314</v>
      </c>
      <c r="P3" s="6" t="s">
        <v>315</v>
      </c>
      <c r="Q3" s="6" t="s">
        <v>316</v>
      </c>
    </row>
    <row r="4" spans="1:17" x14ac:dyDescent="0.35">
      <c r="A4" s="6" t="s">
        <v>317</v>
      </c>
      <c r="B4" s="1">
        <v>112.3</v>
      </c>
      <c r="C4" s="1">
        <v>87.8</v>
      </c>
      <c r="D4" s="1">
        <v>72.8</v>
      </c>
      <c r="E4" s="1">
        <v>72.900000000000006</v>
      </c>
      <c r="F4" s="1">
        <v>82.4</v>
      </c>
      <c r="G4" s="1">
        <v>120</v>
      </c>
      <c r="H4" s="1">
        <v>116.1</v>
      </c>
      <c r="I4" s="1">
        <v>147</v>
      </c>
      <c r="J4" s="1">
        <v>186.6</v>
      </c>
      <c r="K4" s="1">
        <v>188.8</v>
      </c>
      <c r="L4" s="1">
        <v>205.3</v>
      </c>
      <c r="M4" s="1">
        <v>300</v>
      </c>
      <c r="N4" s="1">
        <v>264.89999999999998</v>
      </c>
      <c r="O4" s="1">
        <v>182.3</v>
      </c>
      <c r="P4" s="1">
        <v>160.1</v>
      </c>
      <c r="Q4" s="1">
        <v>114.9</v>
      </c>
    </row>
    <row r="5" spans="1:17" x14ac:dyDescent="0.35">
      <c r="A5" s="6" t="s">
        <v>318</v>
      </c>
      <c r="B5" s="1">
        <v>112.3</v>
      </c>
      <c r="C5" s="1">
        <v>87.8</v>
      </c>
      <c r="D5" s="1">
        <v>72.8</v>
      </c>
      <c r="E5" s="1">
        <v>72.900000000000006</v>
      </c>
      <c r="F5" s="1">
        <v>82.4</v>
      </c>
      <c r="G5" s="1">
        <v>120</v>
      </c>
      <c r="H5" s="1">
        <v>116.1</v>
      </c>
      <c r="I5" s="1">
        <v>147</v>
      </c>
      <c r="J5" s="1">
        <v>164.8</v>
      </c>
      <c r="K5" s="1">
        <v>133.5</v>
      </c>
      <c r="L5" s="1">
        <v>137.30000000000001</v>
      </c>
      <c r="M5" s="1">
        <v>141.5</v>
      </c>
      <c r="N5" s="1">
        <v>162.19999999999999</v>
      </c>
      <c r="O5" s="1">
        <v>143.80000000000001</v>
      </c>
      <c r="P5" s="1">
        <v>143.5</v>
      </c>
      <c r="Q5" s="1">
        <v>113.9</v>
      </c>
    </row>
    <row r="57" spans="1:1" x14ac:dyDescent="0.35">
      <c r="A57" t="s">
        <v>319</v>
      </c>
    </row>
    <row r="59" spans="1:1" x14ac:dyDescent="0.35">
      <c r="A59" t="s">
        <v>320</v>
      </c>
    </row>
    <row r="60" spans="1:1" x14ac:dyDescent="0.35">
      <c r="A60" t="s">
        <v>321</v>
      </c>
    </row>
    <row r="62" spans="1:1" x14ac:dyDescent="0.35">
      <c r="A62" t="s">
        <v>322</v>
      </c>
    </row>
    <row r="63" spans="1:1" x14ac:dyDescent="0.35">
      <c r="A63" t="s">
        <v>323</v>
      </c>
    </row>
  </sheetData>
  <hyperlinks>
    <hyperlink ref="C2" r:id="rId1" display="https://www.ssb.no/energi-og-industri/energi/statistikk/elektrisitetspriser" xr:uid="{6F22DC52-5F69-4521-BF51-F3B9174D09C8}"/>
  </hyperlinks>
  <pageMargins left="0.7" right="0.7" top="0.75" bottom="0.75" header="0.3" footer="0.3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82BC2-82CC-4A69-94DE-F1556FBE0F66}">
  <sheetPr>
    <tabColor theme="9" tint="0.39997558519241921"/>
  </sheetPr>
  <dimension ref="A1:AH34"/>
  <sheetViews>
    <sheetView zoomScale="59" zoomScaleNormal="59" workbookViewId="0">
      <selection activeCell="H32" sqref="H32"/>
    </sheetView>
  </sheetViews>
  <sheetFormatPr baseColWidth="10" defaultColWidth="9.36328125" defaultRowHeight="14.5" x14ac:dyDescent="0.35"/>
  <cols>
    <col min="1" max="1" width="23.54296875" customWidth="1"/>
    <col min="2" max="2" width="6.6328125" customWidth="1"/>
    <col min="3" max="34" width="6" bestFit="1" customWidth="1"/>
  </cols>
  <sheetData>
    <row r="1" spans="1:34" ht="18.5" x14ac:dyDescent="0.45">
      <c r="A1" s="2" t="s">
        <v>324</v>
      </c>
      <c r="S1" t="s">
        <v>229</v>
      </c>
      <c r="T1" t="s">
        <v>299</v>
      </c>
      <c r="U1" s="4" t="s">
        <v>325</v>
      </c>
    </row>
    <row r="3" spans="1:34" x14ac:dyDescent="0.35">
      <c r="A3" s="6" t="s">
        <v>326</v>
      </c>
      <c r="B3" s="6" t="s">
        <v>327</v>
      </c>
    </row>
    <row r="4" spans="1:34" x14ac:dyDescent="0.35">
      <c r="B4" s="6" t="s">
        <v>99</v>
      </c>
      <c r="C4" s="6" t="s">
        <v>100</v>
      </c>
      <c r="D4" s="6" t="s">
        <v>101</v>
      </c>
      <c r="E4" s="6" t="s">
        <v>102</v>
      </c>
      <c r="F4" s="6" t="s">
        <v>103</v>
      </c>
      <c r="G4" s="6" t="s">
        <v>104</v>
      </c>
      <c r="H4" s="6" t="s">
        <v>105</v>
      </c>
      <c r="I4" s="6" t="s">
        <v>106</v>
      </c>
      <c r="J4" s="6" t="s">
        <v>107</v>
      </c>
      <c r="K4" s="6" t="s">
        <v>108</v>
      </c>
      <c r="L4" s="6" t="s">
        <v>109</v>
      </c>
      <c r="M4" s="6" t="s">
        <v>110</v>
      </c>
      <c r="N4" s="6" t="s">
        <v>111</v>
      </c>
      <c r="O4" s="6" t="s">
        <v>112</v>
      </c>
      <c r="P4" s="6" t="s">
        <v>113</v>
      </c>
      <c r="Q4" s="6" t="s">
        <v>114</v>
      </c>
      <c r="R4" s="6" t="s">
        <v>115</v>
      </c>
      <c r="S4" s="6" t="s">
        <v>116</v>
      </c>
      <c r="T4" s="6" t="s">
        <v>117</v>
      </c>
      <c r="U4" s="6" t="s">
        <v>118</v>
      </c>
      <c r="V4" s="6" t="s">
        <v>119</v>
      </c>
      <c r="W4" s="6" t="s">
        <v>120</v>
      </c>
      <c r="X4" s="6" t="s">
        <v>121</v>
      </c>
      <c r="Y4" s="6" t="s">
        <v>122</v>
      </c>
      <c r="Z4" s="6" t="s">
        <v>123</v>
      </c>
      <c r="AA4" s="6" t="s">
        <v>124</v>
      </c>
      <c r="AB4" s="6" t="s">
        <v>125</v>
      </c>
      <c r="AC4" s="6" t="s">
        <v>126</v>
      </c>
      <c r="AD4" s="6" t="s">
        <v>127</v>
      </c>
      <c r="AE4" s="6" t="s">
        <v>128</v>
      </c>
      <c r="AF4" s="6" t="s">
        <v>141</v>
      </c>
      <c r="AG4" s="6" t="s">
        <v>153</v>
      </c>
      <c r="AH4" s="6" t="s">
        <v>154</v>
      </c>
    </row>
    <row r="5" spans="1:34" x14ac:dyDescent="0.35">
      <c r="A5" s="6" t="s">
        <v>328</v>
      </c>
      <c r="B5" s="5">
        <v>8245</v>
      </c>
      <c r="C5" s="5">
        <v>8121</v>
      </c>
      <c r="D5" s="5">
        <v>8725</v>
      </c>
      <c r="E5" s="5">
        <v>9257</v>
      </c>
      <c r="F5" s="5">
        <v>10053</v>
      </c>
      <c r="G5" s="5">
        <v>10239</v>
      </c>
      <c r="H5" s="5">
        <v>11132</v>
      </c>
      <c r="I5" s="5">
        <v>11627</v>
      </c>
      <c r="J5" s="5">
        <v>11289</v>
      </c>
      <c r="K5" s="5">
        <v>11805</v>
      </c>
      <c r="L5" s="5">
        <v>13150</v>
      </c>
      <c r="M5" s="5">
        <v>14118</v>
      </c>
      <c r="N5" s="5">
        <v>13786</v>
      </c>
      <c r="O5" s="5">
        <v>13920</v>
      </c>
      <c r="P5" s="5">
        <v>14146</v>
      </c>
      <c r="Q5" s="5">
        <v>14086</v>
      </c>
      <c r="R5" s="5">
        <v>13685</v>
      </c>
      <c r="S5" s="5">
        <v>15142</v>
      </c>
      <c r="T5" s="5">
        <v>14788</v>
      </c>
      <c r="U5" s="5">
        <v>13660</v>
      </c>
      <c r="V5" s="5">
        <v>13763</v>
      </c>
      <c r="W5" s="5">
        <v>13450</v>
      </c>
      <c r="X5" s="5">
        <v>13552</v>
      </c>
      <c r="Y5" s="5">
        <v>13521</v>
      </c>
      <c r="Z5" s="5">
        <v>14210</v>
      </c>
      <c r="AA5" s="5">
        <v>14747</v>
      </c>
      <c r="AB5" s="5">
        <v>14449</v>
      </c>
      <c r="AC5" s="5">
        <v>14185</v>
      </c>
      <c r="AD5" s="5">
        <v>14001</v>
      </c>
      <c r="AE5" s="5">
        <v>13840</v>
      </c>
      <c r="AF5" s="5">
        <v>13141</v>
      </c>
      <c r="AG5" s="5">
        <v>12079</v>
      </c>
      <c r="AH5" s="5">
        <v>12036</v>
      </c>
    </row>
    <row r="6" spans="1:34" x14ac:dyDescent="0.35">
      <c r="A6" s="6" t="s">
        <v>329</v>
      </c>
      <c r="B6" s="5">
        <v>19139</v>
      </c>
      <c r="C6" s="5">
        <v>17619</v>
      </c>
      <c r="D6" s="5">
        <v>15377</v>
      </c>
      <c r="E6" s="5">
        <v>16324</v>
      </c>
      <c r="F6" s="5">
        <v>17274</v>
      </c>
      <c r="G6" s="5">
        <v>16555</v>
      </c>
      <c r="H6" s="5">
        <v>17164</v>
      </c>
      <c r="I6" s="5">
        <v>16853</v>
      </c>
      <c r="J6" s="5">
        <v>17167</v>
      </c>
      <c r="K6" s="5">
        <v>16960</v>
      </c>
      <c r="L6" s="5">
        <v>16822</v>
      </c>
      <c r="M6" s="5">
        <v>16300</v>
      </c>
      <c r="N6" s="5">
        <v>15219</v>
      </c>
      <c r="O6" s="5">
        <v>15082</v>
      </c>
      <c r="P6" s="5">
        <v>15337</v>
      </c>
      <c r="Q6" s="5">
        <v>14875</v>
      </c>
      <c r="R6" s="5">
        <v>14482</v>
      </c>
      <c r="S6" s="5">
        <v>14160</v>
      </c>
      <c r="T6" s="5">
        <v>13717</v>
      </c>
      <c r="U6" s="5">
        <v>11230</v>
      </c>
      <c r="V6" s="5">
        <v>12024</v>
      </c>
      <c r="W6" s="5">
        <v>12033</v>
      </c>
      <c r="X6" s="5">
        <v>11740</v>
      </c>
      <c r="Y6" s="5">
        <v>11782</v>
      </c>
      <c r="Z6" s="5">
        <v>11433</v>
      </c>
      <c r="AA6" s="5">
        <v>11716</v>
      </c>
      <c r="AB6" s="5">
        <v>11387</v>
      </c>
      <c r="AC6" s="5">
        <v>11796</v>
      </c>
      <c r="AD6" s="5">
        <v>11819</v>
      </c>
      <c r="AE6" s="5">
        <v>11371</v>
      </c>
      <c r="AF6" s="5">
        <v>11271</v>
      </c>
      <c r="AG6" s="5">
        <v>11631</v>
      </c>
      <c r="AH6" s="5">
        <v>11476</v>
      </c>
    </row>
    <row r="7" spans="1:34" x14ac:dyDescent="0.35">
      <c r="A7" s="6" t="s">
        <v>330</v>
      </c>
      <c r="B7" s="5">
        <v>341</v>
      </c>
      <c r="C7" s="5">
        <v>396</v>
      </c>
      <c r="D7" s="5">
        <v>390</v>
      </c>
      <c r="E7" s="5">
        <v>409</v>
      </c>
      <c r="F7" s="5">
        <v>466</v>
      </c>
      <c r="G7" s="5">
        <v>468</v>
      </c>
      <c r="H7" s="5">
        <v>560</v>
      </c>
      <c r="I7" s="5">
        <v>493</v>
      </c>
      <c r="J7" s="5">
        <v>538</v>
      </c>
      <c r="K7" s="5">
        <v>523</v>
      </c>
      <c r="L7" s="5">
        <v>485</v>
      </c>
      <c r="M7" s="5">
        <v>541</v>
      </c>
      <c r="N7" s="5">
        <v>583</v>
      </c>
      <c r="O7" s="5">
        <v>714</v>
      </c>
      <c r="P7" s="5">
        <v>605</v>
      </c>
      <c r="Q7" s="5">
        <v>591</v>
      </c>
      <c r="R7" s="5">
        <v>648</v>
      </c>
      <c r="S7" s="5">
        <v>948</v>
      </c>
      <c r="T7" s="5">
        <v>803</v>
      </c>
      <c r="U7" s="5">
        <v>2016</v>
      </c>
      <c r="V7" s="5">
        <v>2454</v>
      </c>
      <c r="W7" s="5">
        <v>2241</v>
      </c>
      <c r="X7" s="5">
        <v>1729</v>
      </c>
      <c r="Y7" s="5">
        <v>1770</v>
      </c>
      <c r="Z7" s="5">
        <v>1767</v>
      </c>
      <c r="AA7" s="5">
        <v>1765</v>
      </c>
      <c r="AB7" s="5">
        <v>1749</v>
      </c>
      <c r="AC7" s="5">
        <v>1906</v>
      </c>
      <c r="AD7" s="5">
        <v>1902</v>
      </c>
      <c r="AE7" s="5">
        <v>1794</v>
      </c>
      <c r="AF7" s="5">
        <v>1732</v>
      </c>
      <c r="AG7" s="5">
        <v>1761</v>
      </c>
      <c r="AH7" s="5">
        <v>1498</v>
      </c>
    </row>
    <row r="8" spans="1:34" x14ac:dyDescent="0.35">
      <c r="A8" s="6" t="s">
        <v>331</v>
      </c>
      <c r="B8" s="5">
        <v>2755</v>
      </c>
      <c r="C8" s="5">
        <v>2490</v>
      </c>
      <c r="D8" s="5">
        <v>2276</v>
      </c>
      <c r="E8" s="5">
        <v>2308</v>
      </c>
      <c r="F8" s="5">
        <v>2329</v>
      </c>
      <c r="G8" s="5">
        <v>2369</v>
      </c>
      <c r="H8" s="5">
        <v>2905</v>
      </c>
      <c r="I8" s="5">
        <v>2469</v>
      </c>
      <c r="J8" s="5">
        <v>2236</v>
      </c>
      <c r="K8" s="5">
        <v>2475</v>
      </c>
      <c r="L8" s="5">
        <v>1924</v>
      </c>
      <c r="M8" s="5">
        <v>2135</v>
      </c>
      <c r="N8" s="5">
        <v>2319</v>
      </c>
      <c r="O8" s="5">
        <v>2703</v>
      </c>
      <c r="P8" s="5">
        <v>2305</v>
      </c>
      <c r="Q8" s="5">
        <v>1827</v>
      </c>
      <c r="R8" s="5">
        <v>1923</v>
      </c>
      <c r="S8" s="5">
        <v>1717</v>
      </c>
      <c r="T8" s="5">
        <v>1537</v>
      </c>
      <c r="U8" s="5">
        <v>1673</v>
      </c>
      <c r="V8" s="5">
        <v>1974</v>
      </c>
      <c r="W8" s="5">
        <v>1437</v>
      </c>
      <c r="X8" s="5">
        <v>1312</v>
      </c>
      <c r="Y8" s="5">
        <v>1252</v>
      </c>
      <c r="Z8" s="5">
        <v>1034</v>
      </c>
      <c r="AA8" s="5">
        <v>929</v>
      </c>
      <c r="AB8" s="5">
        <v>1031</v>
      </c>
      <c r="AC8" s="5">
        <v>906</v>
      </c>
      <c r="AD8" s="5">
        <v>785</v>
      </c>
      <c r="AE8" s="5">
        <v>588</v>
      </c>
      <c r="AF8" s="5">
        <v>514</v>
      </c>
      <c r="AG8" s="5">
        <v>577</v>
      </c>
      <c r="AH8" s="5">
        <v>612</v>
      </c>
    </row>
    <row r="9" spans="1:34" x14ac:dyDescent="0.35">
      <c r="A9" s="6" t="s">
        <v>332</v>
      </c>
      <c r="B9" s="5">
        <v>7426</v>
      </c>
      <c r="C9" s="5">
        <v>7307</v>
      </c>
      <c r="D9" s="5">
        <v>7338</v>
      </c>
      <c r="E9" s="5">
        <v>7511</v>
      </c>
      <c r="F9" s="5">
        <v>7408</v>
      </c>
      <c r="G9" s="5">
        <v>7527</v>
      </c>
      <c r="H9" s="5">
        <v>7902</v>
      </c>
      <c r="I9" s="5">
        <v>7887</v>
      </c>
      <c r="J9" s="5">
        <v>8116</v>
      </c>
      <c r="K9" s="5">
        <v>8543</v>
      </c>
      <c r="L9" s="5">
        <v>8370</v>
      </c>
      <c r="M9" s="5">
        <v>8871</v>
      </c>
      <c r="N9" s="5">
        <v>8947</v>
      </c>
      <c r="O9" s="5">
        <v>9089</v>
      </c>
      <c r="P9" s="5">
        <v>9383</v>
      </c>
      <c r="Q9" s="5">
        <v>9519</v>
      </c>
      <c r="R9" s="5">
        <v>9797</v>
      </c>
      <c r="S9" s="5">
        <v>10029</v>
      </c>
      <c r="T9" s="5">
        <v>9894</v>
      </c>
      <c r="U9" s="5">
        <v>9741</v>
      </c>
      <c r="V9" s="5">
        <v>9991</v>
      </c>
      <c r="W9" s="5">
        <v>9928</v>
      </c>
      <c r="X9" s="5">
        <v>9956</v>
      </c>
      <c r="Y9" s="5">
        <v>10004</v>
      </c>
      <c r="Z9" s="5">
        <v>10216</v>
      </c>
      <c r="AA9" s="5">
        <v>10249</v>
      </c>
      <c r="AB9" s="5">
        <v>9984</v>
      </c>
      <c r="AC9" s="5">
        <v>9116</v>
      </c>
      <c r="AD9" s="5">
        <v>9356</v>
      </c>
      <c r="AE9" s="5">
        <v>8721</v>
      </c>
      <c r="AF9" s="5">
        <v>8334</v>
      </c>
      <c r="AG9" s="5">
        <v>8695</v>
      </c>
      <c r="AH9" s="5">
        <v>8684</v>
      </c>
    </row>
    <row r="10" spans="1:34" x14ac:dyDescent="0.35">
      <c r="A10" s="6" t="s">
        <v>333</v>
      </c>
      <c r="B10" s="5">
        <v>5298</v>
      </c>
      <c r="C10" s="5">
        <v>5109</v>
      </c>
      <c r="D10" s="5">
        <v>5461</v>
      </c>
      <c r="E10" s="5">
        <v>5664</v>
      </c>
      <c r="F10" s="5">
        <v>5858</v>
      </c>
      <c r="G10" s="5">
        <v>6554</v>
      </c>
      <c r="H10" s="5">
        <v>6960</v>
      </c>
      <c r="I10" s="5">
        <v>7246</v>
      </c>
      <c r="J10" s="5">
        <v>7463</v>
      </c>
      <c r="K10" s="5">
        <v>7526</v>
      </c>
      <c r="L10" s="5">
        <v>6499</v>
      </c>
      <c r="M10" s="5">
        <v>6588</v>
      </c>
      <c r="N10" s="5">
        <v>6546</v>
      </c>
      <c r="O10" s="5">
        <v>6471</v>
      </c>
      <c r="P10" s="5">
        <v>6584</v>
      </c>
      <c r="Q10" s="5">
        <v>6428</v>
      </c>
      <c r="R10" s="5">
        <v>6786</v>
      </c>
      <c r="S10" s="5">
        <v>7008</v>
      </c>
      <c r="T10" s="5">
        <v>6789</v>
      </c>
      <c r="U10" s="5">
        <v>6737</v>
      </c>
      <c r="V10" s="5">
        <v>7176</v>
      </c>
      <c r="W10" s="5">
        <v>7267</v>
      </c>
      <c r="X10" s="5">
        <v>7477</v>
      </c>
      <c r="Y10" s="5">
        <v>7600</v>
      </c>
      <c r="Z10" s="5">
        <v>7657</v>
      </c>
      <c r="AA10" s="5">
        <v>7464</v>
      </c>
      <c r="AB10" s="5">
        <v>7392</v>
      </c>
      <c r="AC10" s="5">
        <v>7500</v>
      </c>
      <c r="AD10" s="5">
        <v>7741</v>
      </c>
      <c r="AE10" s="5">
        <v>7676</v>
      </c>
      <c r="AF10" s="5">
        <v>7377</v>
      </c>
      <c r="AG10" s="5">
        <v>7446</v>
      </c>
      <c r="AH10" s="5">
        <v>7683</v>
      </c>
    </row>
    <row r="11" spans="1:34" x14ac:dyDescent="0.35">
      <c r="A11" s="6" t="s">
        <v>334</v>
      </c>
      <c r="B11" s="5">
        <v>4969</v>
      </c>
      <c r="C11" s="5">
        <v>4905</v>
      </c>
      <c r="D11" s="5">
        <v>4878</v>
      </c>
      <c r="E11" s="5">
        <v>4859</v>
      </c>
      <c r="F11" s="5">
        <v>4857</v>
      </c>
      <c r="G11" s="5">
        <v>4900</v>
      </c>
      <c r="H11" s="5">
        <v>4935</v>
      </c>
      <c r="I11" s="5">
        <v>4883</v>
      </c>
      <c r="J11" s="5">
        <v>4872</v>
      </c>
      <c r="K11" s="5">
        <v>4865</v>
      </c>
      <c r="L11" s="5">
        <v>4714</v>
      </c>
      <c r="M11" s="5">
        <v>4654</v>
      </c>
      <c r="N11" s="5">
        <v>4642</v>
      </c>
      <c r="O11" s="5">
        <v>4724</v>
      </c>
      <c r="P11" s="5">
        <v>4688</v>
      </c>
      <c r="Q11" s="5">
        <v>4706</v>
      </c>
      <c r="R11" s="5">
        <v>4615</v>
      </c>
      <c r="S11" s="5">
        <v>4621</v>
      </c>
      <c r="T11" s="5">
        <v>4595</v>
      </c>
      <c r="U11" s="5">
        <v>4560</v>
      </c>
      <c r="V11" s="5">
        <v>4475</v>
      </c>
      <c r="W11" s="5">
        <v>4476</v>
      </c>
      <c r="X11" s="5">
        <v>4488</v>
      </c>
      <c r="Y11" s="5">
        <v>4533</v>
      </c>
      <c r="Z11" s="5">
        <v>4630</v>
      </c>
      <c r="AA11" s="5">
        <v>4690</v>
      </c>
      <c r="AB11" s="5">
        <v>4737</v>
      </c>
      <c r="AC11" s="5">
        <v>4711</v>
      </c>
      <c r="AD11" s="5">
        <v>4725</v>
      </c>
      <c r="AE11" s="5">
        <v>4670</v>
      </c>
      <c r="AF11" s="5">
        <v>4682</v>
      </c>
      <c r="AG11" s="5">
        <v>4740</v>
      </c>
      <c r="AH11" s="5">
        <v>4632</v>
      </c>
    </row>
    <row r="12" spans="1:34" x14ac:dyDescent="0.35">
      <c r="A12" s="6" t="s">
        <v>335</v>
      </c>
      <c r="B12" s="5">
        <v>3091</v>
      </c>
      <c r="C12" s="5">
        <v>2960</v>
      </c>
      <c r="D12" s="5">
        <v>2932</v>
      </c>
      <c r="E12" s="5">
        <v>2976</v>
      </c>
      <c r="F12" s="5">
        <v>3010</v>
      </c>
      <c r="G12" s="5">
        <v>3057</v>
      </c>
      <c r="H12" s="5">
        <v>3004</v>
      </c>
      <c r="I12" s="5">
        <v>3081</v>
      </c>
      <c r="J12" s="5">
        <v>2927</v>
      </c>
      <c r="K12" s="5">
        <v>2916</v>
      </c>
      <c r="L12" s="5">
        <v>3039</v>
      </c>
      <c r="M12" s="5">
        <v>3041</v>
      </c>
      <c r="N12" s="5">
        <v>2892</v>
      </c>
      <c r="O12" s="5">
        <v>2841</v>
      </c>
      <c r="P12" s="5">
        <v>2859</v>
      </c>
      <c r="Q12" s="5">
        <v>2755</v>
      </c>
      <c r="R12" s="5">
        <v>2823</v>
      </c>
      <c r="S12" s="5">
        <v>2825</v>
      </c>
      <c r="T12" s="5">
        <v>2804</v>
      </c>
      <c r="U12" s="5">
        <v>2820</v>
      </c>
      <c r="V12" s="5">
        <v>2876</v>
      </c>
      <c r="W12" s="5">
        <v>2966</v>
      </c>
      <c r="X12" s="5">
        <v>2914</v>
      </c>
      <c r="Y12" s="5">
        <v>2945</v>
      </c>
      <c r="Z12" s="5">
        <v>2859</v>
      </c>
      <c r="AA12" s="5">
        <v>2756</v>
      </c>
      <c r="AB12" s="5">
        <v>2713</v>
      </c>
      <c r="AC12" s="5">
        <v>2624</v>
      </c>
      <c r="AD12" s="5">
        <v>2514</v>
      </c>
      <c r="AE12" s="5">
        <v>2422</v>
      </c>
      <c r="AF12" s="5">
        <v>2375</v>
      </c>
      <c r="AG12" s="5">
        <v>2325</v>
      </c>
      <c r="AH12" s="5">
        <v>2258</v>
      </c>
    </row>
    <row r="14" spans="1:34" x14ac:dyDescent="0.35">
      <c r="B14" s="6" t="s">
        <v>99</v>
      </c>
      <c r="C14" s="6" t="s">
        <v>100</v>
      </c>
      <c r="D14" s="6" t="s">
        <v>101</v>
      </c>
      <c r="E14" s="6" t="s">
        <v>102</v>
      </c>
      <c r="F14" s="6" t="s">
        <v>103</v>
      </c>
      <c r="G14" s="6" t="s">
        <v>104</v>
      </c>
      <c r="H14" s="6" t="s">
        <v>105</v>
      </c>
      <c r="I14" s="6" t="s">
        <v>106</v>
      </c>
      <c r="J14" s="6" t="s">
        <v>107</v>
      </c>
      <c r="K14" s="6" t="s">
        <v>108</v>
      </c>
      <c r="L14" s="6" t="s">
        <v>109</v>
      </c>
      <c r="M14" s="6" t="s">
        <v>110</v>
      </c>
      <c r="N14" s="6" t="s">
        <v>111</v>
      </c>
      <c r="O14" s="6" t="s">
        <v>112</v>
      </c>
      <c r="P14" s="6" t="s">
        <v>113</v>
      </c>
      <c r="Q14" s="6" t="s">
        <v>114</v>
      </c>
      <c r="R14" s="6" t="s">
        <v>115</v>
      </c>
      <c r="S14" s="6" t="s">
        <v>116</v>
      </c>
      <c r="T14" s="6" t="s">
        <v>117</v>
      </c>
      <c r="U14" s="6" t="s">
        <v>118</v>
      </c>
      <c r="V14" s="6" t="s">
        <v>119</v>
      </c>
      <c r="W14" s="6" t="s">
        <v>120</v>
      </c>
      <c r="X14" s="6" t="s">
        <v>121</v>
      </c>
      <c r="Y14" s="6" t="s">
        <v>122</v>
      </c>
      <c r="Z14" s="6" t="s">
        <v>123</v>
      </c>
      <c r="AA14" s="6" t="s">
        <v>124</v>
      </c>
      <c r="AB14" s="6" t="s">
        <v>125</v>
      </c>
      <c r="AC14" s="6" t="s">
        <v>126</v>
      </c>
      <c r="AD14" s="6" t="s">
        <v>127</v>
      </c>
      <c r="AE14" s="6" t="s">
        <v>128</v>
      </c>
      <c r="AF14" s="6" t="s">
        <v>141</v>
      </c>
      <c r="AG14" s="6" t="s">
        <v>153</v>
      </c>
      <c r="AH14" s="6" t="s">
        <v>154</v>
      </c>
    </row>
    <row r="15" spans="1:34" x14ac:dyDescent="0.35">
      <c r="A15" s="6" t="s">
        <v>163</v>
      </c>
      <c r="B15" s="1">
        <f>B5/1000</f>
        <v>8.2449999999999992</v>
      </c>
      <c r="C15" s="1">
        <f t="shared" ref="C15:AH17" si="0">C5/1000</f>
        <v>8.1210000000000004</v>
      </c>
      <c r="D15" s="1">
        <f t="shared" si="0"/>
        <v>8.7249999999999996</v>
      </c>
      <c r="E15" s="1">
        <f t="shared" si="0"/>
        <v>9.2569999999999997</v>
      </c>
      <c r="F15" s="1">
        <f t="shared" si="0"/>
        <v>10.053000000000001</v>
      </c>
      <c r="G15" s="1">
        <f t="shared" si="0"/>
        <v>10.239000000000001</v>
      </c>
      <c r="H15" s="1">
        <f t="shared" si="0"/>
        <v>11.132</v>
      </c>
      <c r="I15" s="1">
        <f t="shared" si="0"/>
        <v>11.627000000000001</v>
      </c>
      <c r="J15" s="1">
        <f t="shared" si="0"/>
        <v>11.289</v>
      </c>
      <c r="K15" s="1">
        <f t="shared" si="0"/>
        <v>11.805</v>
      </c>
      <c r="L15" s="1">
        <f t="shared" si="0"/>
        <v>13.15</v>
      </c>
      <c r="M15" s="1">
        <f t="shared" si="0"/>
        <v>14.118</v>
      </c>
      <c r="N15" s="1">
        <f t="shared" si="0"/>
        <v>13.786</v>
      </c>
      <c r="O15" s="1">
        <f t="shared" si="0"/>
        <v>13.92</v>
      </c>
      <c r="P15" s="1">
        <f t="shared" si="0"/>
        <v>14.146000000000001</v>
      </c>
      <c r="Q15" s="1">
        <f t="shared" si="0"/>
        <v>14.086</v>
      </c>
      <c r="R15" s="1">
        <f t="shared" si="0"/>
        <v>13.685</v>
      </c>
      <c r="S15" s="1">
        <f t="shared" si="0"/>
        <v>15.141999999999999</v>
      </c>
      <c r="T15" s="1">
        <f t="shared" si="0"/>
        <v>14.788</v>
      </c>
      <c r="U15" s="1">
        <f t="shared" si="0"/>
        <v>13.66</v>
      </c>
      <c r="V15" s="1">
        <f t="shared" si="0"/>
        <v>13.763</v>
      </c>
      <c r="W15" s="1">
        <f t="shared" si="0"/>
        <v>13.45</v>
      </c>
      <c r="X15" s="1">
        <f t="shared" si="0"/>
        <v>13.552</v>
      </c>
      <c r="Y15" s="1">
        <f t="shared" si="0"/>
        <v>13.521000000000001</v>
      </c>
      <c r="Z15" s="1">
        <f t="shared" si="0"/>
        <v>14.21</v>
      </c>
      <c r="AA15" s="1">
        <f t="shared" si="0"/>
        <v>14.747</v>
      </c>
      <c r="AB15" s="1">
        <f t="shared" si="0"/>
        <v>14.449</v>
      </c>
      <c r="AC15" s="1">
        <f t="shared" si="0"/>
        <v>14.185</v>
      </c>
      <c r="AD15" s="1">
        <f t="shared" si="0"/>
        <v>14.000999999999999</v>
      </c>
      <c r="AE15" s="1">
        <f t="shared" si="0"/>
        <v>13.84</v>
      </c>
      <c r="AF15" s="1">
        <f t="shared" si="0"/>
        <v>13.141</v>
      </c>
      <c r="AG15" s="1">
        <f t="shared" si="0"/>
        <v>12.079000000000001</v>
      </c>
      <c r="AH15" s="1">
        <f t="shared" si="0"/>
        <v>12.036</v>
      </c>
    </row>
    <row r="16" spans="1:34" x14ac:dyDescent="0.35">
      <c r="A16" s="6" t="s">
        <v>155</v>
      </c>
      <c r="B16" s="1">
        <f>B6/1000</f>
        <v>19.138999999999999</v>
      </c>
      <c r="C16" s="1">
        <f t="shared" si="0"/>
        <v>17.619</v>
      </c>
      <c r="D16" s="1">
        <f t="shared" si="0"/>
        <v>15.377000000000001</v>
      </c>
      <c r="E16" s="1">
        <f t="shared" si="0"/>
        <v>16.324000000000002</v>
      </c>
      <c r="F16" s="1">
        <f t="shared" si="0"/>
        <v>17.274000000000001</v>
      </c>
      <c r="G16" s="1">
        <f t="shared" si="0"/>
        <v>16.555</v>
      </c>
      <c r="H16" s="1">
        <f t="shared" si="0"/>
        <v>17.164000000000001</v>
      </c>
      <c r="I16" s="1">
        <f t="shared" si="0"/>
        <v>16.853000000000002</v>
      </c>
      <c r="J16" s="1">
        <f t="shared" si="0"/>
        <v>17.167000000000002</v>
      </c>
      <c r="K16" s="1">
        <f t="shared" si="0"/>
        <v>16.96</v>
      </c>
      <c r="L16" s="1">
        <f t="shared" si="0"/>
        <v>16.821999999999999</v>
      </c>
      <c r="M16" s="1">
        <f t="shared" si="0"/>
        <v>16.3</v>
      </c>
      <c r="N16" s="1">
        <f t="shared" si="0"/>
        <v>15.218999999999999</v>
      </c>
      <c r="O16" s="1">
        <f t="shared" si="0"/>
        <v>15.082000000000001</v>
      </c>
      <c r="P16" s="1">
        <f t="shared" si="0"/>
        <v>15.337</v>
      </c>
      <c r="Q16" s="1">
        <f t="shared" si="0"/>
        <v>14.875</v>
      </c>
      <c r="R16" s="1">
        <f t="shared" si="0"/>
        <v>14.481999999999999</v>
      </c>
      <c r="S16" s="1">
        <f t="shared" si="0"/>
        <v>14.16</v>
      </c>
      <c r="T16" s="1">
        <f t="shared" si="0"/>
        <v>13.717000000000001</v>
      </c>
      <c r="U16" s="1">
        <f t="shared" si="0"/>
        <v>11.23</v>
      </c>
      <c r="V16" s="1">
        <f t="shared" si="0"/>
        <v>12.023999999999999</v>
      </c>
      <c r="W16" s="1">
        <f t="shared" si="0"/>
        <v>12.032999999999999</v>
      </c>
      <c r="X16" s="1">
        <f t="shared" si="0"/>
        <v>11.74</v>
      </c>
      <c r="Y16" s="1">
        <f t="shared" si="0"/>
        <v>11.782</v>
      </c>
      <c r="Z16" s="1">
        <f t="shared" si="0"/>
        <v>11.433</v>
      </c>
      <c r="AA16" s="1">
        <f t="shared" si="0"/>
        <v>11.715999999999999</v>
      </c>
      <c r="AB16" s="1">
        <f t="shared" si="0"/>
        <v>11.387</v>
      </c>
      <c r="AC16" s="1">
        <f t="shared" si="0"/>
        <v>11.795999999999999</v>
      </c>
      <c r="AD16" s="1">
        <f t="shared" si="0"/>
        <v>11.819000000000001</v>
      </c>
      <c r="AE16" s="1">
        <f t="shared" si="0"/>
        <v>11.371</v>
      </c>
      <c r="AF16" s="1">
        <f t="shared" si="0"/>
        <v>11.271000000000001</v>
      </c>
      <c r="AG16" s="1">
        <f t="shared" si="0"/>
        <v>11.631</v>
      </c>
      <c r="AH16" s="1">
        <f t="shared" si="0"/>
        <v>11.476000000000001</v>
      </c>
    </row>
    <row r="17" spans="1:34" x14ac:dyDescent="0.35">
      <c r="A17" s="6" t="s">
        <v>336</v>
      </c>
      <c r="B17" s="1">
        <f>B7/1000</f>
        <v>0.34100000000000003</v>
      </c>
      <c r="C17" s="1">
        <f t="shared" si="0"/>
        <v>0.39600000000000002</v>
      </c>
      <c r="D17" s="1">
        <f t="shared" si="0"/>
        <v>0.39</v>
      </c>
      <c r="E17" s="1">
        <f t="shared" si="0"/>
        <v>0.40899999999999997</v>
      </c>
      <c r="F17" s="1">
        <f t="shared" si="0"/>
        <v>0.46600000000000003</v>
      </c>
      <c r="G17" s="1">
        <f t="shared" si="0"/>
        <v>0.46800000000000003</v>
      </c>
      <c r="H17" s="1">
        <f t="shared" si="0"/>
        <v>0.56000000000000005</v>
      </c>
      <c r="I17" s="1">
        <f t="shared" si="0"/>
        <v>0.49299999999999999</v>
      </c>
      <c r="J17" s="1">
        <f t="shared" si="0"/>
        <v>0.53800000000000003</v>
      </c>
      <c r="K17" s="1">
        <f t="shared" si="0"/>
        <v>0.52300000000000002</v>
      </c>
      <c r="L17" s="1">
        <f t="shared" si="0"/>
        <v>0.48499999999999999</v>
      </c>
      <c r="M17" s="1">
        <f t="shared" si="0"/>
        <v>0.54100000000000004</v>
      </c>
      <c r="N17" s="1">
        <f t="shared" si="0"/>
        <v>0.58299999999999996</v>
      </c>
      <c r="O17" s="1">
        <f t="shared" si="0"/>
        <v>0.71399999999999997</v>
      </c>
      <c r="P17" s="1">
        <f t="shared" si="0"/>
        <v>0.60499999999999998</v>
      </c>
      <c r="Q17" s="1">
        <f t="shared" si="0"/>
        <v>0.59099999999999997</v>
      </c>
      <c r="R17" s="1">
        <f t="shared" si="0"/>
        <v>0.64800000000000002</v>
      </c>
      <c r="S17" s="1">
        <f t="shared" si="0"/>
        <v>0.94799999999999995</v>
      </c>
      <c r="T17" s="1">
        <f t="shared" si="0"/>
        <v>0.80300000000000005</v>
      </c>
      <c r="U17" s="1">
        <f t="shared" si="0"/>
        <v>2.016</v>
      </c>
      <c r="V17" s="1">
        <f t="shared" si="0"/>
        <v>2.4540000000000002</v>
      </c>
      <c r="W17" s="1">
        <f t="shared" si="0"/>
        <v>2.2410000000000001</v>
      </c>
      <c r="X17" s="1">
        <f t="shared" si="0"/>
        <v>1.7290000000000001</v>
      </c>
      <c r="Y17" s="1">
        <f t="shared" si="0"/>
        <v>1.77</v>
      </c>
      <c r="Z17" s="1">
        <f t="shared" si="0"/>
        <v>1.7669999999999999</v>
      </c>
      <c r="AA17" s="1">
        <f t="shared" si="0"/>
        <v>1.7649999999999999</v>
      </c>
      <c r="AB17" s="1">
        <f t="shared" si="0"/>
        <v>1.7490000000000001</v>
      </c>
      <c r="AC17" s="1">
        <f t="shared" si="0"/>
        <v>1.9059999999999999</v>
      </c>
      <c r="AD17" s="1">
        <f t="shared" si="0"/>
        <v>1.9019999999999999</v>
      </c>
      <c r="AE17" s="1">
        <f t="shared" si="0"/>
        <v>1.794</v>
      </c>
      <c r="AF17" s="1">
        <f t="shared" si="0"/>
        <v>1.732</v>
      </c>
      <c r="AG17" s="1">
        <f t="shared" si="0"/>
        <v>1.7609999999999999</v>
      </c>
      <c r="AH17" s="1">
        <f t="shared" si="0"/>
        <v>1.498</v>
      </c>
    </row>
    <row r="18" spans="1:34" x14ac:dyDescent="0.35">
      <c r="A18" s="6" t="s">
        <v>337</v>
      </c>
      <c r="B18" s="1">
        <f>B9/1000</f>
        <v>7.4260000000000002</v>
      </c>
      <c r="C18" s="1">
        <f t="shared" ref="C18:AH20" si="1">C9/1000</f>
        <v>7.3070000000000004</v>
      </c>
      <c r="D18" s="1">
        <f t="shared" si="1"/>
        <v>7.3380000000000001</v>
      </c>
      <c r="E18" s="1">
        <f t="shared" si="1"/>
        <v>7.5110000000000001</v>
      </c>
      <c r="F18" s="1">
        <f t="shared" si="1"/>
        <v>7.4080000000000004</v>
      </c>
      <c r="G18" s="1">
        <f t="shared" si="1"/>
        <v>7.5270000000000001</v>
      </c>
      <c r="H18" s="1">
        <f t="shared" si="1"/>
        <v>7.9020000000000001</v>
      </c>
      <c r="I18" s="1">
        <f t="shared" si="1"/>
        <v>7.8869999999999996</v>
      </c>
      <c r="J18" s="1">
        <f t="shared" si="1"/>
        <v>8.1159999999999997</v>
      </c>
      <c r="K18" s="1">
        <f t="shared" si="1"/>
        <v>8.5429999999999993</v>
      </c>
      <c r="L18" s="1">
        <f t="shared" si="1"/>
        <v>8.3699999999999992</v>
      </c>
      <c r="M18" s="1">
        <f t="shared" si="1"/>
        <v>8.8710000000000004</v>
      </c>
      <c r="N18" s="1">
        <f t="shared" si="1"/>
        <v>8.9469999999999992</v>
      </c>
      <c r="O18" s="1">
        <f t="shared" si="1"/>
        <v>9.0890000000000004</v>
      </c>
      <c r="P18" s="1">
        <f t="shared" si="1"/>
        <v>9.3829999999999991</v>
      </c>
      <c r="Q18" s="1">
        <f t="shared" si="1"/>
        <v>9.5190000000000001</v>
      </c>
      <c r="R18" s="1">
        <f t="shared" si="1"/>
        <v>9.7970000000000006</v>
      </c>
      <c r="S18" s="1">
        <f t="shared" si="1"/>
        <v>10.029</v>
      </c>
      <c r="T18" s="1">
        <f t="shared" si="1"/>
        <v>9.8940000000000001</v>
      </c>
      <c r="U18" s="1">
        <f t="shared" si="1"/>
        <v>9.7409999999999997</v>
      </c>
      <c r="V18" s="1">
        <f t="shared" si="1"/>
        <v>9.9909999999999997</v>
      </c>
      <c r="W18" s="1">
        <f t="shared" si="1"/>
        <v>9.9280000000000008</v>
      </c>
      <c r="X18" s="1">
        <f t="shared" si="1"/>
        <v>9.9559999999999995</v>
      </c>
      <c r="Y18" s="1">
        <f t="shared" si="1"/>
        <v>10.004</v>
      </c>
      <c r="Z18" s="1">
        <f t="shared" si="1"/>
        <v>10.215999999999999</v>
      </c>
      <c r="AA18" s="1">
        <f t="shared" si="1"/>
        <v>10.249000000000001</v>
      </c>
      <c r="AB18" s="1">
        <f t="shared" si="1"/>
        <v>9.984</v>
      </c>
      <c r="AC18" s="1">
        <f t="shared" si="1"/>
        <v>9.1159999999999997</v>
      </c>
      <c r="AD18" s="1">
        <f t="shared" si="1"/>
        <v>9.3559999999999999</v>
      </c>
      <c r="AE18" s="1">
        <f t="shared" si="1"/>
        <v>8.7210000000000001</v>
      </c>
      <c r="AF18" s="1">
        <f t="shared" si="1"/>
        <v>8.3339999999999996</v>
      </c>
      <c r="AG18" s="1">
        <f t="shared" si="1"/>
        <v>8.6950000000000003</v>
      </c>
      <c r="AH18" s="1">
        <f t="shared" si="1"/>
        <v>8.6839999999999993</v>
      </c>
    </row>
    <row r="19" spans="1:34" x14ac:dyDescent="0.35">
      <c r="A19" s="6" t="s">
        <v>338</v>
      </c>
      <c r="B19" s="1">
        <f>B10/1000</f>
        <v>5.298</v>
      </c>
      <c r="C19" s="1">
        <f t="shared" si="1"/>
        <v>5.109</v>
      </c>
      <c r="D19" s="1">
        <f t="shared" si="1"/>
        <v>5.4610000000000003</v>
      </c>
      <c r="E19" s="1">
        <f t="shared" si="1"/>
        <v>5.6639999999999997</v>
      </c>
      <c r="F19" s="1">
        <f t="shared" si="1"/>
        <v>5.8579999999999997</v>
      </c>
      <c r="G19" s="1">
        <f t="shared" si="1"/>
        <v>6.5540000000000003</v>
      </c>
      <c r="H19" s="1">
        <f t="shared" si="1"/>
        <v>6.96</v>
      </c>
      <c r="I19" s="1">
        <f t="shared" si="1"/>
        <v>7.2460000000000004</v>
      </c>
      <c r="J19" s="1">
        <f t="shared" si="1"/>
        <v>7.4630000000000001</v>
      </c>
      <c r="K19" s="1">
        <f t="shared" si="1"/>
        <v>7.5259999999999998</v>
      </c>
      <c r="L19" s="1">
        <f t="shared" si="1"/>
        <v>6.4989999999999997</v>
      </c>
      <c r="M19" s="1">
        <f t="shared" si="1"/>
        <v>6.5880000000000001</v>
      </c>
      <c r="N19" s="1">
        <f t="shared" si="1"/>
        <v>6.5460000000000003</v>
      </c>
      <c r="O19" s="1">
        <f t="shared" si="1"/>
        <v>6.4710000000000001</v>
      </c>
      <c r="P19" s="1">
        <f t="shared" si="1"/>
        <v>6.5839999999999996</v>
      </c>
      <c r="Q19" s="1">
        <f t="shared" si="1"/>
        <v>6.4279999999999999</v>
      </c>
      <c r="R19" s="1">
        <f t="shared" si="1"/>
        <v>6.7859999999999996</v>
      </c>
      <c r="S19" s="1">
        <f t="shared" si="1"/>
        <v>7.008</v>
      </c>
      <c r="T19" s="1">
        <f t="shared" si="1"/>
        <v>6.7889999999999997</v>
      </c>
      <c r="U19" s="1">
        <f t="shared" si="1"/>
        <v>6.7370000000000001</v>
      </c>
      <c r="V19" s="1">
        <f t="shared" si="1"/>
        <v>7.1760000000000002</v>
      </c>
      <c r="W19" s="1">
        <f t="shared" si="1"/>
        <v>7.2670000000000003</v>
      </c>
      <c r="X19" s="1">
        <f t="shared" si="1"/>
        <v>7.4770000000000003</v>
      </c>
      <c r="Y19" s="1">
        <f t="shared" si="1"/>
        <v>7.6</v>
      </c>
      <c r="Z19" s="1">
        <f t="shared" si="1"/>
        <v>7.657</v>
      </c>
      <c r="AA19" s="1">
        <f t="shared" si="1"/>
        <v>7.4640000000000004</v>
      </c>
      <c r="AB19" s="1">
        <f t="shared" si="1"/>
        <v>7.3920000000000003</v>
      </c>
      <c r="AC19" s="1">
        <f t="shared" si="1"/>
        <v>7.5</v>
      </c>
      <c r="AD19" s="1">
        <f t="shared" si="1"/>
        <v>7.7409999999999997</v>
      </c>
      <c r="AE19" s="1">
        <f t="shared" si="1"/>
        <v>7.6760000000000002</v>
      </c>
      <c r="AF19" s="1">
        <f t="shared" si="1"/>
        <v>7.3769999999999998</v>
      </c>
      <c r="AG19" s="1">
        <f t="shared" si="1"/>
        <v>7.4459999999999997</v>
      </c>
      <c r="AH19" s="1">
        <f t="shared" si="1"/>
        <v>7.6829999999999998</v>
      </c>
    </row>
    <row r="20" spans="1:34" x14ac:dyDescent="0.35">
      <c r="A20" s="6" t="s">
        <v>339</v>
      </c>
      <c r="B20" s="1">
        <f>B11/1000</f>
        <v>4.9690000000000003</v>
      </c>
      <c r="C20" s="1">
        <f t="shared" si="1"/>
        <v>4.9050000000000002</v>
      </c>
      <c r="D20" s="1">
        <f t="shared" si="1"/>
        <v>4.8780000000000001</v>
      </c>
      <c r="E20" s="1">
        <f t="shared" si="1"/>
        <v>4.859</v>
      </c>
      <c r="F20" s="1">
        <f t="shared" si="1"/>
        <v>4.8570000000000002</v>
      </c>
      <c r="G20" s="1">
        <f t="shared" si="1"/>
        <v>4.9000000000000004</v>
      </c>
      <c r="H20" s="1">
        <f t="shared" si="1"/>
        <v>4.9349999999999996</v>
      </c>
      <c r="I20" s="1">
        <f t="shared" si="1"/>
        <v>4.883</v>
      </c>
      <c r="J20" s="1">
        <f t="shared" si="1"/>
        <v>4.8719999999999999</v>
      </c>
      <c r="K20" s="1">
        <f t="shared" si="1"/>
        <v>4.8650000000000002</v>
      </c>
      <c r="L20" s="1">
        <f t="shared" si="1"/>
        <v>4.7140000000000004</v>
      </c>
      <c r="M20" s="1">
        <f t="shared" si="1"/>
        <v>4.6539999999999999</v>
      </c>
      <c r="N20" s="1">
        <f t="shared" si="1"/>
        <v>4.6420000000000003</v>
      </c>
      <c r="O20" s="1">
        <f t="shared" si="1"/>
        <v>4.7240000000000002</v>
      </c>
      <c r="P20" s="1">
        <f t="shared" si="1"/>
        <v>4.6879999999999997</v>
      </c>
      <c r="Q20" s="1">
        <f t="shared" si="1"/>
        <v>4.7060000000000004</v>
      </c>
      <c r="R20" s="1">
        <f t="shared" si="1"/>
        <v>4.6150000000000002</v>
      </c>
      <c r="S20" s="1">
        <f t="shared" si="1"/>
        <v>4.6210000000000004</v>
      </c>
      <c r="T20" s="1">
        <f t="shared" si="1"/>
        <v>4.5949999999999998</v>
      </c>
      <c r="U20" s="1">
        <f t="shared" si="1"/>
        <v>4.5599999999999996</v>
      </c>
      <c r="V20" s="1">
        <f t="shared" si="1"/>
        <v>4.4749999999999996</v>
      </c>
      <c r="W20" s="1">
        <f t="shared" si="1"/>
        <v>4.476</v>
      </c>
      <c r="X20" s="1">
        <f t="shared" si="1"/>
        <v>4.4880000000000004</v>
      </c>
      <c r="Y20" s="1">
        <f t="shared" si="1"/>
        <v>4.5330000000000004</v>
      </c>
      <c r="Z20" s="1">
        <f t="shared" si="1"/>
        <v>4.63</v>
      </c>
      <c r="AA20" s="1">
        <f t="shared" si="1"/>
        <v>4.6900000000000004</v>
      </c>
      <c r="AB20" s="1">
        <f t="shared" si="1"/>
        <v>4.7370000000000001</v>
      </c>
      <c r="AC20" s="1">
        <f t="shared" si="1"/>
        <v>4.7110000000000003</v>
      </c>
      <c r="AD20" s="1">
        <f t="shared" si="1"/>
        <v>4.7249999999999996</v>
      </c>
      <c r="AE20" s="1">
        <f t="shared" si="1"/>
        <v>4.67</v>
      </c>
      <c r="AF20" s="1">
        <f t="shared" si="1"/>
        <v>4.6820000000000004</v>
      </c>
      <c r="AG20" s="1">
        <f t="shared" si="1"/>
        <v>4.74</v>
      </c>
      <c r="AH20" s="1">
        <f t="shared" si="1"/>
        <v>4.6319999999999997</v>
      </c>
    </row>
    <row r="21" spans="1:34" x14ac:dyDescent="0.35">
      <c r="A21" s="6" t="s">
        <v>340</v>
      </c>
      <c r="B21" s="1">
        <f>(B8+B12)/1000</f>
        <v>5.8460000000000001</v>
      </c>
      <c r="C21" s="1">
        <f t="shared" ref="C21:AH21" si="2">(C8+C12)/1000</f>
        <v>5.45</v>
      </c>
      <c r="D21" s="1">
        <f t="shared" si="2"/>
        <v>5.2080000000000002</v>
      </c>
      <c r="E21" s="1">
        <f t="shared" si="2"/>
        <v>5.2839999999999998</v>
      </c>
      <c r="F21" s="1">
        <f t="shared" si="2"/>
        <v>5.3390000000000004</v>
      </c>
      <c r="G21" s="1">
        <f t="shared" si="2"/>
        <v>5.4260000000000002</v>
      </c>
      <c r="H21" s="1">
        <f t="shared" si="2"/>
        <v>5.9089999999999998</v>
      </c>
      <c r="I21" s="1">
        <f t="shared" si="2"/>
        <v>5.55</v>
      </c>
      <c r="J21" s="1">
        <f t="shared" si="2"/>
        <v>5.1630000000000003</v>
      </c>
      <c r="K21" s="1">
        <f t="shared" si="2"/>
        <v>5.391</v>
      </c>
      <c r="L21" s="1">
        <f t="shared" si="2"/>
        <v>4.9630000000000001</v>
      </c>
      <c r="M21" s="1">
        <f t="shared" si="2"/>
        <v>5.1760000000000002</v>
      </c>
      <c r="N21" s="1">
        <f t="shared" si="2"/>
        <v>5.2110000000000003</v>
      </c>
      <c r="O21" s="1">
        <f t="shared" si="2"/>
        <v>5.5439999999999996</v>
      </c>
      <c r="P21" s="1">
        <f t="shared" si="2"/>
        <v>5.1639999999999997</v>
      </c>
      <c r="Q21" s="1">
        <f t="shared" si="2"/>
        <v>4.5819999999999999</v>
      </c>
      <c r="R21" s="1">
        <f t="shared" si="2"/>
        <v>4.7460000000000004</v>
      </c>
      <c r="S21" s="1">
        <f t="shared" si="2"/>
        <v>4.5419999999999998</v>
      </c>
      <c r="T21" s="1">
        <f t="shared" si="2"/>
        <v>4.3410000000000002</v>
      </c>
      <c r="U21" s="1">
        <f t="shared" si="2"/>
        <v>4.4930000000000003</v>
      </c>
      <c r="V21" s="1">
        <f t="shared" si="2"/>
        <v>4.8499999999999996</v>
      </c>
      <c r="W21" s="1">
        <f t="shared" si="2"/>
        <v>4.4029999999999996</v>
      </c>
      <c r="X21" s="1">
        <f t="shared" si="2"/>
        <v>4.226</v>
      </c>
      <c r="Y21" s="1">
        <f t="shared" si="2"/>
        <v>4.1970000000000001</v>
      </c>
      <c r="Z21" s="1">
        <f t="shared" si="2"/>
        <v>3.8929999999999998</v>
      </c>
      <c r="AA21" s="1">
        <f t="shared" si="2"/>
        <v>3.6850000000000001</v>
      </c>
      <c r="AB21" s="1">
        <f t="shared" si="2"/>
        <v>3.7440000000000002</v>
      </c>
      <c r="AC21" s="1">
        <f t="shared" si="2"/>
        <v>3.53</v>
      </c>
      <c r="AD21" s="1">
        <f t="shared" si="2"/>
        <v>3.2989999999999999</v>
      </c>
      <c r="AE21" s="1">
        <f t="shared" si="2"/>
        <v>3.01</v>
      </c>
      <c r="AF21" s="1">
        <f t="shared" si="2"/>
        <v>2.8889999999999998</v>
      </c>
      <c r="AG21" s="1">
        <f t="shared" si="2"/>
        <v>2.9020000000000001</v>
      </c>
      <c r="AH21" s="1">
        <f t="shared" si="2"/>
        <v>2.87</v>
      </c>
    </row>
    <row r="23" spans="1:34" x14ac:dyDescent="0.35">
      <c r="A23" s="6" t="s">
        <v>152</v>
      </c>
      <c r="B23" s="1">
        <f>SUM(B15:B22)</f>
        <v>51.26400000000001</v>
      </c>
      <c r="C23" s="1">
        <f t="shared" ref="C23:AH23" si="3">SUM(C15:C22)</f>
        <v>48.907000000000011</v>
      </c>
      <c r="D23" s="1">
        <f t="shared" si="3"/>
        <v>47.377000000000002</v>
      </c>
      <c r="E23" s="1">
        <f t="shared" si="3"/>
        <v>49.308000000000007</v>
      </c>
      <c r="F23" s="1">
        <f t="shared" si="3"/>
        <v>51.254999999999995</v>
      </c>
      <c r="G23" s="1">
        <f t="shared" si="3"/>
        <v>51.669000000000004</v>
      </c>
      <c r="H23" s="1">
        <f t="shared" si="3"/>
        <v>54.561999999999998</v>
      </c>
      <c r="I23" s="1">
        <f t="shared" si="3"/>
        <v>54.539000000000001</v>
      </c>
      <c r="J23" s="1">
        <f t="shared" si="3"/>
        <v>54.608000000000004</v>
      </c>
      <c r="K23" s="1">
        <f t="shared" si="3"/>
        <v>55.613</v>
      </c>
      <c r="L23" s="1">
        <f t="shared" si="3"/>
        <v>55.003</v>
      </c>
      <c r="M23" s="1">
        <f t="shared" si="3"/>
        <v>56.248000000000005</v>
      </c>
      <c r="N23" s="1">
        <f t="shared" si="3"/>
        <v>54.933999999999997</v>
      </c>
      <c r="O23" s="1">
        <f t="shared" si="3"/>
        <v>55.543999999999997</v>
      </c>
      <c r="P23" s="1">
        <f t="shared" si="3"/>
        <v>55.907000000000011</v>
      </c>
      <c r="Q23" s="1">
        <f t="shared" si="3"/>
        <v>54.786999999999999</v>
      </c>
      <c r="R23" s="1">
        <f t="shared" si="3"/>
        <v>54.759000000000007</v>
      </c>
      <c r="S23" s="1">
        <f t="shared" si="3"/>
        <v>56.45</v>
      </c>
      <c r="T23" s="1">
        <f t="shared" si="3"/>
        <v>54.927000000000007</v>
      </c>
      <c r="U23" s="1">
        <f t="shared" si="3"/>
        <v>52.437000000000005</v>
      </c>
      <c r="V23" s="1">
        <f t="shared" si="3"/>
        <v>54.733000000000004</v>
      </c>
      <c r="W23" s="1">
        <f t="shared" si="3"/>
        <v>53.798000000000002</v>
      </c>
      <c r="X23" s="1">
        <f t="shared" si="3"/>
        <v>53.168000000000006</v>
      </c>
      <c r="Y23" s="1">
        <f t="shared" si="3"/>
        <v>53.407000000000004</v>
      </c>
      <c r="Z23" s="1">
        <f t="shared" si="3"/>
        <v>53.806000000000004</v>
      </c>
      <c r="AA23" s="1">
        <f t="shared" si="3"/>
        <v>54.316000000000003</v>
      </c>
      <c r="AB23" s="1">
        <f t="shared" si="3"/>
        <v>53.442</v>
      </c>
      <c r="AC23" s="1">
        <f t="shared" si="3"/>
        <v>52.744</v>
      </c>
      <c r="AD23" s="1">
        <f t="shared" si="3"/>
        <v>52.843000000000004</v>
      </c>
      <c r="AE23" s="1">
        <f t="shared" si="3"/>
        <v>51.082000000000001</v>
      </c>
      <c r="AF23" s="1">
        <f t="shared" si="3"/>
        <v>49.426000000000002</v>
      </c>
      <c r="AG23" s="1">
        <f t="shared" si="3"/>
        <v>49.253999999999998</v>
      </c>
      <c r="AH23" s="1">
        <f t="shared" si="3"/>
        <v>48.878999999999998</v>
      </c>
    </row>
    <row r="25" spans="1:34" x14ac:dyDescent="0.35">
      <c r="B25" s="6" t="s">
        <v>99</v>
      </c>
      <c r="C25" s="6" t="s">
        <v>104</v>
      </c>
      <c r="D25" s="6" t="s">
        <v>109</v>
      </c>
      <c r="E25" s="6" t="s">
        <v>114</v>
      </c>
      <c r="F25" s="6" t="s">
        <v>119</v>
      </c>
      <c r="G25" s="6" t="s">
        <v>124</v>
      </c>
      <c r="H25" s="6" t="s">
        <v>141</v>
      </c>
      <c r="I25" s="6" t="s">
        <v>154</v>
      </c>
    </row>
    <row r="26" spans="1:34" x14ac:dyDescent="0.35">
      <c r="A26" s="6" t="s">
        <v>163</v>
      </c>
      <c r="B26" s="5">
        <f>B15</f>
        <v>8.2449999999999992</v>
      </c>
      <c r="C26" s="5">
        <f t="shared" ref="C26:C32" si="4">G15</f>
        <v>10.239000000000001</v>
      </c>
      <c r="D26" s="5">
        <f t="shared" ref="D26:D32" si="5">L15</f>
        <v>13.15</v>
      </c>
      <c r="E26" s="5">
        <f t="shared" ref="E26:E32" si="6">Q15</f>
        <v>14.086</v>
      </c>
      <c r="F26" s="5">
        <f t="shared" ref="F26:F32" si="7">V15</f>
        <v>13.763</v>
      </c>
      <c r="G26" s="5">
        <f t="shared" ref="G26:G32" si="8">AA15</f>
        <v>14.747</v>
      </c>
      <c r="H26" s="5">
        <f t="shared" ref="H26:H32" si="9">AF15</f>
        <v>13.141</v>
      </c>
      <c r="I26" s="5">
        <f t="shared" ref="I26:I32" si="10">AH15</f>
        <v>12.036</v>
      </c>
    </row>
    <row r="27" spans="1:34" x14ac:dyDescent="0.35">
      <c r="A27" s="6" t="s">
        <v>155</v>
      </c>
      <c r="B27" s="5">
        <f t="shared" ref="B27:B32" si="11">B16</f>
        <v>19.138999999999999</v>
      </c>
      <c r="C27" s="5">
        <f t="shared" si="4"/>
        <v>16.555</v>
      </c>
      <c r="D27" s="5">
        <f t="shared" si="5"/>
        <v>16.821999999999999</v>
      </c>
      <c r="E27" s="5">
        <f t="shared" si="6"/>
        <v>14.875</v>
      </c>
      <c r="F27" s="5">
        <f t="shared" si="7"/>
        <v>12.023999999999999</v>
      </c>
      <c r="G27" s="5">
        <f t="shared" si="8"/>
        <v>11.715999999999999</v>
      </c>
      <c r="H27" s="5">
        <f t="shared" si="9"/>
        <v>11.271000000000001</v>
      </c>
      <c r="I27" s="5">
        <f t="shared" si="10"/>
        <v>11.476000000000001</v>
      </c>
    </row>
    <row r="28" spans="1:34" x14ac:dyDescent="0.35">
      <c r="A28" s="6" t="s">
        <v>336</v>
      </c>
      <c r="B28" s="5">
        <f t="shared" si="11"/>
        <v>0.34100000000000003</v>
      </c>
      <c r="C28" s="5">
        <f t="shared" si="4"/>
        <v>0.46800000000000003</v>
      </c>
      <c r="D28" s="5">
        <f t="shared" si="5"/>
        <v>0.48499999999999999</v>
      </c>
      <c r="E28" s="5">
        <f t="shared" si="6"/>
        <v>0.59099999999999997</v>
      </c>
      <c r="F28" s="5">
        <f t="shared" si="7"/>
        <v>2.4540000000000002</v>
      </c>
      <c r="G28" s="5">
        <f t="shared" si="8"/>
        <v>1.7649999999999999</v>
      </c>
      <c r="H28" s="5">
        <f t="shared" si="9"/>
        <v>1.732</v>
      </c>
      <c r="I28" s="5">
        <f t="shared" si="10"/>
        <v>1.498</v>
      </c>
    </row>
    <row r="29" spans="1:34" x14ac:dyDescent="0.35">
      <c r="A29" s="6" t="s">
        <v>337</v>
      </c>
      <c r="B29" s="5">
        <f t="shared" si="11"/>
        <v>7.4260000000000002</v>
      </c>
      <c r="C29" s="5">
        <f t="shared" si="4"/>
        <v>7.5270000000000001</v>
      </c>
      <c r="D29" s="5">
        <f t="shared" si="5"/>
        <v>8.3699999999999992</v>
      </c>
      <c r="E29" s="5">
        <f t="shared" si="6"/>
        <v>9.5190000000000001</v>
      </c>
      <c r="F29" s="5">
        <f t="shared" si="7"/>
        <v>9.9909999999999997</v>
      </c>
      <c r="G29" s="5">
        <f t="shared" si="8"/>
        <v>10.249000000000001</v>
      </c>
      <c r="H29" s="5">
        <f t="shared" si="9"/>
        <v>8.3339999999999996</v>
      </c>
      <c r="I29" s="5">
        <f t="shared" si="10"/>
        <v>8.6839999999999993</v>
      </c>
    </row>
    <row r="30" spans="1:34" x14ac:dyDescent="0.35">
      <c r="A30" s="6" t="s">
        <v>338</v>
      </c>
      <c r="B30" s="5">
        <f t="shared" si="11"/>
        <v>5.298</v>
      </c>
      <c r="C30" s="5">
        <f t="shared" si="4"/>
        <v>6.5540000000000003</v>
      </c>
      <c r="D30" s="5">
        <f t="shared" si="5"/>
        <v>6.4989999999999997</v>
      </c>
      <c r="E30" s="5">
        <f t="shared" si="6"/>
        <v>6.4279999999999999</v>
      </c>
      <c r="F30" s="5">
        <f t="shared" si="7"/>
        <v>7.1760000000000002</v>
      </c>
      <c r="G30" s="5">
        <f t="shared" si="8"/>
        <v>7.4640000000000004</v>
      </c>
      <c r="H30" s="5">
        <f t="shared" si="9"/>
        <v>7.3769999999999998</v>
      </c>
      <c r="I30" s="5">
        <f t="shared" si="10"/>
        <v>7.6829999999999998</v>
      </c>
    </row>
    <row r="31" spans="1:34" x14ac:dyDescent="0.35">
      <c r="A31" s="6" t="s">
        <v>339</v>
      </c>
      <c r="B31" s="5">
        <f t="shared" si="11"/>
        <v>4.9690000000000003</v>
      </c>
      <c r="C31" s="5">
        <f t="shared" si="4"/>
        <v>4.9000000000000004</v>
      </c>
      <c r="D31" s="5">
        <f t="shared" si="5"/>
        <v>4.7140000000000004</v>
      </c>
      <c r="E31" s="5">
        <f t="shared" si="6"/>
        <v>4.7060000000000004</v>
      </c>
      <c r="F31" s="5">
        <f t="shared" si="7"/>
        <v>4.4749999999999996</v>
      </c>
      <c r="G31" s="5">
        <f t="shared" si="8"/>
        <v>4.6900000000000004</v>
      </c>
      <c r="H31" s="5">
        <f t="shared" si="9"/>
        <v>4.6820000000000004</v>
      </c>
      <c r="I31" s="5">
        <f t="shared" si="10"/>
        <v>4.6319999999999997</v>
      </c>
    </row>
    <row r="32" spans="1:34" x14ac:dyDescent="0.35">
      <c r="A32" s="6" t="s">
        <v>340</v>
      </c>
      <c r="B32" s="5">
        <f t="shared" si="11"/>
        <v>5.8460000000000001</v>
      </c>
      <c r="C32" s="5">
        <f t="shared" si="4"/>
        <v>5.4260000000000002</v>
      </c>
      <c r="D32" s="5">
        <f t="shared" si="5"/>
        <v>4.9630000000000001</v>
      </c>
      <c r="E32" s="5">
        <f t="shared" si="6"/>
        <v>4.5819999999999999</v>
      </c>
      <c r="F32" s="5">
        <f t="shared" si="7"/>
        <v>4.8499999999999996</v>
      </c>
      <c r="G32" s="5">
        <f t="shared" si="8"/>
        <v>3.6850000000000001</v>
      </c>
      <c r="H32" s="5">
        <f t="shared" si="9"/>
        <v>2.8889999999999998</v>
      </c>
      <c r="I32" s="5">
        <f t="shared" si="10"/>
        <v>2.87</v>
      </c>
    </row>
    <row r="33" spans="1:9" x14ac:dyDescent="0.35">
      <c r="B33" s="5"/>
      <c r="C33" s="5"/>
      <c r="D33" s="5"/>
      <c r="E33" s="5"/>
      <c r="F33" s="5"/>
      <c r="G33" s="5"/>
      <c r="H33" s="5"/>
      <c r="I33" s="5"/>
    </row>
    <row r="34" spans="1:9" x14ac:dyDescent="0.35">
      <c r="A34" s="6" t="s">
        <v>152</v>
      </c>
      <c r="B34" s="5">
        <f>SUM(B26:B33)</f>
        <v>51.26400000000001</v>
      </c>
      <c r="C34" s="5">
        <f t="shared" ref="C34:I34" si="12">SUM(C26:C33)</f>
        <v>51.669000000000004</v>
      </c>
      <c r="D34" s="5">
        <f t="shared" si="12"/>
        <v>55.003</v>
      </c>
      <c r="E34" s="5">
        <f t="shared" si="12"/>
        <v>54.786999999999999</v>
      </c>
      <c r="F34" s="5">
        <f t="shared" si="12"/>
        <v>54.733000000000004</v>
      </c>
      <c r="G34" s="5">
        <f t="shared" si="12"/>
        <v>54.316000000000003</v>
      </c>
      <c r="H34" s="5">
        <f t="shared" si="12"/>
        <v>49.426000000000002</v>
      </c>
      <c r="I34" s="5">
        <f t="shared" si="12"/>
        <v>48.878999999999998</v>
      </c>
    </row>
  </sheetData>
  <hyperlinks>
    <hyperlink ref="U1" r:id="rId1" display="https://www.ssb.no/natur-og-miljo/forurensning-og-klima/statistikk/utslipp-til-luft" xr:uid="{909DCE98-C2FA-4203-88B0-84409A10002C}"/>
  </hyperlinks>
  <pageMargins left="0.7" right="0.7" top="0.75" bottom="0.75" header="0.3" footer="0.3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649D8-03E0-407C-B85C-A6C8023602EC}">
  <dimension ref="A1:DE430"/>
  <sheetViews>
    <sheetView zoomScale="59" zoomScaleNormal="59" workbookViewId="0">
      <selection activeCell="H32" sqref="H32"/>
    </sheetView>
  </sheetViews>
  <sheetFormatPr baseColWidth="10" defaultColWidth="9.36328125" defaultRowHeight="14.5" x14ac:dyDescent="0.35"/>
  <cols>
    <col min="1" max="1" width="20" style="65" customWidth="1"/>
    <col min="2" max="2" width="19.54296875" style="65" customWidth="1"/>
    <col min="3" max="7" width="9.36328125" style="65" customWidth="1"/>
    <col min="8" max="16384" width="9.36328125" style="65"/>
  </cols>
  <sheetData>
    <row r="1" spans="1:109" ht="18.5" x14ac:dyDescent="0.45">
      <c r="A1" s="64" t="s">
        <v>341</v>
      </c>
    </row>
    <row r="2" spans="1:109" x14ac:dyDescent="0.35">
      <c r="A2" s="65" t="s">
        <v>342</v>
      </c>
      <c r="B2" s="66" t="s">
        <v>343</v>
      </c>
    </row>
    <row r="3" spans="1:109" x14ac:dyDescent="0.35">
      <c r="B3" s="66"/>
    </row>
    <row r="4" spans="1:109" x14ac:dyDescent="0.35">
      <c r="D4" s="67" t="s">
        <v>344</v>
      </c>
      <c r="E4" s="67" t="s">
        <v>345</v>
      </c>
      <c r="F4" s="67" t="s">
        <v>346</v>
      </c>
      <c r="G4" s="67" t="s">
        <v>347</v>
      </c>
      <c r="H4" s="67" t="s">
        <v>348</v>
      </c>
      <c r="I4" s="67" t="s">
        <v>349</v>
      </c>
      <c r="J4" s="67" t="s">
        <v>350</v>
      </c>
      <c r="K4" s="67" t="s">
        <v>351</v>
      </c>
      <c r="L4" s="67" t="s">
        <v>352</v>
      </c>
      <c r="M4" s="67" t="s">
        <v>353</v>
      </c>
      <c r="N4" s="67" t="s">
        <v>354</v>
      </c>
      <c r="O4" s="67" t="s">
        <v>355</v>
      </c>
      <c r="P4" s="67" t="s">
        <v>356</v>
      </c>
      <c r="Q4" s="67" t="s">
        <v>357</v>
      </c>
      <c r="R4" s="67" t="s">
        <v>358</v>
      </c>
      <c r="S4" s="67" t="s">
        <v>359</v>
      </c>
      <c r="T4" s="67" t="s">
        <v>360</v>
      </c>
      <c r="U4" s="67" t="s">
        <v>361</v>
      </c>
      <c r="V4" s="67" t="s">
        <v>362</v>
      </c>
      <c r="W4" s="67" t="s">
        <v>363</v>
      </c>
      <c r="X4" s="67" t="s">
        <v>364</v>
      </c>
      <c r="Y4" s="67" t="s">
        <v>365</v>
      </c>
      <c r="Z4" s="67" t="s">
        <v>366</v>
      </c>
      <c r="AA4" s="67" t="s">
        <v>367</v>
      </c>
      <c r="AB4" s="67" t="s">
        <v>368</v>
      </c>
      <c r="AC4" s="67" t="s">
        <v>369</v>
      </c>
      <c r="AD4" s="67" t="s">
        <v>370</v>
      </c>
      <c r="AE4" s="67" t="s">
        <v>371</v>
      </c>
      <c r="AF4" s="67" t="s">
        <v>372</v>
      </c>
      <c r="AG4" s="67" t="s">
        <v>373</v>
      </c>
      <c r="AH4" s="67" t="s">
        <v>374</v>
      </c>
      <c r="AI4" s="67" t="s">
        <v>375</v>
      </c>
      <c r="AJ4" s="67" t="s">
        <v>376</v>
      </c>
      <c r="AK4" s="67" t="s">
        <v>377</v>
      </c>
      <c r="AL4" s="67" t="s">
        <v>378</v>
      </c>
      <c r="AM4" s="67" t="s">
        <v>379</v>
      </c>
      <c r="AN4" s="67" t="s">
        <v>380</v>
      </c>
      <c r="AO4" s="67" t="s">
        <v>381</v>
      </c>
      <c r="AP4" s="67" t="s">
        <v>382</v>
      </c>
      <c r="AQ4" s="67" t="s">
        <v>383</v>
      </c>
      <c r="AR4" s="67" t="s">
        <v>384</v>
      </c>
      <c r="AS4" s="67" t="s">
        <v>385</v>
      </c>
      <c r="AT4" s="67" t="s">
        <v>386</v>
      </c>
      <c r="AU4" s="67" t="s">
        <v>387</v>
      </c>
      <c r="AV4" s="67" t="s">
        <v>388</v>
      </c>
      <c r="AW4" s="67" t="s">
        <v>389</v>
      </c>
      <c r="AX4" s="67" t="s">
        <v>390</v>
      </c>
      <c r="AY4" s="67" t="s">
        <v>391</v>
      </c>
      <c r="AZ4" s="67" t="s">
        <v>392</v>
      </c>
      <c r="BA4" s="67" t="s">
        <v>393</v>
      </c>
      <c r="BB4" s="67" t="s">
        <v>394</v>
      </c>
      <c r="BC4" s="67" t="s">
        <v>395</v>
      </c>
      <c r="BD4" s="67" t="s">
        <v>396</v>
      </c>
      <c r="BE4" s="67" t="s">
        <v>397</v>
      </c>
      <c r="BF4" s="67" t="s">
        <v>398</v>
      </c>
      <c r="BG4" s="67" t="s">
        <v>399</v>
      </c>
      <c r="BH4" s="67" t="s">
        <v>400</v>
      </c>
      <c r="BI4" s="67" t="s">
        <v>401</v>
      </c>
      <c r="BJ4" s="67" t="s">
        <v>402</v>
      </c>
      <c r="BK4" s="67" t="s">
        <v>403</v>
      </c>
      <c r="BL4" s="67" t="s">
        <v>404</v>
      </c>
      <c r="BM4" s="67" t="s">
        <v>405</v>
      </c>
      <c r="BN4" s="67" t="s">
        <v>406</v>
      </c>
      <c r="BO4" s="67" t="s">
        <v>407</v>
      </c>
      <c r="BP4" s="67" t="s">
        <v>408</v>
      </c>
      <c r="BQ4" s="67" t="s">
        <v>409</v>
      </c>
      <c r="BR4" s="67" t="s">
        <v>410</v>
      </c>
      <c r="BS4" s="67" t="s">
        <v>411</v>
      </c>
      <c r="BT4" s="67" t="s">
        <v>412</v>
      </c>
      <c r="BU4" s="67" t="s">
        <v>413</v>
      </c>
      <c r="BV4" s="67" t="s">
        <v>414</v>
      </c>
      <c r="BW4" s="67" t="s">
        <v>415</v>
      </c>
      <c r="BX4" s="67" t="s">
        <v>416</v>
      </c>
      <c r="BY4" s="67" t="s">
        <v>417</v>
      </c>
      <c r="BZ4" s="67" t="s">
        <v>418</v>
      </c>
      <c r="CA4" s="67" t="s">
        <v>419</v>
      </c>
      <c r="CB4" s="67" t="s">
        <v>420</v>
      </c>
      <c r="CC4" s="67" t="s">
        <v>421</v>
      </c>
      <c r="CD4" s="67" t="s">
        <v>422</v>
      </c>
      <c r="CE4" s="67" t="s">
        <v>423</v>
      </c>
      <c r="CF4" s="67" t="s">
        <v>424</v>
      </c>
      <c r="CG4" s="67" t="s">
        <v>425</v>
      </c>
      <c r="CH4" s="67" t="s">
        <v>426</v>
      </c>
      <c r="CI4" s="67" t="s">
        <v>427</v>
      </c>
      <c r="CJ4" s="67" t="s">
        <v>428</v>
      </c>
      <c r="CK4" s="67" t="s">
        <v>429</v>
      </c>
      <c r="CL4" s="67" t="s">
        <v>430</v>
      </c>
      <c r="CM4" s="67" t="s">
        <v>431</v>
      </c>
      <c r="CN4" s="67" t="s">
        <v>432</v>
      </c>
      <c r="CO4" s="67" t="s">
        <v>433</v>
      </c>
      <c r="CP4" s="67" t="s">
        <v>434</v>
      </c>
      <c r="CQ4" s="67" t="s">
        <v>435</v>
      </c>
      <c r="CR4" s="67" t="s">
        <v>436</v>
      </c>
      <c r="CS4" s="67" t="s">
        <v>437</v>
      </c>
      <c r="CT4" s="67" t="s">
        <v>438</v>
      </c>
      <c r="CU4" s="67" t="s">
        <v>439</v>
      </c>
      <c r="CV4" s="67" t="s">
        <v>440</v>
      </c>
      <c r="CW4" s="67" t="s">
        <v>441</v>
      </c>
      <c r="CX4" s="67" t="s">
        <v>442</v>
      </c>
      <c r="CY4" s="67" t="s">
        <v>443</v>
      </c>
      <c r="CZ4" s="67" t="s">
        <v>444</v>
      </c>
      <c r="DA4" s="67" t="s">
        <v>445</v>
      </c>
      <c r="DB4" s="67" t="s">
        <v>446</v>
      </c>
      <c r="DC4" s="67" t="s">
        <v>447</v>
      </c>
      <c r="DD4" s="67" t="s">
        <v>448</v>
      </c>
      <c r="DE4" s="67" t="s">
        <v>449</v>
      </c>
    </row>
    <row r="5" spans="1:109" x14ac:dyDescent="0.35">
      <c r="A5" s="67" t="s">
        <v>450</v>
      </c>
      <c r="B5" s="67" t="s">
        <v>451</v>
      </c>
      <c r="C5" s="67" t="s">
        <v>452</v>
      </c>
      <c r="D5" s="68">
        <v>1895</v>
      </c>
      <c r="E5" s="68">
        <v>1919</v>
      </c>
      <c r="F5" s="68">
        <v>3391</v>
      </c>
      <c r="G5" s="68">
        <v>1974</v>
      </c>
      <c r="H5" s="68">
        <v>1868</v>
      </c>
      <c r="I5" s="68">
        <v>2616</v>
      </c>
      <c r="J5" s="68">
        <v>1764</v>
      </c>
      <c r="K5" s="68">
        <v>2165</v>
      </c>
      <c r="L5" s="68">
        <v>2130</v>
      </c>
      <c r="M5" s="68">
        <v>2044</v>
      </c>
      <c r="N5" s="68">
        <v>2039</v>
      </c>
      <c r="O5" s="68">
        <v>1978</v>
      </c>
      <c r="P5" s="68">
        <v>1906</v>
      </c>
      <c r="Q5" s="68">
        <v>1926</v>
      </c>
      <c r="R5" s="68">
        <v>2594</v>
      </c>
      <c r="S5" s="68">
        <v>1993</v>
      </c>
      <c r="T5" s="68">
        <v>1423</v>
      </c>
      <c r="U5" s="68">
        <v>1906</v>
      </c>
      <c r="V5" s="68">
        <v>1103</v>
      </c>
      <c r="W5" s="68">
        <v>2014</v>
      </c>
      <c r="X5" s="68">
        <v>2629</v>
      </c>
      <c r="Y5" s="68">
        <v>1860</v>
      </c>
      <c r="Z5" s="68">
        <v>2565</v>
      </c>
      <c r="AA5" s="68">
        <v>2315</v>
      </c>
      <c r="AB5" s="68">
        <v>2294</v>
      </c>
      <c r="AC5" s="68">
        <v>1864</v>
      </c>
      <c r="AD5" s="68">
        <v>2834</v>
      </c>
      <c r="AE5" s="68">
        <v>1688</v>
      </c>
      <c r="AF5" s="68">
        <v>2177</v>
      </c>
      <c r="AG5" s="68">
        <v>3948</v>
      </c>
      <c r="AH5" s="68">
        <v>1824</v>
      </c>
      <c r="AI5" s="68">
        <v>2784</v>
      </c>
      <c r="AJ5" s="68">
        <v>3855</v>
      </c>
      <c r="AK5" s="68">
        <v>2664</v>
      </c>
      <c r="AL5" s="68">
        <v>2704</v>
      </c>
      <c r="AM5" s="68">
        <v>4437</v>
      </c>
      <c r="AN5" s="68">
        <v>2128</v>
      </c>
      <c r="AO5" s="68">
        <v>2199</v>
      </c>
      <c r="AP5" s="68">
        <v>5364</v>
      </c>
      <c r="AQ5" s="68">
        <v>3562</v>
      </c>
      <c r="AR5" s="68">
        <v>2910</v>
      </c>
      <c r="AS5" s="68">
        <v>3972</v>
      </c>
      <c r="AT5" s="68">
        <v>2292</v>
      </c>
      <c r="AU5" s="68">
        <v>4157</v>
      </c>
      <c r="AV5" s="68">
        <v>4809</v>
      </c>
      <c r="AW5" s="68">
        <v>4502</v>
      </c>
      <c r="AX5" s="68">
        <v>5090</v>
      </c>
      <c r="AY5" s="68">
        <v>5144</v>
      </c>
      <c r="AZ5" s="68">
        <v>3390</v>
      </c>
      <c r="BA5" s="68">
        <v>4505</v>
      </c>
      <c r="BB5" s="68">
        <v>10726</v>
      </c>
      <c r="BC5" s="68">
        <v>4457</v>
      </c>
      <c r="BD5" s="68">
        <v>4652</v>
      </c>
      <c r="BE5" s="68">
        <v>6839</v>
      </c>
      <c r="BF5" s="68">
        <v>3284</v>
      </c>
      <c r="BG5" s="68">
        <v>4652</v>
      </c>
      <c r="BH5" s="68">
        <v>6053</v>
      </c>
      <c r="BI5" s="68">
        <v>3726</v>
      </c>
      <c r="BJ5" s="68">
        <v>3696</v>
      </c>
      <c r="BK5" s="68">
        <v>3422</v>
      </c>
      <c r="BL5" s="68">
        <v>4227</v>
      </c>
      <c r="BM5" s="68">
        <v>5142</v>
      </c>
      <c r="BN5" s="68">
        <v>6962</v>
      </c>
      <c r="BO5" s="68">
        <v>3665</v>
      </c>
      <c r="BP5" s="68">
        <v>3443</v>
      </c>
      <c r="BQ5" s="68">
        <v>5026</v>
      </c>
      <c r="BR5" s="68">
        <v>4404</v>
      </c>
      <c r="BS5" s="68">
        <v>5702</v>
      </c>
      <c r="BT5" s="68">
        <v>9560</v>
      </c>
      <c r="BU5" s="68">
        <v>7873</v>
      </c>
      <c r="BV5" s="68">
        <v>7032</v>
      </c>
      <c r="BW5" s="68">
        <v>13717</v>
      </c>
      <c r="BX5" s="68">
        <v>5460</v>
      </c>
      <c r="BY5" s="68">
        <v>5074</v>
      </c>
      <c r="BZ5" s="68">
        <v>8623</v>
      </c>
      <c r="CA5" s="68">
        <v>7228</v>
      </c>
      <c r="CB5" s="68">
        <v>8499</v>
      </c>
      <c r="CC5" s="68">
        <v>13182</v>
      </c>
      <c r="CD5" s="68">
        <v>6724</v>
      </c>
      <c r="CE5" s="68">
        <v>11809</v>
      </c>
      <c r="CF5" s="68">
        <v>13949</v>
      </c>
      <c r="CG5" s="68">
        <v>8114</v>
      </c>
      <c r="CH5" s="68">
        <v>11273</v>
      </c>
      <c r="CI5" s="68">
        <v>13803</v>
      </c>
      <c r="CJ5" s="68">
        <v>6659</v>
      </c>
      <c r="CK5" s="68">
        <v>6160</v>
      </c>
      <c r="CL5" s="68">
        <v>13979</v>
      </c>
      <c r="CM5" s="68">
        <v>7203</v>
      </c>
      <c r="CN5" s="68">
        <v>8446</v>
      </c>
      <c r="CO5" s="68">
        <v>11721</v>
      </c>
      <c r="CP5" s="68">
        <v>5123</v>
      </c>
      <c r="CQ5" s="68">
        <v>9247</v>
      </c>
      <c r="CR5" s="68">
        <v>11377</v>
      </c>
      <c r="CS5" s="68">
        <v>9726</v>
      </c>
      <c r="CT5" s="68">
        <v>15915</v>
      </c>
      <c r="CU5" s="68">
        <v>32714</v>
      </c>
      <c r="CV5" s="68">
        <v>1237</v>
      </c>
      <c r="CW5" s="68">
        <v>6183</v>
      </c>
      <c r="CX5" s="68">
        <v>16812</v>
      </c>
      <c r="CY5" s="68">
        <v>7471</v>
      </c>
      <c r="CZ5" s="68">
        <v>10772</v>
      </c>
      <c r="DA5" s="68">
        <v>12802</v>
      </c>
      <c r="DB5" s="68">
        <v>6148</v>
      </c>
      <c r="DC5" s="68">
        <v>9251</v>
      </c>
      <c r="DD5" s="68">
        <v>9000</v>
      </c>
      <c r="DE5" s="68">
        <v>7516</v>
      </c>
    </row>
    <row r="6" spans="1:109" x14ac:dyDescent="0.35">
      <c r="C6" s="67" t="s">
        <v>453</v>
      </c>
      <c r="D6" s="68">
        <v>7538</v>
      </c>
      <c r="E6" s="68">
        <v>7650</v>
      </c>
      <c r="F6" s="68">
        <v>9396</v>
      </c>
      <c r="G6" s="68">
        <v>9272</v>
      </c>
      <c r="H6" s="68">
        <v>8500</v>
      </c>
      <c r="I6" s="68">
        <v>9675</v>
      </c>
      <c r="J6" s="68">
        <v>9063</v>
      </c>
      <c r="K6" s="68">
        <v>9095</v>
      </c>
      <c r="L6" s="68">
        <v>8748</v>
      </c>
      <c r="M6" s="68">
        <v>9168</v>
      </c>
      <c r="N6" s="68">
        <v>8619</v>
      </c>
      <c r="O6" s="68">
        <v>9654</v>
      </c>
      <c r="P6" s="68">
        <v>7115</v>
      </c>
      <c r="Q6" s="68">
        <v>7518</v>
      </c>
      <c r="R6" s="68">
        <v>7907</v>
      </c>
      <c r="S6" s="68">
        <v>8597</v>
      </c>
      <c r="T6" s="68">
        <v>8014</v>
      </c>
      <c r="U6" s="68">
        <v>8625</v>
      </c>
      <c r="V6" s="68">
        <v>7050</v>
      </c>
      <c r="W6" s="68">
        <v>7567</v>
      </c>
      <c r="X6" s="68">
        <v>7253</v>
      </c>
      <c r="Y6" s="68">
        <v>6892</v>
      </c>
      <c r="Z6" s="68">
        <v>7383</v>
      </c>
      <c r="AA6" s="68">
        <v>8572</v>
      </c>
      <c r="AB6" s="68">
        <v>6367</v>
      </c>
      <c r="AC6" s="68">
        <v>6166</v>
      </c>
      <c r="AD6" s="68">
        <v>6844</v>
      </c>
      <c r="AE6" s="68">
        <v>6569</v>
      </c>
      <c r="AF6" s="68">
        <v>7708</v>
      </c>
      <c r="AG6" s="68">
        <v>6622</v>
      </c>
      <c r="AH6" s="68">
        <v>5759</v>
      </c>
      <c r="AI6" s="68">
        <v>6256</v>
      </c>
      <c r="AJ6" s="68">
        <v>5412</v>
      </c>
      <c r="AK6" s="68">
        <v>5352</v>
      </c>
      <c r="AL6" s="68">
        <v>6255</v>
      </c>
      <c r="AM6" s="68">
        <v>6689</v>
      </c>
      <c r="AN6" s="68">
        <v>4295</v>
      </c>
      <c r="AO6" s="68">
        <v>4536</v>
      </c>
      <c r="AP6" s="68">
        <v>5177</v>
      </c>
      <c r="AQ6" s="68">
        <v>6381</v>
      </c>
      <c r="AR6" s="68">
        <v>5704</v>
      </c>
      <c r="AS6" s="68">
        <v>6080</v>
      </c>
      <c r="AT6" s="68">
        <v>4587</v>
      </c>
      <c r="AU6" s="68">
        <v>6696</v>
      </c>
      <c r="AV6" s="68">
        <v>3000</v>
      </c>
      <c r="AW6" s="68">
        <v>3805</v>
      </c>
      <c r="AX6" s="68">
        <v>4149</v>
      </c>
      <c r="AY6" s="68">
        <v>4280</v>
      </c>
      <c r="AZ6" s="68">
        <v>3243</v>
      </c>
      <c r="BA6" s="68">
        <v>3923</v>
      </c>
      <c r="BB6" s="68">
        <v>4093</v>
      </c>
      <c r="BC6" s="68">
        <v>4316</v>
      </c>
      <c r="BD6" s="68">
        <v>4574</v>
      </c>
      <c r="BE6" s="68">
        <v>4029</v>
      </c>
      <c r="BF6" s="68">
        <v>3116</v>
      </c>
      <c r="BG6" s="68">
        <v>4391</v>
      </c>
      <c r="BH6" s="68">
        <v>2403</v>
      </c>
      <c r="BI6" s="68">
        <v>2686</v>
      </c>
      <c r="BJ6" s="68">
        <v>2424</v>
      </c>
      <c r="BK6" s="68">
        <v>3747</v>
      </c>
      <c r="BL6" s="68">
        <v>1867</v>
      </c>
      <c r="BM6" s="68">
        <v>1917</v>
      </c>
      <c r="BN6" s="68">
        <v>1917</v>
      </c>
      <c r="BO6" s="68">
        <v>1467</v>
      </c>
      <c r="BP6" s="68">
        <v>1556</v>
      </c>
      <c r="BQ6" s="68">
        <v>2400</v>
      </c>
      <c r="BR6" s="68">
        <v>1966</v>
      </c>
      <c r="BS6" s="68">
        <v>1976</v>
      </c>
      <c r="BT6" s="68">
        <v>1393</v>
      </c>
      <c r="BU6" s="68">
        <v>1149</v>
      </c>
      <c r="BV6" s="68">
        <v>1064</v>
      </c>
      <c r="BW6" s="68">
        <v>1192</v>
      </c>
      <c r="BX6" s="68">
        <v>883</v>
      </c>
      <c r="BY6" s="68">
        <v>1011</v>
      </c>
      <c r="BZ6" s="68">
        <v>977</v>
      </c>
      <c r="CA6" s="68">
        <v>1049</v>
      </c>
      <c r="CB6" s="68">
        <v>787</v>
      </c>
      <c r="CC6" s="68">
        <v>1154</v>
      </c>
      <c r="CD6" s="68">
        <v>643</v>
      </c>
      <c r="CE6" s="68">
        <v>963</v>
      </c>
      <c r="CF6" s="68">
        <v>615</v>
      </c>
      <c r="CG6" s="68">
        <v>455</v>
      </c>
      <c r="CH6" s="68">
        <v>551</v>
      </c>
      <c r="CI6" s="68">
        <v>983</v>
      </c>
      <c r="CJ6" s="68">
        <v>271</v>
      </c>
      <c r="CK6" s="68">
        <v>532</v>
      </c>
      <c r="CL6" s="68">
        <v>536</v>
      </c>
      <c r="CM6" s="68">
        <v>517</v>
      </c>
      <c r="CN6" s="68">
        <v>548</v>
      </c>
      <c r="CO6" s="68">
        <v>714</v>
      </c>
      <c r="CP6" s="68">
        <v>454</v>
      </c>
      <c r="CQ6" s="68">
        <v>596</v>
      </c>
      <c r="CR6" s="68">
        <v>577</v>
      </c>
      <c r="CS6" s="68">
        <v>581</v>
      </c>
      <c r="CT6" s="68">
        <v>510</v>
      </c>
      <c r="CU6" s="68">
        <v>1219</v>
      </c>
      <c r="CV6" s="68">
        <v>149</v>
      </c>
      <c r="CW6" s="68">
        <v>258</v>
      </c>
      <c r="CX6" s="68">
        <v>431</v>
      </c>
      <c r="CY6" s="68">
        <v>343</v>
      </c>
      <c r="CZ6" s="68">
        <v>367</v>
      </c>
      <c r="DA6" s="68">
        <v>455</v>
      </c>
      <c r="DB6" s="68">
        <v>256</v>
      </c>
      <c r="DC6" s="68">
        <v>356</v>
      </c>
      <c r="DD6" s="68">
        <v>216</v>
      </c>
      <c r="DE6" s="68">
        <v>227</v>
      </c>
    </row>
    <row r="7" spans="1:109" x14ac:dyDescent="0.35">
      <c r="C7" s="67" t="s">
        <v>454</v>
      </c>
      <c r="D7" s="68">
        <v>1114</v>
      </c>
      <c r="E7" s="68">
        <v>1117</v>
      </c>
      <c r="F7" s="68">
        <v>1406</v>
      </c>
      <c r="G7" s="68">
        <v>1557</v>
      </c>
      <c r="H7" s="68">
        <v>1687</v>
      </c>
      <c r="I7" s="68">
        <v>1937</v>
      </c>
      <c r="J7" s="68">
        <v>1589</v>
      </c>
      <c r="K7" s="68">
        <v>1361</v>
      </c>
      <c r="L7" s="68">
        <v>1568</v>
      </c>
      <c r="M7" s="68">
        <v>2003</v>
      </c>
      <c r="N7" s="68">
        <v>1960</v>
      </c>
      <c r="O7" s="68">
        <v>1457</v>
      </c>
      <c r="P7" s="68">
        <v>1993</v>
      </c>
      <c r="Q7" s="68">
        <v>2798</v>
      </c>
      <c r="R7" s="68">
        <v>3393</v>
      </c>
      <c r="S7" s="68">
        <v>3552</v>
      </c>
      <c r="T7" s="68">
        <v>3449</v>
      </c>
      <c r="U7" s="68">
        <v>3177</v>
      </c>
      <c r="V7" s="68">
        <v>2916</v>
      </c>
      <c r="W7" s="68">
        <v>3676</v>
      </c>
      <c r="X7" s="68">
        <v>3991</v>
      </c>
      <c r="Y7" s="68">
        <v>3209</v>
      </c>
      <c r="Z7" s="68">
        <v>3267</v>
      </c>
      <c r="AA7" s="68">
        <v>2735</v>
      </c>
      <c r="AB7" s="68">
        <v>4419</v>
      </c>
      <c r="AC7" s="68">
        <v>3772</v>
      </c>
      <c r="AD7" s="68">
        <v>3729</v>
      </c>
      <c r="AE7" s="68">
        <v>3099</v>
      </c>
      <c r="AF7" s="68">
        <v>4314</v>
      </c>
      <c r="AG7" s="68">
        <v>3673</v>
      </c>
      <c r="AH7" s="68">
        <v>3905</v>
      </c>
      <c r="AI7" s="68">
        <v>4397</v>
      </c>
      <c r="AJ7" s="68">
        <v>4238</v>
      </c>
      <c r="AK7" s="68">
        <v>4476</v>
      </c>
      <c r="AL7" s="68">
        <v>4804</v>
      </c>
      <c r="AM7" s="68">
        <v>4966</v>
      </c>
      <c r="AN7" s="68">
        <v>2805</v>
      </c>
      <c r="AO7" s="68">
        <v>3467</v>
      </c>
      <c r="AP7" s="68">
        <v>3863</v>
      </c>
      <c r="AQ7" s="68">
        <v>4124</v>
      </c>
      <c r="AR7" s="68">
        <v>4444</v>
      </c>
      <c r="AS7" s="68">
        <v>5809</v>
      </c>
      <c r="AT7" s="68">
        <v>2739</v>
      </c>
      <c r="AU7" s="68">
        <v>3687</v>
      </c>
      <c r="AV7" s="68">
        <v>2820</v>
      </c>
      <c r="AW7" s="68">
        <v>3371</v>
      </c>
      <c r="AX7" s="68">
        <v>3081</v>
      </c>
      <c r="AY7" s="68">
        <v>3054</v>
      </c>
      <c r="AZ7" s="68">
        <v>2364</v>
      </c>
      <c r="BA7" s="68">
        <v>2678</v>
      </c>
      <c r="BB7" s="68">
        <v>3568</v>
      </c>
      <c r="BC7" s="68">
        <v>2497</v>
      </c>
      <c r="BD7" s="68">
        <v>3907</v>
      </c>
      <c r="BE7" s="68">
        <v>3283</v>
      </c>
      <c r="BF7" s="68">
        <v>2226</v>
      </c>
      <c r="BG7" s="68">
        <v>2862</v>
      </c>
      <c r="BH7" s="68">
        <v>2653</v>
      </c>
      <c r="BI7" s="68">
        <v>4019</v>
      </c>
      <c r="BJ7" s="68">
        <v>3927</v>
      </c>
      <c r="BK7" s="68">
        <v>4095</v>
      </c>
      <c r="BL7" s="68">
        <v>3468</v>
      </c>
      <c r="BM7" s="68">
        <v>3291</v>
      </c>
      <c r="BN7" s="68">
        <v>3574</v>
      </c>
      <c r="BO7" s="68">
        <v>2292</v>
      </c>
      <c r="BP7" s="68">
        <v>3004</v>
      </c>
      <c r="BQ7" s="68">
        <v>4030</v>
      </c>
      <c r="BR7" s="68">
        <v>3401</v>
      </c>
      <c r="BS7" s="68">
        <v>3132</v>
      </c>
      <c r="BT7" s="68">
        <v>4603</v>
      </c>
      <c r="BU7" s="68">
        <v>3932</v>
      </c>
      <c r="BV7" s="68">
        <v>4439</v>
      </c>
      <c r="BW7" s="68">
        <v>5672</v>
      </c>
      <c r="BX7" s="68">
        <v>3961</v>
      </c>
      <c r="BY7" s="68">
        <v>4604</v>
      </c>
      <c r="BZ7" s="68">
        <v>5730</v>
      </c>
      <c r="CA7" s="68">
        <v>4891</v>
      </c>
      <c r="CB7" s="68">
        <v>4787</v>
      </c>
      <c r="CC7" s="68">
        <v>6060</v>
      </c>
      <c r="CD7" s="68">
        <v>3136</v>
      </c>
      <c r="CE7" s="68">
        <v>3657</v>
      </c>
      <c r="CF7" s="68">
        <v>3441</v>
      </c>
      <c r="CG7" s="68">
        <v>3012</v>
      </c>
      <c r="CH7" s="68">
        <v>3451</v>
      </c>
      <c r="CI7" s="68">
        <v>5779</v>
      </c>
      <c r="CJ7" s="68">
        <v>1029</v>
      </c>
      <c r="CK7" s="68">
        <v>1458</v>
      </c>
      <c r="CL7" s="68">
        <v>1720</v>
      </c>
      <c r="CM7" s="68">
        <v>2002</v>
      </c>
      <c r="CN7" s="68">
        <v>2546</v>
      </c>
      <c r="CO7" s="68">
        <v>2467</v>
      </c>
      <c r="CP7" s="68">
        <v>1670</v>
      </c>
      <c r="CQ7" s="68">
        <v>2520</v>
      </c>
      <c r="CR7" s="68">
        <v>2686</v>
      </c>
      <c r="CS7" s="68">
        <v>2251</v>
      </c>
      <c r="CT7" s="68">
        <v>3087</v>
      </c>
      <c r="CU7" s="68">
        <v>5566</v>
      </c>
      <c r="CV7" s="68">
        <v>475</v>
      </c>
      <c r="CW7" s="68">
        <v>1000</v>
      </c>
      <c r="CX7" s="68">
        <v>2130</v>
      </c>
      <c r="CY7" s="68">
        <v>1163</v>
      </c>
      <c r="CZ7" s="68">
        <v>2205</v>
      </c>
      <c r="DA7" s="68">
        <v>2312</v>
      </c>
      <c r="DB7" s="68">
        <v>1123</v>
      </c>
      <c r="DC7" s="68">
        <v>1478</v>
      </c>
      <c r="DD7" s="68">
        <v>1131</v>
      </c>
      <c r="DE7" s="68">
        <v>1186</v>
      </c>
    </row>
    <row r="8" spans="1:109" x14ac:dyDescent="0.35">
      <c r="C8" s="67" t="s">
        <v>455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8">
        <v>0</v>
      </c>
      <c r="Y8" s="68">
        <v>0</v>
      </c>
      <c r="Z8" s="68">
        <v>0</v>
      </c>
      <c r="AA8" s="68">
        <v>0</v>
      </c>
      <c r="AB8" s="68">
        <v>0</v>
      </c>
      <c r="AC8" s="68">
        <v>0</v>
      </c>
      <c r="AD8" s="68">
        <v>0</v>
      </c>
      <c r="AE8" s="68">
        <v>0</v>
      </c>
      <c r="AF8" s="68">
        <v>0</v>
      </c>
      <c r="AG8" s="68">
        <v>0</v>
      </c>
      <c r="AH8" s="68">
        <v>0</v>
      </c>
      <c r="AI8" s="68">
        <v>0</v>
      </c>
      <c r="AJ8" s="68">
        <v>0</v>
      </c>
      <c r="AK8" s="68">
        <v>0</v>
      </c>
      <c r="AL8" s="68">
        <v>0</v>
      </c>
      <c r="AM8" s="68">
        <v>0</v>
      </c>
      <c r="AN8" s="68">
        <v>0</v>
      </c>
      <c r="AO8" s="68">
        <v>0</v>
      </c>
      <c r="AP8" s="68">
        <v>0</v>
      </c>
      <c r="AQ8" s="68">
        <v>0</v>
      </c>
      <c r="AR8" s="68">
        <v>0</v>
      </c>
      <c r="AS8" s="68">
        <v>0</v>
      </c>
      <c r="AT8" s="68">
        <v>0</v>
      </c>
      <c r="AU8" s="68">
        <v>0</v>
      </c>
      <c r="AV8" s="68">
        <v>0</v>
      </c>
      <c r="AW8" s="68">
        <v>0</v>
      </c>
      <c r="AX8" s="68">
        <v>0</v>
      </c>
      <c r="AY8" s="68">
        <v>0</v>
      </c>
      <c r="AZ8" s="68">
        <v>0</v>
      </c>
      <c r="BA8" s="68"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>
        <v>0</v>
      </c>
      <c r="BV8" s="68">
        <v>0</v>
      </c>
      <c r="BW8" s="68">
        <v>0</v>
      </c>
      <c r="BX8" s="68">
        <v>0</v>
      </c>
      <c r="BY8" s="68">
        <v>0</v>
      </c>
      <c r="BZ8" s="68">
        <v>0</v>
      </c>
      <c r="CA8" s="68">
        <v>0</v>
      </c>
      <c r="CB8" s="68">
        <v>0</v>
      </c>
      <c r="CC8" s="68">
        <v>0</v>
      </c>
      <c r="CD8" s="68">
        <v>0</v>
      </c>
      <c r="CE8" s="68">
        <v>0</v>
      </c>
      <c r="CF8" s="68">
        <v>0</v>
      </c>
      <c r="CG8" s="68">
        <v>0</v>
      </c>
      <c r="CH8" s="68">
        <v>0</v>
      </c>
      <c r="CI8" s="68">
        <v>0</v>
      </c>
      <c r="CJ8" s="68">
        <v>0</v>
      </c>
      <c r="CK8" s="68">
        <v>0</v>
      </c>
      <c r="CL8" s="68">
        <v>0</v>
      </c>
      <c r="CM8" s="68">
        <v>0</v>
      </c>
      <c r="CN8" s="68">
        <v>0</v>
      </c>
      <c r="CO8" s="68">
        <v>0</v>
      </c>
      <c r="CP8" s="68">
        <v>0</v>
      </c>
      <c r="CQ8" s="68">
        <v>0</v>
      </c>
      <c r="CR8" s="68">
        <v>0</v>
      </c>
      <c r="CS8" s="68">
        <v>0</v>
      </c>
      <c r="CT8" s="68">
        <v>0</v>
      </c>
      <c r="CU8" s="68">
        <v>0</v>
      </c>
      <c r="CV8" s="68">
        <v>0</v>
      </c>
      <c r="CW8" s="68">
        <v>0</v>
      </c>
      <c r="CX8" s="68">
        <v>0</v>
      </c>
      <c r="CY8" s="68">
        <v>0</v>
      </c>
      <c r="CZ8" s="68">
        <v>0</v>
      </c>
      <c r="DA8" s="68">
        <v>0</v>
      </c>
      <c r="DB8" s="68">
        <v>0</v>
      </c>
      <c r="DC8" s="68">
        <v>0</v>
      </c>
      <c r="DD8" s="68">
        <v>0</v>
      </c>
      <c r="DE8" s="68">
        <v>0</v>
      </c>
    </row>
    <row r="9" spans="1:109" x14ac:dyDescent="0.35">
      <c r="A9" s="67" t="s">
        <v>456</v>
      </c>
      <c r="B9" s="67" t="s">
        <v>451</v>
      </c>
      <c r="C9" s="67" t="s">
        <v>452</v>
      </c>
      <c r="D9" s="68">
        <v>0</v>
      </c>
      <c r="E9" s="68">
        <v>0</v>
      </c>
      <c r="F9" s="68">
        <v>2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3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10</v>
      </c>
      <c r="AJ9" s="68">
        <v>0</v>
      </c>
      <c r="AK9" s="68">
        <v>0</v>
      </c>
      <c r="AL9" s="68">
        <v>4</v>
      </c>
      <c r="AM9" s="68">
        <v>1</v>
      </c>
      <c r="AN9" s="68">
        <v>0</v>
      </c>
      <c r="AO9" s="68">
        <v>1</v>
      </c>
      <c r="AP9" s="68">
        <v>0</v>
      </c>
      <c r="AQ9" s="68">
        <v>0</v>
      </c>
      <c r="AR9" s="68">
        <v>1</v>
      </c>
      <c r="AS9" s="68">
        <v>6</v>
      </c>
      <c r="AT9" s="68">
        <v>3</v>
      </c>
      <c r="AU9" s="68">
        <v>5</v>
      </c>
      <c r="AV9" s="68">
        <v>0</v>
      </c>
      <c r="AW9" s="68">
        <v>2</v>
      </c>
      <c r="AX9" s="68">
        <v>0</v>
      </c>
      <c r="AY9" s="68">
        <v>0</v>
      </c>
      <c r="AZ9" s="68">
        <v>6</v>
      </c>
      <c r="BA9" s="68">
        <v>3</v>
      </c>
      <c r="BB9" s="68">
        <v>10</v>
      </c>
      <c r="BC9" s="68">
        <v>14</v>
      </c>
      <c r="BD9" s="68">
        <v>33</v>
      </c>
      <c r="BE9" s="68">
        <v>29</v>
      </c>
      <c r="BF9" s="68">
        <v>49</v>
      </c>
      <c r="BG9" s="68">
        <v>9</v>
      </c>
      <c r="BH9" s="68">
        <v>1</v>
      </c>
      <c r="BI9" s="68">
        <v>1</v>
      </c>
      <c r="BJ9" s="68">
        <v>1</v>
      </c>
      <c r="BK9" s="68">
        <v>2</v>
      </c>
      <c r="BL9" s="68">
        <v>1</v>
      </c>
      <c r="BM9" s="68">
        <v>1</v>
      </c>
      <c r="BN9" s="68">
        <v>8</v>
      </c>
      <c r="BO9" s="68">
        <v>3</v>
      </c>
      <c r="BP9" s="68">
        <v>23</v>
      </c>
      <c r="BQ9" s="68">
        <v>60</v>
      </c>
      <c r="BR9" s="68">
        <v>4</v>
      </c>
      <c r="BS9" s="68">
        <v>8</v>
      </c>
      <c r="BT9" s="68">
        <v>2</v>
      </c>
      <c r="BU9" s="68">
        <v>105</v>
      </c>
      <c r="BV9" s="68">
        <v>22</v>
      </c>
      <c r="BW9" s="68">
        <v>13</v>
      </c>
      <c r="BX9" s="68">
        <v>19</v>
      </c>
      <c r="BY9" s="68">
        <v>0</v>
      </c>
      <c r="BZ9" s="68">
        <v>3</v>
      </c>
      <c r="CA9" s="68">
        <v>2</v>
      </c>
      <c r="CB9" s="68">
        <v>4</v>
      </c>
      <c r="CC9" s="68">
        <v>41</v>
      </c>
      <c r="CD9" s="68">
        <v>4</v>
      </c>
      <c r="CE9" s="68">
        <v>3</v>
      </c>
      <c r="CF9" s="68">
        <v>12</v>
      </c>
      <c r="CG9" s="68">
        <v>0</v>
      </c>
      <c r="CH9" s="68">
        <v>12</v>
      </c>
      <c r="CI9" s="68">
        <v>0</v>
      </c>
      <c r="CJ9" s="68">
        <v>28</v>
      </c>
      <c r="CK9" s="68">
        <v>11</v>
      </c>
      <c r="CL9" s="68">
        <v>13</v>
      </c>
      <c r="CM9" s="68">
        <v>22</v>
      </c>
      <c r="CN9" s="68">
        <v>43</v>
      </c>
      <c r="CO9" s="68">
        <v>17</v>
      </c>
      <c r="CP9" s="68">
        <v>28</v>
      </c>
      <c r="CQ9" s="68">
        <v>49</v>
      </c>
      <c r="CR9" s="68">
        <v>19</v>
      </c>
      <c r="CS9" s="68">
        <v>55</v>
      </c>
      <c r="CT9" s="68">
        <v>7</v>
      </c>
      <c r="CU9" s="68">
        <v>13</v>
      </c>
      <c r="CV9" s="68">
        <v>1</v>
      </c>
      <c r="CW9" s="68">
        <v>5</v>
      </c>
      <c r="CX9" s="68">
        <v>90</v>
      </c>
      <c r="CY9" s="68">
        <v>139</v>
      </c>
      <c r="CZ9" s="68">
        <v>14</v>
      </c>
      <c r="DA9" s="68">
        <v>145</v>
      </c>
      <c r="DB9" s="68">
        <v>30</v>
      </c>
      <c r="DC9" s="68">
        <v>1</v>
      </c>
      <c r="DD9" s="68">
        <v>18</v>
      </c>
      <c r="DE9" s="68">
        <v>6</v>
      </c>
    </row>
    <row r="10" spans="1:109" x14ac:dyDescent="0.35">
      <c r="C10" s="67" t="s">
        <v>453</v>
      </c>
      <c r="D10" s="68">
        <v>59</v>
      </c>
      <c r="E10" s="68">
        <v>32</v>
      </c>
      <c r="F10" s="68">
        <v>69</v>
      </c>
      <c r="G10" s="68">
        <v>30</v>
      </c>
      <c r="H10" s="68">
        <v>99</v>
      </c>
      <c r="I10" s="68">
        <v>204</v>
      </c>
      <c r="J10" s="68">
        <v>109</v>
      </c>
      <c r="K10" s="68">
        <v>44</v>
      </c>
      <c r="L10" s="68">
        <v>32</v>
      </c>
      <c r="M10" s="68">
        <v>34</v>
      </c>
      <c r="N10" s="68">
        <v>44</v>
      </c>
      <c r="O10" s="68">
        <v>192</v>
      </c>
      <c r="P10" s="68">
        <v>38</v>
      </c>
      <c r="Q10" s="68">
        <v>53</v>
      </c>
      <c r="R10" s="68">
        <v>59</v>
      </c>
      <c r="S10" s="68">
        <v>57</v>
      </c>
      <c r="T10" s="68">
        <v>112</v>
      </c>
      <c r="U10" s="68">
        <v>596</v>
      </c>
      <c r="V10" s="68">
        <v>163</v>
      </c>
      <c r="W10" s="68">
        <v>53</v>
      </c>
      <c r="X10" s="68">
        <v>44</v>
      </c>
      <c r="Y10" s="68">
        <v>62</v>
      </c>
      <c r="Z10" s="68">
        <v>30</v>
      </c>
      <c r="AA10" s="68">
        <v>110</v>
      </c>
      <c r="AB10" s="68">
        <v>41</v>
      </c>
      <c r="AC10" s="68">
        <v>58</v>
      </c>
      <c r="AD10" s="68">
        <v>161</v>
      </c>
      <c r="AE10" s="68">
        <v>70</v>
      </c>
      <c r="AF10" s="68">
        <v>82</v>
      </c>
      <c r="AG10" s="68">
        <v>170</v>
      </c>
      <c r="AH10" s="68">
        <v>80</v>
      </c>
      <c r="AI10" s="68">
        <v>109</v>
      </c>
      <c r="AJ10" s="68">
        <v>134</v>
      </c>
      <c r="AK10" s="68">
        <v>58</v>
      </c>
      <c r="AL10" s="68">
        <v>87</v>
      </c>
      <c r="AM10" s="68">
        <v>90</v>
      </c>
      <c r="AN10" s="68">
        <v>65</v>
      </c>
      <c r="AO10" s="68">
        <v>55</v>
      </c>
      <c r="AP10" s="68">
        <v>41</v>
      </c>
      <c r="AQ10" s="68">
        <v>58</v>
      </c>
      <c r="AR10" s="68">
        <v>139</v>
      </c>
      <c r="AS10" s="68">
        <v>203</v>
      </c>
      <c r="AT10" s="68">
        <v>145</v>
      </c>
      <c r="AU10" s="68">
        <v>41</v>
      </c>
      <c r="AV10" s="68">
        <v>46</v>
      </c>
      <c r="AW10" s="68">
        <v>43</v>
      </c>
      <c r="AX10" s="68">
        <v>39</v>
      </c>
      <c r="AY10" s="68">
        <v>36</v>
      </c>
      <c r="AZ10" s="68">
        <v>37</v>
      </c>
      <c r="BA10" s="68">
        <v>44</v>
      </c>
      <c r="BB10" s="68">
        <v>61</v>
      </c>
      <c r="BC10" s="68">
        <v>57</v>
      </c>
      <c r="BD10" s="68">
        <v>164</v>
      </c>
      <c r="BE10" s="68">
        <v>660</v>
      </c>
      <c r="BF10" s="68">
        <v>498</v>
      </c>
      <c r="BG10" s="68">
        <v>196</v>
      </c>
      <c r="BH10" s="68">
        <v>92</v>
      </c>
      <c r="BI10" s="68">
        <v>113</v>
      </c>
      <c r="BJ10" s="68">
        <v>42</v>
      </c>
      <c r="BK10" s="68">
        <v>114</v>
      </c>
      <c r="BL10" s="68">
        <v>97</v>
      </c>
      <c r="BM10" s="68">
        <v>22</v>
      </c>
      <c r="BN10" s="68">
        <v>49</v>
      </c>
      <c r="BO10" s="68">
        <v>113</v>
      </c>
      <c r="BP10" s="68">
        <v>43</v>
      </c>
      <c r="BQ10" s="68">
        <v>325</v>
      </c>
      <c r="BR10" s="68">
        <v>45</v>
      </c>
      <c r="BS10" s="68">
        <v>50</v>
      </c>
      <c r="BT10" s="68">
        <v>169</v>
      </c>
      <c r="BU10" s="68">
        <v>46</v>
      </c>
      <c r="BV10" s="68">
        <v>48</v>
      </c>
      <c r="BW10" s="68">
        <v>144</v>
      </c>
      <c r="BX10" s="68">
        <v>26</v>
      </c>
      <c r="BY10" s="68">
        <v>25</v>
      </c>
      <c r="BZ10" s="68">
        <v>52</v>
      </c>
      <c r="CA10" s="68">
        <v>36</v>
      </c>
      <c r="CB10" s="68">
        <v>28</v>
      </c>
      <c r="CC10" s="68">
        <v>199</v>
      </c>
      <c r="CD10" s="68">
        <v>424</v>
      </c>
      <c r="CE10" s="68">
        <v>90</v>
      </c>
      <c r="CF10" s="68">
        <v>27</v>
      </c>
      <c r="CG10" s="68">
        <v>39</v>
      </c>
      <c r="CH10" s="68">
        <v>18</v>
      </c>
      <c r="CI10" s="68">
        <v>30</v>
      </c>
      <c r="CJ10" s="68">
        <v>30</v>
      </c>
      <c r="CK10" s="68">
        <v>16</v>
      </c>
      <c r="CL10" s="68">
        <v>17</v>
      </c>
      <c r="CM10" s="68">
        <v>7</v>
      </c>
      <c r="CN10" s="68">
        <v>28</v>
      </c>
      <c r="CO10" s="68">
        <v>75</v>
      </c>
      <c r="CP10" s="68">
        <v>17</v>
      </c>
      <c r="CQ10" s="68">
        <v>25</v>
      </c>
      <c r="CR10" s="68">
        <v>18</v>
      </c>
      <c r="CS10" s="68">
        <v>14</v>
      </c>
      <c r="CT10" s="68">
        <v>22</v>
      </c>
      <c r="CU10" s="68">
        <v>20</v>
      </c>
      <c r="CV10" s="68">
        <v>33</v>
      </c>
      <c r="CW10" s="68">
        <v>22</v>
      </c>
      <c r="CX10" s="68">
        <v>24</v>
      </c>
      <c r="CY10" s="68">
        <v>27</v>
      </c>
      <c r="CZ10" s="68">
        <v>52</v>
      </c>
      <c r="DA10" s="68">
        <v>120</v>
      </c>
      <c r="DB10" s="68">
        <v>18</v>
      </c>
      <c r="DC10" s="68">
        <v>24</v>
      </c>
      <c r="DD10" s="68">
        <v>35</v>
      </c>
      <c r="DE10" s="68">
        <v>41</v>
      </c>
    </row>
    <row r="11" spans="1:109" x14ac:dyDescent="0.35">
      <c r="C11" s="67" t="s">
        <v>454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4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1</v>
      </c>
      <c r="U11" s="68">
        <v>4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10</v>
      </c>
      <c r="AF11" s="68">
        <v>1</v>
      </c>
      <c r="AG11" s="68">
        <v>0</v>
      </c>
      <c r="AH11" s="68">
        <v>0</v>
      </c>
      <c r="AI11" s="68">
        <v>0</v>
      </c>
      <c r="AJ11" s="68">
        <v>0</v>
      </c>
      <c r="AK11" s="68">
        <v>0</v>
      </c>
      <c r="AL11" s="68">
        <v>0</v>
      </c>
      <c r="AM11" s="68">
        <v>0</v>
      </c>
      <c r="AN11" s="68">
        <v>0</v>
      </c>
      <c r="AO11" s="68">
        <v>0</v>
      </c>
      <c r="AP11" s="68">
        <v>0</v>
      </c>
      <c r="AQ11" s="68">
        <v>0</v>
      </c>
      <c r="AR11" s="68">
        <v>0</v>
      </c>
      <c r="AS11" s="68">
        <v>57</v>
      </c>
      <c r="AT11" s="68">
        <v>17</v>
      </c>
      <c r="AU11" s="68">
        <v>1</v>
      </c>
      <c r="AV11" s="68">
        <v>0</v>
      </c>
      <c r="AW11" s="68">
        <v>0</v>
      </c>
      <c r="AX11" s="68">
        <v>4</v>
      </c>
      <c r="AY11" s="68">
        <v>0</v>
      </c>
      <c r="AZ11" s="68">
        <v>0</v>
      </c>
      <c r="BA11" s="68">
        <v>0</v>
      </c>
      <c r="BB11" s="68">
        <v>0</v>
      </c>
      <c r="BC11" s="68">
        <v>4</v>
      </c>
      <c r="BD11" s="68">
        <v>1</v>
      </c>
      <c r="BE11" s="68">
        <v>1</v>
      </c>
      <c r="BF11" s="68">
        <v>33</v>
      </c>
      <c r="BG11" s="68">
        <v>24</v>
      </c>
      <c r="BH11" s="68">
        <v>6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2</v>
      </c>
      <c r="BT11" s="68">
        <v>0</v>
      </c>
      <c r="BU11" s="68">
        <v>0</v>
      </c>
      <c r="BV11" s="68">
        <v>0</v>
      </c>
      <c r="BW11" s="68">
        <v>0</v>
      </c>
      <c r="BX11" s="68">
        <v>0</v>
      </c>
      <c r="BY11" s="68">
        <v>0</v>
      </c>
      <c r="BZ11" s="68">
        <v>0</v>
      </c>
      <c r="CA11" s="68">
        <v>0</v>
      </c>
      <c r="CB11" s="68">
        <v>0</v>
      </c>
      <c r="CC11" s="68">
        <v>5</v>
      </c>
      <c r="CD11" s="68">
        <v>0</v>
      </c>
      <c r="CE11" s="68">
        <v>0</v>
      </c>
      <c r="CF11" s="68">
        <v>0</v>
      </c>
      <c r="CG11" s="68">
        <v>0</v>
      </c>
      <c r="CH11" s="68">
        <v>0</v>
      </c>
      <c r="CI11" s="68">
        <v>0</v>
      </c>
      <c r="CJ11" s="68">
        <v>0</v>
      </c>
      <c r="CK11" s="68">
        <v>0</v>
      </c>
      <c r="CL11" s="68">
        <v>0</v>
      </c>
      <c r="CM11" s="68">
        <v>0</v>
      </c>
      <c r="CN11" s="68">
        <v>0</v>
      </c>
      <c r="CO11" s="68">
        <v>0</v>
      </c>
      <c r="CP11" s="68">
        <v>0</v>
      </c>
      <c r="CQ11" s="68">
        <v>0</v>
      </c>
      <c r="CR11" s="68">
        <v>0</v>
      </c>
      <c r="CS11" s="68">
        <v>0</v>
      </c>
      <c r="CT11" s="68">
        <v>0</v>
      </c>
      <c r="CU11" s="68">
        <v>0</v>
      </c>
      <c r="CV11" s="68">
        <v>0</v>
      </c>
      <c r="CW11" s="68">
        <v>0</v>
      </c>
      <c r="CX11" s="68">
        <v>0</v>
      </c>
      <c r="CY11" s="68">
        <v>0</v>
      </c>
      <c r="CZ11" s="68">
        <v>0</v>
      </c>
      <c r="DA11" s="68">
        <v>0</v>
      </c>
      <c r="DB11" s="68">
        <v>0</v>
      </c>
      <c r="DC11" s="68">
        <v>0</v>
      </c>
      <c r="DD11" s="68">
        <v>0</v>
      </c>
      <c r="DE11" s="68">
        <v>0</v>
      </c>
    </row>
    <row r="12" spans="1:109" x14ac:dyDescent="0.35">
      <c r="C12" s="67" t="s">
        <v>455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  <c r="CY12" s="68">
        <v>0</v>
      </c>
      <c r="CZ12" s="68">
        <v>0</v>
      </c>
      <c r="DA12" s="68">
        <v>0</v>
      </c>
      <c r="DB12" s="68">
        <v>0</v>
      </c>
      <c r="DC12" s="68">
        <v>0</v>
      </c>
      <c r="DD12" s="68">
        <v>0</v>
      </c>
      <c r="DE12" s="68">
        <v>0</v>
      </c>
    </row>
    <row r="13" spans="1:109" x14ac:dyDescent="0.35">
      <c r="A13" s="67" t="s">
        <v>457</v>
      </c>
      <c r="B13" s="67" t="s">
        <v>451</v>
      </c>
      <c r="C13" s="67" t="s">
        <v>452</v>
      </c>
      <c r="D13" s="68">
        <v>38</v>
      </c>
      <c r="E13" s="68">
        <v>30</v>
      </c>
      <c r="F13" s="68">
        <v>73</v>
      </c>
      <c r="G13" s="68">
        <v>35</v>
      </c>
      <c r="H13" s="68">
        <v>51</v>
      </c>
      <c r="I13" s="68">
        <v>62</v>
      </c>
      <c r="J13" s="68">
        <v>37</v>
      </c>
      <c r="K13" s="68">
        <v>32</v>
      </c>
      <c r="L13" s="68">
        <v>40</v>
      </c>
      <c r="M13" s="68">
        <v>41</v>
      </c>
      <c r="N13" s="68">
        <v>170</v>
      </c>
      <c r="O13" s="68">
        <v>103</v>
      </c>
      <c r="P13" s="68">
        <v>62</v>
      </c>
      <c r="Q13" s="68">
        <v>67</v>
      </c>
      <c r="R13" s="68">
        <v>68</v>
      </c>
      <c r="S13" s="68">
        <v>52</v>
      </c>
      <c r="T13" s="68">
        <v>45</v>
      </c>
      <c r="U13" s="68">
        <v>49</v>
      </c>
      <c r="V13" s="68">
        <v>30</v>
      </c>
      <c r="W13" s="68">
        <v>54</v>
      </c>
      <c r="X13" s="68">
        <v>36</v>
      </c>
      <c r="Y13" s="68">
        <v>61</v>
      </c>
      <c r="Z13" s="68">
        <v>60</v>
      </c>
      <c r="AA13" s="68">
        <v>63</v>
      </c>
      <c r="AB13" s="68">
        <v>58</v>
      </c>
      <c r="AC13" s="68">
        <v>33</v>
      </c>
      <c r="AD13" s="68">
        <v>105</v>
      </c>
      <c r="AE13" s="68">
        <v>62</v>
      </c>
      <c r="AF13" s="68">
        <v>35</v>
      </c>
      <c r="AG13" s="68">
        <v>58</v>
      </c>
      <c r="AH13" s="68">
        <v>21</v>
      </c>
      <c r="AI13" s="68">
        <v>85</v>
      </c>
      <c r="AJ13" s="68">
        <v>76</v>
      </c>
      <c r="AK13" s="68">
        <v>67</v>
      </c>
      <c r="AL13" s="68">
        <v>89</v>
      </c>
      <c r="AM13" s="68">
        <v>81</v>
      </c>
      <c r="AN13" s="68">
        <v>56</v>
      </c>
      <c r="AO13" s="68">
        <v>78</v>
      </c>
      <c r="AP13" s="68">
        <v>186</v>
      </c>
      <c r="AQ13" s="68">
        <v>105</v>
      </c>
      <c r="AR13" s="68">
        <v>88</v>
      </c>
      <c r="AS13" s="68">
        <v>186</v>
      </c>
      <c r="AT13" s="68">
        <v>117</v>
      </c>
      <c r="AU13" s="68">
        <v>222</v>
      </c>
      <c r="AV13" s="68">
        <v>187</v>
      </c>
      <c r="AW13" s="68">
        <v>144</v>
      </c>
      <c r="AX13" s="68">
        <v>193</v>
      </c>
      <c r="AY13" s="68">
        <v>208</v>
      </c>
      <c r="AZ13" s="68">
        <v>152</v>
      </c>
      <c r="BA13" s="68">
        <v>136</v>
      </c>
      <c r="BB13" s="68">
        <v>230</v>
      </c>
      <c r="BC13" s="68">
        <v>199</v>
      </c>
      <c r="BD13" s="68">
        <v>227</v>
      </c>
      <c r="BE13" s="68">
        <v>175</v>
      </c>
      <c r="BF13" s="68">
        <v>56</v>
      </c>
      <c r="BG13" s="68">
        <v>135</v>
      </c>
      <c r="BH13" s="68">
        <v>141</v>
      </c>
      <c r="BI13" s="68">
        <v>190</v>
      </c>
      <c r="BJ13" s="68">
        <v>168</v>
      </c>
      <c r="BK13" s="68">
        <v>177</v>
      </c>
      <c r="BL13" s="68">
        <v>259</v>
      </c>
      <c r="BM13" s="68">
        <v>197</v>
      </c>
      <c r="BN13" s="68">
        <v>189</v>
      </c>
      <c r="BO13" s="68">
        <v>120</v>
      </c>
      <c r="BP13" s="68">
        <v>85</v>
      </c>
      <c r="BQ13" s="68">
        <v>165</v>
      </c>
      <c r="BR13" s="68">
        <v>93</v>
      </c>
      <c r="BS13" s="68">
        <v>109</v>
      </c>
      <c r="BT13" s="68">
        <v>313</v>
      </c>
      <c r="BU13" s="68">
        <v>264</v>
      </c>
      <c r="BV13" s="68">
        <v>394</v>
      </c>
      <c r="BW13" s="68">
        <v>371</v>
      </c>
      <c r="BX13" s="68">
        <v>474</v>
      </c>
      <c r="BY13" s="68">
        <v>416</v>
      </c>
      <c r="BZ13" s="68">
        <v>573</v>
      </c>
      <c r="CA13" s="68">
        <v>687</v>
      </c>
      <c r="CB13" s="68">
        <v>636</v>
      </c>
      <c r="CC13" s="68">
        <v>460</v>
      </c>
      <c r="CD13" s="68">
        <v>199</v>
      </c>
      <c r="CE13" s="68">
        <v>495</v>
      </c>
      <c r="CF13" s="68">
        <v>410</v>
      </c>
      <c r="CG13" s="68">
        <v>350</v>
      </c>
      <c r="CH13" s="68">
        <v>432</v>
      </c>
      <c r="CI13" s="68">
        <v>376</v>
      </c>
      <c r="CJ13" s="68">
        <v>370</v>
      </c>
      <c r="CK13" s="68">
        <v>250</v>
      </c>
      <c r="CL13" s="68">
        <v>495</v>
      </c>
      <c r="CM13" s="68">
        <v>456</v>
      </c>
      <c r="CN13" s="68">
        <v>425</v>
      </c>
      <c r="CO13" s="68">
        <v>620</v>
      </c>
      <c r="CP13" s="68">
        <v>304</v>
      </c>
      <c r="CQ13" s="68">
        <v>630</v>
      </c>
      <c r="CR13" s="68">
        <v>731</v>
      </c>
      <c r="CS13" s="68">
        <v>570</v>
      </c>
      <c r="CT13" s="68">
        <v>686</v>
      </c>
      <c r="CU13" s="68">
        <v>1323</v>
      </c>
      <c r="CV13" s="68">
        <v>358</v>
      </c>
      <c r="CW13" s="68">
        <v>675</v>
      </c>
      <c r="CX13" s="68">
        <v>1049</v>
      </c>
      <c r="CY13" s="68">
        <v>725</v>
      </c>
      <c r="CZ13" s="68">
        <v>664</v>
      </c>
      <c r="DA13" s="68">
        <v>963</v>
      </c>
      <c r="DB13" s="68">
        <v>353</v>
      </c>
      <c r="DC13" s="68">
        <v>965</v>
      </c>
      <c r="DD13" s="68">
        <v>632</v>
      </c>
      <c r="DE13" s="68">
        <v>744</v>
      </c>
    </row>
    <row r="14" spans="1:109" x14ac:dyDescent="0.35">
      <c r="C14" s="67" t="s">
        <v>453</v>
      </c>
      <c r="D14" s="68">
        <v>2241</v>
      </c>
      <c r="E14" s="68">
        <v>2451</v>
      </c>
      <c r="F14" s="68">
        <v>2847</v>
      </c>
      <c r="G14" s="68">
        <v>2946</v>
      </c>
      <c r="H14" s="68">
        <v>2733</v>
      </c>
      <c r="I14" s="68">
        <v>2647</v>
      </c>
      <c r="J14" s="68">
        <v>2159</v>
      </c>
      <c r="K14" s="68">
        <v>2592</v>
      </c>
      <c r="L14" s="68">
        <v>2438</v>
      </c>
      <c r="M14" s="68">
        <v>2891</v>
      </c>
      <c r="N14" s="68">
        <v>2862</v>
      </c>
      <c r="O14" s="68">
        <v>4357</v>
      </c>
      <c r="P14" s="68">
        <v>1836</v>
      </c>
      <c r="Q14" s="68">
        <v>2444</v>
      </c>
      <c r="R14" s="68">
        <v>2753</v>
      </c>
      <c r="S14" s="68">
        <v>3176</v>
      </c>
      <c r="T14" s="68">
        <v>2661</v>
      </c>
      <c r="U14" s="68">
        <v>2992</v>
      </c>
      <c r="V14" s="68">
        <v>2262</v>
      </c>
      <c r="W14" s="68">
        <v>3569</v>
      </c>
      <c r="X14" s="68">
        <v>2844</v>
      </c>
      <c r="Y14" s="68">
        <v>2839</v>
      </c>
      <c r="Z14" s="68">
        <v>3379</v>
      </c>
      <c r="AA14" s="68">
        <v>5273</v>
      </c>
      <c r="AB14" s="68">
        <v>1839</v>
      </c>
      <c r="AC14" s="68">
        <v>2596</v>
      </c>
      <c r="AD14" s="68">
        <v>3507</v>
      </c>
      <c r="AE14" s="68">
        <v>2841</v>
      </c>
      <c r="AF14" s="68">
        <v>3411</v>
      </c>
      <c r="AG14" s="68">
        <v>3360</v>
      </c>
      <c r="AH14" s="68">
        <v>2587</v>
      </c>
      <c r="AI14" s="68">
        <v>3688</v>
      </c>
      <c r="AJ14" s="68">
        <v>2959</v>
      </c>
      <c r="AK14" s="68">
        <v>3180</v>
      </c>
      <c r="AL14" s="68">
        <v>3057</v>
      </c>
      <c r="AM14" s="68">
        <v>3125</v>
      </c>
      <c r="AN14" s="68">
        <v>2717</v>
      </c>
      <c r="AO14" s="68">
        <v>2678</v>
      </c>
      <c r="AP14" s="68">
        <v>3035</v>
      </c>
      <c r="AQ14" s="68">
        <v>3580</v>
      </c>
      <c r="AR14" s="68">
        <v>3300</v>
      </c>
      <c r="AS14" s="68">
        <v>3460</v>
      </c>
      <c r="AT14" s="68">
        <v>2304</v>
      </c>
      <c r="AU14" s="68">
        <v>3397</v>
      </c>
      <c r="AV14" s="68">
        <v>2888</v>
      </c>
      <c r="AW14" s="68">
        <v>3642</v>
      </c>
      <c r="AX14" s="68">
        <v>3045</v>
      </c>
      <c r="AY14" s="68">
        <v>2858</v>
      </c>
      <c r="AZ14" s="68">
        <v>2573</v>
      </c>
      <c r="BA14" s="68">
        <v>2643</v>
      </c>
      <c r="BB14" s="68">
        <v>3340</v>
      </c>
      <c r="BC14" s="68">
        <v>3523</v>
      </c>
      <c r="BD14" s="68">
        <v>3591</v>
      </c>
      <c r="BE14" s="68">
        <v>3280</v>
      </c>
      <c r="BF14" s="68">
        <v>2559</v>
      </c>
      <c r="BG14" s="68">
        <v>4669</v>
      </c>
      <c r="BH14" s="68">
        <v>2577</v>
      </c>
      <c r="BI14" s="68">
        <v>2599</v>
      </c>
      <c r="BJ14" s="68">
        <v>2380</v>
      </c>
      <c r="BK14" s="68">
        <v>2669</v>
      </c>
      <c r="BL14" s="68">
        <v>2470</v>
      </c>
      <c r="BM14" s="68">
        <v>2552</v>
      </c>
      <c r="BN14" s="68">
        <v>2596</v>
      </c>
      <c r="BO14" s="68">
        <v>2144</v>
      </c>
      <c r="BP14" s="68">
        <v>2275</v>
      </c>
      <c r="BQ14" s="68">
        <v>2619</v>
      </c>
      <c r="BR14" s="68">
        <v>1880</v>
      </c>
      <c r="BS14" s="68">
        <v>3015</v>
      </c>
      <c r="BT14" s="68">
        <v>2856</v>
      </c>
      <c r="BU14" s="68">
        <v>2680</v>
      </c>
      <c r="BV14" s="68">
        <v>2391</v>
      </c>
      <c r="BW14" s="68">
        <v>3228</v>
      </c>
      <c r="BX14" s="68">
        <v>1896</v>
      </c>
      <c r="BY14" s="68">
        <v>2348</v>
      </c>
      <c r="BZ14" s="68">
        <v>2831</v>
      </c>
      <c r="CA14" s="68">
        <v>2899</v>
      </c>
      <c r="CB14" s="68">
        <v>2417</v>
      </c>
      <c r="CC14" s="68">
        <v>3206</v>
      </c>
      <c r="CD14" s="68">
        <v>1828</v>
      </c>
      <c r="CE14" s="68">
        <v>2796</v>
      </c>
      <c r="CF14" s="68">
        <v>2362</v>
      </c>
      <c r="CG14" s="68">
        <v>1966</v>
      </c>
      <c r="CH14" s="68">
        <v>1831</v>
      </c>
      <c r="CI14" s="68">
        <v>2975</v>
      </c>
      <c r="CJ14" s="68">
        <v>1146</v>
      </c>
      <c r="CK14" s="68">
        <v>1761</v>
      </c>
      <c r="CL14" s="68">
        <v>2117</v>
      </c>
      <c r="CM14" s="68">
        <v>1868</v>
      </c>
      <c r="CN14" s="68">
        <v>1904</v>
      </c>
      <c r="CO14" s="68">
        <v>2164</v>
      </c>
      <c r="CP14" s="68">
        <v>1313</v>
      </c>
      <c r="CQ14" s="68">
        <v>2635</v>
      </c>
      <c r="CR14" s="68">
        <v>2090</v>
      </c>
      <c r="CS14" s="68">
        <v>1766</v>
      </c>
      <c r="CT14" s="68">
        <v>1730</v>
      </c>
      <c r="CU14" s="68">
        <v>2535</v>
      </c>
      <c r="CV14" s="68">
        <v>554</v>
      </c>
      <c r="CW14" s="68">
        <v>1276</v>
      </c>
      <c r="CX14" s="68">
        <v>1838</v>
      </c>
      <c r="CY14" s="68">
        <v>1512</v>
      </c>
      <c r="CZ14" s="68">
        <v>1723</v>
      </c>
      <c r="DA14" s="68">
        <v>2265</v>
      </c>
      <c r="DB14" s="68">
        <v>998</v>
      </c>
      <c r="DC14" s="68">
        <v>2122</v>
      </c>
      <c r="DD14" s="68">
        <v>2016</v>
      </c>
      <c r="DE14" s="68">
        <v>1822</v>
      </c>
    </row>
    <row r="15" spans="1:109" x14ac:dyDescent="0.35">
      <c r="C15" s="67" t="s">
        <v>454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68">
        <v>0</v>
      </c>
      <c r="AN15" s="68">
        <v>0</v>
      </c>
      <c r="AO15" s="68">
        <v>0</v>
      </c>
      <c r="AP15" s="68">
        <v>0</v>
      </c>
      <c r="AQ15" s="68">
        <v>0</v>
      </c>
      <c r="AR15" s="68">
        <v>0</v>
      </c>
      <c r="AS15" s="68">
        <v>0</v>
      </c>
      <c r="AT15" s="68">
        <v>0</v>
      </c>
      <c r="AU15" s="68">
        <v>0</v>
      </c>
      <c r="AV15" s="68">
        <v>0</v>
      </c>
      <c r="AW15" s="68">
        <v>0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3</v>
      </c>
      <c r="BJ15" s="68">
        <v>8</v>
      </c>
      <c r="BK15" s="68">
        <v>14</v>
      </c>
      <c r="BL15" s="68">
        <v>10</v>
      </c>
      <c r="BM15" s="68">
        <v>12</v>
      </c>
      <c r="BN15" s="68">
        <v>10</v>
      </c>
      <c r="BO15" s="68">
        <v>2</v>
      </c>
      <c r="BP15" s="68">
        <v>9</v>
      </c>
      <c r="BQ15" s="68">
        <v>7</v>
      </c>
      <c r="BR15" s="68">
        <v>7</v>
      </c>
      <c r="BS15" s="68">
        <v>12</v>
      </c>
      <c r="BT15" s="68">
        <v>4</v>
      </c>
      <c r="BU15" s="68">
        <v>12</v>
      </c>
      <c r="BV15" s="68">
        <v>17</v>
      </c>
      <c r="BW15" s="68">
        <v>16</v>
      </c>
      <c r="BX15" s="68">
        <v>13</v>
      </c>
      <c r="BY15" s="68">
        <v>21</v>
      </c>
      <c r="BZ15" s="68">
        <v>72</v>
      </c>
      <c r="CA15" s="68">
        <v>30</v>
      </c>
      <c r="CB15" s="68">
        <v>23</v>
      </c>
      <c r="CC15" s="68">
        <v>61</v>
      </c>
      <c r="CD15" s="68">
        <v>34</v>
      </c>
      <c r="CE15" s="68">
        <v>29</v>
      </c>
      <c r="CF15" s="68">
        <v>56</v>
      </c>
      <c r="CG15" s="68">
        <v>40</v>
      </c>
      <c r="CH15" s="68">
        <v>53</v>
      </c>
      <c r="CI15" s="68">
        <v>66</v>
      </c>
      <c r="CJ15" s="68">
        <v>8</v>
      </c>
      <c r="CK15" s="68">
        <v>17</v>
      </c>
      <c r="CL15" s="68">
        <v>19</v>
      </c>
      <c r="CM15" s="68">
        <v>24</v>
      </c>
      <c r="CN15" s="68">
        <v>31</v>
      </c>
      <c r="CO15" s="68">
        <v>66</v>
      </c>
      <c r="CP15" s="68">
        <v>42</v>
      </c>
      <c r="CQ15" s="68">
        <v>64</v>
      </c>
      <c r="CR15" s="68">
        <v>36</v>
      </c>
      <c r="CS15" s="68">
        <v>26</v>
      </c>
      <c r="CT15" s="68">
        <v>54</v>
      </c>
      <c r="CU15" s="68">
        <v>85</v>
      </c>
      <c r="CV15" s="68">
        <v>26</v>
      </c>
      <c r="CW15" s="68">
        <v>25</v>
      </c>
      <c r="CX15" s="68">
        <v>30</v>
      </c>
      <c r="CY15" s="68">
        <v>17</v>
      </c>
      <c r="CZ15" s="68">
        <v>29</v>
      </c>
      <c r="DA15" s="68">
        <v>40</v>
      </c>
      <c r="DB15" s="68">
        <v>14</v>
      </c>
      <c r="DC15" s="68">
        <v>31</v>
      </c>
      <c r="DD15" s="68">
        <v>18</v>
      </c>
      <c r="DE15" s="68">
        <v>21</v>
      </c>
    </row>
    <row r="16" spans="1:109" x14ac:dyDescent="0.35">
      <c r="C16" s="67" t="s">
        <v>455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0</v>
      </c>
      <c r="AO16" s="68">
        <v>0</v>
      </c>
      <c r="AP16" s="68">
        <v>0</v>
      </c>
      <c r="AQ16" s="68">
        <v>0</v>
      </c>
      <c r="AR16" s="68">
        <v>0</v>
      </c>
      <c r="AS16" s="68">
        <v>0</v>
      </c>
      <c r="AT16" s="68">
        <v>0</v>
      </c>
      <c r="AU16" s="68">
        <v>0</v>
      </c>
      <c r="AV16" s="68">
        <v>0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>
        <v>0</v>
      </c>
      <c r="BV16" s="68">
        <v>0</v>
      </c>
      <c r="BW16" s="68">
        <v>0</v>
      </c>
      <c r="BX16" s="68">
        <v>0</v>
      </c>
      <c r="BY16" s="68">
        <v>0</v>
      </c>
      <c r="BZ16" s="68">
        <v>0</v>
      </c>
      <c r="CA16" s="68">
        <v>0</v>
      </c>
      <c r="CB16" s="68">
        <v>0</v>
      </c>
      <c r="CC16" s="68">
        <v>0</v>
      </c>
      <c r="CD16" s="68">
        <v>0</v>
      </c>
      <c r="CE16" s="68">
        <v>0</v>
      </c>
      <c r="CF16" s="68">
        <v>0</v>
      </c>
      <c r="CG16" s="68">
        <v>0</v>
      </c>
      <c r="CH16" s="68">
        <v>0</v>
      </c>
      <c r="CI16" s="68">
        <v>0</v>
      </c>
      <c r="CJ16" s="68">
        <v>0</v>
      </c>
      <c r="CK16" s="68">
        <v>0</v>
      </c>
      <c r="CL16" s="68">
        <v>0</v>
      </c>
      <c r="CM16" s="68">
        <v>0</v>
      </c>
      <c r="CN16" s="68">
        <v>0</v>
      </c>
      <c r="CO16" s="68">
        <v>0</v>
      </c>
      <c r="CP16" s="68">
        <v>0</v>
      </c>
      <c r="CQ16" s="68">
        <v>0</v>
      </c>
      <c r="CR16" s="68">
        <v>0</v>
      </c>
      <c r="CS16" s="68">
        <v>0</v>
      </c>
      <c r="CT16" s="68">
        <v>0</v>
      </c>
      <c r="CU16" s="68">
        <v>0</v>
      </c>
      <c r="CV16" s="68">
        <v>0</v>
      </c>
      <c r="CW16" s="68">
        <v>0</v>
      </c>
      <c r="CX16" s="68">
        <v>0</v>
      </c>
      <c r="CY16" s="68">
        <v>0</v>
      </c>
      <c r="CZ16" s="68">
        <v>0</v>
      </c>
      <c r="DA16" s="68">
        <v>0</v>
      </c>
      <c r="DB16" s="68">
        <v>0</v>
      </c>
      <c r="DC16" s="68">
        <v>0</v>
      </c>
      <c r="DD16" s="68">
        <v>0</v>
      </c>
      <c r="DE16" s="68">
        <v>0</v>
      </c>
    </row>
    <row r="17" spans="1:109" x14ac:dyDescent="0.35">
      <c r="A17" s="67" t="s">
        <v>458</v>
      </c>
      <c r="B17" s="67" t="s">
        <v>451</v>
      </c>
      <c r="C17" s="67" t="s">
        <v>452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1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2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0</v>
      </c>
      <c r="AV17" s="68">
        <v>5</v>
      </c>
      <c r="AW17" s="68">
        <v>1</v>
      </c>
      <c r="AX17" s="68">
        <v>0</v>
      </c>
      <c r="AY17" s="68">
        <v>2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1</v>
      </c>
      <c r="BH17" s="68">
        <v>1</v>
      </c>
      <c r="BI17" s="68">
        <v>0</v>
      </c>
      <c r="BJ17" s="68">
        <v>0</v>
      </c>
      <c r="BK17" s="68">
        <v>0</v>
      </c>
      <c r="BL17" s="68">
        <v>1</v>
      </c>
      <c r="BM17" s="68">
        <v>1</v>
      </c>
      <c r="BN17" s="68">
        <v>0</v>
      </c>
      <c r="BO17" s="68">
        <v>0</v>
      </c>
      <c r="BP17" s="68">
        <v>1</v>
      </c>
      <c r="BQ17" s="68">
        <v>0</v>
      </c>
      <c r="BR17" s="68">
        <v>2</v>
      </c>
      <c r="BS17" s="68">
        <v>0</v>
      </c>
      <c r="BT17" s="68">
        <v>4</v>
      </c>
      <c r="BU17" s="68">
        <v>4</v>
      </c>
      <c r="BV17" s="68">
        <v>3</v>
      </c>
      <c r="BW17" s="68">
        <v>1</v>
      </c>
      <c r="BX17" s="68">
        <v>5</v>
      </c>
      <c r="BY17" s="68">
        <v>7</v>
      </c>
      <c r="BZ17" s="68">
        <v>7</v>
      </c>
      <c r="CA17" s="68">
        <v>3</v>
      </c>
      <c r="CB17" s="68">
        <v>6</v>
      </c>
      <c r="CC17" s="68">
        <v>2</v>
      </c>
      <c r="CD17" s="68">
        <v>4</v>
      </c>
      <c r="CE17" s="68">
        <v>3</v>
      </c>
      <c r="CF17" s="68">
        <v>7</v>
      </c>
      <c r="CG17" s="68">
        <v>7</v>
      </c>
      <c r="CH17" s="68">
        <v>7</v>
      </c>
      <c r="CI17" s="68">
        <v>6</v>
      </c>
      <c r="CJ17" s="68">
        <v>15</v>
      </c>
      <c r="CK17" s="68">
        <v>8</v>
      </c>
      <c r="CL17" s="68">
        <v>14</v>
      </c>
      <c r="CM17" s="68">
        <v>13</v>
      </c>
      <c r="CN17" s="68">
        <v>15</v>
      </c>
      <c r="CO17" s="68">
        <v>32</v>
      </c>
      <c r="CP17" s="68">
        <v>29</v>
      </c>
      <c r="CQ17" s="68">
        <v>63</v>
      </c>
      <c r="CR17" s="68">
        <v>37</v>
      </c>
      <c r="CS17" s="68">
        <v>24</v>
      </c>
      <c r="CT17" s="68">
        <v>51</v>
      </c>
      <c r="CU17" s="68">
        <v>63</v>
      </c>
      <c r="CV17" s="68">
        <v>33</v>
      </c>
      <c r="CW17" s="68">
        <v>34</v>
      </c>
      <c r="CX17" s="68">
        <v>79</v>
      </c>
      <c r="CY17" s="68">
        <v>27</v>
      </c>
      <c r="CZ17" s="68">
        <v>47</v>
      </c>
      <c r="DA17" s="68">
        <v>92</v>
      </c>
      <c r="DB17" s="68">
        <v>40</v>
      </c>
      <c r="DC17" s="68">
        <v>51</v>
      </c>
      <c r="DD17" s="68">
        <v>67</v>
      </c>
      <c r="DE17" s="68">
        <v>49</v>
      </c>
    </row>
    <row r="18" spans="1:109" x14ac:dyDescent="0.35">
      <c r="C18" s="67" t="s">
        <v>453</v>
      </c>
      <c r="D18" s="68">
        <v>374</v>
      </c>
      <c r="E18" s="68">
        <v>341</v>
      </c>
      <c r="F18" s="68">
        <v>370</v>
      </c>
      <c r="G18" s="68">
        <v>378</v>
      </c>
      <c r="H18" s="68">
        <v>398</v>
      </c>
      <c r="I18" s="68">
        <v>449</v>
      </c>
      <c r="J18" s="68">
        <v>268</v>
      </c>
      <c r="K18" s="68">
        <v>339</v>
      </c>
      <c r="L18" s="68">
        <v>420</v>
      </c>
      <c r="M18" s="68">
        <v>416</v>
      </c>
      <c r="N18" s="68">
        <v>388</v>
      </c>
      <c r="O18" s="68">
        <v>250</v>
      </c>
      <c r="P18" s="68">
        <v>428</v>
      </c>
      <c r="Q18" s="68">
        <v>323</v>
      </c>
      <c r="R18" s="68">
        <v>373</v>
      </c>
      <c r="S18" s="68">
        <v>466</v>
      </c>
      <c r="T18" s="68">
        <v>475</v>
      </c>
      <c r="U18" s="68">
        <v>494</v>
      </c>
      <c r="V18" s="68">
        <v>275</v>
      </c>
      <c r="W18" s="68">
        <v>383</v>
      </c>
      <c r="X18" s="68">
        <v>484</v>
      </c>
      <c r="Y18" s="68">
        <v>432</v>
      </c>
      <c r="Z18" s="68">
        <v>433</v>
      </c>
      <c r="AA18" s="68">
        <v>459</v>
      </c>
      <c r="AB18" s="68">
        <v>455</v>
      </c>
      <c r="AC18" s="68">
        <v>344</v>
      </c>
      <c r="AD18" s="68">
        <v>494</v>
      </c>
      <c r="AE18" s="68">
        <v>375</v>
      </c>
      <c r="AF18" s="68">
        <v>512</v>
      </c>
      <c r="AG18" s="68">
        <v>548</v>
      </c>
      <c r="AH18" s="68">
        <v>268</v>
      </c>
      <c r="AI18" s="68">
        <v>422</v>
      </c>
      <c r="AJ18" s="68">
        <v>419</v>
      </c>
      <c r="AK18" s="68">
        <v>402</v>
      </c>
      <c r="AL18" s="68">
        <v>423</v>
      </c>
      <c r="AM18" s="68">
        <v>344</v>
      </c>
      <c r="AN18" s="68">
        <v>543</v>
      </c>
      <c r="AO18" s="68">
        <v>366</v>
      </c>
      <c r="AP18" s="68">
        <v>392</v>
      </c>
      <c r="AQ18" s="68">
        <v>515</v>
      </c>
      <c r="AR18" s="68">
        <v>478</v>
      </c>
      <c r="AS18" s="68">
        <v>506</v>
      </c>
      <c r="AT18" s="68">
        <v>319</v>
      </c>
      <c r="AU18" s="68">
        <v>492</v>
      </c>
      <c r="AV18" s="68">
        <v>478</v>
      </c>
      <c r="AW18" s="68">
        <v>513</v>
      </c>
      <c r="AX18" s="68">
        <v>480</v>
      </c>
      <c r="AY18" s="68">
        <v>356</v>
      </c>
      <c r="AZ18" s="68">
        <v>526</v>
      </c>
      <c r="BA18" s="68">
        <v>421</v>
      </c>
      <c r="BB18" s="68">
        <v>499</v>
      </c>
      <c r="BC18" s="68">
        <v>507</v>
      </c>
      <c r="BD18" s="68">
        <v>498</v>
      </c>
      <c r="BE18" s="68">
        <v>486</v>
      </c>
      <c r="BF18" s="68">
        <v>365</v>
      </c>
      <c r="BG18" s="68">
        <v>619</v>
      </c>
      <c r="BH18" s="68">
        <v>512</v>
      </c>
      <c r="BI18" s="68">
        <v>645</v>
      </c>
      <c r="BJ18" s="68">
        <v>516</v>
      </c>
      <c r="BK18" s="68">
        <v>309</v>
      </c>
      <c r="BL18" s="68">
        <v>538</v>
      </c>
      <c r="BM18" s="68">
        <v>354</v>
      </c>
      <c r="BN18" s="68">
        <v>415</v>
      </c>
      <c r="BO18" s="68">
        <v>473</v>
      </c>
      <c r="BP18" s="68">
        <v>415</v>
      </c>
      <c r="BQ18" s="68">
        <v>390</v>
      </c>
      <c r="BR18" s="68">
        <v>201</v>
      </c>
      <c r="BS18" s="68">
        <v>323</v>
      </c>
      <c r="BT18" s="68">
        <v>363</v>
      </c>
      <c r="BU18" s="68">
        <v>453</v>
      </c>
      <c r="BV18" s="68">
        <v>377</v>
      </c>
      <c r="BW18" s="68">
        <v>291</v>
      </c>
      <c r="BX18" s="68">
        <v>463</v>
      </c>
      <c r="BY18" s="68">
        <v>381</v>
      </c>
      <c r="BZ18" s="68">
        <v>399</v>
      </c>
      <c r="CA18" s="68">
        <v>397</v>
      </c>
      <c r="CB18" s="68">
        <v>395</v>
      </c>
      <c r="CC18" s="68">
        <v>449</v>
      </c>
      <c r="CD18" s="68">
        <v>281</v>
      </c>
      <c r="CE18" s="68">
        <v>354</v>
      </c>
      <c r="CF18" s="68">
        <v>374</v>
      </c>
      <c r="CG18" s="68">
        <v>461</v>
      </c>
      <c r="CH18" s="68">
        <v>377</v>
      </c>
      <c r="CI18" s="68">
        <v>291</v>
      </c>
      <c r="CJ18" s="68">
        <v>424</v>
      </c>
      <c r="CK18" s="68">
        <v>336</v>
      </c>
      <c r="CL18" s="68">
        <v>382</v>
      </c>
      <c r="CM18" s="68">
        <v>353</v>
      </c>
      <c r="CN18" s="68">
        <v>354</v>
      </c>
      <c r="CO18" s="68">
        <v>390</v>
      </c>
      <c r="CP18" s="68">
        <v>208</v>
      </c>
      <c r="CQ18" s="68">
        <v>358</v>
      </c>
      <c r="CR18" s="68">
        <v>390</v>
      </c>
      <c r="CS18" s="68">
        <v>423</v>
      </c>
      <c r="CT18" s="68">
        <v>437</v>
      </c>
      <c r="CU18" s="68">
        <v>299</v>
      </c>
      <c r="CV18" s="68">
        <v>428</v>
      </c>
      <c r="CW18" s="68">
        <v>380</v>
      </c>
      <c r="CX18" s="68">
        <v>541</v>
      </c>
      <c r="CY18" s="68">
        <v>421</v>
      </c>
      <c r="CZ18" s="68">
        <v>457</v>
      </c>
      <c r="DA18" s="68">
        <v>427</v>
      </c>
      <c r="DB18" s="68">
        <v>218</v>
      </c>
      <c r="DC18" s="68">
        <v>601</v>
      </c>
      <c r="DD18" s="68">
        <v>354</v>
      </c>
      <c r="DE18" s="68">
        <v>466</v>
      </c>
    </row>
    <row r="19" spans="1:109" x14ac:dyDescent="0.35">
      <c r="C19" s="67" t="s">
        <v>454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1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1</v>
      </c>
      <c r="S19" s="68">
        <v>0</v>
      </c>
      <c r="T19" s="68">
        <v>0</v>
      </c>
      <c r="U19" s="68">
        <v>2</v>
      </c>
      <c r="V19" s="68">
        <v>0</v>
      </c>
      <c r="W19" s="68">
        <v>0</v>
      </c>
      <c r="X19" s="68">
        <v>0</v>
      </c>
      <c r="Y19" s="68">
        <v>1</v>
      </c>
      <c r="Z19" s="68">
        <v>1</v>
      </c>
      <c r="AA19" s="68">
        <v>0</v>
      </c>
      <c r="AB19" s="68">
        <v>1</v>
      </c>
      <c r="AC19" s="68">
        <v>0</v>
      </c>
      <c r="AD19" s="68">
        <v>1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1</v>
      </c>
      <c r="AM19" s="68">
        <v>0</v>
      </c>
      <c r="AN19" s="68">
        <v>0</v>
      </c>
      <c r="AO19" s="68">
        <v>0</v>
      </c>
      <c r="AP19" s="68">
        <v>1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1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  <c r="CY19" s="68">
        <v>1</v>
      </c>
      <c r="CZ19" s="68">
        <v>0</v>
      </c>
      <c r="DA19" s="68">
        <v>0</v>
      </c>
      <c r="DB19" s="68">
        <v>0</v>
      </c>
      <c r="DC19" s="68">
        <v>0</v>
      </c>
      <c r="DD19" s="68">
        <v>0</v>
      </c>
      <c r="DE19" s="68">
        <v>0</v>
      </c>
    </row>
    <row r="20" spans="1:109" x14ac:dyDescent="0.35">
      <c r="C20" s="67" t="s">
        <v>455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1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0</v>
      </c>
      <c r="AW20" s="68">
        <v>0</v>
      </c>
      <c r="AX20" s="68">
        <v>0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>
        <v>0</v>
      </c>
      <c r="BV20" s="68">
        <v>0</v>
      </c>
      <c r="BW20" s="68">
        <v>0</v>
      </c>
      <c r="BX20" s="68">
        <v>0</v>
      </c>
      <c r="BY20" s="68">
        <v>0</v>
      </c>
      <c r="BZ20" s="68">
        <v>0</v>
      </c>
      <c r="CA20" s="68">
        <v>0</v>
      </c>
      <c r="CB20" s="68">
        <v>0</v>
      </c>
      <c r="CC20" s="68">
        <v>0</v>
      </c>
      <c r="CD20" s="68">
        <v>0</v>
      </c>
      <c r="CE20" s="68">
        <v>0</v>
      </c>
      <c r="CF20" s="68">
        <v>0</v>
      </c>
      <c r="CG20" s="68">
        <v>0</v>
      </c>
      <c r="CH20" s="68">
        <v>0</v>
      </c>
      <c r="CI20" s="68">
        <v>0</v>
      </c>
      <c r="CJ20" s="68">
        <v>0</v>
      </c>
      <c r="CK20" s="68">
        <v>0</v>
      </c>
      <c r="CL20" s="68">
        <v>0</v>
      </c>
      <c r="CM20" s="68">
        <v>0</v>
      </c>
      <c r="CN20" s="68">
        <v>0</v>
      </c>
      <c r="CO20" s="68">
        <v>0</v>
      </c>
      <c r="CP20" s="68">
        <v>0</v>
      </c>
      <c r="CQ20" s="68">
        <v>0</v>
      </c>
      <c r="CR20" s="68">
        <v>0</v>
      </c>
      <c r="CS20" s="68">
        <v>0</v>
      </c>
      <c r="CT20" s="68">
        <v>0</v>
      </c>
      <c r="CU20" s="68">
        <v>0</v>
      </c>
      <c r="CV20" s="68">
        <v>0</v>
      </c>
      <c r="CW20" s="68">
        <v>0</v>
      </c>
      <c r="CX20" s="68">
        <v>0</v>
      </c>
      <c r="CY20" s="68">
        <v>0</v>
      </c>
      <c r="CZ20" s="68">
        <v>0</v>
      </c>
      <c r="DA20" s="68">
        <v>0</v>
      </c>
      <c r="DB20" s="68">
        <v>0</v>
      </c>
      <c r="DC20" s="68">
        <v>0</v>
      </c>
      <c r="DD20" s="68">
        <v>0</v>
      </c>
      <c r="DE20" s="68">
        <v>0</v>
      </c>
    </row>
    <row r="21" spans="1:109" x14ac:dyDescent="0.35">
      <c r="C21" s="67"/>
      <c r="D21" s="68"/>
      <c r="E21" s="68"/>
      <c r="F21" s="68"/>
      <c r="G21" s="68"/>
    </row>
    <row r="22" spans="1:109" x14ac:dyDescent="0.35">
      <c r="C22" s="67"/>
      <c r="D22" s="68"/>
      <c r="E22" s="68"/>
      <c r="F22" s="68"/>
      <c r="G22" s="68"/>
    </row>
    <row r="23" spans="1:109" x14ac:dyDescent="0.35">
      <c r="C23" s="67"/>
      <c r="D23" s="68"/>
      <c r="E23" s="68"/>
      <c r="F23" s="68"/>
      <c r="G23" s="68"/>
    </row>
    <row r="24" spans="1:109" x14ac:dyDescent="0.35">
      <c r="C24" s="67"/>
      <c r="D24" s="68"/>
      <c r="E24" s="68"/>
      <c r="F24" s="68"/>
      <c r="G24" s="68"/>
    </row>
    <row r="25" spans="1:109" x14ac:dyDescent="0.35">
      <c r="C25" s="67"/>
      <c r="D25" s="68"/>
      <c r="E25" s="68"/>
      <c r="F25" s="68"/>
      <c r="G25" s="68"/>
    </row>
    <row r="26" spans="1:109" x14ac:dyDescent="0.35">
      <c r="C26" s="67"/>
      <c r="D26" s="68"/>
      <c r="E26" s="68"/>
      <c r="F26" s="68"/>
      <c r="G26" s="68"/>
    </row>
    <row r="27" spans="1:109" x14ac:dyDescent="0.35">
      <c r="C27" s="67"/>
      <c r="D27" s="68"/>
      <c r="E27" s="68"/>
      <c r="F27" s="68"/>
      <c r="G27" s="68"/>
    </row>
    <row r="28" spans="1:109" x14ac:dyDescent="0.35">
      <c r="C28" s="67"/>
      <c r="D28" s="68"/>
      <c r="E28" s="68"/>
      <c r="F28" s="68"/>
      <c r="G28" s="68"/>
    </row>
    <row r="29" spans="1:109" x14ac:dyDescent="0.35">
      <c r="C29" s="67"/>
      <c r="D29" s="68"/>
      <c r="E29" s="68"/>
      <c r="F29" s="68"/>
      <c r="G29" s="68"/>
    </row>
    <row r="30" spans="1:109" x14ac:dyDescent="0.35">
      <c r="C30" s="67"/>
      <c r="D30" s="68"/>
      <c r="E30" s="68"/>
      <c r="F30" s="68"/>
      <c r="G30" s="68"/>
    </row>
    <row r="31" spans="1:109" x14ac:dyDescent="0.35">
      <c r="C31" s="67"/>
      <c r="D31" s="68"/>
      <c r="E31" s="68"/>
      <c r="F31" s="68"/>
      <c r="G31" s="68"/>
    </row>
    <row r="32" spans="1:109" x14ac:dyDescent="0.35">
      <c r="C32" s="67"/>
      <c r="D32" s="68"/>
      <c r="E32" s="68"/>
      <c r="F32" s="68"/>
      <c r="G32" s="68"/>
    </row>
    <row r="33" spans="3:7" x14ac:dyDescent="0.35">
      <c r="C33" s="67"/>
      <c r="D33" s="68"/>
      <c r="E33" s="68"/>
      <c r="F33" s="68"/>
      <c r="G33" s="68"/>
    </row>
    <row r="34" spans="3:7" x14ac:dyDescent="0.35">
      <c r="C34" s="67"/>
      <c r="D34" s="68"/>
      <c r="E34" s="68"/>
      <c r="F34" s="68"/>
      <c r="G34" s="68"/>
    </row>
    <row r="35" spans="3:7" x14ac:dyDescent="0.35">
      <c r="C35" s="67"/>
      <c r="D35" s="68"/>
      <c r="E35" s="68"/>
      <c r="F35" s="68"/>
      <c r="G35" s="68"/>
    </row>
    <row r="36" spans="3:7" x14ac:dyDescent="0.35">
      <c r="C36" s="67"/>
      <c r="D36" s="68"/>
      <c r="E36" s="68"/>
      <c r="F36" s="68"/>
      <c r="G36" s="68"/>
    </row>
    <row r="37" spans="3:7" x14ac:dyDescent="0.35">
      <c r="C37" s="67"/>
      <c r="D37" s="68"/>
      <c r="E37" s="68"/>
      <c r="F37" s="68"/>
      <c r="G37" s="68"/>
    </row>
    <row r="38" spans="3:7" x14ac:dyDescent="0.35">
      <c r="C38" s="67"/>
      <c r="D38" s="68"/>
      <c r="E38" s="68"/>
      <c r="F38" s="68"/>
      <c r="G38" s="68"/>
    </row>
    <row r="39" spans="3:7" x14ac:dyDescent="0.35">
      <c r="C39" s="67"/>
      <c r="D39" s="68"/>
      <c r="E39" s="68"/>
      <c r="F39" s="68"/>
      <c r="G39" s="68"/>
    </row>
    <row r="40" spans="3:7" x14ac:dyDescent="0.35">
      <c r="C40" s="67"/>
      <c r="D40" s="68"/>
      <c r="E40" s="68"/>
      <c r="F40" s="68"/>
      <c r="G40" s="68"/>
    </row>
    <row r="41" spans="3:7" x14ac:dyDescent="0.35">
      <c r="C41" s="67"/>
      <c r="D41" s="68"/>
      <c r="E41" s="68"/>
      <c r="F41" s="68"/>
      <c r="G41" s="68"/>
    </row>
    <row r="42" spans="3:7" x14ac:dyDescent="0.35">
      <c r="C42" s="67"/>
      <c r="D42" s="68"/>
      <c r="E42" s="68"/>
      <c r="F42" s="68"/>
      <c r="G42" s="68"/>
    </row>
    <row r="43" spans="3:7" x14ac:dyDescent="0.35">
      <c r="C43" s="67"/>
      <c r="D43" s="68"/>
      <c r="E43" s="68"/>
      <c r="F43" s="68"/>
      <c r="G43" s="68"/>
    </row>
    <row r="44" spans="3:7" x14ac:dyDescent="0.35">
      <c r="C44" s="67"/>
      <c r="D44" s="68"/>
      <c r="E44" s="68"/>
      <c r="F44" s="68"/>
      <c r="G44" s="68"/>
    </row>
    <row r="45" spans="3:7" x14ac:dyDescent="0.35">
      <c r="C45" s="67"/>
      <c r="D45" s="68"/>
      <c r="E45" s="68"/>
      <c r="F45" s="68"/>
      <c r="G45" s="68"/>
    </row>
    <row r="46" spans="3:7" x14ac:dyDescent="0.35">
      <c r="C46" s="67"/>
      <c r="D46" s="68"/>
      <c r="E46" s="68"/>
      <c r="F46" s="68"/>
      <c r="G46" s="68"/>
    </row>
    <row r="47" spans="3:7" x14ac:dyDescent="0.35">
      <c r="C47" s="67"/>
      <c r="D47" s="68"/>
      <c r="E47" s="68"/>
      <c r="F47" s="68"/>
      <c r="G47" s="68"/>
    </row>
    <row r="48" spans="3:7" x14ac:dyDescent="0.35">
      <c r="C48" s="67"/>
      <c r="D48" s="68"/>
      <c r="E48" s="68"/>
      <c r="F48" s="68"/>
      <c r="G48" s="68"/>
    </row>
    <row r="49" spans="3:7" x14ac:dyDescent="0.35">
      <c r="C49" s="67"/>
      <c r="D49" s="68"/>
      <c r="E49" s="68"/>
      <c r="F49" s="68"/>
      <c r="G49" s="68"/>
    </row>
    <row r="50" spans="3:7" x14ac:dyDescent="0.35">
      <c r="C50" s="67"/>
      <c r="D50" s="68"/>
      <c r="E50" s="68"/>
      <c r="F50" s="68"/>
      <c r="G50" s="68"/>
    </row>
    <row r="51" spans="3:7" x14ac:dyDescent="0.35">
      <c r="C51" s="67"/>
      <c r="D51" s="68"/>
      <c r="E51" s="68"/>
      <c r="F51" s="68"/>
      <c r="G51" s="68"/>
    </row>
    <row r="52" spans="3:7" x14ac:dyDescent="0.35">
      <c r="C52" s="67"/>
      <c r="D52" s="68"/>
      <c r="E52" s="68"/>
      <c r="F52" s="68"/>
      <c r="G52" s="68"/>
    </row>
    <row r="53" spans="3:7" x14ac:dyDescent="0.35">
      <c r="C53" s="67"/>
      <c r="D53" s="68"/>
      <c r="E53" s="68"/>
      <c r="F53" s="68"/>
      <c r="G53" s="68"/>
    </row>
    <row r="54" spans="3:7" x14ac:dyDescent="0.35">
      <c r="C54" s="67"/>
      <c r="D54" s="68"/>
      <c r="E54" s="68"/>
      <c r="F54" s="68"/>
      <c r="G54" s="68"/>
    </row>
    <row r="55" spans="3:7" x14ac:dyDescent="0.35">
      <c r="C55" s="67"/>
      <c r="D55" s="68"/>
      <c r="E55" s="68"/>
      <c r="F55" s="68"/>
      <c r="G55" s="68"/>
    </row>
    <row r="56" spans="3:7" x14ac:dyDescent="0.35">
      <c r="C56" s="67"/>
      <c r="D56" s="68"/>
      <c r="E56" s="68"/>
      <c r="F56" s="68"/>
      <c r="G56" s="68"/>
    </row>
    <row r="57" spans="3:7" x14ac:dyDescent="0.35">
      <c r="C57" s="67"/>
      <c r="D57" s="68"/>
      <c r="E57" s="68"/>
      <c r="F57" s="68"/>
      <c r="G57" s="68"/>
    </row>
    <row r="58" spans="3:7" x14ac:dyDescent="0.35">
      <c r="C58" s="67"/>
      <c r="D58" s="68"/>
      <c r="E58" s="68"/>
      <c r="F58" s="68"/>
      <c r="G58" s="68"/>
    </row>
    <row r="59" spans="3:7" x14ac:dyDescent="0.35">
      <c r="C59" s="67"/>
      <c r="D59" s="68"/>
      <c r="E59" s="68"/>
      <c r="F59" s="68"/>
      <c r="G59" s="68"/>
    </row>
    <row r="60" spans="3:7" x14ac:dyDescent="0.35">
      <c r="C60" s="67"/>
      <c r="D60" s="68"/>
      <c r="E60" s="68"/>
      <c r="F60" s="68"/>
      <c r="G60" s="68"/>
    </row>
    <row r="61" spans="3:7" x14ac:dyDescent="0.35">
      <c r="C61" s="67"/>
      <c r="D61" s="68"/>
      <c r="E61" s="68"/>
      <c r="F61" s="68"/>
      <c r="G61" s="68"/>
    </row>
    <row r="62" spans="3:7" x14ac:dyDescent="0.35">
      <c r="C62" s="67"/>
      <c r="D62" s="68"/>
      <c r="E62" s="68"/>
      <c r="F62" s="68"/>
      <c r="G62" s="68"/>
    </row>
    <row r="63" spans="3:7" x14ac:dyDescent="0.35">
      <c r="C63" s="67"/>
      <c r="D63" s="68"/>
      <c r="E63" s="68"/>
      <c r="F63" s="68"/>
      <c r="G63" s="68"/>
    </row>
    <row r="64" spans="3:7" x14ac:dyDescent="0.35">
      <c r="C64" s="67"/>
      <c r="D64" s="68"/>
      <c r="E64" s="68"/>
      <c r="F64" s="68"/>
      <c r="G64" s="68"/>
    </row>
    <row r="65" spans="3:7" x14ac:dyDescent="0.35">
      <c r="C65" s="67"/>
      <c r="D65" s="68"/>
      <c r="E65" s="68"/>
      <c r="F65" s="68"/>
      <c r="G65" s="68"/>
    </row>
    <row r="66" spans="3:7" x14ac:dyDescent="0.35">
      <c r="C66" s="67"/>
      <c r="D66" s="68"/>
      <c r="E66" s="68"/>
      <c r="F66" s="68"/>
      <c r="G66" s="68"/>
    </row>
    <row r="67" spans="3:7" x14ac:dyDescent="0.35">
      <c r="C67" s="67"/>
      <c r="D67" s="68"/>
      <c r="E67" s="68"/>
      <c r="F67" s="68"/>
      <c r="G67" s="68"/>
    </row>
    <row r="68" spans="3:7" x14ac:dyDescent="0.35">
      <c r="C68" s="67"/>
      <c r="D68" s="68"/>
      <c r="E68" s="68"/>
      <c r="F68" s="68"/>
      <c r="G68" s="68"/>
    </row>
    <row r="69" spans="3:7" x14ac:dyDescent="0.35">
      <c r="C69" s="67"/>
      <c r="D69" s="68"/>
      <c r="E69" s="68"/>
      <c r="F69" s="68"/>
      <c r="G69" s="68"/>
    </row>
    <row r="70" spans="3:7" x14ac:dyDescent="0.35">
      <c r="C70" s="67"/>
      <c r="D70" s="68"/>
      <c r="E70" s="68"/>
      <c r="F70" s="68"/>
      <c r="G70" s="68"/>
    </row>
    <row r="71" spans="3:7" x14ac:dyDescent="0.35">
      <c r="C71" s="67"/>
      <c r="D71" s="68"/>
      <c r="E71" s="68"/>
      <c r="F71" s="68"/>
      <c r="G71" s="68"/>
    </row>
    <row r="72" spans="3:7" x14ac:dyDescent="0.35">
      <c r="C72" s="67"/>
      <c r="D72" s="68"/>
      <c r="E72" s="68"/>
      <c r="F72" s="68"/>
      <c r="G72" s="68"/>
    </row>
    <row r="73" spans="3:7" x14ac:dyDescent="0.35">
      <c r="C73" s="67"/>
      <c r="D73" s="68"/>
      <c r="E73" s="68"/>
      <c r="F73" s="68"/>
      <c r="G73" s="68"/>
    </row>
    <row r="74" spans="3:7" x14ac:dyDescent="0.35">
      <c r="C74" s="67"/>
      <c r="D74" s="68"/>
      <c r="E74" s="68"/>
      <c r="F74" s="68"/>
      <c r="G74" s="68"/>
    </row>
    <row r="75" spans="3:7" x14ac:dyDescent="0.35">
      <c r="C75" s="67"/>
      <c r="D75" s="68"/>
      <c r="E75" s="68"/>
      <c r="F75" s="68"/>
      <c r="G75" s="68"/>
    </row>
    <row r="76" spans="3:7" x14ac:dyDescent="0.35">
      <c r="C76" s="67"/>
      <c r="D76" s="68"/>
      <c r="E76" s="68"/>
      <c r="F76" s="68"/>
      <c r="G76" s="68"/>
    </row>
    <row r="77" spans="3:7" x14ac:dyDescent="0.35">
      <c r="C77" s="67"/>
      <c r="D77" s="68"/>
      <c r="E77" s="68"/>
      <c r="F77" s="68"/>
      <c r="G77" s="68"/>
    </row>
    <row r="78" spans="3:7" x14ac:dyDescent="0.35">
      <c r="C78" s="67"/>
      <c r="D78" s="68"/>
      <c r="E78" s="68"/>
      <c r="F78" s="68"/>
      <c r="G78" s="68"/>
    </row>
    <row r="79" spans="3:7" x14ac:dyDescent="0.35">
      <c r="C79" s="67"/>
      <c r="D79" s="68"/>
      <c r="E79" s="68"/>
      <c r="F79" s="68"/>
      <c r="G79" s="68"/>
    </row>
    <row r="80" spans="3:7" x14ac:dyDescent="0.35">
      <c r="C80" s="67"/>
      <c r="D80" s="68"/>
      <c r="E80" s="68"/>
      <c r="F80" s="68"/>
      <c r="G80" s="68"/>
    </row>
    <row r="81" spans="3:7" x14ac:dyDescent="0.35">
      <c r="C81" s="67"/>
      <c r="D81" s="68"/>
      <c r="E81" s="68"/>
      <c r="F81" s="68"/>
      <c r="G81" s="68"/>
    </row>
    <row r="82" spans="3:7" x14ac:dyDescent="0.35">
      <c r="C82" s="67"/>
      <c r="D82" s="68"/>
      <c r="E82" s="68"/>
      <c r="F82" s="68"/>
      <c r="G82" s="68"/>
    </row>
    <row r="83" spans="3:7" x14ac:dyDescent="0.35">
      <c r="C83" s="67"/>
      <c r="D83" s="68"/>
      <c r="E83" s="68"/>
      <c r="F83" s="68"/>
      <c r="G83" s="68"/>
    </row>
    <row r="84" spans="3:7" x14ac:dyDescent="0.35">
      <c r="C84" s="67"/>
      <c r="D84" s="68"/>
      <c r="E84" s="68"/>
      <c r="F84" s="68"/>
      <c r="G84" s="68"/>
    </row>
    <row r="85" spans="3:7" x14ac:dyDescent="0.35">
      <c r="C85" s="67"/>
      <c r="D85" s="68"/>
      <c r="E85" s="68"/>
      <c r="F85" s="68"/>
      <c r="G85" s="68"/>
    </row>
    <row r="86" spans="3:7" x14ac:dyDescent="0.35">
      <c r="C86" s="67"/>
      <c r="D86" s="68"/>
      <c r="E86" s="68"/>
      <c r="F86" s="68"/>
      <c r="G86" s="68"/>
    </row>
    <row r="87" spans="3:7" x14ac:dyDescent="0.35">
      <c r="C87" s="67"/>
      <c r="D87" s="68"/>
      <c r="E87" s="68"/>
      <c r="F87" s="68"/>
      <c r="G87" s="68"/>
    </row>
    <row r="88" spans="3:7" x14ac:dyDescent="0.35">
      <c r="C88" s="67"/>
      <c r="D88" s="68"/>
      <c r="E88" s="68"/>
      <c r="F88" s="68"/>
      <c r="G88" s="68"/>
    </row>
    <row r="89" spans="3:7" x14ac:dyDescent="0.35">
      <c r="C89" s="67"/>
      <c r="D89" s="68"/>
      <c r="E89" s="68"/>
      <c r="F89" s="68"/>
      <c r="G89" s="68"/>
    </row>
    <row r="90" spans="3:7" x14ac:dyDescent="0.35">
      <c r="C90" s="67"/>
      <c r="D90" s="68"/>
      <c r="E90" s="68"/>
      <c r="F90" s="68"/>
      <c r="G90" s="68"/>
    </row>
    <row r="91" spans="3:7" x14ac:dyDescent="0.35">
      <c r="C91" s="67"/>
      <c r="D91" s="68"/>
      <c r="E91" s="68"/>
      <c r="F91" s="68"/>
      <c r="G91" s="68"/>
    </row>
    <row r="92" spans="3:7" x14ac:dyDescent="0.35">
      <c r="C92" s="67"/>
      <c r="D92" s="68"/>
      <c r="E92" s="68"/>
      <c r="F92" s="68"/>
      <c r="G92" s="68"/>
    </row>
    <row r="93" spans="3:7" x14ac:dyDescent="0.35">
      <c r="C93" s="67"/>
      <c r="D93" s="68"/>
      <c r="E93" s="68"/>
      <c r="F93" s="68"/>
      <c r="G93" s="68"/>
    </row>
    <row r="94" spans="3:7" x14ac:dyDescent="0.35">
      <c r="C94" s="67"/>
      <c r="D94" s="68"/>
      <c r="E94" s="68"/>
      <c r="F94" s="68"/>
      <c r="G94" s="68"/>
    </row>
    <row r="95" spans="3:7" x14ac:dyDescent="0.35">
      <c r="C95" s="67"/>
      <c r="D95" s="68"/>
      <c r="E95" s="68"/>
      <c r="F95" s="68"/>
      <c r="G95" s="68"/>
    </row>
    <row r="96" spans="3:7" x14ac:dyDescent="0.35">
      <c r="C96" s="67"/>
      <c r="D96" s="68"/>
      <c r="E96" s="68"/>
      <c r="F96" s="68"/>
      <c r="G96" s="68"/>
    </row>
    <row r="97" spans="3:7" x14ac:dyDescent="0.35">
      <c r="C97" s="67"/>
      <c r="D97" s="68"/>
      <c r="E97" s="68"/>
      <c r="F97" s="68"/>
      <c r="G97" s="68"/>
    </row>
    <row r="98" spans="3:7" x14ac:dyDescent="0.35">
      <c r="C98" s="67"/>
      <c r="D98" s="68"/>
      <c r="E98" s="68"/>
      <c r="F98" s="68"/>
      <c r="G98" s="68"/>
    </row>
    <row r="99" spans="3:7" x14ac:dyDescent="0.35">
      <c r="C99" s="67"/>
      <c r="D99" s="68"/>
      <c r="E99" s="68"/>
      <c r="F99" s="68"/>
      <c r="G99" s="68"/>
    </row>
    <row r="100" spans="3:7" x14ac:dyDescent="0.35">
      <c r="C100" s="67"/>
      <c r="D100" s="68"/>
      <c r="E100" s="68"/>
      <c r="F100" s="68"/>
      <c r="G100" s="68"/>
    </row>
    <row r="101" spans="3:7" x14ac:dyDescent="0.35">
      <c r="C101" s="67"/>
      <c r="D101" s="68"/>
      <c r="E101" s="68"/>
      <c r="F101" s="68"/>
      <c r="G101" s="68"/>
    </row>
    <row r="102" spans="3:7" x14ac:dyDescent="0.35">
      <c r="C102" s="67"/>
      <c r="D102" s="68"/>
      <c r="E102" s="68"/>
      <c r="F102" s="68"/>
      <c r="G102" s="68"/>
    </row>
    <row r="103" spans="3:7" x14ac:dyDescent="0.35">
      <c r="C103" s="67"/>
      <c r="D103" s="68"/>
      <c r="E103" s="68"/>
      <c r="F103" s="68"/>
      <c r="G103" s="68"/>
    </row>
    <row r="104" spans="3:7" x14ac:dyDescent="0.35">
      <c r="C104" s="67"/>
      <c r="D104" s="68"/>
      <c r="E104" s="68"/>
      <c r="F104" s="68"/>
      <c r="G104" s="68"/>
    </row>
    <row r="105" spans="3:7" x14ac:dyDescent="0.35">
      <c r="C105" s="67"/>
      <c r="D105" s="68"/>
      <c r="E105" s="68"/>
      <c r="F105" s="68"/>
      <c r="G105" s="68"/>
    </row>
    <row r="106" spans="3:7" x14ac:dyDescent="0.35">
      <c r="C106" s="67"/>
      <c r="D106" s="68"/>
      <c r="E106" s="68"/>
      <c r="F106" s="68"/>
      <c r="G106" s="68"/>
    </row>
    <row r="107" spans="3:7" x14ac:dyDescent="0.35">
      <c r="C107" s="67"/>
      <c r="D107" s="68"/>
      <c r="E107" s="68"/>
      <c r="F107" s="68"/>
      <c r="G107" s="68"/>
    </row>
    <row r="108" spans="3:7" x14ac:dyDescent="0.35">
      <c r="C108" s="67"/>
      <c r="D108" s="68"/>
      <c r="E108" s="68"/>
      <c r="F108" s="68"/>
      <c r="G108" s="68"/>
    </row>
    <row r="109" spans="3:7" x14ac:dyDescent="0.35">
      <c r="C109" s="67"/>
      <c r="D109" s="68"/>
      <c r="E109" s="68"/>
      <c r="F109" s="68"/>
      <c r="G109" s="68"/>
    </row>
    <row r="110" spans="3:7" x14ac:dyDescent="0.35">
      <c r="C110" s="67"/>
      <c r="D110" s="68"/>
      <c r="E110" s="68"/>
      <c r="F110" s="68"/>
      <c r="G110" s="68"/>
    </row>
    <row r="111" spans="3:7" x14ac:dyDescent="0.35">
      <c r="C111" s="67"/>
      <c r="D111" s="68"/>
      <c r="E111" s="68"/>
      <c r="F111" s="68"/>
      <c r="G111" s="68"/>
    </row>
    <row r="112" spans="3:7" x14ac:dyDescent="0.35">
      <c r="C112" s="67"/>
      <c r="D112" s="68"/>
      <c r="E112" s="68"/>
      <c r="F112" s="68"/>
      <c r="G112" s="68"/>
    </row>
    <row r="113" spans="2:7" x14ac:dyDescent="0.35">
      <c r="B113" s="67"/>
      <c r="C113" s="67"/>
      <c r="D113" s="68"/>
      <c r="E113" s="68"/>
      <c r="F113" s="68"/>
      <c r="G113" s="68"/>
    </row>
    <row r="114" spans="2:7" x14ac:dyDescent="0.35">
      <c r="C114" s="67"/>
      <c r="D114" s="68"/>
      <c r="E114" s="68"/>
      <c r="F114" s="68"/>
      <c r="G114" s="68"/>
    </row>
    <row r="115" spans="2:7" x14ac:dyDescent="0.35">
      <c r="C115" s="67"/>
      <c r="D115" s="68"/>
      <c r="E115" s="68"/>
      <c r="F115" s="68"/>
      <c r="G115" s="68"/>
    </row>
    <row r="116" spans="2:7" x14ac:dyDescent="0.35">
      <c r="C116" s="67"/>
      <c r="D116" s="68"/>
      <c r="E116" s="68"/>
      <c r="F116" s="68"/>
      <c r="G116" s="68"/>
    </row>
    <row r="117" spans="2:7" x14ac:dyDescent="0.35">
      <c r="C117" s="67"/>
      <c r="D117" s="68"/>
      <c r="E117" s="68"/>
      <c r="F117" s="68"/>
      <c r="G117" s="68"/>
    </row>
    <row r="118" spans="2:7" x14ac:dyDescent="0.35">
      <c r="C118" s="67"/>
      <c r="D118" s="68"/>
      <c r="E118" s="68"/>
      <c r="F118" s="68"/>
      <c r="G118" s="68"/>
    </row>
    <row r="119" spans="2:7" x14ac:dyDescent="0.35">
      <c r="C119" s="67"/>
      <c r="D119" s="68"/>
      <c r="E119" s="68"/>
      <c r="F119" s="68"/>
      <c r="G119" s="68"/>
    </row>
    <row r="120" spans="2:7" x14ac:dyDescent="0.35">
      <c r="C120" s="67"/>
      <c r="D120" s="68"/>
      <c r="E120" s="68"/>
      <c r="F120" s="68"/>
      <c r="G120" s="68"/>
    </row>
    <row r="121" spans="2:7" x14ac:dyDescent="0.35">
      <c r="C121" s="67"/>
      <c r="D121" s="68"/>
      <c r="E121" s="68"/>
      <c r="F121" s="68"/>
      <c r="G121" s="68"/>
    </row>
    <row r="122" spans="2:7" x14ac:dyDescent="0.35">
      <c r="C122" s="67"/>
      <c r="D122" s="68"/>
      <c r="E122" s="68"/>
      <c r="F122" s="68"/>
      <c r="G122" s="68"/>
    </row>
    <row r="123" spans="2:7" x14ac:dyDescent="0.35">
      <c r="C123" s="67"/>
      <c r="D123" s="68"/>
      <c r="E123" s="68"/>
      <c r="F123" s="68"/>
      <c r="G123" s="68"/>
    </row>
    <row r="124" spans="2:7" x14ac:dyDescent="0.35">
      <c r="C124" s="67"/>
      <c r="D124" s="68"/>
      <c r="E124" s="68"/>
      <c r="F124" s="68"/>
      <c r="G124" s="68"/>
    </row>
    <row r="125" spans="2:7" x14ac:dyDescent="0.35">
      <c r="C125" s="67"/>
      <c r="D125" s="68"/>
      <c r="E125" s="68"/>
      <c r="F125" s="68"/>
      <c r="G125" s="68"/>
    </row>
    <row r="126" spans="2:7" x14ac:dyDescent="0.35">
      <c r="C126" s="67"/>
      <c r="D126" s="68"/>
      <c r="E126" s="68"/>
      <c r="F126" s="68"/>
      <c r="G126" s="68"/>
    </row>
    <row r="127" spans="2:7" x14ac:dyDescent="0.35">
      <c r="C127" s="67"/>
      <c r="D127" s="68"/>
      <c r="E127" s="68"/>
      <c r="F127" s="68"/>
      <c r="G127" s="68"/>
    </row>
    <row r="128" spans="2:7" x14ac:dyDescent="0.35">
      <c r="C128" s="67"/>
      <c r="D128" s="68"/>
      <c r="E128" s="68"/>
      <c r="F128" s="68"/>
      <c r="G128" s="68"/>
    </row>
    <row r="129" spans="3:7" x14ac:dyDescent="0.35">
      <c r="C129" s="67"/>
      <c r="D129" s="68"/>
      <c r="E129" s="68"/>
      <c r="F129" s="68"/>
      <c r="G129" s="68"/>
    </row>
    <row r="130" spans="3:7" x14ac:dyDescent="0.35">
      <c r="C130" s="67"/>
      <c r="D130" s="68"/>
      <c r="E130" s="68"/>
      <c r="F130" s="68"/>
      <c r="G130" s="68"/>
    </row>
    <row r="131" spans="3:7" x14ac:dyDescent="0.35">
      <c r="C131" s="67"/>
      <c r="D131" s="68"/>
      <c r="E131" s="68"/>
      <c r="F131" s="68"/>
      <c r="G131" s="68"/>
    </row>
    <row r="132" spans="3:7" x14ac:dyDescent="0.35">
      <c r="C132" s="67"/>
      <c r="D132" s="68"/>
      <c r="E132" s="68"/>
      <c r="F132" s="68"/>
      <c r="G132" s="68"/>
    </row>
    <row r="133" spans="3:7" x14ac:dyDescent="0.35">
      <c r="C133" s="67"/>
      <c r="D133" s="68"/>
      <c r="E133" s="68"/>
      <c r="F133" s="68"/>
      <c r="G133" s="68"/>
    </row>
    <row r="134" spans="3:7" x14ac:dyDescent="0.35">
      <c r="C134" s="67"/>
      <c r="D134" s="68"/>
      <c r="E134" s="68"/>
      <c r="F134" s="68"/>
      <c r="G134" s="68"/>
    </row>
    <row r="135" spans="3:7" x14ac:dyDescent="0.35">
      <c r="C135" s="67"/>
      <c r="D135" s="68"/>
      <c r="E135" s="68"/>
      <c r="F135" s="68"/>
      <c r="G135" s="68"/>
    </row>
    <row r="136" spans="3:7" x14ac:dyDescent="0.35">
      <c r="C136" s="67"/>
      <c r="D136" s="68"/>
      <c r="E136" s="68"/>
      <c r="F136" s="68"/>
      <c r="G136" s="68"/>
    </row>
    <row r="137" spans="3:7" x14ac:dyDescent="0.35">
      <c r="C137" s="67"/>
      <c r="D137" s="68"/>
      <c r="E137" s="68"/>
      <c r="F137" s="68"/>
      <c r="G137" s="68"/>
    </row>
    <row r="138" spans="3:7" x14ac:dyDescent="0.35">
      <c r="C138" s="67"/>
      <c r="D138" s="68"/>
      <c r="E138" s="68"/>
      <c r="F138" s="68"/>
      <c r="G138" s="68"/>
    </row>
    <row r="139" spans="3:7" x14ac:dyDescent="0.35">
      <c r="C139" s="67"/>
      <c r="D139" s="68"/>
      <c r="E139" s="68"/>
      <c r="F139" s="68"/>
      <c r="G139" s="68"/>
    </row>
    <row r="140" spans="3:7" x14ac:dyDescent="0.35">
      <c r="C140" s="67"/>
      <c r="D140" s="68"/>
      <c r="E140" s="68"/>
      <c r="F140" s="68"/>
      <c r="G140" s="68"/>
    </row>
    <row r="141" spans="3:7" x14ac:dyDescent="0.35">
      <c r="C141" s="67"/>
      <c r="D141" s="68"/>
      <c r="E141" s="68"/>
      <c r="F141" s="68"/>
      <c r="G141" s="68"/>
    </row>
    <row r="142" spans="3:7" x14ac:dyDescent="0.35">
      <c r="C142" s="67"/>
      <c r="D142" s="68"/>
      <c r="E142" s="68"/>
      <c r="F142" s="68"/>
      <c r="G142" s="68"/>
    </row>
    <row r="143" spans="3:7" x14ac:dyDescent="0.35">
      <c r="C143" s="67"/>
      <c r="D143" s="68"/>
      <c r="E143" s="68"/>
      <c r="F143" s="68"/>
      <c r="G143" s="68"/>
    </row>
    <row r="144" spans="3:7" x14ac:dyDescent="0.35">
      <c r="C144" s="67"/>
      <c r="D144" s="68"/>
      <c r="E144" s="68"/>
      <c r="F144" s="68"/>
      <c r="G144" s="68"/>
    </row>
    <row r="145" spans="3:7" x14ac:dyDescent="0.35">
      <c r="C145" s="67"/>
      <c r="D145" s="68"/>
      <c r="E145" s="68"/>
      <c r="F145" s="68"/>
      <c r="G145" s="68"/>
    </row>
    <row r="146" spans="3:7" x14ac:dyDescent="0.35">
      <c r="C146" s="67"/>
      <c r="D146" s="68"/>
      <c r="E146" s="68"/>
      <c r="F146" s="68"/>
      <c r="G146" s="68"/>
    </row>
    <row r="147" spans="3:7" x14ac:dyDescent="0.35">
      <c r="C147" s="67"/>
      <c r="D147" s="68"/>
      <c r="E147" s="68"/>
      <c r="F147" s="68"/>
      <c r="G147" s="68"/>
    </row>
    <row r="148" spans="3:7" x14ac:dyDescent="0.35">
      <c r="C148" s="67"/>
      <c r="D148" s="68"/>
      <c r="E148" s="68"/>
      <c r="F148" s="68"/>
      <c r="G148" s="68"/>
    </row>
    <row r="149" spans="3:7" x14ac:dyDescent="0.35">
      <c r="C149" s="67"/>
      <c r="D149" s="68"/>
      <c r="E149" s="68"/>
      <c r="F149" s="68"/>
      <c r="G149" s="68"/>
    </row>
    <row r="150" spans="3:7" x14ac:dyDescent="0.35">
      <c r="C150" s="67"/>
      <c r="D150" s="68"/>
      <c r="E150" s="68"/>
      <c r="F150" s="68"/>
      <c r="G150" s="68"/>
    </row>
    <row r="151" spans="3:7" x14ac:dyDescent="0.35">
      <c r="C151" s="67"/>
      <c r="D151" s="68"/>
      <c r="E151" s="68"/>
      <c r="F151" s="68"/>
      <c r="G151" s="68"/>
    </row>
    <row r="152" spans="3:7" x14ac:dyDescent="0.35">
      <c r="C152" s="67"/>
      <c r="D152" s="68"/>
      <c r="E152" s="68"/>
      <c r="F152" s="68"/>
      <c r="G152" s="68"/>
    </row>
    <row r="153" spans="3:7" x14ac:dyDescent="0.35">
      <c r="C153" s="67"/>
      <c r="D153" s="68"/>
      <c r="E153" s="68"/>
      <c r="F153" s="68"/>
      <c r="G153" s="68"/>
    </row>
    <row r="154" spans="3:7" x14ac:dyDescent="0.35">
      <c r="C154" s="67"/>
      <c r="D154" s="68"/>
      <c r="E154" s="68"/>
      <c r="F154" s="68"/>
      <c r="G154" s="68"/>
    </row>
    <row r="155" spans="3:7" x14ac:dyDescent="0.35">
      <c r="C155" s="67"/>
      <c r="D155" s="68"/>
      <c r="E155" s="68"/>
      <c r="F155" s="68"/>
      <c r="G155" s="68"/>
    </row>
    <row r="156" spans="3:7" x14ac:dyDescent="0.35">
      <c r="C156" s="67"/>
      <c r="D156" s="68"/>
      <c r="E156" s="68"/>
      <c r="F156" s="68"/>
      <c r="G156" s="68"/>
    </row>
    <row r="157" spans="3:7" x14ac:dyDescent="0.35">
      <c r="C157" s="67"/>
      <c r="D157" s="68"/>
      <c r="E157" s="68"/>
      <c r="F157" s="68"/>
      <c r="G157" s="68"/>
    </row>
    <row r="158" spans="3:7" x14ac:dyDescent="0.35">
      <c r="C158" s="67"/>
      <c r="D158" s="68"/>
      <c r="E158" s="68"/>
      <c r="F158" s="68"/>
      <c r="G158" s="68"/>
    </row>
    <row r="159" spans="3:7" x14ac:dyDescent="0.35">
      <c r="C159" s="67"/>
      <c r="D159" s="68"/>
      <c r="E159" s="68"/>
      <c r="F159" s="68"/>
      <c r="G159" s="68"/>
    </row>
    <row r="160" spans="3:7" x14ac:dyDescent="0.35">
      <c r="C160" s="67"/>
      <c r="D160" s="68"/>
      <c r="E160" s="68"/>
      <c r="F160" s="68"/>
      <c r="G160" s="68"/>
    </row>
    <row r="161" spans="3:7" x14ac:dyDescent="0.35">
      <c r="C161" s="67"/>
      <c r="D161" s="68"/>
      <c r="E161" s="68"/>
      <c r="F161" s="68"/>
      <c r="G161" s="68"/>
    </row>
    <row r="162" spans="3:7" x14ac:dyDescent="0.35">
      <c r="C162" s="67"/>
      <c r="D162" s="68"/>
      <c r="E162" s="68"/>
      <c r="F162" s="68"/>
      <c r="G162" s="68"/>
    </row>
    <row r="163" spans="3:7" x14ac:dyDescent="0.35">
      <c r="C163" s="67"/>
      <c r="D163" s="68"/>
      <c r="E163" s="68"/>
      <c r="F163" s="68"/>
      <c r="G163" s="68"/>
    </row>
    <row r="164" spans="3:7" x14ac:dyDescent="0.35">
      <c r="C164" s="67"/>
      <c r="D164" s="68"/>
      <c r="E164" s="68"/>
      <c r="F164" s="68"/>
      <c r="G164" s="68"/>
    </row>
    <row r="165" spans="3:7" x14ac:dyDescent="0.35">
      <c r="C165" s="67"/>
      <c r="D165" s="68"/>
      <c r="E165" s="68"/>
      <c r="F165" s="68"/>
      <c r="G165" s="68"/>
    </row>
    <row r="166" spans="3:7" x14ac:dyDescent="0.35">
      <c r="C166" s="67"/>
      <c r="D166" s="68"/>
      <c r="E166" s="68"/>
      <c r="F166" s="68"/>
      <c r="G166" s="68"/>
    </row>
    <row r="167" spans="3:7" x14ac:dyDescent="0.35">
      <c r="C167" s="67"/>
      <c r="D167" s="68"/>
      <c r="E167" s="68"/>
      <c r="F167" s="68"/>
      <c r="G167" s="68"/>
    </row>
    <row r="168" spans="3:7" x14ac:dyDescent="0.35">
      <c r="C168" s="67"/>
      <c r="D168" s="68"/>
      <c r="E168" s="68"/>
      <c r="F168" s="68"/>
      <c r="G168" s="68"/>
    </row>
    <row r="169" spans="3:7" x14ac:dyDescent="0.35">
      <c r="C169" s="67"/>
      <c r="D169" s="68"/>
      <c r="E169" s="68"/>
      <c r="F169" s="68"/>
      <c r="G169" s="68"/>
    </row>
    <row r="170" spans="3:7" x14ac:dyDescent="0.35">
      <c r="C170" s="67"/>
      <c r="D170" s="68"/>
      <c r="E170" s="68"/>
      <c r="F170" s="68"/>
      <c r="G170" s="68"/>
    </row>
    <row r="171" spans="3:7" x14ac:dyDescent="0.35">
      <c r="C171" s="67"/>
      <c r="D171" s="68"/>
      <c r="E171" s="68"/>
      <c r="F171" s="68"/>
      <c r="G171" s="68"/>
    </row>
    <row r="172" spans="3:7" x14ac:dyDescent="0.35">
      <c r="C172" s="67"/>
      <c r="D172" s="68"/>
      <c r="E172" s="68"/>
      <c r="F172" s="68"/>
      <c r="G172" s="68"/>
    </row>
    <row r="173" spans="3:7" x14ac:dyDescent="0.35">
      <c r="C173" s="67"/>
      <c r="D173" s="68"/>
      <c r="E173" s="68"/>
      <c r="F173" s="68"/>
      <c r="G173" s="68"/>
    </row>
    <row r="174" spans="3:7" x14ac:dyDescent="0.35">
      <c r="C174" s="67"/>
      <c r="D174" s="68"/>
      <c r="E174" s="68"/>
      <c r="F174" s="68"/>
      <c r="G174" s="68"/>
    </row>
    <row r="175" spans="3:7" x14ac:dyDescent="0.35">
      <c r="C175" s="67"/>
      <c r="D175" s="68"/>
      <c r="E175" s="68"/>
      <c r="F175" s="68"/>
      <c r="G175" s="68"/>
    </row>
    <row r="176" spans="3:7" x14ac:dyDescent="0.35">
      <c r="C176" s="67"/>
      <c r="D176" s="68"/>
      <c r="E176" s="68"/>
      <c r="F176" s="68"/>
      <c r="G176" s="68"/>
    </row>
    <row r="177" spans="3:7" x14ac:dyDescent="0.35">
      <c r="C177" s="67"/>
      <c r="D177" s="68"/>
      <c r="E177" s="68"/>
      <c r="F177" s="68"/>
      <c r="G177" s="68"/>
    </row>
    <row r="178" spans="3:7" x14ac:dyDescent="0.35">
      <c r="C178" s="67"/>
      <c r="D178" s="68"/>
      <c r="E178" s="68"/>
      <c r="F178" s="68"/>
      <c r="G178" s="68"/>
    </row>
    <row r="179" spans="3:7" x14ac:dyDescent="0.35">
      <c r="C179" s="67"/>
      <c r="D179" s="68"/>
      <c r="E179" s="68"/>
      <c r="F179" s="68"/>
      <c r="G179" s="68"/>
    </row>
    <row r="180" spans="3:7" x14ac:dyDescent="0.35">
      <c r="C180" s="67"/>
      <c r="D180" s="68"/>
      <c r="E180" s="68"/>
      <c r="F180" s="68"/>
      <c r="G180" s="68"/>
    </row>
    <row r="181" spans="3:7" x14ac:dyDescent="0.35">
      <c r="C181" s="67"/>
      <c r="D181" s="68"/>
      <c r="E181" s="68"/>
      <c r="F181" s="68"/>
      <c r="G181" s="68"/>
    </row>
    <row r="182" spans="3:7" x14ac:dyDescent="0.35">
      <c r="C182" s="67"/>
      <c r="D182" s="68"/>
      <c r="E182" s="68"/>
      <c r="F182" s="68"/>
      <c r="G182" s="68"/>
    </row>
    <row r="183" spans="3:7" x14ac:dyDescent="0.35">
      <c r="C183" s="67"/>
      <c r="D183" s="68"/>
      <c r="E183" s="68"/>
      <c r="F183" s="68"/>
      <c r="G183" s="68"/>
    </row>
    <row r="184" spans="3:7" x14ac:dyDescent="0.35">
      <c r="C184" s="67"/>
      <c r="D184" s="68"/>
      <c r="E184" s="68"/>
      <c r="F184" s="68"/>
      <c r="G184" s="68"/>
    </row>
    <row r="185" spans="3:7" x14ac:dyDescent="0.35">
      <c r="C185" s="67"/>
      <c r="D185" s="68"/>
      <c r="E185" s="68"/>
      <c r="F185" s="68"/>
      <c r="G185" s="68"/>
    </row>
    <row r="186" spans="3:7" x14ac:dyDescent="0.35">
      <c r="C186" s="67"/>
      <c r="D186" s="68"/>
      <c r="E186" s="68"/>
      <c r="F186" s="68"/>
      <c r="G186" s="68"/>
    </row>
    <row r="187" spans="3:7" x14ac:dyDescent="0.35">
      <c r="C187" s="67"/>
      <c r="D187" s="68"/>
      <c r="E187" s="68"/>
      <c r="F187" s="68"/>
      <c r="G187" s="68"/>
    </row>
    <row r="188" spans="3:7" x14ac:dyDescent="0.35">
      <c r="C188" s="67"/>
      <c r="D188" s="68"/>
      <c r="E188" s="68"/>
      <c r="F188" s="68"/>
      <c r="G188" s="68"/>
    </row>
    <row r="189" spans="3:7" x14ac:dyDescent="0.35">
      <c r="C189" s="67"/>
      <c r="D189" s="68"/>
      <c r="E189" s="68"/>
      <c r="F189" s="68"/>
      <c r="G189" s="68"/>
    </row>
    <row r="190" spans="3:7" x14ac:dyDescent="0.35">
      <c r="C190" s="67"/>
      <c r="D190" s="68"/>
      <c r="E190" s="68"/>
      <c r="F190" s="68"/>
      <c r="G190" s="68"/>
    </row>
    <row r="191" spans="3:7" x14ac:dyDescent="0.35">
      <c r="C191" s="67"/>
      <c r="D191" s="68"/>
      <c r="E191" s="68"/>
      <c r="F191" s="68"/>
      <c r="G191" s="68"/>
    </row>
    <row r="192" spans="3:7" x14ac:dyDescent="0.35">
      <c r="C192" s="67"/>
      <c r="D192" s="68"/>
      <c r="E192" s="68"/>
      <c r="F192" s="68"/>
      <c r="G192" s="68"/>
    </row>
    <row r="193" spans="3:7" x14ac:dyDescent="0.35">
      <c r="C193" s="67"/>
      <c r="D193" s="68"/>
      <c r="E193" s="68"/>
      <c r="F193" s="68"/>
      <c r="G193" s="68"/>
    </row>
    <row r="194" spans="3:7" x14ac:dyDescent="0.35">
      <c r="C194" s="67"/>
      <c r="D194" s="68"/>
      <c r="E194" s="68"/>
      <c r="F194" s="68"/>
      <c r="G194" s="68"/>
    </row>
    <row r="195" spans="3:7" x14ac:dyDescent="0.35">
      <c r="C195" s="67"/>
      <c r="D195" s="68"/>
      <c r="E195" s="68"/>
      <c r="F195" s="68"/>
      <c r="G195" s="68"/>
    </row>
    <row r="196" spans="3:7" x14ac:dyDescent="0.35">
      <c r="C196" s="67"/>
      <c r="D196" s="68"/>
      <c r="E196" s="68"/>
      <c r="F196" s="68"/>
      <c r="G196" s="68"/>
    </row>
    <row r="197" spans="3:7" x14ac:dyDescent="0.35">
      <c r="C197" s="67"/>
      <c r="D197" s="68"/>
      <c r="E197" s="68"/>
      <c r="F197" s="68"/>
      <c r="G197" s="68"/>
    </row>
    <row r="198" spans="3:7" x14ac:dyDescent="0.35">
      <c r="C198" s="67"/>
      <c r="D198" s="68"/>
      <c r="E198" s="68"/>
      <c r="F198" s="68"/>
      <c r="G198" s="68"/>
    </row>
    <row r="199" spans="3:7" x14ac:dyDescent="0.35">
      <c r="C199" s="67"/>
      <c r="D199" s="68"/>
      <c r="E199" s="68"/>
      <c r="F199" s="68"/>
      <c r="G199" s="68"/>
    </row>
    <row r="200" spans="3:7" x14ac:dyDescent="0.35">
      <c r="C200" s="67"/>
      <c r="D200" s="68"/>
      <c r="E200" s="68"/>
      <c r="F200" s="68"/>
      <c r="G200" s="68"/>
    </row>
    <row r="201" spans="3:7" x14ac:dyDescent="0.35">
      <c r="C201" s="67"/>
      <c r="D201" s="68"/>
      <c r="E201" s="68"/>
      <c r="F201" s="68"/>
      <c r="G201" s="68"/>
    </row>
    <row r="202" spans="3:7" x14ac:dyDescent="0.35">
      <c r="C202" s="67"/>
      <c r="D202" s="68"/>
      <c r="E202" s="68"/>
      <c r="F202" s="68"/>
      <c r="G202" s="68"/>
    </row>
    <row r="203" spans="3:7" x14ac:dyDescent="0.35">
      <c r="C203" s="67"/>
      <c r="D203" s="68"/>
      <c r="E203" s="68"/>
      <c r="F203" s="68"/>
      <c r="G203" s="68"/>
    </row>
    <row r="204" spans="3:7" x14ac:dyDescent="0.35">
      <c r="C204" s="67"/>
      <c r="D204" s="68"/>
      <c r="E204" s="68"/>
      <c r="F204" s="68"/>
      <c r="G204" s="68"/>
    </row>
    <row r="205" spans="3:7" x14ac:dyDescent="0.35">
      <c r="C205" s="67"/>
      <c r="D205" s="68"/>
      <c r="E205" s="68"/>
      <c r="F205" s="68"/>
      <c r="G205" s="68"/>
    </row>
    <row r="206" spans="3:7" x14ac:dyDescent="0.35">
      <c r="C206" s="67"/>
      <c r="D206" s="68"/>
      <c r="E206" s="68"/>
      <c r="F206" s="68"/>
      <c r="G206" s="68"/>
    </row>
    <row r="207" spans="3:7" x14ac:dyDescent="0.35">
      <c r="C207" s="67"/>
      <c r="D207" s="68"/>
      <c r="E207" s="68"/>
      <c r="F207" s="68"/>
      <c r="G207" s="68"/>
    </row>
    <row r="208" spans="3:7" x14ac:dyDescent="0.35">
      <c r="C208" s="67"/>
      <c r="D208" s="68"/>
      <c r="E208" s="68"/>
      <c r="F208" s="68"/>
      <c r="G208" s="68"/>
    </row>
    <row r="209" spans="2:7" x14ac:dyDescent="0.35">
      <c r="C209" s="67"/>
      <c r="D209" s="68"/>
      <c r="E209" s="68"/>
      <c r="F209" s="68"/>
      <c r="G209" s="68"/>
    </row>
    <row r="210" spans="2:7" x14ac:dyDescent="0.35">
      <c r="C210" s="67"/>
      <c r="D210" s="68"/>
      <c r="E210" s="68"/>
      <c r="F210" s="68"/>
      <c r="G210" s="68"/>
    </row>
    <row r="211" spans="2:7" x14ac:dyDescent="0.35">
      <c r="C211" s="67"/>
      <c r="D211" s="68"/>
      <c r="E211" s="68"/>
      <c r="F211" s="68"/>
      <c r="G211" s="68"/>
    </row>
    <row r="212" spans="2:7" x14ac:dyDescent="0.35">
      <c r="C212" s="67"/>
      <c r="D212" s="68"/>
      <c r="E212" s="68"/>
      <c r="F212" s="68"/>
      <c r="G212" s="68"/>
    </row>
    <row r="213" spans="2:7" x14ac:dyDescent="0.35">
      <c r="C213" s="67"/>
      <c r="D213" s="68"/>
      <c r="E213" s="68"/>
      <c r="F213" s="68"/>
      <c r="G213" s="68"/>
    </row>
    <row r="214" spans="2:7" x14ac:dyDescent="0.35">
      <c r="C214" s="67"/>
      <c r="D214" s="68"/>
      <c r="E214" s="68"/>
      <c r="F214" s="68"/>
      <c r="G214" s="68"/>
    </row>
    <row r="215" spans="2:7" x14ac:dyDescent="0.35">
      <c r="C215" s="67"/>
      <c r="D215" s="68"/>
      <c r="E215" s="68"/>
      <c r="F215" s="68"/>
      <c r="G215" s="68"/>
    </row>
    <row r="216" spans="2:7" x14ac:dyDescent="0.35">
      <c r="C216" s="67"/>
      <c r="D216" s="68"/>
      <c r="E216" s="68"/>
      <c r="F216" s="68"/>
      <c r="G216" s="68"/>
    </row>
    <row r="217" spans="2:7" x14ac:dyDescent="0.35">
      <c r="C217" s="67"/>
      <c r="D217" s="68"/>
      <c r="E217" s="68"/>
      <c r="F217" s="68"/>
      <c r="G217" s="68"/>
    </row>
    <row r="218" spans="2:7" x14ac:dyDescent="0.35">
      <c r="C218" s="67"/>
      <c r="D218" s="68"/>
      <c r="E218" s="68"/>
      <c r="F218" s="68"/>
      <c r="G218" s="68"/>
    </row>
    <row r="219" spans="2:7" x14ac:dyDescent="0.35">
      <c r="B219" s="67"/>
      <c r="C219" s="67"/>
      <c r="D219" s="68"/>
      <c r="E219" s="68"/>
      <c r="F219" s="68"/>
      <c r="G219" s="68"/>
    </row>
    <row r="220" spans="2:7" x14ac:dyDescent="0.35">
      <c r="C220" s="67"/>
      <c r="D220" s="68"/>
      <c r="E220" s="68"/>
      <c r="F220" s="68"/>
      <c r="G220" s="68"/>
    </row>
    <row r="221" spans="2:7" x14ac:dyDescent="0.35">
      <c r="C221" s="67"/>
      <c r="D221" s="68"/>
      <c r="E221" s="68"/>
      <c r="F221" s="68"/>
      <c r="G221" s="68"/>
    </row>
    <row r="222" spans="2:7" x14ac:dyDescent="0.35">
      <c r="C222" s="67"/>
      <c r="D222" s="68"/>
      <c r="E222" s="68"/>
      <c r="F222" s="68"/>
      <c r="G222" s="68"/>
    </row>
    <row r="223" spans="2:7" x14ac:dyDescent="0.35">
      <c r="C223" s="67"/>
      <c r="D223" s="68"/>
      <c r="E223" s="68"/>
      <c r="F223" s="68"/>
      <c r="G223" s="68"/>
    </row>
    <row r="224" spans="2:7" x14ac:dyDescent="0.35">
      <c r="C224" s="67"/>
      <c r="D224" s="68"/>
      <c r="E224" s="68"/>
      <c r="F224" s="68"/>
      <c r="G224" s="68"/>
    </row>
    <row r="225" spans="3:7" x14ac:dyDescent="0.35">
      <c r="C225" s="67"/>
      <c r="D225" s="68"/>
      <c r="E225" s="68"/>
      <c r="F225" s="68"/>
      <c r="G225" s="68"/>
    </row>
    <row r="226" spans="3:7" x14ac:dyDescent="0.35">
      <c r="C226" s="67"/>
      <c r="D226" s="68"/>
      <c r="E226" s="68"/>
      <c r="F226" s="68"/>
      <c r="G226" s="68"/>
    </row>
    <row r="227" spans="3:7" x14ac:dyDescent="0.35">
      <c r="C227" s="67"/>
      <c r="D227" s="68"/>
      <c r="E227" s="68"/>
      <c r="F227" s="68"/>
      <c r="G227" s="68"/>
    </row>
    <row r="228" spans="3:7" x14ac:dyDescent="0.35">
      <c r="C228" s="67"/>
      <c r="D228" s="68"/>
      <c r="E228" s="68"/>
      <c r="F228" s="68"/>
      <c r="G228" s="68"/>
    </row>
    <row r="229" spans="3:7" x14ac:dyDescent="0.35">
      <c r="C229" s="67"/>
      <c r="D229" s="68"/>
      <c r="E229" s="68"/>
      <c r="F229" s="68"/>
      <c r="G229" s="68"/>
    </row>
    <row r="230" spans="3:7" x14ac:dyDescent="0.35">
      <c r="C230" s="67"/>
      <c r="D230" s="68"/>
      <c r="E230" s="68"/>
      <c r="F230" s="68"/>
      <c r="G230" s="68"/>
    </row>
    <row r="231" spans="3:7" x14ac:dyDescent="0.35">
      <c r="C231" s="67"/>
      <c r="D231" s="68"/>
      <c r="E231" s="68"/>
      <c r="F231" s="68"/>
      <c r="G231" s="68"/>
    </row>
    <row r="232" spans="3:7" x14ac:dyDescent="0.35">
      <c r="C232" s="67"/>
      <c r="D232" s="68"/>
      <c r="E232" s="68"/>
      <c r="F232" s="68"/>
      <c r="G232" s="68"/>
    </row>
    <row r="233" spans="3:7" x14ac:dyDescent="0.35">
      <c r="C233" s="67"/>
      <c r="D233" s="68"/>
      <c r="E233" s="68"/>
      <c r="F233" s="68"/>
      <c r="G233" s="68"/>
    </row>
    <row r="234" spans="3:7" x14ac:dyDescent="0.35">
      <c r="C234" s="67"/>
      <c r="D234" s="68"/>
      <c r="E234" s="68"/>
      <c r="F234" s="68"/>
      <c r="G234" s="68"/>
    </row>
    <row r="235" spans="3:7" x14ac:dyDescent="0.35">
      <c r="C235" s="67"/>
      <c r="D235" s="68"/>
      <c r="E235" s="68"/>
      <c r="F235" s="68"/>
      <c r="G235" s="68"/>
    </row>
    <row r="236" spans="3:7" x14ac:dyDescent="0.35">
      <c r="C236" s="67"/>
      <c r="D236" s="68"/>
      <c r="E236" s="68"/>
      <c r="F236" s="68"/>
      <c r="G236" s="68"/>
    </row>
    <row r="237" spans="3:7" x14ac:dyDescent="0.35">
      <c r="C237" s="67"/>
      <c r="D237" s="68"/>
      <c r="E237" s="68"/>
      <c r="F237" s="68"/>
      <c r="G237" s="68"/>
    </row>
    <row r="238" spans="3:7" x14ac:dyDescent="0.35">
      <c r="C238" s="67"/>
      <c r="D238" s="68"/>
      <c r="E238" s="68"/>
      <c r="F238" s="68"/>
      <c r="G238" s="68"/>
    </row>
    <row r="239" spans="3:7" x14ac:dyDescent="0.35">
      <c r="C239" s="67"/>
      <c r="D239" s="68"/>
      <c r="E239" s="68"/>
      <c r="F239" s="68"/>
      <c r="G239" s="68"/>
    </row>
    <row r="240" spans="3:7" x14ac:dyDescent="0.35">
      <c r="C240" s="67"/>
      <c r="D240" s="68"/>
      <c r="E240" s="68"/>
      <c r="F240" s="68"/>
      <c r="G240" s="68"/>
    </row>
    <row r="241" spans="3:7" x14ac:dyDescent="0.35">
      <c r="C241" s="67"/>
      <c r="D241" s="68"/>
      <c r="E241" s="68"/>
      <c r="F241" s="68"/>
      <c r="G241" s="68"/>
    </row>
    <row r="242" spans="3:7" x14ac:dyDescent="0.35">
      <c r="C242" s="67"/>
      <c r="D242" s="68"/>
      <c r="E242" s="68"/>
      <c r="F242" s="68"/>
      <c r="G242" s="68"/>
    </row>
    <row r="243" spans="3:7" x14ac:dyDescent="0.35">
      <c r="C243" s="67"/>
      <c r="D243" s="68"/>
      <c r="E243" s="68"/>
      <c r="F243" s="68"/>
      <c r="G243" s="68"/>
    </row>
    <row r="244" spans="3:7" x14ac:dyDescent="0.35">
      <c r="C244" s="67"/>
      <c r="D244" s="68"/>
      <c r="E244" s="68"/>
      <c r="F244" s="68"/>
      <c r="G244" s="68"/>
    </row>
    <row r="245" spans="3:7" x14ac:dyDescent="0.35">
      <c r="C245" s="67"/>
      <c r="D245" s="68"/>
      <c r="E245" s="68"/>
      <c r="F245" s="68"/>
      <c r="G245" s="68"/>
    </row>
    <row r="246" spans="3:7" x14ac:dyDescent="0.35">
      <c r="C246" s="67"/>
      <c r="D246" s="68"/>
      <c r="E246" s="68"/>
      <c r="F246" s="68"/>
      <c r="G246" s="68"/>
    </row>
    <row r="247" spans="3:7" x14ac:dyDescent="0.35">
      <c r="C247" s="67"/>
      <c r="D247" s="68"/>
      <c r="E247" s="68"/>
      <c r="F247" s="68"/>
      <c r="G247" s="68"/>
    </row>
    <row r="248" spans="3:7" x14ac:dyDescent="0.35">
      <c r="C248" s="67"/>
      <c r="D248" s="68"/>
      <c r="E248" s="68"/>
      <c r="F248" s="68"/>
      <c r="G248" s="68"/>
    </row>
    <row r="249" spans="3:7" x14ac:dyDescent="0.35">
      <c r="C249" s="67"/>
      <c r="D249" s="68"/>
      <c r="E249" s="68"/>
      <c r="F249" s="68"/>
      <c r="G249" s="68"/>
    </row>
    <row r="250" spans="3:7" x14ac:dyDescent="0.35">
      <c r="C250" s="67"/>
      <c r="D250" s="68"/>
      <c r="E250" s="68"/>
      <c r="F250" s="68"/>
      <c r="G250" s="68"/>
    </row>
    <row r="251" spans="3:7" x14ac:dyDescent="0.35">
      <c r="C251" s="67"/>
      <c r="D251" s="68"/>
      <c r="E251" s="68"/>
      <c r="F251" s="68"/>
      <c r="G251" s="68"/>
    </row>
    <row r="252" spans="3:7" x14ac:dyDescent="0.35">
      <c r="C252" s="67"/>
      <c r="D252" s="68"/>
      <c r="E252" s="68"/>
      <c r="F252" s="68"/>
      <c r="G252" s="68"/>
    </row>
    <row r="253" spans="3:7" x14ac:dyDescent="0.35">
      <c r="C253" s="67"/>
      <c r="D253" s="68"/>
      <c r="E253" s="68"/>
      <c r="F253" s="68"/>
      <c r="G253" s="68"/>
    </row>
    <row r="254" spans="3:7" x14ac:dyDescent="0.35">
      <c r="C254" s="67"/>
      <c r="D254" s="68"/>
      <c r="E254" s="68"/>
      <c r="F254" s="68"/>
      <c r="G254" s="68"/>
    </row>
    <row r="255" spans="3:7" x14ac:dyDescent="0.35">
      <c r="C255" s="67"/>
      <c r="D255" s="68"/>
      <c r="E255" s="68"/>
      <c r="F255" s="68"/>
      <c r="G255" s="68"/>
    </row>
    <row r="256" spans="3:7" x14ac:dyDescent="0.35">
      <c r="C256" s="67"/>
      <c r="D256" s="68"/>
      <c r="E256" s="68"/>
      <c r="F256" s="68"/>
      <c r="G256" s="68"/>
    </row>
    <row r="257" spans="3:7" x14ac:dyDescent="0.35">
      <c r="C257" s="67"/>
      <c r="D257" s="68"/>
      <c r="E257" s="68"/>
      <c r="F257" s="68"/>
      <c r="G257" s="68"/>
    </row>
    <row r="258" spans="3:7" x14ac:dyDescent="0.35">
      <c r="C258" s="67"/>
      <c r="D258" s="68"/>
      <c r="E258" s="68"/>
      <c r="F258" s="68"/>
      <c r="G258" s="68"/>
    </row>
    <row r="259" spans="3:7" x14ac:dyDescent="0.35">
      <c r="C259" s="67"/>
      <c r="D259" s="68"/>
      <c r="E259" s="68"/>
      <c r="F259" s="68"/>
      <c r="G259" s="68"/>
    </row>
    <row r="260" spans="3:7" x14ac:dyDescent="0.35">
      <c r="C260" s="67"/>
      <c r="D260" s="68"/>
      <c r="E260" s="68"/>
      <c r="F260" s="68"/>
      <c r="G260" s="68"/>
    </row>
    <row r="261" spans="3:7" x14ac:dyDescent="0.35">
      <c r="C261" s="67"/>
      <c r="D261" s="68"/>
      <c r="E261" s="68"/>
      <c r="F261" s="68"/>
      <c r="G261" s="68"/>
    </row>
    <row r="262" spans="3:7" x14ac:dyDescent="0.35">
      <c r="C262" s="67"/>
      <c r="D262" s="68"/>
      <c r="E262" s="68"/>
      <c r="F262" s="68"/>
      <c r="G262" s="68"/>
    </row>
    <row r="263" spans="3:7" x14ac:dyDescent="0.35">
      <c r="C263" s="67"/>
      <c r="D263" s="68"/>
      <c r="E263" s="68"/>
      <c r="F263" s="68"/>
      <c r="G263" s="68"/>
    </row>
    <row r="264" spans="3:7" x14ac:dyDescent="0.35">
      <c r="C264" s="67"/>
      <c r="D264" s="68"/>
      <c r="E264" s="68"/>
      <c r="F264" s="68"/>
      <c r="G264" s="68"/>
    </row>
    <row r="265" spans="3:7" x14ac:dyDescent="0.35">
      <c r="C265" s="67"/>
      <c r="D265" s="68"/>
      <c r="E265" s="68"/>
      <c r="F265" s="68"/>
      <c r="G265" s="68"/>
    </row>
    <row r="266" spans="3:7" x14ac:dyDescent="0.35">
      <c r="C266" s="67"/>
      <c r="D266" s="68"/>
      <c r="E266" s="68"/>
      <c r="F266" s="68"/>
      <c r="G266" s="68"/>
    </row>
    <row r="267" spans="3:7" x14ac:dyDescent="0.35">
      <c r="C267" s="67"/>
      <c r="D267" s="68"/>
      <c r="E267" s="68"/>
      <c r="F267" s="68"/>
      <c r="G267" s="68"/>
    </row>
    <row r="268" spans="3:7" x14ac:dyDescent="0.35">
      <c r="C268" s="67"/>
      <c r="D268" s="68"/>
      <c r="E268" s="68"/>
      <c r="F268" s="68"/>
      <c r="G268" s="68"/>
    </row>
    <row r="269" spans="3:7" x14ac:dyDescent="0.35">
      <c r="C269" s="67"/>
      <c r="D269" s="68"/>
      <c r="E269" s="68"/>
      <c r="F269" s="68"/>
      <c r="G269" s="68"/>
    </row>
    <row r="270" spans="3:7" x14ac:dyDescent="0.35">
      <c r="C270" s="67"/>
      <c r="D270" s="68"/>
      <c r="E270" s="68"/>
      <c r="F270" s="68"/>
      <c r="G270" s="68"/>
    </row>
    <row r="271" spans="3:7" x14ac:dyDescent="0.35">
      <c r="C271" s="67"/>
      <c r="D271" s="68"/>
      <c r="E271" s="68"/>
      <c r="F271" s="68"/>
      <c r="G271" s="68"/>
    </row>
    <row r="272" spans="3:7" x14ac:dyDescent="0.35">
      <c r="C272" s="67"/>
      <c r="D272" s="68"/>
      <c r="E272" s="68"/>
      <c r="F272" s="68"/>
      <c r="G272" s="68"/>
    </row>
    <row r="273" spans="3:7" x14ac:dyDescent="0.35">
      <c r="C273" s="67"/>
      <c r="D273" s="68"/>
      <c r="E273" s="68"/>
      <c r="F273" s="68"/>
      <c r="G273" s="68"/>
    </row>
    <row r="274" spans="3:7" x14ac:dyDescent="0.35">
      <c r="C274" s="67"/>
      <c r="D274" s="68"/>
      <c r="E274" s="68"/>
      <c r="F274" s="68"/>
      <c r="G274" s="68"/>
    </row>
    <row r="275" spans="3:7" x14ac:dyDescent="0.35">
      <c r="C275" s="67"/>
      <c r="D275" s="68"/>
      <c r="E275" s="68"/>
      <c r="F275" s="68"/>
      <c r="G275" s="68"/>
    </row>
    <row r="276" spans="3:7" x14ac:dyDescent="0.35">
      <c r="C276" s="67"/>
      <c r="D276" s="68"/>
      <c r="E276" s="68"/>
      <c r="F276" s="68"/>
      <c r="G276" s="68"/>
    </row>
    <row r="277" spans="3:7" x14ac:dyDescent="0.35">
      <c r="C277" s="67"/>
      <c r="D277" s="68"/>
      <c r="E277" s="68"/>
      <c r="F277" s="68"/>
      <c r="G277" s="68"/>
    </row>
    <row r="278" spans="3:7" x14ac:dyDescent="0.35">
      <c r="C278" s="67"/>
      <c r="D278" s="68"/>
      <c r="E278" s="68"/>
      <c r="F278" s="68"/>
      <c r="G278" s="68"/>
    </row>
    <row r="279" spans="3:7" x14ac:dyDescent="0.35">
      <c r="C279" s="67"/>
      <c r="D279" s="68"/>
      <c r="E279" s="68"/>
      <c r="F279" s="68"/>
      <c r="G279" s="68"/>
    </row>
    <row r="280" spans="3:7" x14ac:dyDescent="0.35">
      <c r="C280" s="67"/>
      <c r="D280" s="68"/>
      <c r="E280" s="68"/>
      <c r="F280" s="68"/>
      <c r="G280" s="68"/>
    </row>
    <row r="281" spans="3:7" x14ac:dyDescent="0.35">
      <c r="C281" s="67"/>
      <c r="D281" s="68"/>
      <c r="E281" s="68"/>
      <c r="F281" s="68"/>
      <c r="G281" s="68"/>
    </row>
    <row r="282" spans="3:7" x14ac:dyDescent="0.35">
      <c r="C282" s="67"/>
      <c r="D282" s="68"/>
      <c r="E282" s="68"/>
      <c r="F282" s="68"/>
      <c r="G282" s="68"/>
    </row>
    <row r="283" spans="3:7" x14ac:dyDescent="0.35">
      <c r="C283" s="67"/>
      <c r="D283" s="68"/>
      <c r="E283" s="68"/>
      <c r="F283" s="68"/>
      <c r="G283" s="68"/>
    </row>
    <row r="284" spans="3:7" x14ac:dyDescent="0.35">
      <c r="C284" s="67"/>
      <c r="D284" s="68"/>
      <c r="E284" s="68"/>
      <c r="F284" s="68"/>
      <c r="G284" s="68"/>
    </row>
    <row r="285" spans="3:7" x14ac:dyDescent="0.35">
      <c r="C285" s="67"/>
      <c r="D285" s="68"/>
      <c r="E285" s="68"/>
      <c r="F285" s="68"/>
      <c r="G285" s="68"/>
    </row>
    <row r="286" spans="3:7" x14ac:dyDescent="0.35">
      <c r="C286" s="67"/>
      <c r="D286" s="68"/>
      <c r="E286" s="68"/>
      <c r="F286" s="68"/>
      <c r="G286" s="68"/>
    </row>
    <row r="287" spans="3:7" x14ac:dyDescent="0.35">
      <c r="C287" s="67"/>
      <c r="D287" s="68"/>
      <c r="E287" s="68"/>
      <c r="F287" s="68"/>
      <c r="G287" s="68"/>
    </row>
    <row r="288" spans="3:7" x14ac:dyDescent="0.35">
      <c r="C288" s="67"/>
      <c r="D288" s="68"/>
      <c r="E288" s="68"/>
      <c r="F288" s="68"/>
      <c r="G288" s="68"/>
    </row>
    <row r="289" spans="3:7" x14ac:dyDescent="0.35">
      <c r="C289" s="67"/>
      <c r="D289" s="68"/>
      <c r="E289" s="68"/>
      <c r="F289" s="68"/>
      <c r="G289" s="68"/>
    </row>
    <row r="290" spans="3:7" x14ac:dyDescent="0.35">
      <c r="C290" s="67"/>
      <c r="D290" s="68"/>
      <c r="E290" s="68"/>
      <c r="F290" s="68"/>
      <c r="G290" s="68"/>
    </row>
    <row r="291" spans="3:7" x14ac:dyDescent="0.35">
      <c r="C291" s="67"/>
      <c r="D291" s="68"/>
      <c r="E291" s="68"/>
      <c r="F291" s="68"/>
      <c r="G291" s="68"/>
    </row>
    <row r="292" spans="3:7" x14ac:dyDescent="0.35">
      <c r="C292" s="67"/>
      <c r="D292" s="68"/>
      <c r="E292" s="68"/>
      <c r="F292" s="68"/>
      <c r="G292" s="68"/>
    </row>
    <row r="293" spans="3:7" x14ac:dyDescent="0.35">
      <c r="C293" s="67"/>
      <c r="D293" s="68"/>
      <c r="E293" s="68"/>
      <c r="F293" s="68"/>
      <c r="G293" s="68"/>
    </row>
    <row r="294" spans="3:7" x14ac:dyDescent="0.35">
      <c r="C294" s="67"/>
      <c r="D294" s="68"/>
      <c r="E294" s="68"/>
      <c r="F294" s="68"/>
      <c r="G294" s="68"/>
    </row>
    <row r="295" spans="3:7" x14ac:dyDescent="0.35">
      <c r="C295" s="67"/>
      <c r="D295" s="68"/>
      <c r="E295" s="68"/>
      <c r="F295" s="68"/>
      <c r="G295" s="68"/>
    </row>
    <row r="296" spans="3:7" x14ac:dyDescent="0.35">
      <c r="C296" s="67"/>
      <c r="D296" s="68"/>
      <c r="E296" s="68"/>
      <c r="F296" s="68"/>
      <c r="G296" s="68"/>
    </row>
    <row r="297" spans="3:7" x14ac:dyDescent="0.35">
      <c r="C297" s="67"/>
      <c r="D297" s="68"/>
      <c r="E297" s="68"/>
      <c r="F297" s="68"/>
      <c r="G297" s="68"/>
    </row>
    <row r="298" spans="3:7" x14ac:dyDescent="0.35">
      <c r="C298" s="67"/>
      <c r="D298" s="68"/>
      <c r="E298" s="68"/>
      <c r="F298" s="68"/>
      <c r="G298" s="68"/>
    </row>
    <row r="299" spans="3:7" x14ac:dyDescent="0.35">
      <c r="C299" s="67"/>
      <c r="D299" s="68"/>
      <c r="E299" s="68"/>
      <c r="F299" s="68"/>
      <c r="G299" s="68"/>
    </row>
    <row r="300" spans="3:7" x14ac:dyDescent="0.35">
      <c r="C300" s="67"/>
      <c r="D300" s="68"/>
      <c r="E300" s="68"/>
      <c r="F300" s="68"/>
      <c r="G300" s="68"/>
    </row>
    <row r="301" spans="3:7" x14ac:dyDescent="0.35">
      <c r="C301" s="67"/>
      <c r="D301" s="68"/>
      <c r="E301" s="68"/>
      <c r="F301" s="68"/>
      <c r="G301" s="68"/>
    </row>
    <row r="302" spans="3:7" x14ac:dyDescent="0.35">
      <c r="C302" s="67"/>
      <c r="D302" s="68"/>
      <c r="E302" s="68"/>
      <c r="F302" s="68"/>
      <c r="G302" s="68"/>
    </row>
    <row r="303" spans="3:7" x14ac:dyDescent="0.35">
      <c r="C303" s="67"/>
      <c r="D303" s="68"/>
      <c r="E303" s="68"/>
      <c r="F303" s="68"/>
      <c r="G303" s="68"/>
    </row>
    <row r="304" spans="3:7" x14ac:dyDescent="0.35">
      <c r="C304" s="67"/>
      <c r="D304" s="68"/>
      <c r="E304" s="68"/>
      <c r="F304" s="68"/>
      <c r="G304" s="68"/>
    </row>
    <row r="305" spans="3:7" x14ac:dyDescent="0.35">
      <c r="C305" s="67"/>
      <c r="D305" s="68"/>
      <c r="E305" s="68"/>
      <c r="F305" s="68"/>
      <c r="G305" s="68"/>
    </row>
    <row r="306" spans="3:7" x14ac:dyDescent="0.35">
      <c r="C306" s="67"/>
      <c r="D306" s="68"/>
      <c r="E306" s="68"/>
      <c r="F306" s="68"/>
      <c r="G306" s="68"/>
    </row>
    <row r="307" spans="3:7" x14ac:dyDescent="0.35">
      <c r="C307" s="67"/>
      <c r="D307" s="68"/>
      <c r="E307" s="68"/>
      <c r="F307" s="68"/>
      <c r="G307" s="68"/>
    </row>
    <row r="308" spans="3:7" x14ac:dyDescent="0.35">
      <c r="C308" s="67"/>
      <c r="D308" s="68"/>
      <c r="E308" s="68"/>
      <c r="F308" s="68"/>
      <c r="G308" s="68"/>
    </row>
    <row r="309" spans="3:7" x14ac:dyDescent="0.35">
      <c r="C309" s="67"/>
      <c r="D309" s="68"/>
      <c r="E309" s="68"/>
      <c r="F309" s="68"/>
      <c r="G309" s="68"/>
    </row>
    <row r="310" spans="3:7" x14ac:dyDescent="0.35">
      <c r="C310" s="67"/>
      <c r="D310" s="68"/>
      <c r="E310" s="68"/>
      <c r="F310" s="68"/>
      <c r="G310" s="68"/>
    </row>
    <row r="311" spans="3:7" x14ac:dyDescent="0.35">
      <c r="C311" s="67"/>
      <c r="D311" s="68"/>
      <c r="E311" s="68"/>
      <c r="F311" s="68"/>
      <c r="G311" s="68"/>
    </row>
    <row r="312" spans="3:7" x14ac:dyDescent="0.35">
      <c r="C312" s="67"/>
      <c r="D312" s="68"/>
      <c r="E312" s="68"/>
      <c r="F312" s="68"/>
      <c r="G312" s="68"/>
    </row>
    <row r="313" spans="3:7" x14ac:dyDescent="0.35">
      <c r="C313" s="67"/>
      <c r="D313" s="68"/>
      <c r="E313" s="68"/>
      <c r="F313" s="68"/>
      <c r="G313" s="68"/>
    </row>
    <row r="314" spans="3:7" x14ac:dyDescent="0.35">
      <c r="C314" s="67"/>
      <c r="D314" s="68"/>
      <c r="E314" s="68"/>
      <c r="F314" s="68"/>
      <c r="G314" s="68"/>
    </row>
    <row r="315" spans="3:7" x14ac:dyDescent="0.35">
      <c r="C315" s="67"/>
      <c r="D315" s="68"/>
      <c r="E315" s="68"/>
      <c r="F315" s="68"/>
      <c r="G315" s="68"/>
    </row>
    <row r="316" spans="3:7" x14ac:dyDescent="0.35">
      <c r="C316" s="67"/>
      <c r="D316" s="68"/>
      <c r="E316" s="68"/>
      <c r="F316" s="68"/>
      <c r="G316" s="68"/>
    </row>
    <row r="317" spans="3:7" x14ac:dyDescent="0.35">
      <c r="C317" s="67"/>
      <c r="D317" s="68"/>
      <c r="E317" s="68"/>
      <c r="F317" s="68"/>
      <c r="G317" s="68"/>
    </row>
    <row r="318" spans="3:7" x14ac:dyDescent="0.35">
      <c r="C318" s="67"/>
      <c r="D318" s="68"/>
      <c r="E318" s="68"/>
      <c r="F318" s="68"/>
      <c r="G318" s="68"/>
    </row>
    <row r="319" spans="3:7" x14ac:dyDescent="0.35">
      <c r="C319" s="67"/>
      <c r="D319" s="68"/>
      <c r="E319" s="68"/>
      <c r="F319" s="68"/>
      <c r="G319" s="68"/>
    </row>
    <row r="320" spans="3:7" x14ac:dyDescent="0.35">
      <c r="C320" s="67"/>
      <c r="D320" s="68"/>
      <c r="E320" s="68"/>
      <c r="F320" s="68"/>
      <c r="G320" s="68"/>
    </row>
    <row r="321" spans="2:7" x14ac:dyDescent="0.35">
      <c r="C321" s="67"/>
      <c r="D321" s="68"/>
      <c r="E321" s="68"/>
      <c r="F321" s="68"/>
      <c r="G321" s="68"/>
    </row>
    <row r="322" spans="2:7" x14ac:dyDescent="0.35">
      <c r="C322" s="67"/>
      <c r="D322" s="68"/>
      <c r="E322" s="68"/>
      <c r="F322" s="68"/>
      <c r="G322" s="68"/>
    </row>
    <row r="323" spans="2:7" x14ac:dyDescent="0.35">
      <c r="C323" s="67"/>
      <c r="D323" s="68"/>
      <c r="E323" s="68"/>
      <c r="F323" s="68"/>
      <c r="G323" s="68"/>
    </row>
    <row r="324" spans="2:7" x14ac:dyDescent="0.35">
      <c r="C324" s="67"/>
      <c r="D324" s="68"/>
      <c r="E324" s="68"/>
      <c r="F324" s="68"/>
      <c r="G324" s="68"/>
    </row>
    <row r="325" spans="2:7" x14ac:dyDescent="0.35">
      <c r="B325" s="67"/>
      <c r="C325" s="67"/>
      <c r="D325" s="68"/>
      <c r="E325" s="68"/>
      <c r="F325" s="68"/>
      <c r="G325" s="68"/>
    </row>
    <row r="326" spans="2:7" x14ac:dyDescent="0.35">
      <c r="C326" s="67"/>
      <c r="D326" s="68"/>
      <c r="E326" s="68"/>
      <c r="F326" s="68"/>
      <c r="G326" s="68"/>
    </row>
    <row r="327" spans="2:7" x14ac:dyDescent="0.35">
      <c r="C327" s="67"/>
      <c r="D327" s="68"/>
      <c r="E327" s="68"/>
      <c r="F327" s="68"/>
      <c r="G327" s="68"/>
    </row>
    <row r="328" spans="2:7" x14ac:dyDescent="0.35">
      <c r="C328" s="67"/>
      <c r="D328" s="68"/>
      <c r="E328" s="68"/>
      <c r="F328" s="68"/>
      <c r="G328" s="68"/>
    </row>
    <row r="329" spans="2:7" x14ac:dyDescent="0.35">
      <c r="C329" s="67"/>
      <c r="D329" s="68"/>
      <c r="E329" s="68"/>
      <c r="F329" s="68"/>
      <c r="G329" s="68"/>
    </row>
    <row r="330" spans="2:7" x14ac:dyDescent="0.35">
      <c r="C330" s="67"/>
      <c r="D330" s="68"/>
      <c r="E330" s="68"/>
      <c r="F330" s="68"/>
      <c r="G330" s="68"/>
    </row>
    <row r="331" spans="2:7" x14ac:dyDescent="0.35">
      <c r="C331" s="67"/>
      <c r="D331" s="68"/>
      <c r="E331" s="68"/>
      <c r="F331" s="68"/>
      <c r="G331" s="68"/>
    </row>
    <row r="332" spans="2:7" x14ac:dyDescent="0.35">
      <c r="C332" s="67"/>
      <c r="D332" s="68"/>
      <c r="E332" s="68"/>
      <c r="F332" s="68"/>
      <c r="G332" s="68"/>
    </row>
    <row r="333" spans="2:7" x14ac:dyDescent="0.35">
      <c r="C333" s="67"/>
      <c r="D333" s="68"/>
      <c r="E333" s="68"/>
      <c r="F333" s="68"/>
      <c r="G333" s="68"/>
    </row>
    <row r="334" spans="2:7" x14ac:dyDescent="0.35">
      <c r="C334" s="67"/>
      <c r="D334" s="68"/>
      <c r="E334" s="68"/>
      <c r="F334" s="68"/>
      <c r="G334" s="68"/>
    </row>
    <row r="335" spans="2:7" x14ac:dyDescent="0.35">
      <c r="C335" s="67"/>
      <c r="D335" s="68"/>
      <c r="E335" s="68"/>
      <c r="F335" s="68"/>
      <c r="G335" s="68"/>
    </row>
    <row r="336" spans="2:7" x14ac:dyDescent="0.35">
      <c r="C336" s="67"/>
      <c r="D336" s="68"/>
      <c r="E336" s="68"/>
      <c r="F336" s="68"/>
      <c r="G336" s="68"/>
    </row>
    <row r="337" spans="3:7" x14ac:dyDescent="0.35">
      <c r="C337" s="67"/>
      <c r="D337" s="68"/>
      <c r="E337" s="68"/>
      <c r="F337" s="68"/>
      <c r="G337" s="68"/>
    </row>
    <row r="338" spans="3:7" x14ac:dyDescent="0.35">
      <c r="C338" s="67"/>
      <c r="D338" s="68"/>
      <c r="E338" s="68"/>
      <c r="F338" s="68"/>
      <c r="G338" s="68"/>
    </row>
    <row r="339" spans="3:7" x14ac:dyDescent="0.35">
      <c r="C339" s="67"/>
      <c r="D339" s="68"/>
      <c r="E339" s="68"/>
      <c r="F339" s="68"/>
      <c r="G339" s="68"/>
    </row>
    <row r="340" spans="3:7" x14ac:dyDescent="0.35">
      <c r="C340" s="67"/>
      <c r="D340" s="68"/>
      <c r="E340" s="68"/>
      <c r="F340" s="68"/>
      <c r="G340" s="68"/>
    </row>
    <row r="341" spans="3:7" x14ac:dyDescent="0.35">
      <c r="C341" s="67"/>
      <c r="D341" s="68"/>
      <c r="E341" s="68"/>
      <c r="F341" s="68"/>
      <c r="G341" s="68"/>
    </row>
    <row r="342" spans="3:7" x14ac:dyDescent="0.35">
      <c r="C342" s="67"/>
      <c r="D342" s="68"/>
      <c r="E342" s="68"/>
      <c r="F342" s="68"/>
      <c r="G342" s="68"/>
    </row>
    <row r="343" spans="3:7" x14ac:dyDescent="0.35">
      <c r="C343" s="67"/>
      <c r="D343" s="68"/>
      <c r="E343" s="68"/>
      <c r="F343" s="68"/>
      <c r="G343" s="68"/>
    </row>
    <row r="344" spans="3:7" x14ac:dyDescent="0.35">
      <c r="C344" s="67"/>
      <c r="D344" s="68"/>
      <c r="E344" s="68"/>
      <c r="F344" s="68"/>
      <c r="G344" s="68"/>
    </row>
    <row r="345" spans="3:7" x14ac:dyDescent="0.35">
      <c r="C345" s="67"/>
      <c r="D345" s="68"/>
      <c r="E345" s="68"/>
      <c r="F345" s="68"/>
      <c r="G345" s="68"/>
    </row>
    <row r="346" spans="3:7" x14ac:dyDescent="0.35">
      <c r="C346" s="67"/>
      <c r="D346" s="68"/>
      <c r="E346" s="68"/>
      <c r="F346" s="68"/>
      <c r="G346" s="68"/>
    </row>
    <row r="347" spans="3:7" x14ac:dyDescent="0.35">
      <c r="C347" s="67"/>
      <c r="D347" s="68"/>
      <c r="E347" s="68"/>
      <c r="F347" s="68"/>
      <c r="G347" s="68"/>
    </row>
    <row r="348" spans="3:7" x14ac:dyDescent="0.35">
      <c r="C348" s="67"/>
      <c r="D348" s="68"/>
      <c r="E348" s="68"/>
      <c r="F348" s="68"/>
      <c r="G348" s="68"/>
    </row>
    <row r="349" spans="3:7" x14ac:dyDescent="0.35">
      <c r="C349" s="67"/>
      <c r="D349" s="68"/>
      <c r="E349" s="68"/>
      <c r="F349" s="68"/>
      <c r="G349" s="68"/>
    </row>
    <row r="350" spans="3:7" x14ac:dyDescent="0.35">
      <c r="C350" s="67"/>
      <c r="D350" s="68"/>
      <c r="E350" s="68"/>
      <c r="F350" s="68"/>
      <c r="G350" s="68"/>
    </row>
    <row r="351" spans="3:7" x14ac:dyDescent="0.35">
      <c r="C351" s="67"/>
      <c r="D351" s="68"/>
      <c r="E351" s="68"/>
      <c r="F351" s="68"/>
      <c r="G351" s="68"/>
    </row>
    <row r="352" spans="3:7" x14ac:dyDescent="0.35">
      <c r="C352" s="67"/>
      <c r="D352" s="68"/>
      <c r="E352" s="68"/>
      <c r="F352" s="68"/>
      <c r="G352" s="68"/>
    </row>
    <row r="353" spans="3:7" x14ac:dyDescent="0.35">
      <c r="C353" s="67"/>
      <c r="D353" s="68"/>
      <c r="E353" s="68"/>
      <c r="F353" s="68"/>
      <c r="G353" s="68"/>
    </row>
    <row r="354" spans="3:7" x14ac:dyDescent="0.35">
      <c r="C354" s="67"/>
      <c r="D354" s="68"/>
      <c r="E354" s="68"/>
      <c r="F354" s="68"/>
      <c r="G354" s="68"/>
    </row>
    <row r="355" spans="3:7" x14ac:dyDescent="0.35">
      <c r="C355" s="67"/>
      <c r="D355" s="68"/>
      <c r="E355" s="68"/>
      <c r="F355" s="68"/>
      <c r="G355" s="68"/>
    </row>
    <row r="356" spans="3:7" x14ac:dyDescent="0.35">
      <c r="C356" s="67"/>
      <c r="D356" s="68"/>
      <c r="E356" s="68"/>
      <c r="F356" s="68"/>
      <c r="G356" s="68"/>
    </row>
    <row r="357" spans="3:7" x14ac:dyDescent="0.35">
      <c r="C357" s="67"/>
      <c r="D357" s="68"/>
      <c r="E357" s="68"/>
      <c r="F357" s="68"/>
      <c r="G357" s="68"/>
    </row>
    <row r="358" spans="3:7" x14ac:dyDescent="0.35">
      <c r="C358" s="67"/>
      <c r="D358" s="68"/>
      <c r="E358" s="68"/>
      <c r="F358" s="68"/>
      <c r="G358" s="68"/>
    </row>
    <row r="359" spans="3:7" x14ac:dyDescent="0.35">
      <c r="C359" s="67"/>
      <c r="D359" s="68"/>
      <c r="E359" s="68"/>
      <c r="F359" s="68"/>
      <c r="G359" s="68"/>
    </row>
    <row r="360" spans="3:7" x14ac:dyDescent="0.35">
      <c r="C360" s="67"/>
      <c r="D360" s="68"/>
      <c r="E360" s="68"/>
      <c r="F360" s="68"/>
      <c r="G360" s="68"/>
    </row>
    <row r="361" spans="3:7" x14ac:dyDescent="0.35">
      <c r="C361" s="67"/>
      <c r="D361" s="68"/>
      <c r="E361" s="68"/>
      <c r="F361" s="68"/>
      <c r="G361" s="68"/>
    </row>
    <row r="362" spans="3:7" x14ac:dyDescent="0.35">
      <c r="C362" s="67"/>
      <c r="D362" s="68"/>
      <c r="E362" s="68"/>
      <c r="F362" s="68"/>
      <c r="G362" s="68"/>
    </row>
    <row r="363" spans="3:7" x14ac:dyDescent="0.35">
      <c r="C363" s="67"/>
      <c r="D363" s="68"/>
      <c r="E363" s="68"/>
      <c r="F363" s="68"/>
      <c r="G363" s="68"/>
    </row>
    <row r="364" spans="3:7" x14ac:dyDescent="0.35">
      <c r="C364" s="67"/>
      <c r="D364" s="68"/>
      <c r="E364" s="68"/>
      <c r="F364" s="68"/>
      <c r="G364" s="68"/>
    </row>
    <row r="365" spans="3:7" x14ac:dyDescent="0.35">
      <c r="C365" s="67"/>
      <c r="D365" s="68"/>
      <c r="E365" s="68"/>
      <c r="F365" s="68"/>
      <c r="G365" s="68"/>
    </row>
    <row r="366" spans="3:7" x14ac:dyDescent="0.35">
      <c r="C366" s="67"/>
      <c r="D366" s="68"/>
      <c r="E366" s="68"/>
      <c r="F366" s="68"/>
      <c r="G366" s="68"/>
    </row>
    <row r="367" spans="3:7" x14ac:dyDescent="0.35">
      <c r="C367" s="67"/>
      <c r="D367" s="68"/>
      <c r="E367" s="68"/>
      <c r="F367" s="68"/>
      <c r="G367" s="68"/>
    </row>
    <row r="368" spans="3:7" x14ac:dyDescent="0.35">
      <c r="C368" s="67"/>
      <c r="D368" s="68"/>
      <c r="E368" s="68"/>
      <c r="F368" s="68"/>
      <c r="G368" s="68"/>
    </row>
    <row r="369" spans="3:7" x14ac:dyDescent="0.35">
      <c r="C369" s="67"/>
      <c r="D369" s="68"/>
      <c r="E369" s="68"/>
      <c r="F369" s="68"/>
      <c r="G369" s="68"/>
    </row>
    <row r="370" spans="3:7" x14ac:dyDescent="0.35">
      <c r="C370" s="67"/>
      <c r="D370" s="68"/>
      <c r="E370" s="68"/>
      <c r="F370" s="68"/>
      <c r="G370" s="68"/>
    </row>
    <row r="371" spans="3:7" x14ac:dyDescent="0.35">
      <c r="C371" s="67"/>
      <c r="D371" s="68"/>
      <c r="E371" s="68"/>
      <c r="F371" s="68"/>
      <c r="G371" s="68"/>
    </row>
    <row r="372" spans="3:7" x14ac:dyDescent="0.35">
      <c r="C372" s="67"/>
      <c r="D372" s="68"/>
      <c r="E372" s="68"/>
      <c r="F372" s="68"/>
      <c r="G372" s="68"/>
    </row>
    <row r="373" spans="3:7" x14ac:dyDescent="0.35">
      <c r="C373" s="67"/>
      <c r="D373" s="68"/>
      <c r="E373" s="68"/>
      <c r="F373" s="68"/>
      <c r="G373" s="68"/>
    </row>
    <row r="374" spans="3:7" x14ac:dyDescent="0.35">
      <c r="C374" s="67"/>
      <c r="D374" s="68"/>
      <c r="E374" s="68"/>
      <c r="F374" s="68"/>
      <c r="G374" s="68"/>
    </row>
    <row r="375" spans="3:7" x14ac:dyDescent="0.35">
      <c r="C375" s="67"/>
      <c r="D375" s="68"/>
      <c r="E375" s="68"/>
      <c r="F375" s="68"/>
      <c r="G375" s="68"/>
    </row>
    <row r="376" spans="3:7" x14ac:dyDescent="0.35">
      <c r="C376" s="67"/>
      <c r="D376" s="68"/>
      <c r="E376" s="68"/>
      <c r="F376" s="68"/>
      <c r="G376" s="68"/>
    </row>
    <row r="377" spans="3:7" x14ac:dyDescent="0.35">
      <c r="C377" s="67"/>
      <c r="D377" s="68"/>
      <c r="E377" s="68"/>
      <c r="F377" s="68"/>
      <c r="G377" s="68"/>
    </row>
    <row r="378" spans="3:7" x14ac:dyDescent="0.35">
      <c r="C378" s="67"/>
      <c r="D378" s="68"/>
      <c r="E378" s="68"/>
      <c r="F378" s="68"/>
      <c r="G378" s="68"/>
    </row>
    <row r="379" spans="3:7" x14ac:dyDescent="0.35">
      <c r="C379" s="67"/>
      <c r="D379" s="68"/>
      <c r="E379" s="68"/>
      <c r="F379" s="68"/>
      <c r="G379" s="68"/>
    </row>
    <row r="380" spans="3:7" x14ac:dyDescent="0.35">
      <c r="C380" s="67"/>
      <c r="D380" s="68"/>
      <c r="E380" s="68"/>
      <c r="F380" s="68"/>
      <c r="G380" s="68"/>
    </row>
    <row r="381" spans="3:7" x14ac:dyDescent="0.35">
      <c r="C381" s="67"/>
      <c r="D381" s="68"/>
      <c r="E381" s="68"/>
      <c r="F381" s="68"/>
      <c r="G381" s="68"/>
    </row>
    <row r="382" spans="3:7" x14ac:dyDescent="0.35">
      <c r="C382" s="67"/>
      <c r="D382" s="68"/>
      <c r="E382" s="68"/>
      <c r="F382" s="68"/>
      <c r="G382" s="68"/>
    </row>
    <row r="383" spans="3:7" x14ac:dyDescent="0.35">
      <c r="C383" s="67"/>
      <c r="D383" s="68"/>
      <c r="E383" s="68"/>
      <c r="F383" s="68"/>
      <c r="G383" s="68"/>
    </row>
    <row r="384" spans="3:7" x14ac:dyDescent="0.35">
      <c r="C384" s="67"/>
      <c r="D384" s="68"/>
      <c r="E384" s="68"/>
      <c r="F384" s="68"/>
      <c r="G384" s="68"/>
    </row>
    <row r="385" spans="3:7" x14ac:dyDescent="0.35">
      <c r="C385" s="67"/>
      <c r="D385" s="68"/>
      <c r="E385" s="68"/>
      <c r="F385" s="68"/>
      <c r="G385" s="68"/>
    </row>
    <row r="386" spans="3:7" x14ac:dyDescent="0.35">
      <c r="C386" s="67"/>
      <c r="D386" s="68"/>
      <c r="E386" s="68"/>
      <c r="F386" s="68"/>
      <c r="G386" s="68"/>
    </row>
    <row r="387" spans="3:7" x14ac:dyDescent="0.35">
      <c r="C387" s="67"/>
      <c r="D387" s="68"/>
      <c r="E387" s="68"/>
      <c r="F387" s="68"/>
      <c r="G387" s="68"/>
    </row>
    <row r="388" spans="3:7" x14ac:dyDescent="0.35">
      <c r="C388" s="67"/>
      <c r="D388" s="68"/>
      <c r="E388" s="68"/>
      <c r="F388" s="68"/>
      <c r="G388" s="68"/>
    </row>
    <row r="389" spans="3:7" x14ac:dyDescent="0.35">
      <c r="C389" s="67"/>
      <c r="D389" s="68"/>
      <c r="E389" s="68"/>
      <c r="F389" s="68"/>
      <c r="G389" s="68"/>
    </row>
    <row r="390" spans="3:7" x14ac:dyDescent="0.35">
      <c r="C390" s="67"/>
      <c r="D390" s="68"/>
      <c r="E390" s="68"/>
      <c r="F390" s="68"/>
      <c r="G390" s="68"/>
    </row>
    <row r="391" spans="3:7" x14ac:dyDescent="0.35">
      <c r="C391" s="67"/>
      <c r="D391" s="68"/>
      <c r="E391" s="68"/>
      <c r="F391" s="68"/>
      <c r="G391" s="68"/>
    </row>
    <row r="392" spans="3:7" x14ac:dyDescent="0.35">
      <c r="C392" s="67"/>
      <c r="D392" s="68"/>
      <c r="E392" s="68"/>
      <c r="F392" s="68"/>
      <c r="G392" s="68"/>
    </row>
    <row r="393" spans="3:7" x14ac:dyDescent="0.35">
      <c r="C393" s="67"/>
      <c r="D393" s="68"/>
      <c r="E393" s="68"/>
      <c r="F393" s="68"/>
      <c r="G393" s="68"/>
    </row>
    <row r="394" spans="3:7" x14ac:dyDescent="0.35">
      <c r="C394" s="67"/>
      <c r="D394" s="68"/>
      <c r="E394" s="68"/>
      <c r="F394" s="68"/>
      <c r="G394" s="68"/>
    </row>
    <row r="395" spans="3:7" x14ac:dyDescent="0.35">
      <c r="C395" s="67"/>
      <c r="D395" s="68"/>
      <c r="E395" s="68"/>
      <c r="F395" s="68"/>
      <c r="G395" s="68"/>
    </row>
    <row r="396" spans="3:7" x14ac:dyDescent="0.35">
      <c r="C396" s="67"/>
      <c r="D396" s="68"/>
      <c r="E396" s="68"/>
      <c r="F396" s="68"/>
      <c r="G396" s="68"/>
    </row>
    <row r="397" spans="3:7" x14ac:dyDescent="0.35">
      <c r="C397" s="67"/>
      <c r="D397" s="68"/>
      <c r="E397" s="68"/>
      <c r="F397" s="68"/>
      <c r="G397" s="68"/>
    </row>
    <row r="398" spans="3:7" x14ac:dyDescent="0.35">
      <c r="C398" s="67"/>
      <c r="D398" s="68"/>
      <c r="E398" s="68"/>
      <c r="F398" s="68"/>
      <c r="G398" s="68"/>
    </row>
    <row r="399" spans="3:7" x14ac:dyDescent="0.35">
      <c r="C399" s="67"/>
      <c r="D399" s="68"/>
      <c r="E399" s="68"/>
      <c r="F399" s="68"/>
      <c r="G399" s="68"/>
    </row>
    <row r="400" spans="3:7" x14ac:dyDescent="0.35">
      <c r="C400" s="67"/>
      <c r="D400" s="68"/>
      <c r="E400" s="68"/>
      <c r="F400" s="68"/>
      <c r="G400" s="68"/>
    </row>
    <row r="401" spans="3:7" x14ac:dyDescent="0.35">
      <c r="C401" s="67"/>
      <c r="D401" s="68"/>
      <c r="E401" s="68"/>
      <c r="F401" s="68"/>
      <c r="G401" s="68"/>
    </row>
    <row r="402" spans="3:7" x14ac:dyDescent="0.35">
      <c r="C402" s="67"/>
      <c r="D402" s="68"/>
      <c r="E402" s="68"/>
      <c r="F402" s="68"/>
      <c r="G402" s="68"/>
    </row>
    <row r="403" spans="3:7" x14ac:dyDescent="0.35">
      <c r="C403" s="67"/>
      <c r="D403" s="68"/>
      <c r="E403" s="68"/>
      <c r="F403" s="68"/>
      <c r="G403" s="68"/>
    </row>
    <row r="404" spans="3:7" x14ac:dyDescent="0.35">
      <c r="C404" s="67"/>
      <c r="D404" s="68"/>
      <c r="E404" s="68"/>
      <c r="F404" s="68"/>
      <c r="G404" s="68"/>
    </row>
    <row r="405" spans="3:7" x14ac:dyDescent="0.35">
      <c r="C405" s="67"/>
      <c r="D405" s="68"/>
      <c r="E405" s="68"/>
      <c r="F405" s="68"/>
      <c r="G405" s="68"/>
    </row>
    <row r="406" spans="3:7" x14ac:dyDescent="0.35">
      <c r="C406" s="67"/>
      <c r="D406" s="68"/>
      <c r="E406" s="68"/>
      <c r="F406" s="68"/>
      <c r="G406" s="68"/>
    </row>
    <row r="407" spans="3:7" x14ac:dyDescent="0.35">
      <c r="C407" s="67"/>
      <c r="D407" s="68"/>
      <c r="E407" s="68"/>
      <c r="F407" s="68"/>
      <c r="G407" s="68"/>
    </row>
    <row r="408" spans="3:7" x14ac:dyDescent="0.35">
      <c r="C408" s="67"/>
      <c r="D408" s="68"/>
      <c r="E408" s="68"/>
      <c r="F408" s="68"/>
      <c r="G408" s="68"/>
    </row>
    <row r="409" spans="3:7" x14ac:dyDescent="0.35">
      <c r="C409" s="67"/>
      <c r="D409" s="68"/>
      <c r="E409" s="68"/>
      <c r="F409" s="68"/>
      <c r="G409" s="68"/>
    </row>
    <row r="410" spans="3:7" x14ac:dyDescent="0.35">
      <c r="C410" s="67"/>
      <c r="D410" s="68"/>
      <c r="E410" s="68"/>
      <c r="F410" s="68"/>
      <c r="G410" s="68"/>
    </row>
    <row r="411" spans="3:7" x14ac:dyDescent="0.35">
      <c r="C411" s="67"/>
      <c r="D411" s="68"/>
      <c r="E411" s="68"/>
      <c r="F411" s="68"/>
      <c r="G411" s="68"/>
    </row>
    <row r="412" spans="3:7" x14ac:dyDescent="0.35">
      <c r="C412" s="67"/>
      <c r="D412" s="68"/>
      <c r="E412" s="68"/>
      <c r="F412" s="68"/>
      <c r="G412" s="68"/>
    </row>
    <row r="413" spans="3:7" x14ac:dyDescent="0.35">
      <c r="C413" s="67"/>
      <c r="D413" s="68"/>
      <c r="E413" s="68"/>
      <c r="F413" s="68"/>
      <c r="G413" s="68"/>
    </row>
    <row r="414" spans="3:7" x14ac:dyDescent="0.35">
      <c r="C414" s="67"/>
      <c r="D414" s="68"/>
      <c r="E414" s="68"/>
      <c r="F414" s="68"/>
      <c r="G414" s="68"/>
    </row>
    <row r="415" spans="3:7" x14ac:dyDescent="0.35">
      <c r="C415" s="67"/>
      <c r="D415" s="68"/>
      <c r="E415" s="68"/>
      <c r="F415" s="68"/>
      <c r="G415" s="68"/>
    </row>
    <row r="416" spans="3:7" x14ac:dyDescent="0.35">
      <c r="C416" s="67"/>
      <c r="D416" s="68"/>
      <c r="E416" s="68"/>
      <c r="F416" s="68"/>
      <c r="G416" s="68"/>
    </row>
    <row r="417" spans="3:7" x14ac:dyDescent="0.35">
      <c r="C417" s="67"/>
      <c r="D417" s="68"/>
      <c r="E417" s="68"/>
      <c r="F417" s="68"/>
      <c r="G417" s="68"/>
    </row>
    <row r="418" spans="3:7" x14ac:dyDescent="0.35">
      <c r="C418" s="67"/>
      <c r="D418" s="68"/>
      <c r="E418" s="68"/>
      <c r="F418" s="68"/>
      <c r="G418" s="68"/>
    </row>
    <row r="419" spans="3:7" x14ac:dyDescent="0.35">
      <c r="C419" s="67"/>
      <c r="D419" s="68"/>
      <c r="E419" s="68"/>
      <c r="F419" s="68"/>
      <c r="G419" s="68"/>
    </row>
    <row r="420" spans="3:7" x14ac:dyDescent="0.35">
      <c r="C420" s="67"/>
      <c r="D420" s="68"/>
      <c r="E420" s="68"/>
      <c r="F420" s="68"/>
      <c r="G420" s="68"/>
    </row>
    <row r="421" spans="3:7" x14ac:dyDescent="0.35">
      <c r="C421" s="67"/>
      <c r="D421" s="68"/>
      <c r="E421" s="68"/>
      <c r="F421" s="68"/>
      <c r="G421" s="68"/>
    </row>
    <row r="422" spans="3:7" x14ac:dyDescent="0.35">
      <c r="C422" s="67"/>
      <c r="D422" s="68"/>
      <c r="E422" s="68"/>
      <c r="F422" s="68"/>
      <c r="G422" s="68"/>
    </row>
    <row r="423" spans="3:7" x14ac:dyDescent="0.35">
      <c r="C423" s="67"/>
      <c r="D423" s="68"/>
      <c r="E423" s="68"/>
      <c r="F423" s="68"/>
      <c r="G423" s="68"/>
    </row>
    <row r="424" spans="3:7" x14ac:dyDescent="0.35">
      <c r="C424" s="67"/>
      <c r="D424" s="68"/>
      <c r="E424" s="68"/>
      <c r="F424" s="68"/>
      <c r="G424" s="68"/>
    </row>
    <row r="425" spans="3:7" x14ac:dyDescent="0.35">
      <c r="C425" s="67"/>
      <c r="D425" s="68"/>
      <c r="E425" s="68"/>
      <c r="F425" s="68"/>
      <c r="G425" s="68"/>
    </row>
    <row r="426" spans="3:7" x14ac:dyDescent="0.35">
      <c r="C426" s="67"/>
      <c r="D426" s="68"/>
      <c r="E426" s="68"/>
      <c r="F426" s="68"/>
      <c r="G426" s="68"/>
    </row>
    <row r="427" spans="3:7" x14ac:dyDescent="0.35">
      <c r="C427" s="67"/>
      <c r="D427" s="68"/>
      <c r="E427" s="68"/>
      <c r="F427" s="68"/>
      <c r="G427" s="68"/>
    </row>
    <row r="428" spans="3:7" x14ac:dyDescent="0.35">
      <c r="C428" s="67"/>
      <c r="D428" s="68"/>
      <c r="E428" s="68"/>
      <c r="F428" s="68"/>
      <c r="G428" s="68"/>
    </row>
    <row r="429" spans="3:7" x14ac:dyDescent="0.35">
      <c r="C429" s="67"/>
      <c r="D429" s="68"/>
      <c r="E429" s="68"/>
      <c r="F429" s="68"/>
      <c r="G429" s="68"/>
    </row>
    <row r="430" spans="3:7" x14ac:dyDescent="0.35">
      <c r="C430" s="67"/>
      <c r="D430" s="68"/>
      <c r="E430" s="68"/>
      <c r="F430" s="68"/>
      <c r="G430" s="68"/>
    </row>
  </sheetData>
  <hyperlinks>
    <hyperlink ref="B2" r:id="rId1" display="https://www.ssb.no/statbank/table/14020/" xr:uid="{4B2A0908-BD47-4499-A77D-9A35FAECE3EF}"/>
  </hyperlinks>
  <pageMargins left="0.75" right="0.75" top="0.75" bottom="0.5" header="0.5" footer="0.7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3AE81-18CB-4D90-A745-C22CC8CE502D}">
  <sheetPr>
    <tabColor theme="9" tint="0.39997558519241921"/>
  </sheetPr>
  <dimension ref="A1:K8"/>
  <sheetViews>
    <sheetView zoomScale="59" zoomScaleNormal="59" workbookViewId="0">
      <selection activeCell="H32" sqref="H32"/>
    </sheetView>
  </sheetViews>
  <sheetFormatPr baseColWidth="10" defaultColWidth="11.453125" defaultRowHeight="14.5" x14ac:dyDescent="0.35"/>
  <cols>
    <col min="1" max="16384" width="11.453125" style="65"/>
  </cols>
  <sheetData>
    <row r="1" spans="1:11" ht="15" customHeight="1" x14ac:dyDescent="0.35">
      <c r="A1" s="65" t="s">
        <v>459</v>
      </c>
    </row>
    <row r="2" spans="1:11" ht="6.75" customHeight="1" x14ac:dyDescent="0.35"/>
    <row r="3" spans="1:11" ht="18" customHeight="1" x14ac:dyDescent="0.35">
      <c r="A3" s="65" t="s">
        <v>342</v>
      </c>
      <c r="B3" s="66" t="s">
        <v>343</v>
      </c>
    </row>
    <row r="4" spans="1:11" x14ac:dyDescent="0.35">
      <c r="C4" s="67">
        <v>2015</v>
      </c>
      <c r="D4" s="67">
        <v>2016</v>
      </c>
      <c r="E4" s="67">
        <v>2017</v>
      </c>
      <c r="F4" s="67">
        <v>2018</v>
      </c>
      <c r="G4" s="67">
        <v>2019</v>
      </c>
      <c r="H4" s="67">
        <v>2020</v>
      </c>
      <c r="I4" s="67">
        <v>2021</v>
      </c>
      <c r="J4" s="67">
        <v>2022</v>
      </c>
      <c r="K4" s="67">
        <v>2023</v>
      </c>
    </row>
    <row r="5" spans="1:11" x14ac:dyDescent="0.35">
      <c r="B5" s="65" t="s">
        <v>460</v>
      </c>
      <c r="C5" s="70">
        <v>0.17084225103865039</v>
      </c>
      <c r="D5" s="70">
        <v>0.15646649406326066</v>
      </c>
      <c r="E5" s="70">
        <v>0.2081843589485346</v>
      </c>
      <c r="F5" s="70">
        <v>0.31150773552669786</v>
      </c>
      <c r="G5" s="70">
        <v>0.42301283238146781</v>
      </c>
      <c r="H5" s="70">
        <v>0.54259658548655054</v>
      </c>
      <c r="I5" s="70">
        <v>0.64507310654612693</v>
      </c>
      <c r="J5" s="70">
        <v>0.79316457003218088</v>
      </c>
      <c r="K5" s="70">
        <v>0.83474864293031314</v>
      </c>
    </row>
    <row r="6" spans="1:11" x14ac:dyDescent="0.35">
      <c r="B6" s="65" t="s">
        <v>461</v>
      </c>
      <c r="C6" s="70">
        <v>2.0964360587002098E-3</v>
      </c>
      <c r="D6" s="69">
        <v>0</v>
      </c>
      <c r="E6" s="69">
        <v>1.5397775876817793E-2</v>
      </c>
      <c r="F6" s="69">
        <v>1.7857142857142856E-2</v>
      </c>
      <c r="G6" s="69">
        <v>6.8546637744034702E-2</v>
      </c>
      <c r="H6" s="69">
        <v>0.1781895937277263</v>
      </c>
      <c r="I6" s="69">
        <v>9.0991810737033663E-2</v>
      </c>
      <c r="J6" s="69">
        <v>0.51346801346801352</v>
      </c>
      <c r="K6" s="69">
        <v>0.53136094674556211</v>
      </c>
    </row>
    <row r="7" spans="1:11" x14ac:dyDescent="0.35">
      <c r="B7" s="65" t="s">
        <v>462</v>
      </c>
      <c r="C7" s="70">
        <v>2.101782973196363E-2</v>
      </c>
      <c r="D7" s="69">
        <v>1.7641445126107703E-2</v>
      </c>
      <c r="E7" s="69">
        <v>2.0855904658721561E-2</v>
      </c>
      <c r="F7" s="69">
        <v>4.5767182086156072E-2</v>
      </c>
      <c r="G7" s="69">
        <v>5.1699901077732077E-2</v>
      </c>
      <c r="H7" s="69">
        <v>7.6655782883503581E-2</v>
      </c>
      <c r="I7" s="69">
        <v>0.15576482565538305</v>
      </c>
      <c r="J7" s="69">
        <v>0.22594776193142518</v>
      </c>
      <c r="K7" s="69">
        <v>0.3032546266751755</v>
      </c>
    </row>
    <row r="8" spans="1:11" x14ac:dyDescent="0.35">
      <c r="B8" s="65" t="s">
        <v>463</v>
      </c>
      <c r="C8" s="70">
        <v>0</v>
      </c>
      <c r="D8" s="69">
        <v>1.9876764062810574E-4</v>
      </c>
      <c r="E8" s="69">
        <v>0</v>
      </c>
      <c r="F8" s="69">
        <v>1.834862385321101E-3</v>
      </c>
      <c r="G8" s="69">
        <v>3.3869602032176124E-4</v>
      </c>
      <c r="H8" s="69">
        <v>3.68763557483731E-3</v>
      </c>
      <c r="I8" s="69">
        <v>1.365770379854887E-2</v>
      </c>
      <c r="J8" s="69">
        <v>7.71513353115727E-2</v>
      </c>
      <c r="K8" s="69">
        <v>0.10783295242052773</v>
      </c>
    </row>
  </sheetData>
  <hyperlinks>
    <hyperlink ref="B3" r:id="rId1" display="https://www.ssb.no/statbank/table/14020/" xr:uid="{6A0D4091-C653-4529-8009-8B5A4BE5F2A7}"/>
  </hyperlinks>
  <pageMargins left="0.7" right="0.7" top="0.75" bottom="0.75" header="0.3" footer="0.3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22CAF-91A6-4A37-9809-4022EB3C4FF6}">
  <sheetPr>
    <tabColor theme="9" tint="0.39997558519241921"/>
  </sheetPr>
  <dimension ref="A1:L6"/>
  <sheetViews>
    <sheetView zoomScale="59" zoomScaleNormal="59" workbookViewId="0">
      <selection activeCell="H32" sqref="H32"/>
    </sheetView>
  </sheetViews>
  <sheetFormatPr baseColWidth="10" defaultColWidth="11.453125" defaultRowHeight="14.5" x14ac:dyDescent="0.35"/>
  <cols>
    <col min="1" max="1" width="15.6328125" customWidth="1"/>
    <col min="2" max="12" width="5" bestFit="1" customWidth="1"/>
  </cols>
  <sheetData>
    <row r="1" spans="1:12" x14ac:dyDescent="0.35">
      <c r="A1" s="31" t="s">
        <v>163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35">
      <c r="A2" s="31"/>
      <c r="B2" s="7" t="s">
        <v>121</v>
      </c>
      <c r="C2" s="7" t="s">
        <v>122</v>
      </c>
      <c r="D2" s="7" t="s">
        <v>123</v>
      </c>
      <c r="E2" s="7" t="s">
        <v>124</v>
      </c>
      <c r="F2" s="7" t="s">
        <v>125</v>
      </c>
      <c r="G2" s="7" t="s">
        <v>126</v>
      </c>
      <c r="H2" s="7" t="s">
        <v>127</v>
      </c>
      <c r="I2" s="7" t="s">
        <v>128</v>
      </c>
      <c r="J2" s="7">
        <v>2020</v>
      </c>
      <c r="K2" s="7">
        <v>2021</v>
      </c>
      <c r="L2" s="7">
        <v>2022</v>
      </c>
    </row>
    <row r="3" spans="1:12" x14ac:dyDescent="0.35">
      <c r="A3" s="55" t="s">
        <v>138</v>
      </c>
      <c r="B3" s="5">
        <v>6.492</v>
      </c>
      <c r="C3" s="5">
        <v>6.484</v>
      </c>
      <c r="D3" s="5">
        <v>6.5540000000000003</v>
      </c>
      <c r="E3" s="5">
        <v>7.0140000000000002</v>
      </c>
      <c r="F3" s="5">
        <v>7.1870000000000003</v>
      </c>
      <c r="G3" s="5">
        <v>7.8680000000000003</v>
      </c>
      <c r="H3" s="5">
        <v>8.8420000000000005</v>
      </c>
      <c r="I3" s="5">
        <v>8.3870000000000005</v>
      </c>
      <c r="J3" s="5">
        <v>8.76</v>
      </c>
      <c r="K3" s="5">
        <v>8.1370000000000005</v>
      </c>
      <c r="L3" s="5">
        <v>9.0570000000000004</v>
      </c>
    </row>
    <row r="4" spans="1:12" x14ac:dyDescent="0.35">
      <c r="A4" s="7" t="s">
        <v>24</v>
      </c>
      <c r="B4" s="5">
        <v>49.054000000000002</v>
      </c>
      <c r="C4" s="5">
        <v>49.255000000000003</v>
      </c>
      <c r="D4" s="5">
        <v>51.994999999999997</v>
      </c>
      <c r="E4" s="5">
        <v>53.741999999999997</v>
      </c>
      <c r="F4" s="5">
        <v>52.857999999999997</v>
      </c>
      <c r="G4" s="5">
        <v>54.151000000000003</v>
      </c>
      <c r="H4" s="5">
        <v>50.783000000000001</v>
      </c>
      <c r="I4" s="5">
        <v>51.33</v>
      </c>
      <c r="J4" s="5">
        <v>49.636000000000003</v>
      </c>
      <c r="K4" s="5">
        <v>46.601999999999997</v>
      </c>
      <c r="L4" s="5">
        <v>44.267000000000003</v>
      </c>
    </row>
    <row r="5" spans="1:12" x14ac:dyDescent="0.35">
      <c r="A5" s="7" t="s">
        <v>171</v>
      </c>
      <c r="B5" s="5">
        <v>4.7309999999999999</v>
      </c>
      <c r="C5" s="5">
        <v>5.2130000000000001</v>
      </c>
      <c r="D5" s="5">
        <v>4.9560000000000004</v>
      </c>
      <c r="E5" s="5">
        <v>4.2670000000000003</v>
      </c>
      <c r="F5" s="5">
        <v>4.0129999999999999</v>
      </c>
      <c r="G5" s="5">
        <v>3.42</v>
      </c>
      <c r="H5" s="5">
        <v>4.0209999999999999</v>
      </c>
      <c r="I5" s="5">
        <v>4.1289999999999996</v>
      </c>
      <c r="J5" s="5">
        <v>4.1310000000000002</v>
      </c>
      <c r="K5" s="5">
        <v>4.0010000000000003</v>
      </c>
      <c r="L5" s="5">
        <v>4.258</v>
      </c>
    </row>
    <row r="6" spans="1:12" x14ac:dyDescent="0.35">
      <c r="A6" s="7" t="s">
        <v>152</v>
      </c>
      <c r="B6" s="21">
        <f>SUM(B3:B5)</f>
        <v>60.277000000000001</v>
      </c>
      <c r="C6" s="21">
        <f t="shared" ref="C6:L6" si="0">SUM(C3:C5)</f>
        <v>60.952000000000005</v>
      </c>
      <c r="D6" s="21">
        <f t="shared" si="0"/>
        <v>63.505000000000003</v>
      </c>
      <c r="E6" s="21">
        <f t="shared" si="0"/>
        <v>65.022999999999996</v>
      </c>
      <c r="F6" s="21">
        <f t="shared" si="0"/>
        <v>64.057999999999993</v>
      </c>
      <c r="G6" s="21">
        <f t="shared" si="0"/>
        <v>65.439000000000007</v>
      </c>
      <c r="H6" s="21">
        <f t="shared" si="0"/>
        <v>63.646000000000001</v>
      </c>
      <c r="I6" s="21">
        <f t="shared" si="0"/>
        <v>63.845999999999997</v>
      </c>
      <c r="J6" s="21">
        <f t="shared" si="0"/>
        <v>62.527000000000001</v>
      </c>
      <c r="K6" s="21">
        <f t="shared" si="0"/>
        <v>58.739999999999995</v>
      </c>
      <c r="L6" s="21">
        <f t="shared" si="0"/>
        <v>57.582000000000008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50221-D682-4167-9453-6A04871C52B5}">
  <sheetPr>
    <tabColor theme="9" tint="0.39997558519241921"/>
  </sheetPr>
  <dimension ref="A1:X5"/>
  <sheetViews>
    <sheetView zoomScale="59" zoomScaleNormal="59" workbookViewId="0">
      <selection activeCell="O38" sqref="O38"/>
    </sheetView>
  </sheetViews>
  <sheetFormatPr baseColWidth="10" defaultColWidth="11.453125" defaultRowHeight="14.5" x14ac:dyDescent="0.35"/>
  <cols>
    <col min="1" max="1" width="19.6328125" customWidth="1"/>
    <col min="2" max="6" width="6" bestFit="1" customWidth="1"/>
    <col min="7" max="7" width="5" bestFit="1" customWidth="1"/>
    <col min="8" max="24" width="6" bestFit="1" customWidth="1"/>
  </cols>
  <sheetData>
    <row r="1" spans="1:24" x14ac:dyDescent="0.35">
      <c r="B1" t="s">
        <v>109</v>
      </c>
      <c r="C1" t="s">
        <v>110</v>
      </c>
      <c r="D1" t="s">
        <v>111</v>
      </c>
      <c r="E1" t="s">
        <v>112</v>
      </c>
      <c r="F1" t="s">
        <v>113</v>
      </c>
      <c r="G1" t="s">
        <v>114</v>
      </c>
      <c r="H1" t="s">
        <v>115</v>
      </c>
      <c r="I1" t="s">
        <v>116</v>
      </c>
      <c r="J1" t="s">
        <v>117</v>
      </c>
      <c r="K1" t="s">
        <v>118</v>
      </c>
      <c r="L1" t="s">
        <v>119</v>
      </c>
      <c r="M1" t="s">
        <v>120</v>
      </c>
      <c r="N1" t="s">
        <v>121</v>
      </c>
      <c r="O1" t="s">
        <v>122</v>
      </c>
      <c r="P1" t="s">
        <v>123</v>
      </c>
      <c r="Q1" t="s">
        <v>124</v>
      </c>
      <c r="R1" t="s">
        <v>125</v>
      </c>
      <c r="S1" t="s">
        <v>126</v>
      </c>
      <c r="T1" t="s">
        <v>127</v>
      </c>
      <c r="U1" t="s">
        <v>128</v>
      </c>
      <c r="V1" t="s">
        <v>141</v>
      </c>
      <c r="W1" t="s">
        <v>153</v>
      </c>
      <c r="X1" t="s">
        <v>154</v>
      </c>
    </row>
    <row r="2" spans="1:24" x14ac:dyDescent="0.35">
      <c r="A2" t="s">
        <v>54</v>
      </c>
      <c r="B2" s="1">
        <v>1.238</v>
      </c>
      <c r="C2" s="1">
        <v>1.2090000000000001</v>
      </c>
      <c r="D2" s="1">
        <v>1.238</v>
      </c>
      <c r="E2" s="1">
        <v>1.4390000000000001</v>
      </c>
      <c r="F2" s="1">
        <v>1.5740000000000001</v>
      </c>
      <c r="G2" s="1">
        <v>2.2000000000000002</v>
      </c>
      <c r="H2" s="1">
        <v>2.641</v>
      </c>
      <c r="I2" s="1">
        <v>2.9249999999999998</v>
      </c>
      <c r="J2" s="1">
        <v>3.2559999999999998</v>
      </c>
      <c r="K2" s="1">
        <v>4.6619999999999999</v>
      </c>
      <c r="L2" s="1">
        <v>5.5949999999999998</v>
      </c>
      <c r="M2" s="1">
        <v>5.6360000000000001</v>
      </c>
      <c r="N2" s="1">
        <v>6.492</v>
      </c>
      <c r="O2" s="1">
        <v>6.484</v>
      </c>
      <c r="P2" s="1">
        <v>6.5540000000000003</v>
      </c>
      <c r="Q2" s="1">
        <v>7.0140000000000002</v>
      </c>
      <c r="R2" s="1">
        <v>7.1870000000000003</v>
      </c>
      <c r="S2" s="1">
        <v>7.8680000000000003</v>
      </c>
      <c r="T2" s="1">
        <v>8.8420000000000005</v>
      </c>
      <c r="U2" s="1">
        <v>8.3870000000000005</v>
      </c>
      <c r="V2" s="1">
        <v>8.76</v>
      </c>
      <c r="W2" s="1">
        <v>8.1370000000000005</v>
      </c>
      <c r="X2" s="1">
        <v>9.1</v>
      </c>
    </row>
    <row r="4" spans="1:24" x14ac:dyDescent="0.35">
      <c r="B4" t="s">
        <v>109</v>
      </c>
      <c r="C4" t="s">
        <v>110</v>
      </c>
      <c r="D4" t="s">
        <v>111</v>
      </c>
      <c r="E4" t="s">
        <v>112</v>
      </c>
      <c r="F4" t="s">
        <v>113</v>
      </c>
      <c r="G4" t="s">
        <v>114</v>
      </c>
      <c r="H4" t="s">
        <v>115</v>
      </c>
      <c r="I4" t="s">
        <v>116</v>
      </c>
      <c r="J4" t="s">
        <v>117</v>
      </c>
      <c r="K4" t="s">
        <v>118</v>
      </c>
      <c r="L4" t="s">
        <v>119</v>
      </c>
      <c r="M4" t="s">
        <v>120</v>
      </c>
      <c r="N4" t="s">
        <v>121</v>
      </c>
      <c r="O4" t="s">
        <v>122</v>
      </c>
      <c r="P4" t="s">
        <v>123</v>
      </c>
      <c r="Q4" t="s">
        <v>124</v>
      </c>
      <c r="R4" t="s">
        <v>125</v>
      </c>
      <c r="S4" t="s">
        <v>126</v>
      </c>
      <c r="T4" t="s">
        <v>127</v>
      </c>
      <c r="U4" t="s">
        <v>128</v>
      </c>
      <c r="V4" t="s">
        <v>141</v>
      </c>
      <c r="W4" t="s">
        <v>153</v>
      </c>
      <c r="X4" t="s">
        <v>154</v>
      </c>
    </row>
    <row r="5" spans="1:24" x14ac:dyDescent="0.35">
      <c r="B5" s="1">
        <f>B2</f>
        <v>1.238</v>
      </c>
      <c r="C5" s="1">
        <f t="shared" ref="C5:X5" si="0">C2</f>
        <v>1.2090000000000001</v>
      </c>
      <c r="D5" s="1">
        <f t="shared" si="0"/>
        <v>1.238</v>
      </c>
      <c r="E5" s="1">
        <f t="shared" si="0"/>
        <v>1.4390000000000001</v>
      </c>
      <c r="F5" s="1">
        <f t="shared" si="0"/>
        <v>1.5740000000000001</v>
      </c>
      <c r="G5" s="1">
        <f t="shared" si="0"/>
        <v>2.2000000000000002</v>
      </c>
      <c r="H5" s="1">
        <f t="shared" si="0"/>
        <v>2.641</v>
      </c>
      <c r="I5" s="1">
        <f t="shared" si="0"/>
        <v>2.9249999999999998</v>
      </c>
      <c r="J5" s="1">
        <f t="shared" si="0"/>
        <v>3.2559999999999998</v>
      </c>
      <c r="K5" s="1">
        <f t="shared" si="0"/>
        <v>4.6619999999999999</v>
      </c>
      <c r="L5" s="1">
        <f t="shared" si="0"/>
        <v>5.5949999999999998</v>
      </c>
      <c r="M5" s="1">
        <f t="shared" si="0"/>
        <v>5.6360000000000001</v>
      </c>
      <c r="N5" s="1">
        <f t="shared" si="0"/>
        <v>6.492</v>
      </c>
      <c r="O5" s="1">
        <f t="shared" si="0"/>
        <v>6.484</v>
      </c>
      <c r="P5" s="1">
        <f t="shared" si="0"/>
        <v>6.5540000000000003</v>
      </c>
      <c r="Q5" s="1">
        <f t="shared" si="0"/>
        <v>7.0140000000000002</v>
      </c>
      <c r="R5" s="1">
        <f t="shared" si="0"/>
        <v>7.1870000000000003</v>
      </c>
      <c r="S5" s="1">
        <f t="shared" si="0"/>
        <v>7.8680000000000003</v>
      </c>
      <c r="T5" s="1">
        <f t="shared" si="0"/>
        <v>8.8420000000000005</v>
      </c>
      <c r="U5" s="1">
        <f t="shared" si="0"/>
        <v>8.3870000000000005</v>
      </c>
      <c r="V5" s="1">
        <f t="shared" si="0"/>
        <v>8.76</v>
      </c>
      <c r="W5" s="1">
        <f t="shared" si="0"/>
        <v>8.1370000000000005</v>
      </c>
      <c r="X5" s="1">
        <f t="shared" si="0"/>
        <v>9.1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A7107-1529-404A-B2D4-1F2EF69D407C}">
  <sheetPr>
    <tabColor theme="9"/>
  </sheetPr>
  <dimension ref="A1:P67"/>
  <sheetViews>
    <sheetView tabSelected="1" zoomScale="59" zoomScaleNormal="59" workbookViewId="0">
      <selection activeCell="H32" sqref="H32"/>
    </sheetView>
  </sheetViews>
  <sheetFormatPr baseColWidth="10" defaultColWidth="8.6328125" defaultRowHeight="14.5" x14ac:dyDescent="0.35"/>
  <cols>
    <col min="1" max="1" width="15" bestFit="1" customWidth="1"/>
  </cols>
  <sheetData>
    <row r="1" spans="1:16" x14ac:dyDescent="0.35">
      <c r="A1" s="71" t="s">
        <v>464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35">
      <c r="A2" s="72" t="s">
        <v>465</v>
      </c>
      <c r="B2" s="4" t="s">
        <v>466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x14ac:dyDescent="0.35">
      <c r="A3" s="72"/>
      <c r="B3" s="75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x14ac:dyDescent="0.35">
      <c r="A4" s="74" t="s">
        <v>467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35">
      <c r="A5" s="74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6" x14ac:dyDescent="0.35">
      <c r="A6" s="6" t="s">
        <v>468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x14ac:dyDescent="0.35">
      <c r="A7" s="6"/>
      <c r="B7" s="6">
        <v>1990</v>
      </c>
      <c r="C7" s="6">
        <v>1995</v>
      </c>
      <c r="D7" s="6">
        <v>2000</v>
      </c>
      <c r="E7" s="6">
        <v>2005</v>
      </c>
      <c r="F7" s="6">
        <v>2010</v>
      </c>
      <c r="G7" s="6">
        <v>2015</v>
      </c>
      <c r="H7" s="6">
        <v>2021</v>
      </c>
      <c r="I7" s="72"/>
      <c r="J7" s="72"/>
      <c r="K7" s="72"/>
      <c r="L7" s="72"/>
      <c r="M7" s="72"/>
      <c r="N7" s="72"/>
      <c r="O7" s="74"/>
      <c r="P7" s="74"/>
    </row>
    <row r="8" spans="1:16" x14ac:dyDescent="0.35">
      <c r="A8" s="6" t="s">
        <v>469</v>
      </c>
      <c r="B8" s="72">
        <v>1331</v>
      </c>
      <c r="C8" s="72">
        <v>1418</v>
      </c>
      <c r="D8" s="72">
        <v>1469</v>
      </c>
      <c r="E8" s="72">
        <v>1516</v>
      </c>
      <c r="F8" s="72">
        <v>1393</v>
      </c>
      <c r="G8" s="72">
        <v>1230</v>
      </c>
      <c r="H8" s="72">
        <v>1254</v>
      </c>
      <c r="I8" s="72"/>
      <c r="J8" s="72"/>
      <c r="K8" s="72"/>
      <c r="L8" s="72"/>
      <c r="M8" s="72"/>
      <c r="N8" s="72"/>
      <c r="O8" s="6"/>
      <c r="P8" s="6"/>
    </row>
    <row r="9" spans="1:16" x14ac:dyDescent="0.35">
      <c r="A9" s="6" t="s">
        <v>18</v>
      </c>
      <c r="B9" s="72">
        <v>2225</v>
      </c>
      <c r="C9" s="72">
        <v>2435</v>
      </c>
      <c r="D9" s="72">
        <v>2662</v>
      </c>
      <c r="E9" s="72">
        <v>2854</v>
      </c>
      <c r="F9" s="72">
        <v>2819</v>
      </c>
      <c r="G9" s="72">
        <v>2538</v>
      </c>
      <c r="H9" s="72">
        <v>2775</v>
      </c>
      <c r="I9" s="72"/>
      <c r="J9" s="72"/>
      <c r="K9" s="72"/>
      <c r="L9" s="72"/>
      <c r="M9" s="72"/>
      <c r="N9" s="72"/>
    </row>
    <row r="10" spans="1:16" x14ac:dyDescent="0.35">
      <c r="A10" s="6" t="s">
        <v>17</v>
      </c>
      <c r="B10" s="72">
        <v>2773</v>
      </c>
      <c r="C10" s="72">
        <v>2951</v>
      </c>
      <c r="D10" s="72">
        <v>3233</v>
      </c>
      <c r="E10" s="72">
        <v>3398</v>
      </c>
      <c r="F10" s="72">
        <v>3231</v>
      </c>
      <c r="G10" s="72">
        <v>3122</v>
      </c>
      <c r="H10" s="72">
        <v>3149</v>
      </c>
      <c r="I10" s="72"/>
      <c r="J10" s="72"/>
      <c r="K10" s="72"/>
      <c r="L10" s="72"/>
      <c r="M10" s="72"/>
      <c r="N10" s="72"/>
    </row>
    <row r="11" spans="1:16" x14ac:dyDescent="0.35">
      <c r="A11" s="6" t="s">
        <v>146</v>
      </c>
      <c r="B11" s="72">
        <v>1757</v>
      </c>
      <c r="C11" s="72">
        <v>1602</v>
      </c>
      <c r="D11" s="72">
        <v>1467</v>
      </c>
      <c r="E11" s="72">
        <v>1381</v>
      </c>
      <c r="F11" s="72">
        <v>1080</v>
      </c>
      <c r="G11" s="72">
        <v>863</v>
      </c>
      <c r="H11" s="72">
        <v>699</v>
      </c>
      <c r="I11" s="72"/>
      <c r="J11" s="72"/>
      <c r="K11" s="72"/>
      <c r="L11" s="72"/>
      <c r="M11" s="72"/>
      <c r="N11" s="72"/>
    </row>
    <row r="12" spans="1:16" x14ac:dyDescent="0.35">
      <c r="A12" s="6" t="s">
        <v>470</v>
      </c>
      <c r="B12" s="72">
        <v>1073</v>
      </c>
      <c r="C12" s="72">
        <v>670</v>
      </c>
      <c r="D12" s="72">
        <v>435</v>
      </c>
      <c r="E12" s="72">
        <v>385</v>
      </c>
      <c r="F12" s="72">
        <v>385</v>
      </c>
      <c r="G12" s="72">
        <v>350</v>
      </c>
      <c r="H12" s="72">
        <v>307</v>
      </c>
      <c r="I12" s="72"/>
      <c r="J12" s="72"/>
      <c r="K12" s="72"/>
      <c r="L12" s="72"/>
      <c r="M12" s="72"/>
      <c r="N12" s="72"/>
      <c r="O12" s="72"/>
      <c r="P12" s="72"/>
    </row>
    <row r="13" spans="1:16" x14ac:dyDescent="0.35">
      <c r="A13" s="6" t="s">
        <v>14</v>
      </c>
      <c r="B13" s="72">
        <v>721</v>
      </c>
      <c r="C13" s="72">
        <v>629</v>
      </c>
      <c r="D13" s="72">
        <v>575</v>
      </c>
      <c r="E13" s="72">
        <v>700</v>
      </c>
      <c r="F13" s="72">
        <v>725</v>
      </c>
      <c r="G13" s="72">
        <v>638</v>
      </c>
      <c r="H13" s="72">
        <v>671</v>
      </c>
      <c r="I13" s="72"/>
      <c r="J13" s="72"/>
      <c r="K13" s="72"/>
      <c r="L13" s="72"/>
      <c r="M13" s="72"/>
      <c r="N13" s="72"/>
      <c r="P13" s="74"/>
    </row>
    <row r="14" spans="1:16" x14ac:dyDescent="0.35">
      <c r="A14" s="6" t="s">
        <v>147</v>
      </c>
      <c r="B14" s="72">
        <v>448</v>
      </c>
      <c r="C14" s="72">
        <v>506</v>
      </c>
      <c r="D14" s="72">
        <v>566</v>
      </c>
      <c r="E14" s="72">
        <v>707</v>
      </c>
      <c r="F14" s="72">
        <v>1003</v>
      </c>
      <c r="G14" s="72">
        <v>1048</v>
      </c>
      <c r="H14" s="72">
        <v>1289</v>
      </c>
      <c r="I14" s="72"/>
      <c r="J14" s="72"/>
      <c r="K14" s="72"/>
      <c r="L14" s="72"/>
      <c r="M14" s="72"/>
      <c r="N14" s="72"/>
      <c r="O14" s="72"/>
      <c r="P14" s="72"/>
    </row>
    <row r="15" spans="1:16" x14ac:dyDescent="0.35">
      <c r="A15" s="6" t="s">
        <v>138</v>
      </c>
      <c r="B15" s="72">
        <v>2276</v>
      </c>
      <c r="C15" s="72">
        <v>2370</v>
      </c>
      <c r="D15" s="72">
        <v>2618</v>
      </c>
      <c r="E15" s="72">
        <v>2879</v>
      </c>
      <c r="F15" s="72">
        <v>2940</v>
      </c>
      <c r="G15" s="72">
        <v>2845</v>
      </c>
      <c r="H15" s="72">
        <v>2865</v>
      </c>
      <c r="I15" s="6"/>
      <c r="J15" s="6"/>
      <c r="K15" s="6"/>
      <c r="L15" s="6"/>
      <c r="M15" s="6"/>
      <c r="N15" s="6"/>
      <c r="O15" s="6"/>
      <c r="P15" s="6"/>
    </row>
    <row r="16" spans="1:16" x14ac:dyDescent="0.35">
      <c r="A16" s="72"/>
      <c r="B16" s="72"/>
      <c r="C16" s="72"/>
      <c r="D16" s="72"/>
      <c r="E16" s="72"/>
      <c r="F16" s="72"/>
      <c r="G16" s="72"/>
      <c r="H16" s="72"/>
      <c r="I16" s="6"/>
      <c r="J16" s="6"/>
      <c r="K16" s="6"/>
      <c r="L16" s="6"/>
      <c r="M16" s="6"/>
      <c r="N16" s="6"/>
      <c r="O16" s="6"/>
      <c r="P16" s="6"/>
    </row>
    <row r="17" spans="1:16" x14ac:dyDescent="0.35">
      <c r="A17" s="6" t="s">
        <v>152</v>
      </c>
      <c r="B17" s="72">
        <f>SUM(B8:B15)</f>
        <v>12604</v>
      </c>
      <c r="C17" s="72">
        <f t="shared" ref="C17:H17" si="0">SUM(C8:C15)</f>
        <v>12581</v>
      </c>
      <c r="D17" s="72">
        <f t="shared" si="0"/>
        <v>13025</v>
      </c>
      <c r="E17" s="72">
        <f t="shared" si="0"/>
        <v>13820</v>
      </c>
      <c r="F17" s="72">
        <f t="shared" si="0"/>
        <v>13576</v>
      </c>
      <c r="G17" s="72">
        <f t="shared" si="0"/>
        <v>12634</v>
      </c>
      <c r="H17" s="72">
        <f t="shared" si="0"/>
        <v>13009</v>
      </c>
      <c r="I17" s="72"/>
      <c r="J17" s="72"/>
      <c r="K17" s="72"/>
      <c r="L17" s="72"/>
      <c r="M17" s="72"/>
      <c r="N17" s="72"/>
      <c r="O17" s="72"/>
      <c r="P17" s="72"/>
    </row>
    <row r="18" spans="1:16" x14ac:dyDescent="0.35">
      <c r="I18" s="72"/>
      <c r="J18" s="72"/>
      <c r="K18" s="72"/>
      <c r="L18" s="72"/>
      <c r="M18" s="72"/>
      <c r="N18" s="72"/>
      <c r="O18" s="72"/>
      <c r="P18" s="72"/>
    </row>
    <row r="19" spans="1:16" x14ac:dyDescent="0.35">
      <c r="I19" s="72"/>
      <c r="J19" s="72"/>
      <c r="K19" s="72"/>
      <c r="L19" s="72"/>
      <c r="M19" s="72"/>
      <c r="N19" s="72"/>
      <c r="O19" s="72"/>
      <c r="P19" s="72"/>
    </row>
    <row r="20" spans="1:16" x14ac:dyDescent="0.35">
      <c r="A20" s="7" t="s">
        <v>471</v>
      </c>
      <c r="I20" s="72"/>
      <c r="J20" s="72"/>
      <c r="K20" s="72"/>
      <c r="L20" s="72"/>
      <c r="M20" s="72"/>
      <c r="N20" s="72"/>
      <c r="O20" s="72"/>
      <c r="P20" s="72"/>
    </row>
    <row r="21" spans="1:16" x14ac:dyDescent="0.35">
      <c r="A21" s="6"/>
      <c r="B21" s="6">
        <v>1990</v>
      </c>
      <c r="C21" s="6">
        <v>1995</v>
      </c>
      <c r="D21" s="6">
        <v>2000</v>
      </c>
      <c r="E21" s="6">
        <v>2005</v>
      </c>
      <c r="F21" s="6">
        <v>2010</v>
      </c>
      <c r="G21" s="6">
        <v>2015</v>
      </c>
      <c r="H21" s="6">
        <v>2021</v>
      </c>
      <c r="I21" s="72"/>
      <c r="J21" s="72"/>
      <c r="K21" s="72"/>
      <c r="L21" s="72"/>
      <c r="M21" s="72"/>
      <c r="N21" s="72"/>
      <c r="O21" s="72"/>
      <c r="P21" s="72"/>
    </row>
    <row r="22" spans="1:16" x14ac:dyDescent="0.35">
      <c r="A22" s="6" t="s">
        <v>18</v>
      </c>
      <c r="B22" s="72">
        <v>892</v>
      </c>
      <c r="C22" s="72">
        <v>1146</v>
      </c>
      <c r="D22" s="72">
        <v>1255</v>
      </c>
      <c r="E22" s="72">
        <v>1457</v>
      </c>
      <c r="F22" s="72">
        <v>1537</v>
      </c>
      <c r="G22" s="72">
        <v>1309</v>
      </c>
      <c r="H22" s="72">
        <v>1460</v>
      </c>
      <c r="I22" s="72"/>
      <c r="J22" s="72"/>
      <c r="K22" s="72"/>
      <c r="L22" s="72"/>
      <c r="M22" s="72"/>
      <c r="N22" s="72"/>
      <c r="O22" s="72"/>
      <c r="P22" s="72"/>
    </row>
    <row r="23" spans="1:16" x14ac:dyDescent="0.35">
      <c r="A23" s="6" t="s">
        <v>146</v>
      </c>
      <c r="B23" s="72">
        <v>990</v>
      </c>
      <c r="C23" s="72">
        <v>946</v>
      </c>
      <c r="D23" s="72">
        <v>882</v>
      </c>
      <c r="E23" s="72">
        <v>867</v>
      </c>
      <c r="F23" s="72">
        <v>683</v>
      </c>
      <c r="G23" s="72">
        <v>542</v>
      </c>
      <c r="H23" s="72">
        <v>415</v>
      </c>
      <c r="I23" s="72"/>
      <c r="J23" s="72"/>
      <c r="K23" s="72"/>
      <c r="L23" s="72"/>
      <c r="M23" s="72"/>
      <c r="N23" s="72"/>
      <c r="O23" s="72"/>
      <c r="P23" s="72"/>
    </row>
    <row r="24" spans="1:16" x14ac:dyDescent="0.35">
      <c r="A24" s="6" t="s">
        <v>470</v>
      </c>
      <c r="B24" s="72">
        <v>465</v>
      </c>
      <c r="C24" s="72">
        <v>236</v>
      </c>
      <c r="D24" s="72">
        <v>119</v>
      </c>
      <c r="E24" s="72">
        <v>122</v>
      </c>
      <c r="F24" s="72">
        <v>153</v>
      </c>
      <c r="G24" s="72">
        <v>115</v>
      </c>
      <c r="H24" s="72">
        <v>89</v>
      </c>
      <c r="I24" s="72"/>
      <c r="J24" s="72"/>
      <c r="K24" s="72"/>
      <c r="L24" s="72"/>
      <c r="M24" s="72"/>
      <c r="N24" s="72"/>
      <c r="O24" s="72"/>
      <c r="P24" s="72"/>
    </row>
    <row r="25" spans="1:16" x14ac:dyDescent="0.35">
      <c r="A25" s="6" t="s">
        <v>14</v>
      </c>
      <c r="B25" s="72">
        <v>375</v>
      </c>
      <c r="C25" s="72">
        <v>361</v>
      </c>
      <c r="D25" s="72">
        <v>332</v>
      </c>
      <c r="E25" s="72">
        <v>368</v>
      </c>
      <c r="F25" s="72">
        <v>411</v>
      </c>
      <c r="G25" s="72">
        <v>343</v>
      </c>
      <c r="H25" s="72">
        <v>372</v>
      </c>
      <c r="I25" s="72"/>
      <c r="J25" s="72"/>
      <c r="K25" s="72"/>
      <c r="L25" s="72"/>
      <c r="M25" s="72"/>
      <c r="N25" s="72"/>
      <c r="O25" s="72"/>
      <c r="P25" s="72"/>
    </row>
    <row r="26" spans="1:16" x14ac:dyDescent="0.35">
      <c r="A26" s="6" t="s">
        <v>147</v>
      </c>
      <c r="B26" s="72">
        <v>274</v>
      </c>
      <c r="C26" s="72">
        <v>322</v>
      </c>
      <c r="D26" s="72">
        <v>363</v>
      </c>
      <c r="E26" s="72">
        <v>445</v>
      </c>
      <c r="F26" s="72">
        <v>604</v>
      </c>
      <c r="G26" s="72">
        <v>603</v>
      </c>
      <c r="H26" s="72">
        <v>760</v>
      </c>
      <c r="I26" s="72"/>
      <c r="J26" s="72"/>
      <c r="K26" s="72"/>
      <c r="L26" s="72"/>
      <c r="M26" s="72"/>
      <c r="N26" s="72"/>
      <c r="O26" s="72"/>
      <c r="P26" s="72"/>
    </row>
    <row r="27" spans="1:16" x14ac:dyDescent="0.35">
      <c r="A27" s="6" t="s">
        <v>138</v>
      </c>
      <c r="B27" s="72">
        <v>886</v>
      </c>
      <c r="C27" s="72">
        <v>992</v>
      </c>
      <c r="D27" s="72">
        <v>1147</v>
      </c>
      <c r="E27" s="72">
        <v>1315</v>
      </c>
      <c r="F27" s="72">
        <v>1470</v>
      </c>
      <c r="G27" s="72">
        <v>1421</v>
      </c>
      <c r="H27" s="72">
        <v>1440</v>
      </c>
      <c r="I27" s="72"/>
      <c r="J27" s="72"/>
      <c r="K27" s="72"/>
      <c r="L27" s="72"/>
      <c r="M27" s="72"/>
      <c r="N27" s="72"/>
      <c r="O27" s="72"/>
      <c r="P27" s="72"/>
    </row>
    <row r="28" spans="1:16" x14ac:dyDescent="0.3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6" x14ac:dyDescent="0.35">
      <c r="A29" s="6" t="s">
        <v>152</v>
      </c>
      <c r="B29" s="72">
        <f>SUM(B22:B27)</f>
        <v>3882</v>
      </c>
      <c r="C29" s="72">
        <f t="shared" ref="C29:H29" si="1">SUM(C22:C27)</f>
        <v>4003</v>
      </c>
      <c r="D29" s="72">
        <f t="shared" si="1"/>
        <v>4098</v>
      </c>
      <c r="E29" s="72">
        <f t="shared" si="1"/>
        <v>4574</v>
      </c>
      <c r="F29" s="72">
        <f t="shared" si="1"/>
        <v>4858</v>
      </c>
      <c r="G29" s="72">
        <f t="shared" si="1"/>
        <v>4333</v>
      </c>
      <c r="H29" s="72">
        <f t="shared" si="1"/>
        <v>4536</v>
      </c>
      <c r="I29" s="72"/>
      <c r="J29" s="72"/>
      <c r="K29" s="72"/>
      <c r="L29" s="72"/>
      <c r="M29" s="72"/>
      <c r="N29" s="72"/>
      <c r="O29" s="72"/>
      <c r="P29" s="72"/>
    </row>
    <row r="30" spans="1:16" x14ac:dyDescent="0.3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4"/>
      <c r="L30" s="74"/>
      <c r="M30" s="72"/>
      <c r="N30" s="72"/>
      <c r="O30" s="72"/>
      <c r="P30" s="72"/>
    </row>
    <row r="31" spans="1:16" x14ac:dyDescent="0.3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6"/>
      <c r="L31" s="6"/>
      <c r="M31" s="72"/>
      <c r="N31" s="72"/>
      <c r="O31" s="72"/>
      <c r="P31" s="72"/>
    </row>
    <row r="32" spans="1:16" x14ac:dyDescent="0.3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5"/>
      <c r="M32" s="72"/>
      <c r="N32" s="72"/>
      <c r="O32" s="72"/>
      <c r="P32" s="72"/>
    </row>
    <row r="33" spans="1:16" x14ac:dyDescent="0.3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5"/>
      <c r="M33" s="72"/>
      <c r="N33" s="72"/>
      <c r="O33" s="72"/>
      <c r="P33" s="72"/>
    </row>
    <row r="34" spans="1:16" x14ac:dyDescent="0.3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</row>
    <row r="35" spans="1:16" x14ac:dyDescent="0.3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</row>
    <row r="36" spans="1:16" x14ac:dyDescent="0.3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4"/>
      <c r="L36" s="74"/>
      <c r="M36" s="72"/>
      <c r="N36" s="72"/>
      <c r="O36" s="72"/>
      <c r="P36" s="72"/>
    </row>
    <row r="37" spans="1:16" x14ac:dyDescent="0.3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x14ac:dyDescent="0.35">
      <c r="J38" s="72"/>
      <c r="K38" s="72"/>
      <c r="L38" s="72"/>
      <c r="M38" s="72"/>
      <c r="N38" s="72"/>
      <c r="O38" s="72"/>
      <c r="P38" s="72"/>
    </row>
    <row r="39" spans="1:16" x14ac:dyDescent="0.35">
      <c r="J39" s="72"/>
      <c r="K39" s="72"/>
      <c r="L39" s="72"/>
      <c r="M39" s="72"/>
      <c r="N39" s="72"/>
      <c r="O39" s="72"/>
      <c r="P39" s="72"/>
    </row>
    <row r="40" spans="1:16" x14ac:dyDescent="0.35">
      <c r="J40" s="72"/>
      <c r="K40" s="72"/>
      <c r="L40" s="72"/>
      <c r="M40" s="72"/>
      <c r="N40" s="72"/>
      <c r="O40" s="72"/>
      <c r="P40" s="72"/>
    </row>
    <row r="41" spans="1:16" x14ac:dyDescent="0.35">
      <c r="J41" s="72"/>
      <c r="K41" s="72"/>
      <c r="L41" s="72"/>
      <c r="M41" s="72"/>
      <c r="N41" s="72"/>
      <c r="O41" s="72"/>
      <c r="P41" s="72"/>
    </row>
    <row r="42" spans="1:16" x14ac:dyDescent="0.35">
      <c r="J42" s="72"/>
      <c r="K42" s="72"/>
      <c r="L42" s="72"/>
      <c r="M42" s="72"/>
      <c r="N42" s="72"/>
      <c r="O42" s="72"/>
      <c r="P42" s="72"/>
    </row>
    <row r="43" spans="1:16" x14ac:dyDescent="0.35">
      <c r="J43" s="72"/>
      <c r="K43" s="72"/>
      <c r="L43" s="72"/>
      <c r="M43" s="72"/>
      <c r="N43" s="72"/>
      <c r="O43" s="72"/>
      <c r="P43" s="72"/>
    </row>
    <row r="44" spans="1:16" x14ac:dyDescent="0.35">
      <c r="J44" s="72"/>
      <c r="K44" s="72"/>
      <c r="L44" s="72"/>
      <c r="M44" s="72"/>
      <c r="N44" s="72"/>
      <c r="O44" s="72"/>
      <c r="P44" s="72"/>
    </row>
    <row r="45" spans="1:16" x14ac:dyDescent="0.35">
      <c r="J45" s="72"/>
      <c r="K45" s="72"/>
      <c r="L45" s="72"/>
      <c r="M45" s="72"/>
      <c r="N45" s="72"/>
      <c r="O45" s="72"/>
      <c r="P45" s="72"/>
    </row>
    <row r="46" spans="1:16" x14ac:dyDescent="0.35">
      <c r="J46" s="72"/>
      <c r="K46" s="72"/>
      <c r="L46" s="72"/>
      <c r="M46" s="72"/>
      <c r="N46" s="72"/>
      <c r="O46" s="72"/>
      <c r="P46" s="72"/>
    </row>
    <row r="47" spans="1:16" x14ac:dyDescent="0.35">
      <c r="J47" s="72"/>
      <c r="K47" s="72"/>
      <c r="L47" s="72"/>
      <c r="M47" s="72"/>
      <c r="N47" s="72"/>
      <c r="O47" s="72"/>
      <c r="P47" s="72"/>
    </row>
    <row r="48" spans="1:16" x14ac:dyDescent="0.3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</row>
    <row r="49" spans="1:12" x14ac:dyDescent="0.35">
      <c r="A49" s="72"/>
      <c r="B49" s="81"/>
      <c r="C49" s="81"/>
      <c r="D49" s="81"/>
      <c r="E49" s="81"/>
      <c r="F49" s="81"/>
      <c r="G49" s="81"/>
      <c r="H49" s="81"/>
      <c r="I49" s="81"/>
      <c r="J49" s="72"/>
      <c r="K49" s="72"/>
      <c r="L49" s="72"/>
    </row>
    <row r="50" spans="1:12" x14ac:dyDescent="0.35">
      <c r="A50" s="72"/>
      <c r="B50" s="81"/>
      <c r="C50" s="81"/>
      <c r="D50" s="81"/>
      <c r="E50" s="81"/>
      <c r="F50" s="81"/>
      <c r="G50" s="81"/>
      <c r="H50" s="81"/>
      <c r="I50" s="81"/>
      <c r="J50" s="72"/>
      <c r="K50" s="72"/>
      <c r="L50" s="72"/>
    </row>
    <row r="51" spans="1:12" x14ac:dyDescent="0.35">
      <c r="A51" s="72"/>
      <c r="B51" s="81"/>
      <c r="C51" s="81"/>
      <c r="D51" s="81"/>
      <c r="E51" s="81"/>
      <c r="F51" s="81"/>
      <c r="G51" s="81"/>
      <c r="H51" s="81"/>
      <c r="I51" s="81"/>
      <c r="J51" s="72"/>
      <c r="K51" s="72"/>
      <c r="L51" s="72"/>
    </row>
    <row r="52" spans="1:12" x14ac:dyDescent="0.35">
      <c r="A52" s="72"/>
      <c r="B52" s="81"/>
      <c r="C52" s="81"/>
      <c r="D52" s="81"/>
      <c r="E52" s="81"/>
      <c r="F52" s="81"/>
      <c r="G52" s="81"/>
      <c r="H52" s="81"/>
      <c r="I52" s="81"/>
      <c r="J52" s="72"/>
      <c r="K52" s="72"/>
      <c r="L52" s="72"/>
    </row>
    <row r="53" spans="1:12" x14ac:dyDescent="0.35">
      <c r="A53" s="72"/>
      <c r="B53" s="81"/>
      <c r="C53" s="81"/>
      <c r="D53" s="81"/>
      <c r="E53" s="81"/>
      <c r="F53" s="81"/>
      <c r="G53" s="81"/>
      <c r="H53" s="81"/>
      <c r="I53" s="81"/>
      <c r="J53" s="72"/>
      <c r="K53" s="72"/>
      <c r="L53" s="72"/>
    </row>
    <row r="54" spans="1:12" x14ac:dyDescent="0.35">
      <c r="A54" s="72"/>
      <c r="B54" s="81"/>
      <c r="C54" s="81"/>
      <c r="D54" s="81"/>
      <c r="E54" s="81"/>
      <c r="F54" s="81"/>
      <c r="G54" s="81"/>
      <c r="H54" s="81"/>
      <c r="I54" s="81"/>
      <c r="J54" s="72"/>
      <c r="K54" s="72"/>
      <c r="L54" s="72"/>
    </row>
    <row r="55" spans="1:12" x14ac:dyDescent="0.35">
      <c r="A55" s="72"/>
      <c r="B55" s="81"/>
      <c r="C55" s="81"/>
      <c r="D55" s="81"/>
      <c r="E55" s="81"/>
      <c r="F55" s="81"/>
      <c r="G55" s="81"/>
      <c r="H55" s="81"/>
      <c r="I55" s="81"/>
      <c r="J55" s="72"/>
      <c r="K55" s="72"/>
      <c r="L55" s="72"/>
    </row>
    <row r="56" spans="1:12" x14ac:dyDescent="0.35">
      <c r="A56" s="72"/>
      <c r="B56" s="81"/>
      <c r="C56" s="81"/>
      <c r="D56" s="81"/>
      <c r="E56" s="81"/>
      <c r="F56" s="81"/>
      <c r="G56" s="81"/>
      <c r="H56" s="81"/>
      <c r="I56" s="81"/>
      <c r="J56" s="72"/>
      <c r="K56" s="72"/>
      <c r="L56" s="72"/>
    </row>
    <row r="57" spans="1:12" x14ac:dyDescent="0.35">
      <c r="A57" s="72"/>
      <c r="B57" s="81"/>
      <c r="C57" s="81"/>
      <c r="D57" s="81"/>
      <c r="E57" s="81"/>
      <c r="F57" s="81"/>
      <c r="G57" s="81"/>
      <c r="H57" s="81"/>
      <c r="I57" s="81"/>
      <c r="J57" s="72"/>
      <c r="K57" s="72"/>
      <c r="L57" s="72"/>
    </row>
    <row r="58" spans="1:12" x14ac:dyDescent="0.35">
      <c r="A58" s="72"/>
      <c r="B58" s="81"/>
      <c r="C58" s="81"/>
      <c r="D58" s="81"/>
      <c r="E58" s="81"/>
      <c r="F58" s="81"/>
      <c r="G58" s="81"/>
      <c r="H58" s="81"/>
      <c r="I58" s="81"/>
      <c r="J58" s="72"/>
      <c r="K58" s="72"/>
      <c r="L58" s="72"/>
    </row>
    <row r="59" spans="1:12" x14ac:dyDescent="0.35">
      <c r="A59" s="72"/>
      <c r="B59" s="81"/>
      <c r="C59" s="81"/>
      <c r="D59" s="81"/>
      <c r="E59" s="81"/>
      <c r="F59" s="81"/>
      <c r="G59" s="81"/>
      <c r="H59" s="81"/>
      <c r="I59" s="81"/>
      <c r="J59" s="72"/>
      <c r="K59" s="72"/>
      <c r="L59" s="72"/>
    </row>
    <row r="60" spans="1:12" x14ac:dyDescent="0.35">
      <c r="A60" s="72"/>
      <c r="B60" s="81"/>
      <c r="C60" s="81"/>
      <c r="D60" s="81"/>
      <c r="E60" s="81"/>
      <c r="F60" s="81"/>
      <c r="G60" s="81"/>
      <c r="H60" s="81"/>
      <c r="I60" s="81"/>
      <c r="J60" s="72"/>
      <c r="K60" s="72"/>
      <c r="L60" s="72"/>
    </row>
    <row r="61" spans="1:12" x14ac:dyDescent="0.35">
      <c r="A61" s="72"/>
      <c r="B61" s="81"/>
      <c r="C61" s="81"/>
      <c r="D61" s="81"/>
      <c r="E61" s="81"/>
      <c r="F61" s="81"/>
      <c r="G61" s="81"/>
      <c r="H61" s="81"/>
      <c r="I61" s="81"/>
      <c r="J61" s="72"/>
      <c r="K61" s="72"/>
      <c r="L61" s="72"/>
    </row>
    <row r="62" spans="1:12" x14ac:dyDescent="0.35">
      <c r="A62" s="72"/>
      <c r="B62" s="81"/>
      <c r="C62" s="81"/>
      <c r="D62" s="81"/>
      <c r="E62" s="81"/>
      <c r="F62" s="81"/>
      <c r="G62" s="81"/>
      <c r="H62" s="81"/>
      <c r="I62" s="81"/>
      <c r="J62" s="72"/>
      <c r="K62" s="72"/>
      <c r="L62" s="72"/>
    </row>
    <row r="63" spans="1:12" x14ac:dyDescent="0.35">
      <c r="A63" s="72"/>
      <c r="B63" s="81"/>
      <c r="C63" s="81"/>
      <c r="D63" s="81"/>
      <c r="E63" s="81"/>
      <c r="F63" s="81"/>
      <c r="G63" s="81"/>
      <c r="H63" s="81"/>
      <c r="I63" s="81"/>
      <c r="J63" s="72"/>
      <c r="K63" s="72"/>
      <c r="L63" s="72"/>
    </row>
    <row r="64" spans="1:12" x14ac:dyDescent="0.35">
      <c r="A64" s="72"/>
      <c r="B64" s="81"/>
      <c r="C64" s="81"/>
      <c r="D64" s="81"/>
      <c r="E64" s="81"/>
      <c r="F64" s="81"/>
      <c r="G64" s="81"/>
      <c r="H64" s="81"/>
      <c r="I64" s="81"/>
      <c r="J64" s="72"/>
      <c r="K64" s="72"/>
      <c r="L64" s="72"/>
    </row>
    <row r="65" spans="1:12" x14ac:dyDescent="0.35">
      <c r="A65" s="72"/>
      <c r="B65" s="81"/>
      <c r="C65" s="81"/>
      <c r="D65" s="81"/>
      <c r="E65" s="81"/>
      <c r="F65" s="81"/>
      <c r="G65" s="81"/>
      <c r="H65" s="81"/>
      <c r="I65" s="81"/>
      <c r="J65" s="72"/>
      <c r="K65" s="72"/>
      <c r="L65" s="72"/>
    </row>
    <row r="66" spans="1:12" x14ac:dyDescent="0.35">
      <c r="A66" s="72"/>
      <c r="B66" s="81"/>
      <c r="C66" s="81"/>
      <c r="D66" s="81"/>
      <c r="E66" s="81"/>
      <c r="F66" s="81"/>
      <c r="G66" s="81"/>
      <c r="H66" s="81"/>
      <c r="I66" s="81"/>
      <c r="J66" s="72"/>
      <c r="K66" s="72"/>
      <c r="L66" s="72"/>
    </row>
    <row r="67" spans="1:12" x14ac:dyDescent="0.35">
      <c r="A67" s="72"/>
      <c r="B67" s="81"/>
      <c r="C67" s="81"/>
      <c r="D67" s="81"/>
      <c r="E67" s="81"/>
      <c r="F67" s="81"/>
      <c r="G67" s="81"/>
      <c r="H67" s="81"/>
      <c r="I67" s="81"/>
      <c r="J67" s="72"/>
      <c r="K67" s="72"/>
      <c r="L67" s="72"/>
    </row>
  </sheetData>
  <mergeCells count="1">
    <mergeCell ref="B49:I67"/>
  </mergeCells>
  <hyperlinks>
    <hyperlink ref="B2" r:id="rId1" xr:uid="{EDD6841C-276E-4FF6-A6BD-28AFCD3FAB4D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B0CD-50B0-4D61-8BEE-8D32182653CD}">
  <sheetPr>
    <tabColor theme="9" tint="0.39997558519241921"/>
  </sheetPr>
  <dimension ref="A1:AS47"/>
  <sheetViews>
    <sheetView topLeftCell="A42" zoomScale="59" zoomScaleNormal="59" workbookViewId="0">
      <pane xSplit="1" topLeftCell="B1" activePane="topRight" state="frozen"/>
      <selection activeCell="H32" sqref="H32"/>
      <selection pane="topRight" activeCell="H80" sqref="H80"/>
    </sheetView>
  </sheetViews>
  <sheetFormatPr baseColWidth="10" defaultColWidth="11.453125" defaultRowHeight="15" customHeight="1" x14ac:dyDescent="0.35"/>
  <cols>
    <col min="1" max="1" width="21.36328125" customWidth="1"/>
    <col min="2" max="3" width="5.453125" bestFit="1" customWidth="1"/>
    <col min="4" max="8" width="6.453125" customWidth="1"/>
    <col min="9" max="9" width="5.6328125" customWidth="1"/>
    <col min="10" max="36" width="5.54296875" bestFit="1" customWidth="1"/>
    <col min="37" max="37" width="5.6328125" customWidth="1"/>
    <col min="38" max="38" width="75.453125" bestFit="1" customWidth="1"/>
    <col min="45" max="45" width="63.453125" bestFit="1" customWidth="1"/>
  </cols>
  <sheetData>
    <row r="1" spans="1:45" ht="18.5" x14ac:dyDescent="0.45">
      <c r="A1" s="2" t="s">
        <v>94</v>
      </c>
      <c r="B1" s="2"/>
      <c r="C1" s="2"/>
    </row>
    <row r="2" spans="1:45" ht="14.5" x14ac:dyDescent="0.35">
      <c r="A2" s="4" t="s">
        <v>1</v>
      </c>
      <c r="B2" s="4"/>
      <c r="C2" s="4"/>
    </row>
    <row r="3" spans="1:45" ht="14.5" x14ac:dyDescent="0.35">
      <c r="A3" s="3" t="s">
        <v>95</v>
      </c>
      <c r="B3" s="3"/>
      <c r="C3" s="3"/>
      <c r="D3" s="6" t="s">
        <v>96</v>
      </c>
      <c r="G3" s="7" t="s">
        <v>97</v>
      </c>
    </row>
    <row r="5" spans="1:45" s="7" customFormat="1" ht="14.5" x14ac:dyDescent="0.35">
      <c r="A5" s="7" t="s">
        <v>98</v>
      </c>
      <c r="D5" s="7" t="s">
        <v>99</v>
      </c>
      <c r="E5" s="7" t="s">
        <v>100</v>
      </c>
      <c r="F5" s="7" t="s">
        <v>101</v>
      </c>
      <c r="G5" s="7" t="s">
        <v>102</v>
      </c>
      <c r="H5" s="7" t="s">
        <v>103</v>
      </c>
      <c r="I5" s="7" t="s">
        <v>104</v>
      </c>
      <c r="J5" s="7" t="s">
        <v>105</v>
      </c>
      <c r="K5" s="7" t="s">
        <v>106</v>
      </c>
      <c r="L5" s="7" t="s">
        <v>107</v>
      </c>
      <c r="M5" s="7" t="s">
        <v>108</v>
      </c>
      <c r="N5" s="7" t="s">
        <v>109</v>
      </c>
      <c r="O5" s="7" t="s">
        <v>110</v>
      </c>
      <c r="P5" s="7" t="s">
        <v>111</v>
      </c>
      <c r="Q5" s="7" t="s">
        <v>112</v>
      </c>
      <c r="R5" s="7" t="s">
        <v>113</v>
      </c>
      <c r="S5" s="7" t="s">
        <v>114</v>
      </c>
      <c r="T5" s="7" t="s">
        <v>115</v>
      </c>
      <c r="U5" s="7" t="s">
        <v>116</v>
      </c>
      <c r="V5" s="7" t="s">
        <v>117</v>
      </c>
      <c r="W5" s="7" t="s">
        <v>118</v>
      </c>
      <c r="X5" s="7" t="s">
        <v>119</v>
      </c>
      <c r="Y5" s="7" t="s">
        <v>120</v>
      </c>
      <c r="Z5" s="7" t="s">
        <v>121</v>
      </c>
      <c r="AA5" s="7" t="s">
        <v>122</v>
      </c>
      <c r="AB5" s="7" t="s">
        <v>123</v>
      </c>
      <c r="AC5" s="7" t="s">
        <v>124</v>
      </c>
      <c r="AD5" s="7" t="s">
        <v>125</v>
      </c>
      <c r="AE5" s="7" t="s">
        <v>126</v>
      </c>
      <c r="AF5" s="7" t="s">
        <v>127</v>
      </c>
      <c r="AG5" s="7" t="s">
        <v>128</v>
      </c>
      <c r="AH5" s="7">
        <v>2020</v>
      </c>
      <c r="AI5" s="7">
        <f>AH5+1</f>
        <v>2021</v>
      </c>
      <c r="AJ5" s="7">
        <v>2022</v>
      </c>
      <c r="AK5" s="30"/>
    </row>
    <row r="6" spans="1:45" ht="14.5" x14ac:dyDescent="0.35">
      <c r="A6" t="s">
        <v>129</v>
      </c>
      <c r="D6" s="5">
        <v>8.4359999999999999</v>
      </c>
      <c r="E6" s="5">
        <v>7.39</v>
      </c>
      <c r="F6" s="5">
        <v>7.9269999999999996</v>
      </c>
      <c r="G6" s="5">
        <v>7.8680000000000003</v>
      </c>
      <c r="H6" s="5">
        <v>7.6440000000000001</v>
      </c>
      <c r="I6" s="5">
        <v>8.3849999999999998</v>
      </c>
      <c r="J6" s="5">
        <v>9.4149999999999991</v>
      </c>
      <c r="K6" s="5">
        <v>11.411</v>
      </c>
      <c r="L6" s="5">
        <v>11.38</v>
      </c>
      <c r="M6" s="5">
        <v>10.661</v>
      </c>
      <c r="N6" s="5">
        <v>10.385</v>
      </c>
      <c r="O6" s="5">
        <v>10.179</v>
      </c>
      <c r="P6" s="5">
        <v>8.4489999999999998</v>
      </c>
      <c r="Q6" s="5">
        <v>7.9119999999999999</v>
      </c>
      <c r="R6" s="5">
        <v>7.8070000000000004</v>
      </c>
      <c r="S6" s="5">
        <v>9.5180000000000007</v>
      </c>
      <c r="T6" s="5">
        <v>8.6959999999999997</v>
      </c>
      <c r="U6" s="5">
        <v>8.9130000000000003</v>
      </c>
      <c r="V6" s="5">
        <v>8.1120000000000001</v>
      </c>
      <c r="W6" s="5">
        <v>7.8330000000000002</v>
      </c>
      <c r="X6" s="5">
        <v>6.1619999999999999</v>
      </c>
      <c r="Y6" s="5">
        <v>6.2050000000000001</v>
      </c>
      <c r="Z6" s="5">
        <v>5.8959999999999999</v>
      </c>
      <c r="AA6" s="5">
        <v>5.5</v>
      </c>
      <c r="AB6" s="5">
        <v>4.2530000000000001</v>
      </c>
      <c r="AC6" s="5">
        <v>4.2249999999999996</v>
      </c>
      <c r="AD6" s="5">
        <v>3.508</v>
      </c>
      <c r="AE6" s="5">
        <v>3.8559999999999999</v>
      </c>
      <c r="AF6" s="5">
        <v>4.3449999999999998</v>
      </c>
      <c r="AG6" s="5">
        <v>4.0570000000000004</v>
      </c>
      <c r="AH6" s="5">
        <v>3.8180000000000001</v>
      </c>
      <c r="AI6" s="5">
        <v>3.8889999999999998</v>
      </c>
      <c r="AJ6" s="5">
        <v>4</v>
      </c>
      <c r="AL6" t="s">
        <v>130</v>
      </c>
    </row>
    <row r="7" spans="1:45" ht="14.5" x14ac:dyDescent="0.35">
      <c r="A7" t="s">
        <v>131</v>
      </c>
      <c r="D7" s="5">
        <v>2.444</v>
      </c>
      <c r="E7" s="5">
        <v>2.2160000000000002</v>
      </c>
      <c r="F7" s="5">
        <v>2.3769999999999998</v>
      </c>
      <c r="G7" s="5">
        <v>2.41</v>
      </c>
      <c r="H7" s="5">
        <v>2.3439999999999999</v>
      </c>
      <c r="I7" s="5">
        <v>2.14</v>
      </c>
      <c r="J7" s="5">
        <v>2.5379999999999998</v>
      </c>
      <c r="K7" s="5">
        <v>2.835</v>
      </c>
      <c r="L7" s="5">
        <v>3.03</v>
      </c>
      <c r="M7" s="5">
        <v>3.4870000000000001</v>
      </c>
      <c r="N7" s="5">
        <v>3.3660000000000001</v>
      </c>
      <c r="O7" s="5">
        <v>3.0539999999999998</v>
      </c>
      <c r="P7" s="5">
        <v>2.6840000000000002</v>
      </c>
      <c r="Q7" s="5">
        <v>2.742</v>
      </c>
      <c r="R7" s="5">
        <v>3.08</v>
      </c>
      <c r="S7" s="5">
        <v>3.4580000000000002</v>
      </c>
      <c r="T7" s="5">
        <v>4.1589999999999998</v>
      </c>
      <c r="U7" s="5">
        <v>4.3049999999999997</v>
      </c>
      <c r="V7" s="5">
        <v>4.2610000000000001</v>
      </c>
      <c r="W7" s="5">
        <v>4.12</v>
      </c>
      <c r="X7" s="5">
        <v>4.8979999999999997</v>
      </c>
      <c r="Y7" s="5">
        <v>5.1559999999999997</v>
      </c>
      <c r="Z7" s="5">
        <v>5.72</v>
      </c>
      <c r="AA7" s="5">
        <v>6.0670000000000002</v>
      </c>
      <c r="AB7" s="5">
        <v>6.3769999999999998</v>
      </c>
      <c r="AC7" s="5">
        <v>6.1689999999999996</v>
      </c>
      <c r="AD7" s="5">
        <v>6.0309999999999997</v>
      </c>
      <c r="AE7" s="5">
        <v>6.3419999999999996</v>
      </c>
      <c r="AF7" s="5">
        <v>6.6449999999999996</v>
      </c>
      <c r="AG7" s="5">
        <v>6.625</v>
      </c>
      <c r="AH7" s="5">
        <v>2.109</v>
      </c>
      <c r="AI7" s="5">
        <v>1.96</v>
      </c>
      <c r="AJ7" s="5">
        <v>5</v>
      </c>
      <c r="AL7" t="s">
        <v>132</v>
      </c>
    </row>
    <row r="9" spans="1:45" s="7" customFormat="1" ht="14.5" x14ac:dyDescent="0.35">
      <c r="A9" s="7" t="s">
        <v>133</v>
      </c>
      <c r="D9" s="7" t="s">
        <v>99</v>
      </c>
      <c r="E9" s="7" t="s">
        <v>100</v>
      </c>
      <c r="F9" s="7" t="s">
        <v>101</v>
      </c>
      <c r="G9" s="7" t="s">
        <v>102</v>
      </c>
      <c r="H9" s="7" t="s">
        <v>103</v>
      </c>
      <c r="I9" s="7" t="s">
        <v>104</v>
      </c>
      <c r="J9" s="7" t="s">
        <v>105</v>
      </c>
      <c r="K9" s="7" t="s">
        <v>106</v>
      </c>
      <c r="L9" s="7" t="s">
        <v>107</v>
      </c>
      <c r="M9" s="7" t="s">
        <v>108</v>
      </c>
      <c r="N9" s="7" t="s">
        <v>109</v>
      </c>
      <c r="O9" s="7" t="s">
        <v>110</v>
      </c>
      <c r="P9" s="7" t="s">
        <v>111</v>
      </c>
      <c r="Q9" s="7" t="s">
        <v>112</v>
      </c>
      <c r="R9" s="7" t="s">
        <v>113</v>
      </c>
      <c r="S9" s="7" t="s">
        <v>114</v>
      </c>
      <c r="T9" s="7" t="s">
        <v>115</v>
      </c>
      <c r="U9" s="7" t="s">
        <v>116</v>
      </c>
      <c r="V9" s="7" t="s">
        <v>117</v>
      </c>
      <c r="W9" s="7" t="s">
        <v>118</v>
      </c>
      <c r="X9" s="7" t="s">
        <v>119</v>
      </c>
      <c r="Y9" s="7" t="s">
        <v>120</v>
      </c>
      <c r="Z9" s="7" t="s">
        <v>121</v>
      </c>
      <c r="AA9" s="7" t="s">
        <v>122</v>
      </c>
      <c r="AB9" s="7" t="s">
        <v>123</v>
      </c>
      <c r="AC9" s="7" t="s">
        <v>124</v>
      </c>
      <c r="AD9" s="7" t="s">
        <v>125</v>
      </c>
      <c r="AE9" s="7" t="s">
        <v>126</v>
      </c>
      <c r="AF9" s="7" t="s">
        <v>127</v>
      </c>
      <c r="AG9" s="7" t="s">
        <v>128</v>
      </c>
      <c r="AH9" s="7">
        <v>2020</v>
      </c>
      <c r="AI9" s="7">
        <f>AH9+1</f>
        <v>2021</v>
      </c>
      <c r="AJ9" s="7">
        <v>2022</v>
      </c>
      <c r="AK9" s="30"/>
    </row>
    <row r="10" spans="1:45" s="7" customFormat="1" ht="14.5" x14ac:dyDescent="0.35">
      <c r="A10" t="s">
        <v>33</v>
      </c>
      <c r="B10"/>
      <c r="C10"/>
      <c r="D10" s="5">
        <v>1.605</v>
      </c>
      <c r="E10" s="5">
        <v>1.8859999999999999</v>
      </c>
      <c r="F10" s="5">
        <v>1.8360000000000001</v>
      </c>
      <c r="G10" s="5">
        <v>1.78</v>
      </c>
      <c r="H10" s="5">
        <v>2.0840000000000001</v>
      </c>
      <c r="I10" s="5">
        <v>2.125</v>
      </c>
      <c r="J10" s="5">
        <v>2.5609999999999999</v>
      </c>
      <c r="K10" s="5">
        <v>2.7559999999999998</v>
      </c>
      <c r="L10" s="5">
        <v>3.0529999999999999</v>
      </c>
      <c r="M10" s="5">
        <v>3.1669999999999998</v>
      </c>
      <c r="N10" s="5">
        <v>3.234</v>
      </c>
      <c r="O10" s="5">
        <v>3.1040000000000001</v>
      </c>
      <c r="P10" s="5">
        <v>2.8410000000000002</v>
      </c>
      <c r="Q10" s="5">
        <v>2.5030000000000001</v>
      </c>
      <c r="R10" s="5">
        <v>2.5219999999999998</v>
      </c>
      <c r="S10" s="5">
        <v>3.0830000000000002</v>
      </c>
      <c r="T10" s="5">
        <v>3.2069999999999999</v>
      </c>
      <c r="U10" s="5">
        <v>3.26</v>
      </c>
      <c r="V10" s="5">
        <v>3.351</v>
      </c>
      <c r="W10" s="5">
        <v>3.7429999999999999</v>
      </c>
      <c r="X10" s="5">
        <v>3.8130000000000002</v>
      </c>
      <c r="Y10" s="5">
        <v>4.524</v>
      </c>
      <c r="Z10" s="5">
        <v>4.7309999999999999</v>
      </c>
      <c r="AA10" s="5">
        <v>5.2130000000000001</v>
      </c>
      <c r="AB10" s="5">
        <v>4.9560000000000004</v>
      </c>
      <c r="AC10" s="5">
        <v>4.2670000000000003</v>
      </c>
      <c r="AD10" s="5">
        <v>4.0129999999999999</v>
      </c>
      <c r="AE10" s="5">
        <v>3.42</v>
      </c>
      <c r="AF10" s="5">
        <v>4.0209999999999999</v>
      </c>
      <c r="AG10" s="5">
        <v>4.1289999999999996</v>
      </c>
      <c r="AH10" s="5">
        <v>4.1310000000000002</v>
      </c>
      <c r="AI10" s="5">
        <v>4.0010000000000003</v>
      </c>
      <c r="AJ10" s="5">
        <v>4.258</v>
      </c>
      <c r="AK10" s="30"/>
      <c r="AL10" t="s">
        <v>134</v>
      </c>
    </row>
    <row r="11" spans="1:45" s="7" customFormat="1" ht="14.5" x14ac:dyDescent="0.35">
      <c r="A11" t="s">
        <v>135</v>
      </c>
      <c r="B11"/>
      <c r="C11"/>
      <c r="D11" s="5">
        <v>7.0309999999999997</v>
      </c>
      <c r="E11" s="5">
        <v>6.3760000000000003</v>
      </c>
      <c r="F11" s="5">
        <v>7.9530000000000003</v>
      </c>
      <c r="G11" s="5">
        <v>8.0350000000000001</v>
      </c>
      <c r="H11" s="5">
        <v>7.8719999999999999</v>
      </c>
      <c r="I11" s="5">
        <v>6.8769999999999998</v>
      </c>
      <c r="J11" s="5">
        <v>7.952</v>
      </c>
      <c r="K11" s="5">
        <v>8.266</v>
      </c>
      <c r="L11" s="5">
        <v>8.1379999999999999</v>
      </c>
      <c r="M11" s="5">
        <v>8.234</v>
      </c>
      <c r="N11" s="5">
        <v>7.7770000000000001</v>
      </c>
      <c r="O11" s="5">
        <v>6.9029999999999996</v>
      </c>
      <c r="P11" s="5">
        <v>7.2640000000000002</v>
      </c>
      <c r="Q11" s="5">
        <v>8.0640000000000001</v>
      </c>
      <c r="R11" s="5">
        <v>7.601</v>
      </c>
      <c r="S11" s="5">
        <v>8.4580000000000002</v>
      </c>
      <c r="T11" s="5">
        <v>8.6539999999999999</v>
      </c>
      <c r="U11" s="5">
        <v>8.3780000000000001</v>
      </c>
      <c r="V11" s="5">
        <v>7.3810000000000002</v>
      </c>
      <c r="W11" s="5">
        <v>8.0120000000000005</v>
      </c>
      <c r="X11" s="5">
        <v>6.6189999999999998</v>
      </c>
      <c r="Y11" s="5">
        <v>5.9390000000000001</v>
      </c>
      <c r="Z11" s="5">
        <v>5.742</v>
      </c>
      <c r="AA11" s="5">
        <v>7.2359999999999998</v>
      </c>
      <c r="AB11" s="5">
        <v>6.1589999999999998</v>
      </c>
      <c r="AC11" s="5">
        <v>6.8550000000000004</v>
      </c>
      <c r="AD11" s="5">
        <v>5.9960000000000004</v>
      </c>
      <c r="AE11" s="5">
        <v>6.9260000000000002</v>
      </c>
      <c r="AF11" s="5">
        <v>7.0490000000000004</v>
      </c>
      <c r="AG11" s="5">
        <v>5.8949999999999996</v>
      </c>
      <c r="AH11" s="5">
        <v>6.1429999999999998</v>
      </c>
      <c r="AI11" s="5">
        <v>6.1740000000000004</v>
      </c>
      <c r="AJ11" s="5">
        <v>5.3090000000000002</v>
      </c>
      <c r="AK11" s="30"/>
      <c r="AL11" t="s">
        <v>136</v>
      </c>
    </row>
    <row r="12" spans="1:45" ht="14.5" x14ac:dyDescent="0.35">
      <c r="A12" t="s">
        <v>18</v>
      </c>
      <c r="D12" s="5">
        <v>24.97</v>
      </c>
      <c r="E12" s="5">
        <v>26.353999999999999</v>
      </c>
      <c r="F12" s="5">
        <v>28.193000000000001</v>
      </c>
      <c r="G12" s="5">
        <v>29.867000000000001</v>
      </c>
      <c r="H12" s="5">
        <v>32.325000000000003</v>
      </c>
      <c r="I12" s="5">
        <v>32.776000000000003</v>
      </c>
      <c r="J12" s="5">
        <v>35.148000000000003</v>
      </c>
      <c r="K12" s="5">
        <v>35.981999999999999</v>
      </c>
      <c r="L12" s="5">
        <v>34.411000000000001</v>
      </c>
      <c r="M12" s="5">
        <v>33.164999999999999</v>
      </c>
      <c r="N12" s="5">
        <v>38.610999999999997</v>
      </c>
      <c r="O12" s="5">
        <v>42.469000000000001</v>
      </c>
      <c r="P12" s="5">
        <v>44.28</v>
      </c>
      <c r="Q12" s="5">
        <v>47.789000000000001</v>
      </c>
      <c r="R12" s="5">
        <v>49.03</v>
      </c>
      <c r="S12" s="5">
        <v>48.325000000000003</v>
      </c>
      <c r="T12" s="5">
        <v>49.893999999999998</v>
      </c>
      <c r="U12" s="5">
        <v>49.857999999999997</v>
      </c>
      <c r="V12" s="5">
        <v>54.182000000000002</v>
      </c>
      <c r="W12" s="5">
        <v>50.661000000000001</v>
      </c>
      <c r="X12" s="5">
        <v>50.207999999999998</v>
      </c>
      <c r="Y12" s="5">
        <v>48.226999999999997</v>
      </c>
      <c r="Z12" s="5">
        <v>49.054000000000002</v>
      </c>
      <c r="AA12" s="5">
        <v>49.255000000000003</v>
      </c>
      <c r="AB12" s="5">
        <v>51.994999999999997</v>
      </c>
      <c r="AC12" s="5">
        <v>53.741999999999997</v>
      </c>
      <c r="AD12" s="5">
        <v>52.857999999999997</v>
      </c>
      <c r="AE12" s="5">
        <v>54.151000000000003</v>
      </c>
      <c r="AF12" s="5">
        <v>50.783000000000001</v>
      </c>
      <c r="AG12" s="5">
        <v>51.33</v>
      </c>
      <c r="AH12" s="5">
        <v>49.636000000000003</v>
      </c>
      <c r="AI12" s="5">
        <v>46.601999999999997</v>
      </c>
      <c r="AJ12" s="5">
        <v>44.267000000000003</v>
      </c>
      <c r="AK12" s="9"/>
      <c r="AL12" t="s">
        <v>137</v>
      </c>
    </row>
    <row r="13" spans="1:45" ht="14.5" x14ac:dyDescent="0.35">
      <c r="A13" t="s">
        <v>138</v>
      </c>
      <c r="D13" s="5">
        <v>1.9530000000000001</v>
      </c>
      <c r="E13" s="5">
        <v>2.1629999999999998</v>
      </c>
      <c r="F13" s="5">
        <v>2.1960000000000002</v>
      </c>
      <c r="G13" s="5">
        <v>2.1629999999999998</v>
      </c>
      <c r="H13" s="5">
        <v>3.0659999999999998</v>
      </c>
      <c r="I13" s="5">
        <v>2.7869999999999999</v>
      </c>
      <c r="J13" s="5">
        <v>2.145</v>
      </c>
      <c r="K13" s="5">
        <v>3.7170000000000001</v>
      </c>
      <c r="L13" s="5">
        <v>3.0419999999999998</v>
      </c>
      <c r="M13" s="5">
        <v>3.3820000000000001</v>
      </c>
      <c r="N13" s="5">
        <v>3.129</v>
      </c>
      <c r="O13" s="5">
        <v>3.1720000000000002</v>
      </c>
      <c r="P13" s="5">
        <v>2.976</v>
      </c>
      <c r="Q13" s="5">
        <v>3.391</v>
      </c>
      <c r="R13" s="5">
        <v>3.452</v>
      </c>
      <c r="S13" s="5">
        <v>4.5389999999999997</v>
      </c>
      <c r="T13" s="5">
        <v>4.2850000000000001</v>
      </c>
      <c r="U13" s="5">
        <v>5.665</v>
      </c>
      <c r="V13" s="5">
        <v>5.875</v>
      </c>
      <c r="W13" s="5">
        <v>7.0819999999999999</v>
      </c>
      <c r="X13" s="5">
        <v>7.242</v>
      </c>
      <c r="Y13" s="5">
        <v>8.6</v>
      </c>
      <c r="Z13" s="5">
        <v>9.2370000000000001</v>
      </c>
      <c r="AA13" s="5">
        <v>8.5519999999999996</v>
      </c>
      <c r="AB13" s="5">
        <v>8.8620000000000001</v>
      </c>
      <c r="AC13" s="5">
        <v>10.032</v>
      </c>
      <c r="AD13" s="5">
        <v>9.484</v>
      </c>
      <c r="AE13" s="5">
        <v>10.662000000000001</v>
      </c>
      <c r="AF13" s="5">
        <v>11.371</v>
      </c>
      <c r="AG13" s="5">
        <v>10.893000000000001</v>
      </c>
      <c r="AH13" s="5">
        <v>11.253</v>
      </c>
      <c r="AI13" s="5">
        <v>10.016</v>
      </c>
      <c r="AJ13" s="5">
        <v>11.78</v>
      </c>
      <c r="AK13" s="9"/>
      <c r="AL13" t="s">
        <v>139</v>
      </c>
    </row>
    <row r="14" spans="1:45" ht="14.5" x14ac:dyDescent="0.35">
      <c r="AK14" s="9"/>
    </row>
    <row r="15" spans="1:45" s="7" customFormat="1" ht="14.5" x14ac:dyDescent="0.35">
      <c r="A15" s="7" t="s">
        <v>140</v>
      </c>
      <c r="D15" s="7" t="s">
        <v>99</v>
      </c>
      <c r="E15" s="7" t="s">
        <v>100</v>
      </c>
      <c r="F15" s="7" t="s">
        <v>101</v>
      </c>
      <c r="G15" s="7" t="s">
        <v>102</v>
      </c>
      <c r="H15" s="7" t="s">
        <v>103</v>
      </c>
      <c r="I15" s="7" t="s">
        <v>104</v>
      </c>
      <c r="J15" s="7" t="s">
        <v>105</v>
      </c>
      <c r="K15" s="7" t="s">
        <v>106</v>
      </c>
      <c r="L15" s="7" t="s">
        <v>107</v>
      </c>
      <c r="M15" s="7" t="s">
        <v>108</v>
      </c>
      <c r="N15" s="7" t="s">
        <v>109</v>
      </c>
      <c r="O15" s="7" t="s">
        <v>110</v>
      </c>
      <c r="P15" s="7" t="s">
        <v>111</v>
      </c>
      <c r="Q15" s="7" t="s">
        <v>112</v>
      </c>
      <c r="R15" s="7" t="s">
        <v>113</v>
      </c>
      <c r="S15" s="7" t="s">
        <v>114</v>
      </c>
      <c r="T15" s="7" t="s">
        <v>115</v>
      </c>
      <c r="U15" s="7" t="s">
        <v>116</v>
      </c>
      <c r="V15" s="7" t="s">
        <v>117</v>
      </c>
      <c r="W15" s="7" t="s">
        <v>118</v>
      </c>
      <c r="X15" s="7" t="s">
        <v>119</v>
      </c>
      <c r="Y15" s="7" t="s">
        <v>120</v>
      </c>
      <c r="Z15" s="7" t="s">
        <v>121</v>
      </c>
      <c r="AA15" s="7" t="s">
        <v>122</v>
      </c>
      <c r="AB15" s="7" t="s">
        <v>123</v>
      </c>
      <c r="AC15" s="7" t="s">
        <v>124</v>
      </c>
      <c r="AD15" s="7" t="s">
        <v>125</v>
      </c>
      <c r="AE15" s="7" t="s">
        <v>126</v>
      </c>
      <c r="AF15" s="7" t="s">
        <v>127</v>
      </c>
      <c r="AG15" s="7" t="s">
        <v>128</v>
      </c>
      <c r="AH15" s="7" t="s">
        <v>141</v>
      </c>
      <c r="AI15" s="7">
        <f>AI9</f>
        <v>2021</v>
      </c>
      <c r="AJ15" s="7">
        <v>2022</v>
      </c>
      <c r="AK15" s="30"/>
    </row>
    <row r="16" spans="1:45" ht="14.5" x14ac:dyDescent="0.35">
      <c r="A16" t="s">
        <v>138</v>
      </c>
      <c r="D16" s="5">
        <v>6.8739999999999997</v>
      </c>
      <c r="E16" s="5">
        <v>6.7030000000000003</v>
      </c>
      <c r="F16" s="5">
        <v>6.8140000000000001</v>
      </c>
      <c r="G16" s="5">
        <v>7.976</v>
      </c>
      <c r="H16" s="5">
        <v>7.8769999999999998</v>
      </c>
      <c r="I16" s="5">
        <v>7.2629999999999999</v>
      </c>
      <c r="J16" s="5">
        <v>7.3570000000000002</v>
      </c>
      <c r="K16" s="5">
        <v>7.452</v>
      </c>
      <c r="L16" s="5">
        <v>7.7629999999999999</v>
      </c>
      <c r="M16" s="5">
        <v>7.4569999999999999</v>
      </c>
      <c r="N16" s="5">
        <v>10.074999999999999</v>
      </c>
      <c r="O16" s="5">
        <v>9.9670000000000005</v>
      </c>
      <c r="P16" s="5">
        <v>9.3379999999999992</v>
      </c>
      <c r="Q16" s="5">
        <v>7.95</v>
      </c>
      <c r="R16" s="5">
        <v>9.3339999999999996</v>
      </c>
      <c r="S16" s="5">
        <v>9.9949999999999992</v>
      </c>
      <c r="T16" s="5">
        <v>10.073</v>
      </c>
      <c r="U16" s="5">
        <v>10.079000000000001</v>
      </c>
      <c r="V16" s="5">
        <v>9.6769999999999996</v>
      </c>
      <c r="W16" s="5">
        <v>8.6289999999999996</v>
      </c>
      <c r="X16" s="5">
        <v>9.5540000000000003</v>
      </c>
      <c r="Y16" s="5">
        <v>7.298</v>
      </c>
      <c r="Z16" s="5">
        <v>9.1579999999999995</v>
      </c>
      <c r="AA16" s="5">
        <v>8.06</v>
      </c>
      <c r="AB16" s="5">
        <v>7.6050000000000004</v>
      </c>
      <c r="AC16" s="5">
        <v>7.4690000000000003</v>
      </c>
      <c r="AD16" s="5">
        <v>7.6950000000000003</v>
      </c>
      <c r="AE16" s="5">
        <v>7.6289999999999996</v>
      </c>
      <c r="AF16" s="5">
        <v>7.5640000000000001</v>
      </c>
      <c r="AG16" s="5">
        <v>6.9960000000000004</v>
      </c>
      <c r="AH16" s="5">
        <v>6.351</v>
      </c>
      <c r="AI16" s="5">
        <v>7.0220000000000002</v>
      </c>
      <c r="AJ16" s="5">
        <v>6.6580000000000004</v>
      </c>
      <c r="AS16" s="4" t="s">
        <v>142</v>
      </c>
    </row>
    <row r="17" spans="1:38" ht="14.5" x14ac:dyDescent="0.35">
      <c r="A17" t="s">
        <v>14</v>
      </c>
      <c r="D17" s="5">
        <v>0.54700000000000004</v>
      </c>
      <c r="E17" s="5">
        <v>0.52900000000000003</v>
      </c>
      <c r="F17" s="5">
        <v>0.48199999999999998</v>
      </c>
      <c r="G17" s="5">
        <v>0.49</v>
      </c>
      <c r="H17" s="5">
        <v>0.439</v>
      </c>
      <c r="I17" s="5">
        <v>0.42899999999999999</v>
      </c>
      <c r="J17" s="5">
        <v>0.40500000000000003</v>
      </c>
      <c r="K17" s="5">
        <v>0.46500000000000002</v>
      </c>
      <c r="L17" s="5">
        <v>0.43</v>
      </c>
      <c r="M17" s="5">
        <v>0.43099999999999999</v>
      </c>
      <c r="N17" s="5">
        <v>0.40899999999999997</v>
      </c>
      <c r="O17" s="5">
        <v>0.41</v>
      </c>
      <c r="P17" s="5">
        <v>0.44400000000000001</v>
      </c>
      <c r="Q17" s="5">
        <v>0.622</v>
      </c>
      <c r="R17" s="5">
        <v>0.60799999999999998</v>
      </c>
      <c r="S17" s="5">
        <v>0.61299999999999999</v>
      </c>
      <c r="T17" s="5">
        <v>0.63</v>
      </c>
      <c r="U17" s="5">
        <v>0.68300000000000005</v>
      </c>
      <c r="V17" s="5">
        <v>0.72699999999999998</v>
      </c>
      <c r="W17" s="5">
        <v>0.89400000000000002</v>
      </c>
      <c r="X17" s="5">
        <v>0.54900000000000004</v>
      </c>
      <c r="Y17" s="5">
        <v>0.53500000000000003</v>
      </c>
      <c r="Z17" s="5">
        <v>0.52200000000000002</v>
      </c>
      <c r="AA17" s="5">
        <v>0.60499999999999998</v>
      </c>
      <c r="AB17" s="5">
        <v>0.59099999999999997</v>
      </c>
      <c r="AC17" s="5">
        <v>0.63500000000000001</v>
      </c>
      <c r="AD17" s="5">
        <v>0.68200000000000005</v>
      </c>
      <c r="AE17" s="5">
        <v>0.69299999999999995</v>
      </c>
      <c r="AF17" s="5">
        <v>0.75600000000000001</v>
      </c>
      <c r="AG17" s="5">
        <v>0.751</v>
      </c>
      <c r="AH17" s="5">
        <v>0.754</v>
      </c>
      <c r="AI17" s="5">
        <v>0.79400000000000004</v>
      </c>
      <c r="AJ17" s="5">
        <v>0.79300000000000004</v>
      </c>
    </row>
    <row r="19" spans="1:38" s="7" customFormat="1" ht="14.5" x14ac:dyDescent="0.35">
      <c r="A19" s="7" t="s">
        <v>143</v>
      </c>
      <c r="D19" s="7" t="s">
        <v>99</v>
      </c>
      <c r="E19" s="7" t="s">
        <v>100</v>
      </c>
      <c r="F19" s="7" t="s">
        <v>101</v>
      </c>
      <c r="G19" s="7" t="s">
        <v>102</v>
      </c>
      <c r="H19" s="7" t="s">
        <v>103</v>
      </c>
      <c r="I19" s="7" t="s">
        <v>104</v>
      </c>
      <c r="J19" s="7" t="s">
        <v>105</v>
      </c>
      <c r="K19" s="7" t="s">
        <v>106</v>
      </c>
      <c r="L19" s="7" t="s">
        <v>107</v>
      </c>
      <c r="M19" s="7" t="s">
        <v>108</v>
      </c>
      <c r="N19" s="7" t="s">
        <v>109</v>
      </c>
      <c r="O19" s="7" t="s">
        <v>110</v>
      </c>
      <c r="P19" s="7" t="s">
        <v>111</v>
      </c>
      <c r="Q19" s="7" t="s">
        <v>112</v>
      </c>
      <c r="R19" s="7" t="s">
        <v>113</v>
      </c>
      <c r="S19" s="7" t="s">
        <v>114</v>
      </c>
      <c r="T19" s="7" t="s">
        <v>115</v>
      </c>
      <c r="U19" s="7" t="s">
        <v>116</v>
      </c>
      <c r="V19" s="7" t="s">
        <v>117</v>
      </c>
      <c r="W19" s="7" t="s">
        <v>118</v>
      </c>
      <c r="X19" s="7" t="s">
        <v>119</v>
      </c>
      <c r="Y19" s="7" t="s">
        <v>120</v>
      </c>
      <c r="Z19" s="7" t="s">
        <v>121</v>
      </c>
      <c r="AA19" s="7" t="s">
        <v>122</v>
      </c>
      <c r="AB19" s="7" t="s">
        <v>123</v>
      </c>
      <c r="AC19" s="7" t="s">
        <v>124</v>
      </c>
      <c r="AD19" s="7" t="s">
        <v>125</v>
      </c>
      <c r="AE19" s="7" t="s">
        <v>126</v>
      </c>
      <c r="AF19" s="7" t="s">
        <v>127</v>
      </c>
      <c r="AG19" s="7" t="s">
        <v>128</v>
      </c>
      <c r="AH19" s="7">
        <v>2020</v>
      </c>
      <c r="AI19" s="7">
        <f>AI15</f>
        <v>2021</v>
      </c>
      <c r="AJ19" s="7">
        <v>2022</v>
      </c>
    </row>
    <row r="20" spans="1:38" ht="14.5" x14ac:dyDescent="0.35">
      <c r="A20" t="s">
        <v>19</v>
      </c>
      <c r="D20" s="5">
        <v>0.54800000000000004</v>
      </c>
      <c r="E20" s="5">
        <v>0.48899999999999999</v>
      </c>
      <c r="F20" s="5">
        <v>0.46600000000000003</v>
      </c>
      <c r="G20" s="5">
        <v>0.62</v>
      </c>
      <c r="H20" s="5">
        <v>0.66200000000000003</v>
      </c>
      <c r="I20" s="5">
        <v>0.85799999999999998</v>
      </c>
      <c r="J20" s="5">
        <v>0.72799999999999998</v>
      </c>
      <c r="K20" s="5">
        <v>0.81399999999999995</v>
      </c>
      <c r="L20" s="5">
        <v>1.1220000000000001</v>
      </c>
      <c r="M20" s="5">
        <v>0.72599999999999998</v>
      </c>
      <c r="N20" s="5">
        <v>0.81799999999999995</v>
      </c>
      <c r="O20" s="5">
        <v>0.73099999999999998</v>
      </c>
      <c r="P20" s="5">
        <v>0.70499999999999996</v>
      </c>
      <c r="Q20" s="5">
        <v>0.623</v>
      </c>
      <c r="R20" s="5">
        <v>0.63900000000000001</v>
      </c>
      <c r="S20" s="5">
        <v>0.65800000000000003</v>
      </c>
      <c r="T20" s="5">
        <v>0.56499999999999995</v>
      </c>
      <c r="U20" s="5">
        <v>0.66100000000000003</v>
      </c>
      <c r="V20" s="5">
        <v>0.68200000000000005</v>
      </c>
      <c r="W20" s="5">
        <v>0.42899999999999999</v>
      </c>
      <c r="X20" s="5">
        <v>0.57899999999999996</v>
      </c>
      <c r="Y20" s="5">
        <v>0.56899999999999995</v>
      </c>
      <c r="Z20" s="5">
        <v>0.61</v>
      </c>
      <c r="AA20" s="5">
        <v>0.61899999999999999</v>
      </c>
      <c r="AB20" s="5">
        <v>0.622</v>
      </c>
      <c r="AC20" s="5">
        <v>0.63600000000000001</v>
      </c>
      <c r="AD20" s="5">
        <v>0.59899999999999998</v>
      </c>
      <c r="AE20" s="5">
        <v>0.69799999999999995</v>
      </c>
      <c r="AF20" s="5">
        <v>0.754</v>
      </c>
      <c r="AG20" s="5">
        <v>0.622</v>
      </c>
      <c r="AH20" s="5">
        <v>0.56999999999999995</v>
      </c>
      <c r="AI20" s="5">
        <v>0.64700000000000002</v>
      </c>
      <c r="AJ20" s="5">
        <v>0.51100000000000001</v>
      </c>
    </row>
    <row r="21" spans="1:38" ht="14.5" x14ac:dyDescent="0.35">
      <c r="A21" t="s">
        <v>18</v>
      </c>
      <c r="D21" s="5">
        <v>9.34</v>
      </c>
      <c r="E21" s="5">
        <v>7.532</v>
      </c>
      <c r="F21" s="5">
        <v>8.0129999999999999</v>
      </c>
      <c r="G21" s="5">
        <v>9.3070000000000004</v>
      </c>
      <c r="H21" s="5">
        <v>9.3149999999999995</v>
      </c>
      <c r="I21" s="5">
        <v>9.2780000000000005</v>
      </c>
      <c r="J21" s="5">
        <v>9.423</v>
      </c>
      <c r="K21" s="5">
        <v>12.265000000000001</v>
      </c>
      <c r="L21" s="5">
        <v>13.491</v>
      </c>
      <c r="M21" s="5">
        <v>13.269</v>
      </c>
      <c r="N21" s="5">
        <v>13.787000000000001</v>
      </c>
      <c r="O21" s="5">
        <v>19.332999999999998</v>
      </c>
      <c r="P21" s="5">
        <v>17.968</v>
      </c>
      <c r="Q21" s="5">
        <v>20.398</v>
      </c>
      <c r="R21" s="5">
        <v>18.388999999999999</v>
      </c>
      <c r="S21" s="5">
        <v>17.760000000000002</v>
      </c>
      <c r="T21" s="5">
        <v>17.658999999999999</v>
      </c>
      <c r="U21" s="5">
        <v>18.341999999999999</v>
      </c>
      <c r="V21" s="5">
        <v>17.577999999999999</v>
      </c>
      <c r="W21" s="5">
        <v>15.923</v>
      </c>
      <c r="X21" s="5">
        <v>15.025</v>
      </c>
      <c r="Y21" s="5">
        <v>15.29</v>
      </c>
      <c r="Z21" s="5">
        <v>14.099</v>
      </c>
      <c r="AA21" s="5">
        <v>15.901999999999999</v>
      </c>
      <c r="AB21" s="5">
        <v>15.878</v>
      </c>
      <c r="AC21" s="5">
        <v>17.004999999999999</v>
      </c>
      <c r="AD21" s="5">
        <v>15.182</v>
      </c>
      <c r="AE21" s="5">
        <v>12.403</v>
      </c>
      <c r="AF21" s="5">
        <v>17.300999999999998</v>
      </c>
      <c r="AG21" s="5">
        <v>17.431000000000001</v>
      </c>
      <c r="AH21" s="5">
        <v>17.327000000000002</v>
      </c>
      <c r="AI21" s="5">
        <v>16.347000000000001</v>
      </c>
      <c r="AJ21" s="5">
        <v>13.121</v>
      </c>
    </row>
    <row r="22" spans="1:38" ht="14.5" x14ac:dyDescent="0.35">
      <c r="A22" t="s">
        <v>135</v>
      </c>
      <c r="D22" s="5">
        <v>5.0279999999999996</v>
      </c>
      <c r="E22" s="5">
        <v>4.7430000000000003</v>
      </c>
      <c r="F22" s="5">
        <v>4.6360000000000001</v>
      </c>
      <c r="G22" s="5">
        <v>4.6100000000000003</v>
      </c>
      <c r="H22" s="5">
        <v>5.04</v>
      </c>
      <c r="I22" s="5">
        <v>9.9390000000000001</v>
      </c>
      <c r="J22" s="5">
        <v>9.9440000000000008</v>
      </c>
      <c r="K22" s="5">
        <v>10.063000000000001</v>
      </c>
      <c r="L22" s="5">
        <v>9.6329999999999991</v>
      </c>
      <c r="M22" s="5">
        <v>9.3330000000000002</v>
      </c>
      <c r="N22" s="5">
        <v>8.6069999999999993</v>
      </c>
      <c r="O22" s="5">
        <v>8.0380000000000003</v>
      </c>
      <c r="P22" s="5">
        <v>8.0549999999999997</v>
      </c>
      <c r="Q22" s="5">
        <v>7.8470000000000004</v>
      </c>
      <c r="R22" s="5">
        <v>8.3089999999999993</v>
      </c>
      <c r="S22" s="5">
        <v>8.5280000000000005</v>
      </c>
      <c r="T22" s="5">
        <v>8.9410000000000007</v>
      </c>
      <c r="U22" s="5">
        <v>9.3460000000000001</v>
      </c>
      <c r="V22" s="5">
        <v>11.167999999999999</v>
      </c>
      <c r="W22" s="5">
        <v>10.47</v>
      </c>
      <c r="X22" s="5">
        <v>9.7840000000000007</v>
      </c>
      <c r="Y22" s="5">
        <v>10.53</v>
      </c>
      <c r="Z22" s="5">
        <v>10.798</v>
      </c>
      <c r="AA22" s="5">
        <v>8.9949999999999992</v>
      </c>
      <c r="AB22" s="5">
        <v>10.236000000000001</v>
      </c>
      <c r="AC22" s="5">
        <v>10.053000000000001</v>
      </c>
      <c r="AD22" s="5">
        <v>10.117000000000001</v>
      </c>
      <c r="AE22" s="5">
        <v>11.051</v>
      </c>
      <c r="AF22" s="5">
        <v>10.661</v>
      </c>
      <c r="AG22" s="5">
        <v>10.911</v>
      </c>
      <c r="AH22" s="5">
        <v>10.412000000000001</v>
      </c>
      <c r="AI22" s="5">
        <v>10.122999999999999</v>
      </c>
      <c r="AJ22" s="5">
        <v>9.6809999999999992</v>
      </c>
      <c r="AL22" t="s">
        <v>144</v>
      </c>
    </row>
    <row r="24" spans="1:38" s="7" customFormat="1" ht="14.5" x14ac:dyDescent="0.35">
      <c r="A24" s="7" t="s">
        <v>145</v>
      </c>
      <c r="D24" s="7" t="s">
        <v>99</v>
      </c>
      <c r="E24" s="7" t="s">
        <v>100</v>
      </c>
      <c r="F24" s="7" t="s">
        <v>101</v>
      </c>
      <c r="G24" s="7" t="s">
        <v>102</v>
      </c>
      <c r="H24" s="7" t="s">
        <v>103</v>
      </c>
      <c r="I24" s="7" t="s">
        <v>104</v>
      </c>
      <c r="J24" s="7" t="s">
        <v>105</v>
      </c>
      <c r="K24" s="7" t="s">
        <v>106</v>
      </c>
      <c r="L24" s="7" t="s">
        <v>107</v>
      </c>
      <c r="M24" s="7" t="s">
        <v>108</v>
      </c>
      <c r="N24" s="7" t="s">
        <v>109</v>
      </c>
      <c r="O24" s="7" t="s">
        <v>110</v>
      </c>
      <c r="P24" s="7" t="s">
        <v>111</v>
      </c>
      <c r="Q24" s="7" t="s">
        <v>112</v>
      </c>
      <c r="R24" s="7" t="s">
        <v>113</v>
      </c>
      <c r="S24" s="7" t="s">
        <v>114</v>
      </c>
      <c r="T24" s="7" t="s">
        <v>115</v>
      </c>
      <c r="U24" s="7" t="s">
        <v>116</v>
      </c>
      <c r="V24" s="7" t="s">
        <v>117</v>
      </c>
      <c r="W24" s="7" t="s">
        <v>118</v>
      </c>
      <c r="X24" s="7" t="s">
        <v>119</v>
      </c>
      <c r="Y24" s="7" t="s">
        <v>120</v>
      </c>
      <c r="Z24" s="7" t="s">
        <v>121</v>
      </c>
      <c r="AA24" s="7" t="s">
        <v>122</v>
      </c>
      <c r="AB24" s="7" t="s">
        <v>123</v>
      </c>
      <c r="AC24" s="7" t="s">
        <v>124</v>
      </c>
      <c r="AD24" s="7" t="s">
        <v>125</v>
      </c>
      <c r="AE24" s="7" t="s">
        <v>126</v>
      </c>
      <c r="AF24" s="7" t="s">
        <v>127</v>
      </c>
      <c r="AG24" s="7" t="s">
        <v>128</v>
      </c>
      <c r="AH24" s="7" t="s">
        <v>141</v>
      </c>
      <c r="AI24" s="7">
        <f>AI19</f>
        <v>2021</v>
      </c>
      <c r="AJ24" s="7">
        <v>2022</v>
      </c>
    </row>
    <row r="25" spans="1:38" ht="14.5" x14ac:dyDescent="0.35">
      <c r="A25" t="s">
        <v>17</v>
      </c>
      <c r="D25" s="5">
        <v>47.121000000000002</v>
      </c>
      <c r="E25" s="5">
        <v>45.844999999999999</v>
      </c>
      <c r="F25" s="5">
        <v>46.947000000000003</v>
      </c>
      <c r="G25" s="5">
        <v>48.39</v>
      </c>
      <c r="H25" s="5">
        <v>48.453000000000003</v>
      </c>
      <c r="I25" s="5">
        <v>51.427999999999997</v>
      </c>
      <c r="J25" s="5">
        <v>54.061999999999998</v>
      </c>
      <c r="K25" s="5">
        <v>55.061999999999998</v>
      </c>
      <c r="L25" s="5">
        <v>56.67</v>
      </c>
      <c r="M25" s="5">
        <v>58.308999999999997</v>
      </c>
      <c r="N25" s="5">
        <v>54.170999999999999</v>
      </c>
      <c r="O25" s="5">
        <v>56.366999999999997</v>
      </c>
      <c r="P25" s="5">
        <v>56.404000000000003</v>
      </c>
      <c r="Q25" s="5">
        <v>56.722000000000001</v>
      </c>
      <c r="R25" s="5">
        <v>58.304000000000002</v>
      </c>
      <c r="S25" s="5">
        <v>58.154000000000003</v>
      </c>
      <c r="T25" s="5">
        <v>60.381</v>
      </c>
      <c r="U25" s="5">
        <v>61.816000000000003</v>
      </c>
      <c r="V25" s="5">
        <v>60.206000000000003</v>
      </c>
      <c r="W25" s="5">
        <v>59.427</v>
      </c>
      <c r="X25" s="5">
        <v>62.136000000000003</v>
      </c>
      <c r="Y25" s="5">
        <v>62.055999999999997</v>
      </c>
      <c r="Z25" s="5">
        <v>62.713999999999999</v>
      </c>
      <c r="AA25" s="5">
        <v>63.048000000000002</v>
      </c>
      <c r="AB25" s="5">
        <v>63.981000000000002</v>
      </c>
      <c r="AC25" s="5">
        <v>63.997</v>
      </c>
      <c r="AD25" s="5">
        <v>62.895000000000003</v>
      </c>
      <c r="AE25" s="5">
        <v>59.941000000000003</v>
      </c>
      <c r="AF25" s="5">
        <v>62.073999999999998</v>
      </c>
      <c r="AG25" s="5">
        <v>59.438000000000002</v>
      </c>
      <c r="AH25" s="5">
        <v>57.395000000000003</v>
      </c>
      <c r="AI25" s="5">
        <v>59.12</v>
      </c>
      <c r="AJ25" s="5">
        <v>59.767000000000003</v>
      </c>
    </row>
    <row r="26" spans="1:38" ht="14.5" x14ac:dyDescent="0.35">
      <c r="A26" t="s">
        <v>146</v>
      </c>
      <c r="D26" s="5">
        <v>16.382999999999999</v>
      </c>
      <c r="E26" s="5">
        <v>15.03</v>
      </c>
      <c r="F26" s="5">
        <v>14.013</v>
      </c>
      <c r="G26" s="5">
        <v>13.977</v>
      </c>
      <c r="H26" s="5">
        <v>16.178000000000001</v>
      </c>
      <c r="I26" s="5">
        <v>15.503</v>
      </c>
      <c r="J26" s="5">
        <v>19.189</v>
      </c>
      <c r="K26" s="5">
        <v>15.943</v>
      </c>
      <c r="L26" s="5">
        <v>14.978999999999999</v>
      </c>
      <c r="M26" s="5">
        <v>15.489000000000001</v>
      </c>
      <c r="N26" s="5">
        <v>11.542999999999999</v>
      </c>
      <c r="O26" s="5">
        <v>12.871</v>
      </c>
      <c r="P26" s="5">
        <v>12.913</v>
      </c>
      <c r="Q26" s="5">
        <v>14.866</v>
      </c>
      <c r="R26" s="5">
        <v>12.537000000000001</v>
      </c>
      <c r="S26" s="5">
        <v>10.442</v>
      </c>
      <c r="T26" s="5">
        <v>11.154999999999999</v>
      </c>
      <c r="U26" s="5">
        <v>9.3290000000000006</v>
      </c>
      <c r="V26" s="5">
        <v>8.3859999999999992</v>
      </c>
      <c r="W26" s="5">
        <v>8.3209999999999997</v>
      </c>
      <c r="X26" s="5">
        <v>8.73</v>
      </c>
      <c r="Y26" s="5">
        <v>6.9349999999999996</v>
      </c>
      <c r="Z26" s="5">
        <v>5.6989999999999998</v>
      </c>
      <c r="AA26" s="5">
        <v>5.2859999999999996</v>
      </c>
      <c r="AB26" s="5">
        <v>4.085</v>
      </c>
      <c r="AC26" s="5">
        <v>3.1789999999999998</v>
      </c>
      <c r="AD26" s="5">
        <v>3.0979999999999999</v>
      </c>
      <c r="AE26" s="5">
        <v>2.7789999999999999</v>
      </c>
      <c r="AF26" s="5">
        <v>2.2170000000000001</v>
      </c>
      <c r="AG26" s="5">
        <v>1.647</v>
      </c>
      <c r="AH26" s="5">
        <v>0.78300000000000003</v>
      </c>
      <c r="AI26" s="5">
        <v>0.85299999999999998</v>
      </c>
      <c r="AJ26" s="5">
        <v>0.95</v>
      </c>
    </row>
    <row r="27" spans="1:38" ht="14.5" x14ac:dyDescent="0.35">
      <c r="A27" t="s">
        <v>135</v>
      </c>
      <c r="D27" s="5">
        <v>3.6589999999999998</v>
      </c>
      <c r="E27" s="5">
        <v>3.5990000000000002</v>
      </c>
      <c r="F27" s="5">
        <v>3.4009999999999998</v>
      </c>
      <c r="G27" s="5">
        <v>3.6389999999999998</v>
      </c>
      <c r="H27" s="5">
        <v>3.714</v>
      </c>
      <c r="I27" s="5">
        <v>2.8839999999999999</v>
      </c>
      <c r="J27" s="5">
        <v>3.1360000000000001</v>
      </c>
      <c r="K27" s="5">
        <v>3.423</v>
      </c>
      <c r="L27" s="5">
        <v>3.4220000000000002</v>
      </c>
      <c r="M27" s="5">
        <v>3.3159999999999998</v>
      </c>
      <c r="N27" s="5">
        <v>3.2789999999999999</v>
      </c>
      <c r="O27" s="5">
        <v>3.577</v>
      </c>
      <c r="P27" s="5">
        <v>3.5680000000000001</v>
      </c>
      <c r="Q27" s="5">
        <v>3.621</v>
      </c>
      <c r="R27" s="5">
        <v>3.4209999999999998</v>
      </c>
      <c r="S27" s="5">
        <v>3.3130000000000002</v>
      </c>
      <c r="T27" s="5">
        <v>4.2709999999999999</v>
      </c>
      <c r="U27" s="5">
        <v>3.5390000000000001</v>
      </c>
      <c r="V27" s="5">
        <v>3.6030000000000002</v>
      </c>
      <c r="W27" s="5">
        <v>3.2029999999999998</v>
      </c>
      <c r="X27" s="5">
        <v>3.6269999999999998</v>
      </c>
      <c r="Y27" s="5">
        <v>3.6669999999999998</v>
      </c>
      <c r="Z27" s="5">
        <v>3.391</v>
      </c>
      <c r="AA27" s="5">
        <v>3.7309999999999999</v>
      </c>
      <c r="AB27" s="5">
        <v>3.8180000000000001</v>
      </c>
      <c r="AC27" s="5">
        <v>3.8490000000000002</v>
      </c>
      <c r="AD27" s="5">
        <v>3.26</v>
      </c>
      <c r="AE27" s="5">
        <v>3.633</v>
      </c>
      <c r="AF27" s="5">
        <v>3.6760000000000002</v>
      </c>
      <c r="AG27" s="5">
        <v>3.7610000000000001</v>
      </c>
      <c r="AH27" s="5">
        <v>3.7930000000000001</v>
      </c>
      <c r="AI27" s="5">
        <v>4.4610000000000003</v>
      </c>
      <c r="AJ27" s="5">
        <v>2.9289999999999998</v>
      </c>
    </row>
    <row r="28" spans="1:38" ht="14.5" x14ac:dyDescent="0.35">
      <c r="A28" t="s">
        <v>18</v>
      </c>
      <c r="D28" s="5">
        <v>1.079</v>
      </c>
      <c r="E28" s="5">
        <v>1.754</v>
      </c>
      <c r="F28" s="5">
        <v>1.4330000000000001</v>
      </c>
      <c r="G28" s="5">
        <v>1.6220000000000001</v>
      </c>
      <c r="H28" s="5">
        <v>2.02</v>
      </c>
      <c r="I28" s="5">
        <v>2.593</v>
      </c>
      <c r="J28" s="5">
        <v>2.4430000000000001</v>
      </c>
      <c r="K28" s="5">
        <v>3.5270000000000001</v>
      </c>
      <c r="L28" s="5">
        <v>3.5139999999999998</v>
      </c>
      <c r="M28" s="5">
        <v>3.621</v>
      </c>
      <c r="N28" s="5">
        <v>4.2619999999999996</v>
      </c>
      <c r="O28" s="5">
        <v>4.3689999999999998</v>
      </c>
      <c r="P28" s="5">
        <v>3.9140000000000001</v>
      </c>
      <c r="Q28" s="5">
        <v>4.524</v>
      </c>
      <c r="R28" s="5">
        <v>5.157</v>
      </c>
      <c r="S28" s="5">
        <v>4.6559999999999997</v>
      </c>
      <c r="T28" s="5">
        <v>5.0880000000000001</v>
      </c>
      <c r="U28" s="5">
        <v>5.4480000000000004</v>
      </c>
      <c r="V28" s="5">
        <v>6.0289999999999999</v>
      </c>
      <c r="W28" s="5">
        <v>6.032</v>
      </c>
      <c r="X28" s="5">
        <v>7.0679999999999996</v>
      </c>
      <c r="Y28" s="5">
        <v>6.63</v>
      </c>
      <c r="Z28" s="5">
        <v>7.1139999999999999</v>
      </c>
      <c r="AA28" s="5">
        <v>7.383</v>
      </c>
      <c r="AB28" s="5">
        <v>7.34</v>
      </c>
      <c r="AC28" s="5">
        <v>7.6340000000000003</v>
      </c>
      <c r="AD28" s="5">
        <v>7.7889999999999997</v>
      </c>
      <c r="AE28" s="5">
        <v>7.9969999999999999</v>
      </c>
      <c r="AF28" s="5">
        <v>7.8369999999999997</v>
      </c>
      <c r="AG28" s="5">
        <v>7.7169999999999996</v>
      </c>
      <c r="AH28" s="5">
        <v>7.3810000000000002</v>
      </c>
      <c r="AI28" s="5">
        <v>7.9820000000000002</v>
      </c>
      <c r="AJ28" s="5">
        <v>8.0329999999999995</v>
      </c>
    </row>
    <row r="29" spans="1:38" ht="14.5" x14ac:dyDescent="0.35">
      <c r="A29" t="s">
        <v>19</v>
      </c>
      <c r="D29" s="5">
        <v>9.2279999999999998</v>
      </c>
      <c r="E29" s="5">
        <v>8.2140000000000004</v>
      </c>
      <c r="F29" s="5">
        <v>8.2989999999999995</v>
      </c>
      <c r="G29" s="5">
        <v>8.8140000000000001</v>
      </c>
      <c r="H29" s="5">
        <v>9.9429999999999996</v>
      </c>
      <c r="I29" s="5">
        <v>10.688000000000001</v>
      </c>
      <c r="J29" s="5">
        <v>10.756</v>
      </c>
      <c r="K29" s="5">
        <v>10.698</v>
      </c>
      <c r="L29" s="5">
        <v>11.308</v>
      </c>
      <c r="M29" s="5">
        <v>10.88</v>
      </c>
      <c r="N29" s="5">
        <v>11.167</v>
      </c>
      <c r="O29" s="5">
        <v>9.7970000000000006</v>
      </c>
      <c r="P29" s="5">
        <v>8.3780000000000001</v>
      </c>
      <c r="Q29" s="5">
        <v>8.2910000000000004</v>
      </c>
      <c r="R29" s="5">
        <v>9.5660000000000007</v>
      </c>
      <c r="S29" s="5">
        <v>8.0370000000000008</v>
      </c>
      <c r="T29" s="5">
        <v>7.0389999999999997</v>
      </c>
      <c r="U29" s="5">
        <v>7.6150000000000002</v>
      </c>
      <c r="V29" s="5">
        <v>7.835</v>
      </c>
      <c r="W29" s="5">
        <v>5.657</v>
      </c>
      <c r="X29" s="5">
        <v>7.109</v>
      </c>
      <c r="Y29" s="5">
        <v>7.2990000000000004</v>
      </c>
      <c r="Z29" s="5">
        <v>7.601</v>
      </c>
      <c r="AA29" s="5">
        <v>7.5949999999999998</v>
      </c>
      <c r="AB29" s="5">
        <v>7.6509999999999998</v>
      </c>
      <c r="AC29" s="5">
        <v>7.4169999999999998</v>
      </c>
      <c r="AD29" s="5">
        <v>7.7869999999999999</v>
      </c>
      <c r="AE29" s="5">
        <v>7.9089999999999998</v>
      </c>
      <c r="AF29" s="5">
        <v>7.6130000000000004</v>
      </c>
      <c r="AG29" s="5">
        <v>7.5830000000000002</v>
      </c>
      <c r="AH29" s="5">
        <v>7.7190000000000003</v>
      </c>
      <c r="AI29" s="5">
        <v>8.3670000000000009</v>
      </c>
      <c r="AJ29" s="5">
        <v>7.9720000000000004</v>
      </c>
    </row>
    <row r="30" spans="1:38" ht="14.5" x14ac:dyDescent="0.35">
      <c r="A30" t="s">
        <v>138</v>
      </c>
      <c r="D30" s="5">
        <v>96.661000000000001</v>
      </c>
      <c r="E30" s="5">
        <v>98.856999999999999</v>
      </c>
      <c r="F30" s="5">
        <v>99.206999999999994</v>
      </c>
      <c r="G30" s="5">
        <v>99.867999999999995</v>
      </c>
      <c r="H30" s="5">
        <v>101.699</v>
      </c>
      <c r="I30" s="5">
        <v>103.654</v>
      </c>
      <c r="J30" s="5">
        <v>103.03100000000001</v>
      </c>
      <c r="K30" s="5">
        <v>103.785</v>
      </c>
      <c r="L30" s="5">
        <v>109.547</v>
      </c>
      <c r="M30" s="5">
        <v>109.876</v>
      </c>
      <c r="N30" s="5">
        <v>110.41200000000001</v>
      </c>
      <c r="O30" s="5">
        <v>111.738</v>
      </c>
      <c r="P30" s="5">
        <v>108.16200000000001</v>
      </c>
      <c r="Q30" s="5">
        <v>103.52</v>
      </c>
      <c r="R30" s="5">
        <v>108.622</v>
      </c>
      <c r="S30" s="5">
        <v>110.64400000000001</v>
      </c>
      <c r="T30" s="5">
        <v>107.322</v>
      </c>
      <c r="U30" s="5">
        <v>110.55500000000001</v>
      </c>
      <c r="V30" s="5">
        <v>111.93300000000001</v>
      </c>
      <c r="W30" s="5">
        <v>106.133</v>
      </c>
      <c r="X30" s="5">
        <v>113.57</v>
      </c>
      <c r="Y30" s="5">
        <v>107.97</v>
      </c>
      <c r="Z30" s="5">
        <v>110.62</v>
      </c>
      <c r="AA30" s="5">
        <v>111.43600000000001</v>
      </c>
      <c r="AB30" s="5">
        <v>109.026</v>
      </c>
      <c r="AC30" s="5">
        <v>111.533</v>
      </c>
      <c r="AD30" s="5">
        <v>114.535</v>
      </c>
      <c r="AE30" s="5">
        <v>115.053</v>
      </c>
      <c r="AF30" s="5">
        <v>117.066</v>
      </c>
      <c r="AG30" s="5">
        <v>116.20699999999999</v>
      </c>
      <c r="AH30" s="5">
        <v>116.19</v>
      </c>
      <c r="AI30" s="5">
        <v>122.29</v>
      </c>
      <c r="AJ30" s="5">
        <v>115.04900000000001</v>
      </c>
    </row>
    <row r="31" spans="1:38" ht="14.5" x14ac:dyDescent="0.35">
      <c r="A31" t="s">
        <v>147</v>
      </c>
      <c r="D31" s="5">
        <v>10.045999999999999</v>
      </c>
      <c r="E31" s="5">
        <v>9.4429999999999996</v>
      </c>
      <c r="F31" s="5">
        <v>9.2149999999999999</v>
      </c>
      <c r="G31" s="5">
        <v>10.103999999999999</v>
      </c>
      <c r="H31" s="5">
        <v>10.784000000000001</v>
      </c>
      <c r="I31" s="5">
        <v>10.888999999999999</v>
      </c>
      <c r="J31" s="5">
        <v>11.256</v>
      </c>
      <c r="K31" s="5">
        <v>12.06</v>
      </c>
      <c r="L31" s="5">
        <v>11.193</v>
      </c>
      <c r="M31" s="5">
        <v>11.596</v>
      </c>
      <c r="N31" s="5">
        <v>11.484</v>
      </c>
      <c r="O31" s="5">
        <v>12.183999999999999</v>
      </c>
      <c r="P31" s="5">
        <v>13.005000000000001</v>
      </c>
      <c r="Q31" s="5">
        <v>13.294</v>
      </c>
      <c r="R31" s="5">
        <v>12.57</v>
      </c>
      <c r="S31" s="5">
        <v>13.202999999999999</v>
      </c>
      <c r="T31" s="5">
        <v>13.302</v>
      </c>
      <c r="U31" s="5">
        <v>13.682</v>
      </c>
      <c r="V31" s="5">
        <v>14.34</v>
      </c>
      <c r="W31" s="5">
        <v>13.765000000000001</v>
      </c>
      <c r="X31" s="5">
        <v>16.338999999999999</v>
      </c>
      <c r="Y31" s="5">
        <v>15.539</v>
      </c>
      <c r="Z31" s="5">
        <v>14.826000000000001</v>
      </c>
      <c r="AA31" s="5">
        <v>13.375999999999999</v>
      </c>
      <c r="AB31" s="5">
        <v>11.098000000000001</v>
      </c>
      <c r="AC31" s="5">
        <v>11.898</v>
      </c>
      <c r="AD31" s="5">
        <v>13.278</v>
      </c>
      <c r="AE31" s="5">
        <v>16.007000000000001</v>
      </c>
      <c r="AF31" s="5">
        <v>14.882999999999999</v>
      </c>
      <c r="AG31" s="5">
        <v>16.439</v>
      </c>
      <c r="AH31" s="5">
        <v>16.251999999999999</v>
      </c>
      <c r="AI31" s="5">
        <v>17.187999999999999</v>
      </c>
      <c r="AJ31" s="5">
        <v>17.167999999999999</v>
      </c>
    </row>
    <row r="32" spans="1:38" ht="14.5" x14ac:dyDescent="0.35">
      <c r="A32" t="s">
        <v>14</v>
      </c>
      <c r="D32" s="5">
        <v>0.86599999999999999</v>
      </c>
      <c r="E32" s="5">
        <v>1.016</v>
      </c>
      <c r="F32" s="5">
        <v>1.0680000000000001</v>
      </c>
      <c r="G32" s="5">
        <v>1.119</v>
      </c>
      <c r="H32" s="5">
        <v>1.135</v>
      </c>
      <c r="I32" s="5">
        <v>1.228</v>
      </c>
      <c r="J32" s="5">
        <v>1.339</v>
      </c>
      <c r="K32" s="5">
        <v>1.335</v>
      </c>
      <c r="L32" s="5">
        <v>1.425</v>
      </c>
      <c r="M32" s="5">
        <v>1.548</v>
      </c>
      <c r="N32" s="5">
        <v>1.498</v>
      </c>
      <c r="O32" s="5">
        <v>1.871</v>
      </c>
      <c r="P32" s="5">
        <v>2.0289999999999999</v>
      </c>
      <c r="Q32" s="5">
        <v>2.1859999999999999</v>
      </c>
      <c r="R32" s="5">
        <v>2.3439999999999999</v>
      </c>
      <c r="S32" s="5">
        <v>2.4649999999999999</v>
      </c>
      <c r="T32" s="5">
        <v>2.6280000000000001</v>
      </c>
      <c r="U32" s="5">
        <v>2.8860000000000001</v>
      </c>
      <c r="V32" s="5">
        <v>3.0609999999999999</v>
      </c>
      <c r="W32" s="5">
        <v>3.4540000000000002</v>
      </c>
      <c r="X32" s="5">
        <v>4.4720000000000004</v>
      </c>
      <c r="Y32" s="5">
        <v>3.919</v>
      </c>
      <c r="Z32" s="5">
        <v>4.4029999999999996</v>
      </c>
      <c r="AA32" s="5">
        <v>4.915</v>
      </c>
      <c r="AB32" s="5">
        <v>4.6959999999999997</v>
      </c>
      <c r="AC32" s="5">
        <v>5.0620000000000003</v>
      </c>
      <c r="AD32" s="5">
        <v>5.484</v>
      </c>
      <c r="AE32" s="5">
        <v>5.7140000000000004</v>
      </c>
      <c r="AF32" s="5">
        <v>6.0279999999999996</v>
      </c>
      <c r="AG32" s="5">
        <v>5.98</v>
      </c>
      <c r="AH32" s="5">
        <v>5.4859999999999998</v>
      </c>
      <c r="AI32" s="5">
        <v>6.681</v>
      </c>
      <c r="AJ32" s="5">
        <v>6.335</v>
      </c>
    </row>
    <row r="33" spans="1:38" ht="14.5" x14ac:dyDescent="0.35"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8" ht="14.5" x14ac:dyDescent="0.35">
      <c r="A34" t="s">
        <v>148</v>
      </c>
      <c r="D34" s="5">
        <v>185.04300000000001</v>
      </c>
      <c r="E34" s="5">
        <v>183.75800000000001</v>
      </c>
      <c r="F34" s="5">
        <v>183.58300000000003</v>
      </c>
      <c r="G34" s="5">
        <v>187.53299999999999</v>
      </c>
      <c r="H34" s="5">
        <v>193.92599999999999</v>
      </c>
      <c r="I34" s="5">
        <v>198.86700000000002</v>
      </c>
      <c r="J34" s="5">
        <v>205.21200000000002</v>
      </c>
      <c r="K34" s="5">
        <v>205.833</v>
      </c>
      <c r="L34" s="5">
        <v>212.05800000000002</v>
      </c>
      <c r="M34" s="5">
        <v>214.63499999999999</v>
      </c>
      <c r="N34" s="5">
        <v>207.816</v>
      </c>
      <c r="O34" s="5">
        <v>212.774</v>
      </c>
      <c r="P34" s="5">
        <v>208.37299999999999</v>
      </c>
      <c r="Q34" s="5">
        <v>207.024</v>
      </c>
      <c r="R34" s="5">
        <v>212.52100000000002</v>
      </c>
      <c r="S34" s="5">
        <v>210.91400000000004</v>
      </c>
      <c r="T34" s="5">
        <v>211.18599999999998</v>
      </c>
      <c r="U34" s="5">
        <v>214.87</v>
      </c>
      <c r="V34" s="5">
        <v>215.393</v>
      </c>
      <c r="W34" s="5">
        <v>205.99200000000002</v>
      </c>
      <c r="X34" s="5">
        <v>223.05099999999999</v>
      </c>
      <c r="Y34" s="5">
        <v>214.01500000000001</v>
      </c>
      <c r="Z34" s="5">
        <v>216.36799999999999</v>
      </c>
      <c r="AA34" s="5">
        <v>216.76999999999998</v>
      </c>
      <c r="AB34" s="5">
        <v>211.69500000000002</v>
      </c>
      <c r="AC34" s="5">
        <v>214.56900000000002</v>
      </c>
      <c r="AD34" s="5">
        <v>218.12600000000003</v>
      </c>
      <c r="AE34" s="5">
        <v>219.03300000000002</v>
      </c>
      <c r="AF34" s="5">
        <v>221.39400000000001</v>
      </c>
      <c r="AG34" s="5">
        <v>218.77199999999999</v>
      </c>
      <c r="AH34" s="5">
        <v>214.999</v>
      </c>
      <c r="AI34" s="5">
        <v>226.94200000000001</v>
      </c>
      <c r="AJ34" s="5">
        <v>218.203</v>
      </c>
    </row>
    <row r="36" spans="1:38" ht="14.5" x14ac:dyDescent="0.35">
      <c r="A36" s="7" t="s">
        <v>149</v>
      </c>
      <c r="B36" s="50" t="s">
        <v>150</v>
      </c>
      <c r="C36" s="7"/>
    </row>
    <row r="37" spans="1:38" s="7" customFormat="1" ht="14.5" x14ac:dyDescent="0.35">
      <c r="B37" s="71">
        <v>1980</v>
      </c>
      <c r="C37" s="71">
        <v>1985</v>
      </c>
      <c r="D37" s="7" t="s">
        <v>99</v>
      </c>
      <c r="E37" s="7" t="s">
        <v>100</v>
      </c>
      <c r="F37" s="7" t="s">
        <v>101</v>
      </c>
      <c r="G37" s="7" t="s">
        <v>102</v>
      </c>
      <c r="H37" s="7" t="s">
        <v>103</v>
      </c>
      <c r="I37" s="7" t="s">
        <v>104</v>
      </c>
      <c r="J37" s="7" t="s">
        <v>105</v>
      </c>
      <c r="K37" s="7" t="s">
        <v>106</v>
      </c>
      <c r="L37" s="7" t="s">
        <v>107</v>
      </c>
      <c r="M37" s="7" t="s">
        <v>108</v>
      </c>
      <c r="N37" s="7" t="s">
        <v>109</v>
      </c>
      <c r="O37" s="7" t="s">
        <v>110</v>
      </c>
      <c r="P37" s="7" t="s">
        <v>111</v>
      </c>
      <c r="Q37" s="7" t="s">
        <v>112</v>
      </c>
      <c r="R37" s="7" t="s">
        <v>113</v>
      </c>
      <c r="S37" s="7" t="s">
        <v>114</v>
      </c>
      <c r="T37" s="7" t="s">
        <v>115</v>
      </c>
      <c r="U37" s="7" t="s">
        <v>116</v>
      </c>
      <c r="V37" s="7" t="s">
        <v>117</v>
      </c>
      <c r="W37" s="7" t="s">
        <v>118</v>
      </c>
      <c r="X37" s="7" t="s">
        <v>119</v>
      </c>
      <c r="Y37" s="7" t="s">
        <v>120</v>
      </c>
      <c r="Z37" s="7" t="s">
        <v>121</v>
      </c>
      <c r="AA37" s="7" t="s">
        <v>122</v>
      </c>
      <c r="AB37" s="7" t="s">
        <v>123</v>
      </c>
      <c r="AC37" s="7" t="s">
        <v>124</v>
      </c>
      <c r="AD37" s="7" t="s">
        <v>125</v>
      </c>
      <c r="AE37" s="7" t="s">
        <v>126</v>
      </c>
      <c r="AF37" s="7" t="s">
        <v>127</v>
      </c>
      <c r="AG37" s="7" t="s">
        <v>128</v>
      </c>
      <c r="AH37" s="7" t="s">
        <v>141</v>
      </c>
      <c r="AI37" s="7">
        <f>AI24</f>
        <v>2021</v>
      </c>
      <c r="AJ37" s="7">
        <v>2022</v>
      </c>
    </row>
    <row r="38" spans="1:38" ht="14.5" x14ac:dyDescent="0.35">
      <c r="A38" t="s">
        <v>17</v>
      </c>
      <c r="B38">
        <v>35</v>
      </c>
      <c r="C38">
        <v>40</v>
      </c>
      <c r="D38" s="5">
        <f>D25</f>
        <v>47.121000000000002</v>
      </c>
      <c r="E38" s="5">
        <f t="shared" ref="E38:AJ38" si="0">E25</f>
        <v>45.844999999999999</v>
      </c>
      <c r="F38" s="5">
        <f t="shared" si="0"/>
        <v>46.947000000000003</v>
      </c>
      <c r="G38" s="5">
        <f t="shared" si="0"/>
        <v>48.39</v>
      </c>
      <c r="H38" s="5">
        <f t="shared" si="0"/>
        <v>48.453000000000003</v>
      </c>
      <c r="I38" s="5">
        <f t="shared" si="0"/>
        <v>51.427999999999997</v>
      </c>
      <c r="J38" s="5">
        <f t="shared" si="0"/>
        <v>54.061999999999998</v>
      </c>
      <c r="K38" s="5">
        <f t="shared" si="0"/>
        <v>55.061999999999998</v>
      </c>
      <c r="L38" s="5">
        <f t="shared" si="0"/>
        <v>56.67</v>
      </c>
      <c r="M38" s="5">
        <f t="shared" si="0"/>
        <v>58.308999999999997</v>
      </c>
      <c r="N38" s="5">
        <f t="shared" si="0"/>
        <v>54.170999999999999</v>
      </c>
      <c r="O38" s="5">
        <f t="shared" si="0"/>
        <v>56.366999999999997</v>
      </c>
      <c r="P38" s="5">
        <f t="shared" si="0"/>
        <v>56.404000000000003</v>
      </c>
      <c r="Q38" s="5">
        <f t="shared" si="0"/>
        <v>56.722000000000001</v>
      </c>
      <c r="R38" s="5">
        <f t="shared" si="0"/>
        <v>58.304000000000002</v>
      </c>
      <c r="S38" s="5">
        <f t="shared" si="0"/>
        <v>58.154000000000003</v>
      </c>
      <c r="T38" s="5">
        <f t="shared" si="0"/>
        <v>60.381</v>
      </c>
      <c r="U38" s="5">
        <f t="shared" si="0"/>
        <v>61.816000000000003</v>
      </c>
      <c r="V38" s="5">
        <f t="shared" si="0"/>
        <v>60.206000000000003</v>
      </c>
      <c r="W38" s="5">
        <f t="shared" si="0"/>
        <v>59.427</v>
      </c>
      <c r="X38" s="5">
        <f t="shared" si="0"/>
        <v>62.136000000000003</v>
      </c>
      <c r="Y38" s="5">
        <f t="shared" si="0"/>
        <v>62.055999999999997</v>
      </c>
      <c r="Z38" s="5">
        <f t="shared" si="0"/>
        <v>62.713999999999999</v>
      </c>
      <c r="AA38" s="5">
        <f t="shared" si="0"/>
        <v>63.048000000000002</v>
      </c>
      <c r="AB38" s="5">
        <f t="shared" si="0"/>
        <v>63.981000000000002</v>
      </c>
      <c r="AC38" s="5">
        <f t="shared" si="0"/>
        <v>63.997</v>
      </c>
      <c r="AD38" s="5">
        <f t="shared" si="0"/>
        <v>62.895000000000003</v>
      </c>
      <c r="AE38" s="5">
        <f t="shared" si="0"/>
        <v>59.941000000000003</v>
      </c>
      <c r="AF38" s="5">
        <f t="shared" si="0"/>
        <v>62.073999999999998</v>
      </c>
      <c r="AG38" s="5">
        <f t="shared" si="0"/>
        <v>59.438000000000002</v>
      </c>
      <c r="AH38" s="5">
        <f t="shared" si="0"/>
        <v>57.395000000000003</v>
      </c>
      <c r="AI38" s="5">
        <f t="shared" si="0"/>
        <v>59.12</v>
      </c>
      <c r="AJ38" s="5">
        <f t="shared" si="0"/>
        <v>59.767000000000003</v>
      </c>
      <c r="AL38" t="s">
        <v>151</v>
      </c>
    </row>
    <row r="39" spans="1:38" ht="14.5" x14ac:dyDescent="0.35">
      <c r="A39" t="s">
        <v>146</v>
      </c>
      <c r="B39">
        <v>36</v>
      </c>
      <c r="C39">
        <v>21</v>
      </c>
      <c r="D39" s="5">
        <f>D26</f>
        <v>16.382999999999999</v>
      </c>
      <c r="E39" s="5">
        <f t="shared" ref="E39:AJ39" si="1">E26</f>
        <v>15.03</v>
      </c>
      <c r="F39" s="5">
        <f t="shared" si="1"/>
        <v>14.013</v>
      </c>
      <c r="G39" s="5">
        <f t="shared" si="1"/>
        <v>13.977</v>
      </c>
      <c r="H39" s="5">
        <f t="shared" si="1"/>
        <v>16.178000000000001</v>
      </c>
      <c r="I39" s="5">
        <f t="shared" si="1"/>
        <v>15.503</v>
      </c>
      <c r="J39" s="5">
        <f t="shared" si="1"/>
        <v>19.189</v>
      </c>
      <c r="K39" s="5">
        <f t="shared" si="1"/>
        <v>15.943</v>
      </c>
      <c r="L39" s="5">
        <f t="shared" si="1"/>
        <v>14.978999999999999</v>
      </c>
      <c r="M39" s="5">
        <f t="shared" si="1"/>
        <v>15.489000000000001</v>
      </c>
      <c r="N39" s="5">
        <f t="shared" si="1"/>
        <v>11.542999999999999</v>
      </c>
      <c r="O39" s="5">
        <f t="shared" si="1"/>
        <v>12.871</v>
      </c>
      <c r="P39" s="5">
        <f t="shared" si="1"/>
        <v>12.913</v>
      </c>
      <c r="Q39" s="5">
        <f t="shared" si="1"/>
        <v>14.866</v>
      </c>
      <c r="R39" s="5">
        <f t="shared" si="1"/>
        <v>12.537000000000001</v>
      </c>
      <c r="S39" s="5">
        <f t="shared" si="1"/>
        <v>10.442</v>
      </c>
      <c r="T39" s="5">
        <f t="shared" si="1"/>
        <v>11.154999999999999</v>
      </c>
      <c r="U39" s="5">
        <f t="shared" si="1"/>
        <v>9.3290000000000006</v>
      </c>
      <c r="V39" s="5">
        <f t="shared" si="1"/>
        <v>8.3859999999999992</v>
      </c>
      <c r="W39" s="5">
        <f t="shared" si="1"/>
        <v>8.3209999999999997</v>
      </c>
      <c r="X39" s="5">
        <f t="shared" si="1"/>
        <v>8.73</v>
      </c>
      <c r="Y39" s="5">
        <f t="shared" si="1"/>
        <v>6.9349999999999996</v>
      </c>
      <c r="Z39" s="5">
        <f t="shared" si="1"/>
        <v>5.6989999999999998</v>
      </c>
      <c r="AA39" s="5">
        <f t="shared" si="1"/>
        <v>5.2859999999999996</v>
      </c>
      <c r="AB39" s="5">
        <f t="shared" si="1"/>
        <v>4.085</v>
      </c>
      <c r="AC39" s="5">
        <f t="shared" si="1"/>
        <v>3.1789999999999998</v>
      </c>
      <c r="AD39" s="5">
        <f t="shared" si="1"/>
        <v>3.0979999999999999</v>
      </c>
      <c r="AE39" s="5">
        <f t="shared" si="1"/>
        <v>2.7789999999999999</v>
      </c>
      <c r="AF39" s="5">
        <f t="shared" si="1"/>
        <v>2.2170000000000001</v>
      </c>
      <c r="AG39" s="5">
        <f t="shared" si="1"/>
        <v>1.647</v>
      </c>
      <c r="AH39" s="5">
        <f t="shared" si="1"/>
        <v>0.78300000000000003</v>
      </c>
      <c r="AI39" s="5">
        <f t="shared" si="1"/>
        <v>0.85299999999999998</v>
      </c>
      <c r="AJ39" s="5">
        <f t="shared" si="1"/>
        <v>0.95</v>
      </c>
    </row>
    <row r="40" spans="1:38" ht="14.5" x14ac:dyDescent="0.35">
      <c r="A40" t="s">
        <v>135</v>
      </c>
      <c r="B40">
        <v>7</v>
      </c>
      <c r="C40">
        <v>14</v>
      </c>
      <c r="D40" s="5">
        <f>D10+D11+D22+D27</f>
        <v>17.322999999999997</v>
      </c>
      <c r="E40" s="5">
        <f t="shared" ref="E40:AJ40" si="2">E10+E11+E22+E27</f>
        <v>16.603999999999999</v>
      </c>
      <c r="F40" s="5">
        <f t="shared" si="2"/>
        <v>17.826000000000001</v>
      </c>
      <c r="G40" s="5">
        <f t="shared" si="2"/>
        <v>18.064</v>
      </c>
      <c r="H40" s="5">
        <f t="shared" si="2"/>
        <v>18.709999999999997</v>
      </c>
      <c r="I40" s="5">
        <f t="shared" si="2"/>
        <v>21.824999999999999</v>
      </c>
      <c r="J40" s="5">
        <f t="shared" si="2"/>
        <v>23.593</v>
      </c>
      <c r="K40" s="5">
        <f t="shared" si="2"/>
        <v>24.508000000000003</v>
      </c>
      <c r="L40" s="5">
        <f t="shared" si="2"/>
        <v>24.245999999999999</v>
      </c>
      <c r="M40" s="5">
        <f t="shared" si="2"/>
        <v>24.05</v>
      </c>
      <c r="N40" s="5">
        <f t="shared" si="2"/>
        <v>22.896999999999998</v>
      </c>
      <c r="O40" s="5">
        <f t="shared" si="2"/>
        <v>21.622</v>
      </c>
      <c r="P40" s="5">
        <f t="shared" si="2"/>
        <v>21.728000000000002</v>
      </c>
      <c r="Q40" s="5">
        <f t="shared" si="2"/>
        <v>22.035</v>
      </c>
      <c r="R40" s="5">
        <f t="shared" si="2"/>
        <v>21.852999999999998</v>
      </c>
      <c r="S40" s="5">
        <f t="shared" si="2"/>
        <v>23.382000000000001</v>
      </c>
      <c r="T40" s="5">
        <f t="shared" si="2"/>
        <v>25.073</v>
      </c>
      <c r="U40" s="5">
        <f t="shared" si="2"/>
        <v>24.523000000000003</v>
      </c>
      <c r="V40" s="5">
        <f t="shared" si="2"/>
        <v>25.503</v>
      </c>
      <c r="W40" s="5">
        <f t="shared" si="2"/>
        <v>25.428000000000001</v>
      </c>
      <c r="X40" s="5">
        <f t="shared" si="2"/>
        <v>23.843</v>
      </c>
      <c r="Y40" s="5">
        <f t="shared" si="2"/>
        <v>24.660000000000004</v>
      </c>
      <c r="Z40" s="5">
        <f t="shared" si="2"/>
        <v>24.661999999999999</v>
      </c>
      <c r="AA40" s="5">
        <f t="shared" si="2"/>
        <v>25.174999999999997</v>
      </c>
      <c r="AB40" s="5">
        <f t="shared" si="2"/>
        <v>25.169</v>
      </c>
      <c r="AC40" s="5">
        <f t="shared" si="2"/>
        <v>25.024000000000001</v>
      </c>
      <c r="AD40" s="5">
        <f t="shared" si="2"/>
        <v>23.386000000000003</v>
      </c>
      <c r="AE40" s="5">
        <f t="shared" si="2"/>
        <v>25.029999999999998</v>
      </c>
      <c r="AF40" s="5">
        <f t="shared" si="2"/>
        <v>25.407000000000004</v>
      </c>
      <c r="AG40" s="5">
        <f t="shared" si="2"/>
        <v>24.695999999999998</v>
      </c>
      <c r="AH40" s="5">
        <f t="shared" si="2"/>
        <v>24.478999999999999</v>
      </c>
      <c r="AI40" s="5">
        <f t="shared" si="2"/>
        <v>24.759</v>
      </c>
      <c r="AJ40" s="5">
        <f t="shared" si="2"/>
        <v>22.176999999999996</v>
      </c>
    </row>
    <row r="41" spans="1:38" ht="14.5" x14ac:dyDescent="0.35">
      <c r="A41" t="s">
        <v>18</v>
      </c>
      <c r="B41">
        <v>28</v>
      </c>
      <c r="C41">
        <v>33</v>
      </c>
      <c r="D41" s="5">
        <f>D12+D21+D28</f>
        <v>35.389000000000003</v>
      </c>
      <c r="E41" s="5">
        <f t="shared" ref="E41:AJ41" si="3">E12+E21+E28</f>
        <v>35.639999999999993</v>
      </c>
      <c r="F41" s="5">
        <f t="shared" si="3"/>
        <v>37.639000000000003</v>
      </c>
      <c r="G41" s="5">
        <f t="shared" si="3"/>
        <v>40.795999999999999</v>
      </c>
      <c r="H41" s="5">
        <f t="shared" si="3"/>
        <v>43.660000000000004</v>
      </c>
      <c r="I41" s="5">
        <f t="shared" si="3"/>
        <v>44.647000000000006</v>
      </c>
      <c r="J41" s="5">
        <f t="shared" si="3"/>
        <v>47.014000000000003</v>
      </c>
      <c r="K41" s="5">
        <f t="shared" si="3"/>
        <v>51.774000000000001</v>
      </c>
      <c r="L41" s="5">
        <f t="shared" si="3"/>
        <v>51.416000000000004</v>
      </c>
      <c r="M41" s="5">
        <f t="shared" si="3"/>
        <v>50.055</v>
      </c>
      <c r="N41" s="5">
        <f t="shared" si="3"/>
        <v>56.66</v>
      </c>
      <c r="O41" s="5">
        <f t="shared" si="3"/>
        <v>66.170999999999992</v>
      </c>
      <c r="P41" s="5">
        <f t="shared" si="3"/>
        <v>66.162000000000006</v>
      </c>
      <c r="Q41" s="5">
        <f t="shared" si="3"/>
        <v>72.710999999999999</v>
      </c>
      <c r="R41" s="5">
        <f t="shared" si="3"/>
        <v>72.575999999999993</v>
      </c>
      <c r="S41" s="5">
        <f t="shared" si="3"/>
        <v>70.741000000000014</v>
      </c>
      <c r="T41" s="5">
        <f t="shared" si="3"/>
        <v>72.640999999999991</v>
      </c>
      <c r="U41" s="5">
        <f t="shared" si="3"/>
        <v>73.647999999999996</v>
      </c>
      <c r="V41" s="5">
        <f t="shared" si="3"/>
        <v>77.789000000000001</v>
      </c>
      <c r="W41" s="5">
        <f t="shared" si="3"/>
        <v>72.616</v>
      </c>
      <c r="X41" s="5">
        <f t="shared" si="3"/>
        <v>72.301000000000002</v>
      </c>
      <c r="Y41" s="5">
        <f t="shared" si="3"/>
        <v>70.146999999999991</v>
      </c>
      <c r="Z41" s="5">
        <f t="shared" si="3"/>
        <v>70.26700000000001</v>
      </c>
      <c r="AA41" s="5">
        <f t="shared" si="3"/>
        <v>72.539999999999992</v>
      </c>
      <c r="AB41" s="5">
        <f t="shared" si="3"/>
        <v>75.212999999999994</v>
      </c>
      <c r="AC41" s="5">
        <f t="shared" si="3"/>
        <v>78.381</v>
      </c>
      <c r="AD41" s="5">
        <f t="shared" si="3"/>
        <v>75.828999999999994</v>
      </c>
      <c r="AE41" s="5">
        <f t="shared" si="3"/>
        <v>74.551000000000002</v>
      </c>
      <c r="AF41" s="5">
        <f t="shared" si="3"/>
        <v>75.921000000000006</v>
      </c>
      <c r="AG41" s="5">
        <f t="shared" si="3"/>
        <v>76.477999999999994</v>
      </c>
      <c r="AH41" s="5">
        <f t="shared" si="3"/>
        <v>74.344000000000008</v>
      </c>
      <c r="AI41" s="5">
        <f t="shared" si="3"/>
        <v>70.930999999999997</v>
      </c>
      <c r="AJ41" s="5">
        <f t="shared" si="3"/>
        <v>65.421000000000006</v>
      </c>
    </row>
    <row r="42" spans="1:38" ht="14.5" x14ac:dyDescent="0.35">
      <c r="A42" t="s">
        <v>19</v>
      </c>
      <c r="B42">
        <v>12</v>
      </c>
      <c r="C42">
        <v>14</v>
      </c>
      <c r="D42" s="5">
        <f>D20+D29</f>
        <v>9.7759999999999998</v>
      </c>
      <c r="E42" s="5">
        <f t="shared" ref="E42:AJ42" si="4">E20+E29</f>
        <v>8.7030000000000012</v>
      </c>
      <c r="F42" s="5">
        <f t="shared" si="4"/>
        <v>8.7649999999999988</v>
      </c>
      <c r="G42" s="5">
        <f t="shared" si="4"/>
        <v>9.4339999999999993</v>
      </c>
      <c r="H42" s="5">
        <f t="shared" si="4"/>
        <v>10.605</v>
      </c>
      <c r="I42" s="5">
        <f t="shared" si="4"/>
        <v>11.546000000000001</v>
      </c>
      <c r="J42" s="5">
        <f t="shared" si="4"/>
        <v>11.484</v>
      </c>
      <c r="K42" s="5">
        <f t="shared" si="4"/>
        <v>11.512</v>
      </c>
      <c r="L42" s="5">
        <f t="shared" si="4"/>
        <v>12.43</v>
      </c>
      <c r="M42" s="5">
        <f t="shared" si="4"/>
        <v>11.606000000000002</v>
      </c>
      <c r="N42" s="5">
        <f t="shared" si="4"/>
        <v>11.984999999999999</v>
      </c>
      <c r="O42" s="5">
        <f t="shared" si="4"/>
        <v>10.528</v>
      </c>
      <c r="P42" s="5">
        <f t="shared" si="4"/>
        <v>9.0830000000000002</v>
      </c>
      <c r="Q42" s="5">
        <f t="shared" si="4"/>
        <v>8.9139999999999997</v>
      </c>
      <c r="R42" s="5">
        <f t="shared" si="4"/>
        <v>10.205</v>
      </c>
      <c r="S42" s="5">
        <f t="shared" si="4"/>
        <v>8.6950000000000003</v>
      </c>
      <c r="T42" s="5">
        <f t="shared" si="4"/>
        <v>7.6039999999999992</v>
      </c>
      <c r="U42" s="5">
        <f t="shared" si="4"/>
        <v>8.2759999999999998</v>
      </c>
      <c r="V42" s="5">
        <f t="shared" si="4"/>
        <v>8.5169999999999995</v>
      </c>
      <c r="W42" s="5">
        <f t="shared" si="4"/>
        <v>6.0860000000000003</v>
      </c>
      <c r="X42" s="5">
        <f t="shared" si="4"/>
        <v>7.6879999999999997</v>
      </c>
      <c r="Y42" s="5">
        <f t="shared" si="4"/>
        <v>7.8680000000000003</v>
      </c>
      <c r="Z42" s="5">
        <f t="shared" si="4"/>
        <v>8.2110000000000003</v>
      </c>
      <c r="AA42" s="5">
        <f t="shared" si="4"/>
        <v>8.2140000000000004</v>
      </c>
      <c r="AB42" s="5">
        <f t="shared" si="4"/>
        <v>8.2729999999999997</v>
      </c>
      <c r="AC42" s="5">
        <f t="shared" si="4"/>
        <v>8.052999999999999</v>
      </c>
      <c r="AD42" s="5">
        <f t="shared" si="4"/>
        <v>8.3859999999999992</v>
      </c>
      <c r="AE42" s="5">
        <f t="shared" si="4"/>
        <v>8.6069999999999993</v>
      </c>
      <c r="AF42" s="5">
        <f t="shared" si="4"/>
        <v>8.3670000000000009</v>
      </c>
      <c r="AG42" s="5">
        <f t="shared" si="4"/>
        <v>8.2050000000000001</v>
      </c>
      <c r="AH42" s="5">
        <f t="shared" si="4"/>
        <v>8.2889999999999997</v>
      </c>
      <c r="AI42" s="5">
        <f t="shared" si="4"/>
        <v>9.0140000000000011</v>
      </c>
      <c r="AJ42" s="5">
        <f t="shared" si="4"/>
        <v>8.4830000000000005</v>
      </c>
    </row>
    <row r="43" spans="1:38" ht="14.5" x14ac:dyDescent="0.35">
      <c r="A43" t="s">
        <v>138</v>
      </c>
      <c r="B43">
        <v>83</v>
      </c>
      <c r="C43">
        <v>102</v>
      </c>
      <c r="D43" s="5">
        <f>D13+D16+D30</f>
        <v>105.488</v>
      </c>
      <c r="E43" s="5">
        <f t="shared" ref="E43:AJ43" si="5">E13+E16+E30</f>
        <v>107.723</v>
      </c>
      <c r="F43" s="5">
        <f t="shared" si="5"/>
        <v>108.217</v>
      </c>
      <c r="G43" s="5">
        <f t="shared" si="5"/>
        <v>110.00699999999999</v>
      </c>
      <c r="H43" s="5">
        <f t="shared" si="5"/>
        <v>112.642</v>
      </c>
      <c r="I43" s="5">
        <f t="shared" si="5"/>
        <v>113.70399999999999</v>
      </c>
      <c r="J43" s="5">
        <f t="shared" si="5"/>
        <v>112.533</v>
      </c>
      <c r="K43" s="5">
        <f t="shared" si="5"/>
        <v>114.95399999999999</v>
      </c>
      <c r="L43" s="5">
        <f t="shared" si="5"/>
        <v>120.352</v>
      </c>
      <c r="M43" s="5">
        <f t="shared" si="5"/>
        <v>120.715</v>
      </c>
      <c r="N43" s="5">
        <f t="shared" si="5"/>
        <v>123.616</v>
      </c>
      <c r="O43" s="5">
        <f t="shared" si="5"/>
        <v>124.877</v>
      </c>
      <c r="P43" s="5">
        <f t="shared" si="5"/>
        <v>120.476</v>
      </c>
      <c r="Q43" s="5">
        <f t="shared" si="5"/>
        <v>114.86099999999999</v>
      </c>
      <c r="R43" s="5">
        <f t="shared" si="5"/>
        <v>121.408</v>
      </c>
      <c r="S43" s="5">
        <f t="shared" si="5"/>
        <v>125.178</v>
      </c>
      <c r="T43" s="5">
        <f t="shared" si="5"/>
        <v>121.68</v>
      </c>
      <c r="U43" s="5">
        <f t="shared" si="5"/>
        <v>126.29900000000001</v>
      </c>
      <c r="V43" s="5">
        <f t="shared" si="5"/>
        <v>127.48500000000001</v>
      </c>
      <c r="W43" s="5">
        <f t="shared" si="5"/>
        <v>121.84399999999999</v>
      </c>
      <c r="X43" s="5">
        <f t="shared" si="5"/>
        <v>130.36599999999999</v>
      </c>
      <c r="Y43" s="5">
        <f t="shared" si="5"/>
        <v>123.86799999999999</v>
      </c>
      <c r="Z43" s="5">
        <f t="shared" si="5"/>
        <v>129.01500000000001</v>
      </c>
      <c r="AA43" s="5">
        <f t="shared" si="5"/>
        <v>128.048</v>
      </c>
      <c r="AB43" s="5">
        <f t="shared" si="5"/>
        <v>125.49299999999999</v>
      </c>
      <c r="AC43" s="5">
        <f t="shared" si="5"/>
        <v>129.03399999999999</v>
      </c>
      <c r="AD43" s="5">
        <f t="shared" si="5"/>
        <v>131.714</v>
      </c>
      <c r="AE43" s="5">
        <f t="shared" si="5"/>
        <v>133.34399999999999</v>
      </c>
      <c r="AF43" s="5">
        <f t="shared" si="5"/>
        <v>136.001</v>
      </c>
      <c r="AG43" s="5">
        <f t="shared" si="5"/>
        <v>134.096</v>
      </c>
      <c r="AH43" s="5">
        <f t="shared" si="5"/>
        <v>133.79399999999998</v>
      </c>
      <c r="AI43" s="5">
        <f t="shared" si="5"/>
        <v>139.328</v>
      </c>
      <c r="AJ43" s="5">
        <f t="shared" si="5"/>
        <v>133.48699999999999</v>
      </c>
      <c r="AK43" s="8"/>
    </row>
    <row r="44" spans="1:38" ht="14.5" x14ac:dyDescent="0.35">
      <c r="A44" t="s">
        <v>147</v>
      </c>
      <c r="B44">
        <v>7</v>
      </c>
      <c r="C44">
        <v>9</v>
      </c>
      <c r="D44" s="5">
        <f>D31</f>
        <v>10.045999999999999</v>
      </c>
      <c r="E44" s="5">
        <f t="shared" ref="E44:AJ44" si="6">E31</f>
        <v>9.4429999999999996</v>
      </c>
      <c r="F44" s="5">
        <f t="shared" si="6"/>
        <v>9.2149999999999999</v>
      </c>
      <c r="G44" s="5">
        <f t="shared" si="6"/>
        <v>10.103999999999999</v>
      </c>
      <c r="H44" s="5">
        <f t="shared" si="6"/>
        <v>10.784000000000001</v>
      </c>
      <c r="I44" s="5">
        <f t="shared" si="6"/>
        <v>10.888999999999999</v>
      </c>
      <c r="J44" s="5">
        <f t="shared" si="6"/>
        <v>11.256</v>
      </c>
      <c r="K44" s="5">
        <f t="shared" si="6"/>
        <v>12.06</v>
      </c>
      <c r="L44" s="5">
        <f t="shared" si="6"/>
        <v>11.193</v>
      </c>
      <c r="M44" s="5">
        <f t="shared" si="6"/>
        <v>11.596</v>
      </c>
      <c r="N44" s="5">
        <f t="shared" si="6"/>
        <v>11.484</v>
      </c>
      <c r="O44" s="5">
        <f t="shared" si="6"/>
        <v>12.183999999999999</v>
      </c>
      <c r="P44" s="5">
        <f t="shared" si="6"/>
        <v>13.005000000000001</v>
      </c>
      <c r="Q44" s="5">
        <f t="shared" si="6"/>
        <v>13.294</v>
      </c>
      <c r="R44" s="5">
        <f t="shared" si="6"/>
        <v>12.57</v>
      </c>
      <c r="S44" s="5">
        <f t="shared" si="6"/>
        <v>13.202999999999999</v>
      </c>
      <c r="T44" s="5">
        <f t="shared" si="6"/>
        <v>13.302</v>
      </c>
      <c r="U44" s="5">
        <f t="shared" si="6"/>
        <v>13.682</v>
      </c>
      <c r="V44" s="5">
        <f t="shared" si="6"/>
        <v>14.34</v>
      </c>
      <c r="W44" s="5">
        <f t="shared" si="6"/>
        <v>13.765000000000001</v>
      </c>
      <c r="X44" s="5">
        <f t="shared" si="6"/>
        <v>16.338999999999999</v>
      </c>
      <c r="Y44" s="5">
        <f t="shared" si="6"/>
        <v>15.539</v>
      </c>
      <c r="Z44" s="5">
        <f t="shared" si="6"/>
        <v>14.826000000000001</v>
      </c>
      <c r="AA44" s="5">
        <f t="shared" si="6"/>
        <v>13.375999999999999</v>
      </c>
      <c r="AB44" s="5">
        <f t="shared" si="6"/>
        <v>11.098000000000001</v>
      </c>
      <c r="AC44" s="5">
        <f t="shared" si="6"/>
        <v>11.898</v>
      </c>
      <c r="AD44" s="5">
        <f t="shared" si="6"/>
        <v>13.278</v>
      </c>
      <c r="AE44" s="5">
        <f t="shared" si="6"/>
        <v>16.007000000000001</v>
      </c>
      <c r="AF44" s="5">
        <f t="shared" si="6"/>
        <v>14.882999999999999</v>
      </c>
      <c r="AG44" s="5">
        <f t="shared" si="6"/>
        <v>16.439</v>
      </c>
      <c r="AH44" s="5">
        <f t="shared" si="6"/>
        <v>16.251999999999999</v>
      </c>
      <c r="AI44" s="5">
        <f t="shared" si="6"/>
        <v>17.187999999999999</v>
      </c>
      <c r="AJ44" s="5">
        <f t="shared" si="6"/>
        <v>17.167999999999999</v>
      </c>
      <c r="AK44" s="8"/>
    </row>
    <row r="45" spans="1:38" ht="14.5" x14ac:dyDescent="0.35">
      <c r="A45" t="s">
        <v>14</v>
      </c>
      <c r="B45">
        <v>0</v>
      </c>
      <c r="C45">
        <v>0</v>
      </c>
      <c r="D45" s="5">
        <f>D17+D32</f>
        <v>1.413</v>
      </c>
      <c r="E45" s="5">
        <f t="shared" ref="E45:AJ45" si="7">E17+E32</f>
        <v>1.5449999999999999</v>
      </c>
      <c r="F45" s="5">
        <f t="shared" si="7"/>
        <v>1.55</v>
      </c>
      <c r="G45" s="5">
        <f t="shared" si="7"/>
        <v>1.609</v>
      </c>
      <c r="H45" s="5">
        <f t="shared" si="7"/>
        <v>1.5740000000000001</v>
      </c>
      <c r="I45" s="5">
        <f t="shared" si="7"/>
        <v>1.657</v>
      </c>
      <c r="J45" s="5">
        <f t="shared" si="7"/>
        <v>1.744</v>
      </c>
      <c r="K45" s="5">
        <f t="shared" si="7"/>
        <v>1.8</v>
      </c>
      <c r="L45" s="5">
        <f t="shared" si="7"/>
        <v>1.855</v>
      </c>
      <c r="M45" s="5">
        <f t="shared" si="7"/>
        <v>1.9790000000000001</v>
      </c>
      <c r="N45" s="5">
        <f t="shared" si="7"/>
        <v>1.907</v>
      </c>
      <c r="O45" s="5">
        <f t="shared" si="7"/>
        <v>2.2810000000000001</v>
      </c>
      <c r="P45" s="5">
        <f t="shared" si="7"/>
        <v>2.4729999999999999</v>
      </c>
      <c r="Q45" s="5">
        <f t="shared" si="7"/>
        <v>2.8079999999999998</v>
      </c>
      <c r="R45" s="5">
        <f t="shared" si="7"/>
        <v>2.952</v>
      </c>
      <c r="S45" s="5">
        <f t="shared" si="7"/>
        <v>3.0779999999999998</v>
      </c>
      <c r="T45" s="5">
        <f t="shared" si="7"/>
        <v>3.258</v>
      </c>
      <c r="U45" s="5">
        <f t="shared" si="7"/>
        <v>3.569</v>
      </c>
      <c r="V45" s="5">
        <f t="shared" si="7"/>
        <v>3.7879999999999998</v>
      </c>
      <c r="W45" s="5">
        <f t="shared" si="7"/>
        <v>4.3479999999999999</v>
      </c>
      <c r="X45" s="5">
        <f t="shared" si="7"/>
        <v>5.0210000000000008</v>
      </c>
      <c r="Y45" s="5">
        <f t="shared" si="7"/>
        <v>4.4539999999999997</v>
      </c>
      <c r="Z45" s="5">
        <f t="shared" si="7"/>
        <v>4.9249999999999998</v>
      </c>
      <c r="AA45" s="5">
        <f t="shared" si="7"/>
        <v>5.52</v>
      </c>
      <c r="AB45" s="5">
        <f t="shared" si="7"/>
        <v>5.2869999999999999</v>
      </c>
      <c r="AC45" s="5">
        <f t="shared" si="7"/>
        <v>5.6970000000000001</v>
      </c>
      <c r="AD45" s="5">
        <f t="shared" si="7"/>
        <v>6.1660000000000004</v>
      </c>
      <c r="AE45" s="5">
        <f t="shared" si="7"/>
        <v>6.407</v>
      </c>
      <c r="AF45" s="5">
        <f t="shared" si="7"/>
        <v>6.7839999999999998</v>
      </c>
      <c r="AG45" s="5">
        <f t="shared" si="7"/>
        <v>6.7310000000000008</v>
      </c>
      <c r="AH45" s="5">
        <f t="shared" si="7"/>
        <v>6.24</v>
      </c>
      <c r="AI45" s="5">
        <f t="shared" si="7"/>
        <v>7.4749999999999996</v>
      </c>
      <c r="AJ45" s="5">
        <f t="shared" si="7"/>
        <v>7.1280000000000001</v>
      </c>
    </row>
    <row r="47" spans="1:38" s="31" customFormat="1" ht="14.5" x14ac:dyDescent="0.35">
      <c r="A47" s="31" t="s">
        <v>152</v>
      </c>
      <c r="B47" s="32">
        <f t="shared" ref="B47:C47" si="8">SUM(B38:B46)</f>
        <v>208</v>
      </c>
      <c r="C47" s="32">
        <f t="shared" si="8"/>
        <v>233</v>
      </c>
      <c r="D47" s="32">
        <f>SUM(D38:D46)</f>
        <v>242.93900000000002</v>
      </c>
      <c r="E47" s="32">
        <f t="shared" ref="E47:AG47" si="9">SUM(E38:E46)</f>
        <v>240.53300000000002</v>
      </c>
      <c r="F47" s="32">
        <f t="shared" si="9"/>
        <v>244.17200000000003</v>
      </c>
      <c r="G47" s="32">
        <f t="shared" si="9"/>
        <v>252.381</v>
      </c>
      <c r="H47" s="32">
        <f t="shared" si="9"/>
        <v>262.60599999999999</v>
      </c>
      <c r="I47" s="32">
        <f t="shared" si="9"/>
        <v>271.19900000000001</v>
      </c>
      <c r="J47" s="32">
        <f t="shared" si="9"/>
        <v>280.875</v>
      </c>
      <c r="K47" s="32">
        <f t="shared" si="9"/>
        <v>287.613</v>
      </c>
      <c r="L47" s="32">
        <f t="shared" si="9"/>
        <v>293.14100000000002</v>
      </c>
      <c r="M47" s="32">
        <f t="shared" si="9"/>
        <v>293.79899999999998</v>
      </c>
      <c r="N47" s="32">
        <f t="shared" si="9"/>
        <v>294.26299999999992</v>
      </c>
      <c r="O47" s="32">
        <f t="shared" si="9"/>
        <v>306.90100000000001</v>
      </c>
      <c r="P47" s="32">
        <f t="shared" si="9"/>
        <v>302.24400000000003</v>
      </c>
      <c r="Q47" s="32">
        <f t="shared" si="9"/>
        <v>306.21099999999996</v>
      </c>
      <c r="R47" s="32">
        <f t="shared" si="9"/>
        <v>312.40499999999997</v>
      </c>
      <c r="S47" s="32">
        <f t="shared" si="9"/>
        <v>312.87299999999993</v>
      </c>
      <c r="T47" s="32">
        <f t="shared" si="9"/>
        <v>315.09399999999999</v>
      </c>
      <c r="U47" s="32">
        <f t="shared" si="9"/>
        <v>321.14200000000005</v>
      </c>
      <c r="V47" s="32">
        <f t="shared" si="9"/>
        <v>326.01400000000001</v>
      </c>
      <c r="W47" s="32">
        <f t="shared" si="9"/>
        <v>311.83499999999998</v>
      </c>
      <c r="X47" s="32">
        <f t="shared" si="9"/>
        <v>326.42399999999998</v>
      </c>
      <c r="Y47" s="32">
        <f t="shared" si="9"/>
        <v>315.52699999999999</v>
      </c>
      <c r="Z47" s="32">
        <f t="shared" si="9"/>
        <v>320.31900000000002</v>
      </c>
      <c r="AA47" s="32">
        <f t="shared" si="9"/>
        <v>321.20699999999994</v>
      </c>
      <c r="AB47" s="32">
        <f t="shared" si="9"/>
        <v>318.59899999999993</v>
      </c>
      <c r="AC47" s="32">
        <f t="shared" si="9"/>
        <v>325.26300000000003</v>
      </c>
      <c r="AD47" s="32">
        <f t="shared" si="9"/>
        <v>324.75200000000001</v>
      </c>
      <c r="AE47" s="32">
        <f t="shared" si="9"/>
        <v>326.66599999999994</v>
      </c>
      <c r="AF47" s="32">
        <f t="shared" si="9"/>
        <v>331.654</v>
      </c>
      <c r="AG47" s="32">
        <f t="shared" si="9"/>
        <v>327.73000000000008</v>
      </c>
      <c r="AH47" s="32">
        <f>SUM(AH38:AH46)</f>
        <v>321.57600000000002</v>
      </c>
      <c r="AI47" s="32">
        <f>SUM(AI38:AI46)</f>
        <v>328.66800000000001</v>
      </c>
      <c r="AJ47" s="32">
        <f>SUM(AJ38:AJ46)</f>
        <v>314.58099999999996</v>
      </c>
      <c r="AL47" s="39"/>
    </row>
  </sheetData>
  <hyperlinks>
    <hyperlink ref="A2" r:id="rId1" xr:uid="{6A060D74-8D90-4A99-BB0E-9AF68A4A7136}"/>
    <hyperlink ref="AS16" r:id="rId2" xr:uid="{D6B8D1BD-8484-4A3B-A8C2-2230331CE135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9537-5AFE-4403-8FF9-E558C3749E3E}">
  <sheetPr>
    <tabColor theme="9" tint="0.39997558519241921"/>
  </sheetPr>
  <dimension ref="A1:AN33"/>
  <sheetViews>
    <sheetView zoomScale="59" zoomScaleNormal="59" workbookViewId="0">
      <selection activeCell="H32" sqref="H32"/>
    </sheetView>
  </sheetViews>
  <sheetFormatPr baseColWidth="10" defaultColWidth="11.453125" defaultRowHeight="15" customHeight="1" x14ac:dyDescent="0.35"/>
  <cols>
    <col min="1" max="1" width="35.36328125" style="7" customWidth="1"/>
    <col min="2" max="3" width="5.453125" style="7" bestFit="1" customWidth="1"/>
    <col min="4" max="4" width="6.6328125" customWidth="1"/>
    <col min="5" max="35" width="5.54296875" bestFit="1" customWidth="1"/>
    <col min="36" max="36" width="5.453125" customWidth="1"/>
  </cols>
  <sheetData>
    <row r="1" spans="1:37" ht="15" customHeight="1" x14ac:dyDescent="0.35">
      <c r="A1" s="7" t="s">
        <v>12</v>
      </c>
      <c r="D1" t="s">
        <v>11</v>
      </c>
    </row>
    <row r="2" spans="1:37" s="7" customFormat="1" ht="15" customHeight="1" x14ac:dyDescent="0.35">
      <c r="D2" s="7" t="s">
        <v>99</v>
      </c>
      <c r="E2" s="7" t="s">
        <v>100</v>
      </c>
      <c r="F2" s="7" t="s">
        <v>101</v>
      </c>
      <c r="G2" s="7" t="s">
        <v>102</v>
      </c>
      <c r="H2" s="7" t="s">
        <v>103</v>
      </c>
      <c r="I2" s="7" t="s">
        <v>104</v>
      </c>
      <c r="J2" s="7" t="s">
        <v>105</v>
      </c>
      <c r="K2" s="7" t="s">
        <v>106</v>
      </c>
      <c r="L2" s="7" t="s">
        <v>107</v>
      </c>
      <c r="M2" s="7" t="s">
        <v>108</v>
      </c>
      <c r="N2" s="7" t="s">
        <v>109</v>
      </c>
      <c r="O2" s="7" t="s">
        <v>110</v>
      </c>
      <c r="P2" s="7" t="s">
        <v>111</v>
      </c>
      <c r="Q2" s="7" t="s">
        <v>112</v>
      </c>
      <c r="R2" s="7" t="s">
        <v>113</v>
      </c>
      <c r="S2" s="7" t="s">
        <v>114</v>
      </c>
      <c r="T2" s="7" t="s">
        <v>115</v>
      </c>
      <c r="U2" s="7" t="s">
        <v>116</v>
      </c>
      <c r="V2" s="7" t="s">
        <v>117</v>
      </c>
      <c r="W2" s="7" t="s">
        <v>118</v>
      </c>
      <c r="X2" s="7" t="s">
        <v>119</v>
      </c>
      <c r="Y2" s="7" t="s">
        <v>120</v>
      </c>
      <c r="Z2" s="7" t="s">
        <v>121</v>
      </c>
      <c r="AA2" s="7" t="s">
        <v>122</v>
      </c>
      <c r="AB2" s="7" t="s">
        <v>123</v>
      </c>
      <c r="AC2" s="7" t="s">
        <v>124</v>
      </c>
      <c r="AD2" s="7" t="s">
        <v>125</v>
      </c>
      <c r="AE2" s="7" t="s">
        <v>126</v>
      </c>
      <c r="AF2" s="7" t="s">
        <v>127</v>
      </c>
      <c r="AG2" s="7" t="s">
        <v>128</v>
      </c>
      <c r="AH2" s="7" t="s">
        <v>141</v>
      </c>
      <c r="AI2" s="7" t="s">
        <v>153</v>
      </c>
      <c r="AJ2" s="7" t="s">
        <v>154</v>
      </c>
    </row>
    <row r="3" spans="1:37" ht="15" customHeight="1" x14ac:dyDescent="0.35">
      <c r="A3" s="7" t="s">
        <v>54</v>
      </c>
      <c r="D3" s="1">
        <v>26.707999999999998</v>
      </c>
      <c r="E3" s="1">
        <v>28.382000000000001</v>
      </c>
      <c r="F3" s="1">
        <v>30.204000000000001</v>
      </c>
      <c r="G3" s="1">
        <v>31.875</v>
      </c>
      <c r="H3" s="1">
        <v>34.728999999999999</v>
      </c>
      <c r="I3" s="1">
        <v>35.235999999999997</v>
      </c>
      <c r="J3" s="1">
        <v>38.368000000000002</v>
      </c>
      <c r="K3" s="1">
        <v>39.709000000000003</v>
      </c>
      <c r="L3" s="1">
        <v>38.484999999999999</v>
      </c>
      <c r="M3" s="1">
        <v>37.607999999999997</v>
      </c>
      <c r="N3" s="1">
        <v>43.116999999999997</v>
      </c>
      <c r="O3" s="1">
        <v>46.83</v>
      </c>
      <c r="P3" s="1">
        <v>48.408999999999999</v>
      </c>
      <c r="Q3" s="1">
        <v>51.795999999999999</v>
      </c>
      <c r="R3" s="1">
        <v>53.192</v>
      </c>
      <c r="S3" s="1">
        <v>53.64</v>
      </c>
      <c r="T3" s="1">
        <v>55.776000000000003</v>
      </c>
      <c r="U3" s="1">
        <v>56.149000000000001</v>
      </c>
      <c r="V3" s="1">
        <v>60.853000000000002</v>
      </c>
      <c r="W3" s="1">
        <v>59.100999999999999</v>
      </c>
      <c r="X3" s="1">
        <v>58.68</v>
      </c>
      <c r="Y3" s="1">
        <v>57.631</v>
      </c>
      <c r="Z3" s="1">
        <v>59.587000000000003</v>
      </c>
      <c r="AA3" s="1">
        <v>60.432000000000002</v>
      </c>
      <c r="AB3" s="1">
        <v>62.904000000000003</v>
      </c>
      <c r="AC3" s="1">
        <v>64.528000000000006</v>
      </c>
      <c r="AD3" s="1">
        <v>63.78</v>
      </c>
      <c r="AE3" s="1">
        <v>65.066000000000003</v>
      </c>
      <c r="AF3" s="1">
        <v>63.273000000000003</v>
      </c>
      <c r="AG3" s="1">
        <v>63.13</v>
      </c>
      <c r="AH3" s="1">
        <v>61.53</v>
      </c>
      <c r="AI3" s="1">
        <v>58.323999999999998</v>
      </c>
      <c r="AJ3" s="1">
        <v>57.38</v>
      </c>
    </row>
    <row r="4" spans="1:37" ht="15" customHeight="1" x14ac:dyDescent="0.35">
      <c r="A4" s="7" t="s">
        <v>56</v>
      </c>
      <c r="D4" s="1">
        <v>7.5419999999999998</v>
      </c>
      <c r="E4" s="1">
        <v>6.87</v>
      </c>
      <c r="F4" s="1">
        <v>8.4580000000000002</v>
      </c>
      <c r="G4" s="1">
        <v>8.6929999999999996</v>
      </c>
      <c r="H4" s="1">
        <v>8.6240000000000006</v>
      </c>
      <c r="I4" s="1">
        <v>7.3769999999999998</v>
      </c>
      <c r="J4" s="1">
        <v>8.4629999999999992</v>
      </c>
      <c r="K4" s="1">
        <v>8.7629999999999999</v>
      </c>
      <c r="L4" s="1">
        <v>8.8989999999999991</v>
      </c>
      <c r="M4" s="1">
        <v>9.0180000000000007</v>
      </c>
      <c r="N4" s="1">
        <v>8.6969999999999992</v>
      </c>
      <c r="O4" s="1">
        <v>7.72</v>
      </c>
      <c r="P4" s="1">
        <v>7.9459999999999997</v>
      </c>
      <c r="Q4" s="1">
        <v>8.766</v>
      </c>
      <c r="R4" s="1">
        <v>8.2639999999999993</v>
      </c>
      <c r="S4" s="1">
        <v>9.0220000000000002</v>
      </c>
      <c r="T4" s="1">
        <v>9.15</v>
      </c>
      <c r="U4" s="1">
        <v>8.9770000000000003</v>
      </c>
      <c r="V4" s="1">
        <v>7.931</v>
      </c>
      <c r="W4" s="1">
        <v>8.6329999999999991</v>
      </c>
      <c r="X4" s="1">
        <v>7.16</v>
      </c>
      <c r="Y4" s="1">
        <v>6.5309999999999997</v>
      </c>
      <c r="Z4" s="1">
        <v>6.4379999999999997</v>
      </c>
      <c r="AA4" s="1">
        <v>8.0570000000000004</v>
      </c>
      <c r="AB4" s="1">
        <v>6.8840000000000003</v>
      </c>
      <c r="AC4" s="1">
        <v>7.5369999999999999</v>
      </c>
      <c r="AD4" s="1">
        <v>6.625</v>
      </c>
      <c r="AE4" s="1">
        <v>7.6390000000000002</v>
      </c>
      <c r="AF4" s="1">
        <v>7.7560000000000002</v>
      </c>
      <c r="AG4" s="1">
        <v>6.5830000000000002</v>
      </c>
      <c r="AH4" s="1">
        <v>6.8010000000000002</v>
      </c>
      <c r="AI4" s="1">
        <v>6.6239999999999997</v>
      </c>
      <c r="AJ4" s="1">
        <v>5.7770000000000001</v>
      </c>
      <c r="AK4" t="s">
        <v>155</v>
      </c>
    </row>
    <row r="5" spans="1:37" ht="15" customHeight="1" x14ac:dyDescent="0.35">
      <c r="A5" s="7" t="s">
        <v>58</v>
      </c>
      <c r="D5" s="1">
        <v>1.3620000000000001</v>
      </c>
      <c r="E5" s="1">
        <v>1.575</v>
      </c>
      <c r="F5" s="1">
        <v>1.5369999999999999</v>
      </c>
      <c r="G5" s="1">
        <v>1.4239999999999999</v>
      </c>
      <c r="H5" s="1">
        <v>2.2400000000000002</v>
      </c>
      <c r="I5" s="1">
        <v>1.97</v>
      </c>
      <c r="J5" s="1">
        <v>1.018</v>
      </c>
      <c r="K5" s="1">
        <v>2.278</v>
      </c>
      <c r="L5" s="1">
        <v>1.522</v>
      </c>
      <c r="M5" s="1">
        <v>1.6259999999999999</v>
      </c>
      <c r="N5" s="1">
        <v>1.3680000000000001</v>
      </c>
      <c r="O5" s="1">
        <v>1.504</v>
      </c>
      <c r="P5" s="1">
        <v>1.2809999999999999</v>
      </c>
      <c r="Q5" s="1">
        <v>1.369</v>
      </c>
      <c r="R5" s="1">
        <v>1.3140000000000001</v>
      </c>
      <c r="S5" s="1">
        <v>1.744</v>
      </c>
      <c r="T5" s="1">
        <v>1.109</v>
      </c>
      <c r="U5" s="1">
        <v>2.1139999999999999</v>
      </c>
      <c r="V5" s="1">
        <v>2.0489999999999999</v>
      </c>
      <c r="W5" s="1">
        <v>1.7849999999999999</v>
      </c>
      <c r="X5" s="1">
        <v>1.093</v>
      </c>
      <c r="Y5" s="1">
        <v>2.3769999999999998</v>
      </c>
      <c r="Z5" s="1">
        <v>2.17</v>
      </c>
      <c r="AA5" s="1">
        <v>1.4710000000000001</v>
      </c>
      <c r="AB5" s="1">
        <v>1.7609999999999999</v>
      </c>
      <c r="AC5" s="1">
        <v>2.4569999999999999</v>
      </c>
      <c r="AD5" s="1">
        <v>1.7809999999999999</v>
      </c>
      <c r="AE5" s="1">
        <v>2.2149999999999999</v>
      </c>
      <c r="AF5" s="1">
        <v>1.9630000000000001</v>
      </c>
      <c r="AG5" s="1">
        <v>1.9910000000000001</v>
      </c>
      <c r="AH5" s="1">
        <v>1.9590000000000001</v>
      </c>
      <c r="AI5" s="1">
        <v>1.423</v>
      </c>
      <c r="AJ5" s="1">
        <v>2.3410000000000002</v>
      </c>
    </row>
    <row r="6" spans="1:37" ht="15" customHeight="1" x14ac:dyDescent="0.35">
      <c r="A6" s="7" t="s">
        <v>63</v>
      </c>
      <c r="D6" s="1">
        <v>8.4149999999999991</v>
      </c>
      <c r="E6" s="1">
        <v>8.2349999999999994</v>
      </c>
      <c r="F6" s="1">
        <v>8.3810000000000002</v>
      </c>
      <c r="G6" s="1">
        <v>9.61</v>
      </c>
      <c r="H6" s="1">
        <v>9.4990000000000006</v>
      </c>
      <c r="I6" s="1">
        <v>8.6869999999999994</v>
      </c>
      <c r="J6" s="1">
        <v>8.9179999999999993</v>
      </c>
      <c r="K6" s="1">
        <v>9.2050000000000001</v>
      </c>
      <c r="L6" s="1">
        <v>9.7639999999999993</v>
      </c>
      <c r="M6" s="1">
        <v>9.5120000000000005</v>
      </c>
      <c r="N6" s="1">
        <v>12.148999999999999</v>
      </c>
      <c r="O6" s="1">
        <v>11.904999999999999</v>
      </c>
      <c r="P6" s="1">
        <v>11.162000000000001</v>
      </c>
      <c r="Q6" s="1">
        <v>9.7260000000000009</v>
      </c>
      <c r="R6" s="1">
        <v>11.214</v>
      </c>
      <c r="S6" s="1">
        <v>11.608000000000001</v>
      </c>
      <c r="T6" s="1">
        <v>11.792</v>
      </c>
      <c r="U6" s="1">
        <v>11.885</v>
      </c>
      <c r="V6" s="1">
        <v>11.419</v>
      </c>
      <c r="W6" s="1">
        <v>10.51</v>
      </c>
      <c r="X6" s="1">
        <v>11.496</v>
      </c>
      <c r="Y6" s="1">
        <v>8.9179999999999993</v>
      </c>
      <c r="Z6" s="1">
        <v>10.638</v>
      </c>
      <c r="AA6" s="1">
        <v>9.3350000000000009</v>
      </c>
      <c r="AB6" s="1">
        <v>8.8379999999999992</v>
      </c>
      <c r="AC6" s="1">
        <v>8.9060000000000006</v>
      </c>
      <c r="AD6" s="1">
        <v>9.1890000000000001</v>
      </c>
      <c r="AE6" s="1">
        <v>9.0359999999999996</v>
      </c>
      <c r="AF6" s="1">
        <v>9.0630000000000006</v>
      </c>
      <c r="AG6" s="1">
        <v>8.4830000000000005</v>
      </c>
      <c r="AH6" s="1">
        <v>7.8970000000000002</v>
      </c>
      <c r="AI6" s="1">
        <v>8.5879999999999992</v>
      </c>
      <c r="AJ6" s="1">
        <v>8.2680000000000007</v>
      </c>
    </row>
    <row r="7" spans="1:37" ht="15" customHeight="1" x14ac:dyDescent="0.35">
      <c r="A7" s="7" t="s">
        <v>65</v>
      </c>
      <c r="D7" s="1">
        <v>14.917</v>
      </c>
      <c r="E7" s="1">
        <v>12.837999999999999</v>
      </c>
      <c r="F7" s="1">
        <v>13.115</v>
      </c>
      <c r="G7" s="1">
        <v>14.797000000000001</v>
      </c>
      <c r="H7" s="1">
        <v>15.25</v>
      </c>
      <c r="I7" s="1">
        <v>20.334</v>
      </c>
      <c r="J7" s="1">
        <v>20.369</v>
      </c>
      <c r="K7" s="1">
        <v>23.442</v>
      </c>
      <c r="L7" s="1">
        <v>24.544</v>
      </c>
      <c r="M7" s="1">
        <v>23.622</v>
      </c>
      <c r="N7" s="1">
        <v>23.495000000000001</v>
      </c>
      <c r="O7" s="1">
        <v>28.367999999999999</v>
      </c>
      <c r="P7" s="1">
        <v>26.745000000000001</v>
      </c>
      <c r="Q7" s="1">
        <v>28.867000000000001</v>
      </c>
      <c r="R7" s="1">
        <v>27.335999999999999</v>
      </c>
      <c r="S7" s="1">
        <v>26.946000000000002</v>
      </c>
      <c r="T7" s="1">
        <v>27.164999999999999</v>
      </c>
      <c r="U7" s="1">
        <v>28.347999999999999</v>
      </c>
      <c r="V7" s="1">
        <v>29.428000000000001</v>
      </c>
      <c r="W7" s="1">
        <v>26.821999999999999</v>
      </c>
      <c r="X7" s="1">
        <v>25.388000000000002</v>
      </c>
      <c r="Y7" s="1">
        <v>26.39</v>
      </c>
      <c r="Z7" s="1">
        <v>25.507000000000001</v>
      </c>
      <c r="AA7" s="1">
        <v>25.516999999999999</v>
      </c>
      <c r="AB7" s="1">
        <v>26.736000000000001</v>
      </c>
      <c r="AC7" s="1">
        <v>27.693999999999999</v>
      </c>
      <c r="AD7" s="1">
        <v>25.898</v>
      </c>
      <c r="AE7" s="1">
        <v>24.152999999999999</v>
      </c>
      <c r="AF7" s="1">
        <v>28.727</v>
      </c>
      <c r="AG7" s="1">
        <v>28.963999999999999</v>
      </c>
      <c r="AH7" s="1">
        <v>28.309000000000001</v>
      </c>
      <c r="AI7" s="1">
        <v>27.117000000000001</v>
      </c>
      <c r="AJ7" s="1">
        <v>23.314</v>
      </c>
    </row>
    <row r="8" spans="1:37" ht="15" customHeight="1" x14ac:dyDescent="0.35">
      <c r="A8" s="7" t="s">
        <v>69</v>
      </c>
      <c r="D8" s="1">
        <v>71.108999999999995</v>
      </c>
      <c r="E8" s="1">
        <v>69.534999999999997</v>
      </c>
      <c r="F8" s="1">
        <v>68.326999999999998</v>
      </c>
      <c r="G8" s="1">
        <v>69.432000000000002</v>
      </c>
      <c r="H8" s="1">
        <v>74.436999999999998</v>
      </c>
      <c r="I8" s="1">
        <v>75.861999999999995</v>
      </c>
      <c r="J8" s="1">
        <v>74.003</v>
      </c>
      <c r="K8" s="1">
        <v>75.531000000000006</v>
      </c>
      <c r="L8" s="1">
        <v>79.106999999999999</v>
      </c>
      <c r="M8" s="1">
        <v>78.519000000000005</v>
      </c>
      <c r="N8" s="1">
        <v>79.834999999999994</v>
      </c>
      <c r="O8" s="1">
        <v>77.210999999999999</v>
      </c>
      <c r="P8" s="1">
        <v>72.611000000000004</v>
      </c>
      <c r="Q8" s="1">
        <v>74.459999999999994</v>
      </c>
      <c r="R8" s="1">
        <v>78.596000000000004</v>
      </c>
      <c r="S8" s="1">
        <v>77.194999999999993</v>
      </c>
      <c r="T8" s="1">
        <v>75.622</v>
      </c>
      <c r="U8" s="1">
        <v>74.62</v>
      </c>
      <c r="V8" s="1">
        <v>75.819999999999993</v>
      </c>
      <c r="W8" s="1">
        <v>62.335000000000001</v>
      </c>
      <c r="X8" s="1">
        <v>69.881</v>
      </c>
      <c r="Y8" s="1">
        <v>69.555000000000007</v>
      </c>
      <c r="Z8" s="1">
        <v>66.802999999999997</v>
      </c>
      <c r="AA8" s="1">
        <v>66.614000000000004</v>
      </c>
      <c r="AB8" s="1">
        <v>65.805999999999997</v>
      </c>
      <c r="AC8" s="1">
        <v>66.876999999999995</v>
      </c>
      <c r="AD8" s="1">
        <v>66.944000000000003</v>
      </c>
      <c r="AE8" s="1">
        <v>67.683999999999997</v>
      </c>
      <c r="AF8" s="1">
        <v>68.582999999999998</v>
      </c>
      <c r="AG8" s="1">
        <v>68.908000000000001</v>
      </c>
      <c r="AH8" s="1">
        <v>69.585999999999999</v>
      </c>
      <c r="AI8" s="1">
        <v>73.59</v>
      </c>
      <c r="AJ8" s="1">
        <v>71.182000000000002</v>
      </c>
    </row>
    <row r="9" spans="1:37" ht="15" customHeight="1" x14ac:dyDescent="0.35">
      <c r="A9" s="7" t="s">
        <v>81</v>
      </c>
      <c r="D9" s="1">
        <v>2.3570000000000002</v>
      </c>
      <c r="E9" s="1">
        <v>2.3980000000000001</v>
      </c>
      <c r="F9" s="1">
        <v>2.3010000000000002</v>
      </c>
      <c r="G9" s="1">
        <v>2.6360000000000001</v>
      </c>
      <c r="H9" s="1">
        <v>2.6</v>
      </c>
      <c r="I9" s="1">
        <v>2.8969999999999998</v>
      </c>
      <c r="J9" s="1">
        <v>3.621</v>
      </c>
      <c r="K9" s="1">
        <v>3.4830000000000001</v>
      </c>
      <c r="L9" s="1">
        <v>3.4159999999999999</v>
      </c>
      <c r="M9" s="1">
        <v>3.4860000000000002</v>
      </c>
      <c r="N9" s="1">
        <v>3.1030000000000002</v>
      </c>
      <c r="O9" s="1">
        <v>3.4830000000000001</v>
      </c>
      <c r="P9" s="1">
        <v>3.5049999999999999</v>
      </c>
      <c r="Q9" s="1">
        <v>3.343</v>
      </c>
      <c r="R9" s="1">
        <v>3.2320000000000002</v>
      </c>
      <c r="S9" s="1">
        <v>3.2349999999999999</v>
      </c>
      <c r="T9" s="1">
        <v>3.4769999999999999</v>
      </c>
      <c r="U9" s="1">
        <v>3.968</v>
      </c>
      <c r="V9" s="1">
        <v>4.1449999999999996</v>
      </c>
      <c r="W9" s="1">
        <v>3.9830000000000001</v>
      </c>
      <c r="X9" s="1">
        <v>4.0179999999999998</v>
      </c>
      <c r="Y9" s="1">
        <v>3.9209999999999998</v>
      </c>
      <c r="Z9" s="1">
        <v>4.58</v>
      </c>
      <c r="AA9" s="1">
        <v>5.1150000000000002</v>
      </c>
      <c r="AB9" s="1">
        <v>4.7359999999999998</v>
      </c>
      <c r="AC9" s="1">
        <v>4.7530000000000001</v>
      </c>
      <c r="AD9" s="1">
        <v>4.6980000000000004</v>
      </c>
      <c r="AE9" s="1">
        <v>5.0609999999999999</v>
      </c>
      <c r="AF9" s="1">
        <v>5.3650000000000002</v>
      </c>
      <c r="AG9" s="1">
        <v>4.806</v>
      </c>
      <c r="AH9" s="1">
        <v>4.4710000000000001</v>
      </c>
      <c r="AI9" s="1">
        <v>4.8959999999999999</v>
      </c>
      <c r="AJ9" s="1">
        <v>4.5279999999999996</v>
      </c>
    </row>
    <row r="10" spans="1:37" ht="15" customHeight="1" x14ac:dyDescent="0.35">
      <c r="A10" s="7" t="s">
        <v>83</v>
      </c>
      <c r="D10" s="1">
        <v>39.628999999999998</v>
      </c>
      <c r="E10" s="1">
        <v>38.664000000000001</v>
      </c>
      <c r="F10" s="1">
        <v>39.493000000000002</v>
      </c>
      <c r="G10" s="1">
        <v>40.636000000000003</v>
      </c>
      <c r="H10" s="1">
        <v>40.484000000000002</v>
      </c>
      <c r="I10" s="1">
        <v>43.183999999999997</v>
      </c>
      <c r="J10" s="1">
        <v>45.182000000000002</v>
      </c>
      <c r="K10" s="1">
        <v>46.158999999999999</v>
      </c>
      <c r="L10" s="1">
        <v>47.366999999999997</v>
      </c>
      <c r="M10" s="1">
        <v>49.887</v>
      </c>
      <c r="N10" s="1">
        <v>46.895000000000003</v>
      </c>
      <c r="O10" s="1">
        <v>48.226999999999997</v>
      </c>
      <c r="P10" s="1">
        <v>47.878</v>
      </c>
      <c r="Q10" s="1">
        <v>49.927</v>
      </c>
      <c r="R10" s="1">
        <v>50.771000000000001</v>
      </c>
      <c r="S10" s="1">
        <v>51.012</v>
      </c>
      <c r="T10" s="1">
        <v>52.988999999999997</v>
      </c>
      <c r="U10" s="1">
        <v>54.405000000000001</v>
      </c>
      <c r="V10" s="1">
        <v>54.158999999999999</v>
      </c>
      <c r="W10" s="1">
        <v>53.469000000000001</v>
      </c>
      <c r="X10" s="1">
        <v>55.720999999999997</v>
      </c>
      <c r="Y10" s="1">
        <v>55.859000000000002</v>
      </c>
      <c r="Z10" s="1">
        <v>56.615000000000002</v>
      </c>
      <c r="AA10" s="1">
        <v>56.738</v>
      </c>
      <c r="AB10" s="1">
        <v>58.085999999999999</v>
      </c>
      <c r="AC10" s="1">
        <v>57.665999999999997</v>
      </c>
      <c r="AD10" s="1">
        <v>57.774000000000001</v>
      </c>
      <c r="AE10" s="1">
        <v>57.097999999999999</v>
      </c>
      <c r="AF10" s="1">
        <v>56.728999999999999</v>
      </c>
      <c r="AG10" s="1">
        <v>56.125999999999998</v>
      </c>
      <c r="AH10" s="1">
        <v>52.741</v>
      </c>
      <c r="AI10" s="1">
        <v>53.976999999999997</v>
      </c>
      <c r="AJ10" s="1">
        <v>55.887</v>
      </c>
    </row>
    <row r="11" spans="1:37" ht="15" customHeight="1" x14ac:dyDescent="0.35">
      <c r="A11" s="7" t="s">
        <v>90</v>
      </c>
      <c r="D11" s="1">
        <v>2.681</v>
      </c>
      <c r="E11" s="1">
        <v>2.597</v>
      </c>
      <c r="F11" s="1">
        <v>2.5249999999999999</v>
      </c>
      <c r="G11" s="1">
        <v>3.3119999999999998</v>
      </c>
      <c r="H11" s="1">
        <v>3.2010000000000001</v>
      </c>
      <c r="I11" s="1">
        <v>2.944</v>
      </c>
      <c r="J11" s="1">
        <v>2.9460000000000002</v>
      </c>
      <c r="K11" s="1">
        <v>2.6560000000000001</v>
      </c>
      <c r="L11" s="1">
        <v>3.512</v>
      </c>
      <c r="M11" s="1">
        <v>3.4620000000000002</v>
      </c>
      <c r="N11" s="1">
        <v>3.395</v>
      </c>
      <c r="O11" s="1">
        <v>3.7229999999999999</v>
      </c>
      <c r="P11" s="1">
        <v>3.4569999999999999</v>
      </c>
      <c r="Q11" s="1">
        <v>3.355</v>
      </c>
      <c r="R11" s="1">
        <v>3.5129999999999999</v>
      </c>
      <c r="S11" s="1">
        <v>3.6760000000000002</v>
      </c>
      <c r="T11" s="1">
        <v>3.6150000000000002</v>
      </c>
      <c r="U11" s="1">
        <v>3.6560000000000001</v>
      </c>
      <c r="V11" s="1">
        <v>3.63</v>
      </c>
      <c r="W11" s="1">
        <v>3.621</v>
      </c>
      <c r="X11" s="1">
        <v>3.9670000000000001</v>
      </c>
      <c r="Y11" s="1">
        <v>3.617</v>
      </c>
      <c r="Z11" s="1">
        <v>3.694</v>
      </c>
      <c r="AA11" s="1">
        <v>3.7080000000000002</v>
      </c>
      <c r="AB11" s="1">
        <v>3.4670000000000001</v>
      </c>
      <c r="AC11" s="1">
        <v>3.476</v>
      </c>
      <c r="AD11" s="1">
        <v>3.6579999999999999</v>
      </c>
      <c r="AE11" s="1">
        <v>3.7189999999999999</v>
      </c>
      <c r="AF11" s="1">
        <v>3.7730000000000001</v>
      </c>
      <c r="AG11" s="1">
        <v>3.7749999999999999</v>
      </c>
      <c r="AH11" s="1">
        <v>3.8660000000000001</v>
      </c>
      <c r="AI11" s="1">
        <v>4.0510000000000002</v>
      </c>
      <c r="AJ11" s="1">
        <v>3.7149999999999999</v>
      </c>
    </row>
    <row r="12" spans="1:37" ht="15" customHeight="1" x14ac:dyDescent="0.35">
      <c r="A12" s="7" t="s">
        <v>91</v>
      </c>
      <c r="D12" s="1">
        <v>2.887</v>
      </c>
      <c r="E12" s="1">
        <v>2.8010000000000002</v>
      </c>
      <c r="F12" s="1">
        <v>2.9769999999999999</v>
      </c>
      <c r="G12" s="1">
        <v>3.153</v>
      </c>
      <c r="H12" s="1">
        <v>3.234</v>
      </c>
      <c r="I12" s="1">
        <v>2.89</v>
      </c>
      <c r="J12" s="1">
        <v>3.3380000000000001</v>
      </c>
      <c r="K12" s="1">
        <v>3.4740000000000002</v>
      </c>
      <c r="L12" s="1">
        <v>3.8759999999999999</v>
      </c>
      <c r="M12" s="1">
        <v>4.2480000000000002</v>
      </c>
      <c r="N12" s="1">
        <v>4.12</v>
      </c>
      <c r="O12" s="1">
        <v>4.1909999999999998</v>
      </c>
      <c r="P12" s="1">
        <v>4.1660000000000004</v>
      </c>
      <c r="Q12" s="1">
        <v>3.4169999999999998</v>
      </c>
      <c r="R12" s="1">
        <v>3.331</v>
      </c>
      <c r="S12" s="1">
        <v>2.988</v>
      </c>
      <c r="T12" s="1">
        <v>3.0590000000000002</v>
      </c>
      <c r="U12" s="1">
        <v>3.0289999999999999</v>
      </c>
      <c r="V12" s="1">
        <v>2.9729999999999999</v>
      </c>
      <c r="W12" s="1">
        <v>3.2770000000000001</v>
      </c>
      <c r="X12" s="1">
        <v>2.74</v>
      </c>
      <c r="Y12" s="1">
        <v>2.472</v>
      </c>
      <c r="Z12" s="1">
        <v>2.5470000000000002</v>
      </c>
      <c r="AA12" s="1">
        <v>2.3239999999999998</v>
      </c>
      <c r="AB12" s="1">
        <v>2.4940000000000002</v>
      </c>
      <c r="AC12" s="1">
        <v>2.5819999999999999</v>
      </c>
      <c r="AD12" s="1">
        <v>2.7080000000000002</v>
      </c>
      <c r="AE12" s="1">
        <v>3.032</v>
      </c>
      <c r="AF12" s="1">
        <v>3.2850000000000001</v>
      </c>
      <c r="AG12" s="1">
        <v>3.2349999999999999</v>
      </c>
      <c r="AH12" s="1">
        <v>3.5950000000000002</v>
      </c>
      <c r="AI12" s="1">
        <v>3.67</v>
      </c>
      <c r="AJ12" s="1">
        <v>3.5819999999999999</v>
      </c>
    </row>
    <row r="13" spans="1:37" ht="15" customHeight="1" x14ac:dyDescent="0.35">
      <c r="A13" s="7" t="s">
        <v>92</v>
      </c>
      <c r="D13" s="1">
        <v>25.951000000000001</v>
      </c>
      <c r="E13" s="1">
        <v>26.013999999999999</v>
      </c>
      <c r="F13" s="1">
        <v>26.556999999999999</v>
      </c>
      <c r="G13" s="1">
        <v>26.122</v>
      </c>
      <c r="H13" s="1">
        <v>26.111000000000001</v>
      </c>
      <c r="I13" s="1">
        <v>26.457999999999998</v>
      </c>
      <c r="J13" s="1">
        <v>29.388000000000002</v>
      </c>
      <c r="K13" s="1">
        <v>29.66</v>
      </c>
      <c r="L13" s="1">
        <v>29.734999999999999</v>
      </c>
      <c r="M13" s="1">
        <v>29.544</v>
      </c>
      <c r="N13" s="1">
        <v>26.39</v>
      </c>
      <c r="O13" s="1">
        <v>30.181000000000001</v>
      </c>
      <c r="P13" s="1">
        <v>30.986999999999998</v>
      </c>
      <c r="Q13" s="1">
        <v>28.55</v>
      </c>
      <c r="R13" s="1">
        <v>29.550999999999998</v>
      </c>
      <c r="S13" s="1">
        <v>28.577999999999999</v>
      </c>
      <c r="T13" s="1">
        <v>27.824999999999999</v>
      </c>
      <c r="U13" s="1">
        <v>30.003</v>
      </c>
      <c r="V13" s="1">
        <v>29.824999999999999</v>
      </c>
      <c r="W13" s="1">
        <v>32.887999999999998</v>
      </c>
      <c r="X13" s="1">
        <v>35.232999999999997</v>
      </c>
      <c r="Y13" s="1">
        <v>32.86</v>
      </c>
      <c r="Z13" s="1">
        <v>33.631</v>
      </c>
      <c r="AA13" s="1">
        <v>34.665999999999997</v>
      </c>
      <c r="AB13" s="1">
        <v>32.866999999999997</v>
      </c>
      <c r="AC13" s="1">
        <v>33.000999999999998</v>
      </c>
      <c r="AD13" s="1">
        <v>34.789000000000001</v>
      </c>
      <c r="AE13" s="1">
        <v>34.296999999999997</v>
      </c>
      <c r="AF13" s="1">
        <v>35.579000000000001</v>
      </c>
      <c r="AG13" s="1">
        <v>35.034999999999997</v>
      </c>
      <c r="AH13" s="1">
        <v>33.709000000000003</v>
      </c>
      <c r="AI13" s="1">
        <v>37.143000000000001</v>
      </c>
      <c r="AJ13" s="1">
        <v>34.597000000000001</v>
      </c>
    </row>
    <row r="14" spans="1:37" ht="15" customHeight="1" x14ac:dyDescent="0.35">
      <c r="A14" s="7" t="s">
        <v>93</v>
      </c>
      <c r="D14" s="1">
        <v>40.427999999999997</v>
      </c>
      <c r="E14" s="1">
        <v>41.749000000000002</v>
      </c>
      <c r="F14" s="1">
        <v>41.401000000000003</v>
      </c>
      <c r="G14" s="1">
        <v>42.241</v>
      </c>
      <c r="H14" s="1">
        <v>43.856999999999999</v>
      </c>
      <c r="I14" s="1">
        <v>44.628999999999998</v>
      </c>
      <c r="J14" s="1">
        <v>46.734000000000002</v>
      </c>
      <c r="K14" s="1">
        <v>44.868000000000002</v>
      </c>
      <c r="L14" s="1">
        <v>45.045000000000002</v>
      </c>
      <c r="M14" s="1">
        <v>45.491999999999997</v>
      </c>
      <c r="N14" s="1">
        <v>44.081000000000003</v>
      </c>
      <c r="O14" s="1">
        <v>45.761000000000003</v>
      </c>
      <c r="P14" s="1">
        <v>45.768000000000001</v>
      </c>
      <c r="Q14" s="1">
        <v>43.970999999999997</v>
      </c>
      <c r="R14" s="1">
        <v>43.529000000000003</v>
      </c>
      <c r="S14" s="1">
        <v>44.23</v>
      </c>
      <c r="T14" s="1">
        <v>44.6</v>
      </c>
      <c r="U14" s="1">
        <v>45.19</v>
      </c>
      <c r="V14" s="1">
        <v>44.841000000000001</v>
      </c>
      <c r="W14" s="1">
        <v>46.417000000000002</v>
      </c>
      <c r="X14" s="1">
        <v>51.493000000000002</v>
      </c>
      <c r="Y14" s="1">
        <v>45.731000000000002</v>
      </c>
      <c r="Z14" s="1">
        <v>48.499000000000002</v>
      </c>
      <c r="AA14" s="1">
        <v>47.604999999999997</v>
      </c>
      <c r="AB14" s="1">
        <v>44.241999999999997</v>
      </c>
      <c r="AC14" s="1">
        <v>46.213000000000001</v>
      </c>
      <c r="AD14" s="1">
        <v>47.555999999999997</v>
      </c>
      <c r="AE14" s="1">
        <v>48.14</v>
      </c>
      <c r="AF14" s="1">
        <v>48.076000000000001</v>
      </c>
      <c r="AG14" s="1">
        <v>46.887</v>
      </c>
      <c r="AH14" s="1">
        <v>47.030999999999999</v>
      </c>
      <c r="AI14" s="1">
        <v>49.610999999999997</v>
      </c>
      <c r="AJ14" s="1">
        <v>44.713000000000001</v>
      </c>
    </row>
    <row r="16" spans="1:37" s="7" customFormat="1" ht="15" customHeight="1" x14ac:dyDescent="0.35">
      <c r="A16" s="7" t="s">
        <v>152</v>
      </c>
      <c r="D16" s="21">
        <f t="shared" ref="D16:AJ16" si="0">SUM(D3:D15)</f>
        <v>243.98599999999999</v>
      </c>
      <c r="E16" s="21">
        <f t="shared" si="0"/>
        <v>241.65800000000002</v>
      </c>
      <c r="F16" s="21">
        <f t="shared" si="0"/>
        <v>245.27599999999998</v>
      </c>
      <c r="G16" s="21">
        <f t="shared" si="0"/>
        <v>253.93099999999998</v>
      </c>
      <c r="H16" s="21">
        <f t="shared" si="0"/>
        <v>264.26599999999996</v>
      </c>
      <c r="I16" s="21">
        <f t="shared" si="0"/>
        <v>272.46799999999996</v>
      </c>
      <c r="J16" s="21">
        <f t="shared" si="0"/>
        <v>282.34800000000001</v>
      </c>
      <c r="K16" s="21">
        <f t="shared" si="0"/>
        <v>289.22800000000001</v>
      </c>
      <c r="L16" s="21">
        <f t="shared" si="0"/>
        <v>295.27199999999999</v>
      </c>
      <c r="M16" s="21">
        <f t="shared" si="0"/>
        <v>296.024</v>
      </c>
      <c r="N16" s="21">
        <f t="shared" si="0"/>
        <v>296.64500000000004</v>
      </c>
      <c r="O16" s="21">
        <f t="shared" si="0"/>
        <v>309.10400000000004</v>
      </c>
      <c r="P16" s="21">
        <f t="shared" si="0"/>
        <v>303.91499999999996</v>
      </c>
      <c r="Q16" s="21">
        <f t="shared" si="0"/>
        <v>307.54699999999997</v>
      </c>
      <c r="R16" s="21">
        <f t="shared" si="0"/>
        <v>313.84299999999996</v>
      </c>
      <c r="S16" s="21">
        <f t="shared" si="0"/>
        <v>313.87400000000002</v>
      </c>
      <c r="T16" s="21">
        <f t="shared" si="0"/>
        <v>316.17900000000003</v>
      </c>
      <c r="U16" s="21">
        <f t="shared" si="0"/>
        <v>322.34399999999999</v>
      </c>
      <c r="V16" s="21">
        <f t="shared" si="0"/>
        <v>327.07300000000004</v>
      </c>
      <c r="W16" s="21">
        <f t="shared" si="0"/>
        <v>312.84100000000001</v>
      </c>
      <c r="X16" s="21">
        <f t="shared" si="0"/>
        <v>326.87</v>
      </c>
      <c r="Y16" s="21">
        <f t="shared" si="0"/>
        <v>315.86199999999997</v>
      </c>
      <c r="Z16" s="21">
        <f t="shared" si="0"/>
        <v>320.70900000000006</v>
      </c>
      <c r="AA16" s="21">
        <f t="shared" si="0"/>
        <v>321.58200000000005</v>
      </c>
      <c r="AB16" s="21">
        <f t="shared" si="0"/>
        <v>318.82100000000003</v>
      </c>
      <c r="AC16" s="21">
        <f t="shared" si="0"/>
        <v>325.69</v>
      </c>
      <c r="AD16" s="21">
        <f t="shared" si="0"/>
        <v>325.39999999999998</v>
      </c>
      <c r="AE16" s="21">
        <f t="shared" si="0"/>
        <v>327.14</v>
      </c>
      <c r="AF16" s="21">
        <f t="shared" si="0"/>
        <v>332.17200000000003</v>
      </c>
      <c r="AG16" s="21">
        <f t="shared" si="0"/>
        <v>327.92300000000006</v>
      </c>
      <c r="AH16" s="21">
        <f t="shared" si="0"/>
        <v>321.495</v>
      </c>
      <c r="AI16" s="21">
        <f t="shared" si="0"/>
        <v>329.01399999999995</v>
      </c>
      <c r="AJ16" s="21">
        <f t="shared" si="0"/>
        <v>315.28399999999999</v>
      </c>
    </row>
    <row r="18" spans="1:40" ht="15" customHeight="1" x14ac:dyDescent="0.35">
      <c r="A18" s="7" t="s">
        <v>156</v>
      </c>
      <c r="D18" s="5">
        <f t="shared" ref="D18:AJ18" si="1">D16-D3</f>
        <v>217.27799999999999</v>
      </c>
      <c r="E18" s="5">
        <f t="shared" si="1"/>
        <v>213.27600000000001</v>
      </c>
      <c r="F18" s="5">
        <f t="shared" si="1"/>
        <v>215.07199999999997</v>
      </c>
      <c r="G18" s="5">
        <f t="shared" si="1"/>
        <v>222.05599999999998</v>
      </c>
      <c r="H18" s="5">
        <f t="shared" si="1"/>
        <v>229.53699999999998</v>
      </c>
      <c r="I18" s="5">
        <f t="shared" si="1"/>
        <v>237.23199999999997</v>
      </c>
      <c r="J18" s="5">
        <f t="shared" si="1"/>
        <v>243.98000000000002</v>
      </c>
      <c r="K18" s="5">
        <f t="shared" si="1"/>
        <v>249.51900000000001</v>
      </c>
      <c r="L18" s="5">
        <f t="shared" si="1"/>
        <v>256.78699999999998</v>
      </c>
      <c r="M18" s="5">
        <f t="shared" si="1"/>
        <v>258.416</v>
      </c>
      <c r="N18" s="5">
        <f t="shared" si="1"/>
        <v>253.52800000000005</v>
      </c>
      <c r="O18" s="5">
        <f t="shared" si="1"/>
        <v>262.27400000000006</v>
      </c>
      <c r="P18" s="5">
        <f t="shared" si="1"/>
        <v>255.50599999999997</v>
      </c>
      <c r="Q18" s="5">
        <f t="shared" si="1"/>
        <v>255.75099999999998</v>
      </c>
      <c r="R18" s="5">
        <f t="shared" si="1"/>
        <v>260.65099999999995</v>
      </c>
      <c r="S18" s="5">
        <f t="shared" si="1"/>
        <v>260.23400000000004</v>
      </c>
      <c r="T18" s="5">
        <f t="shared" si="1"/>
        <v>260.40300000000002</v>
      </c>
      <c r="U18" s="5">
        <f t="shared" si="1"/>
        <v>266.19499999999999</v>
      </c>
      <c r="V18" s="5">
        <f t="shared" si="1"/>
        <v>266.22000000000003</v>
      </c>
      <c r="W18" s="5">
        <f t="shared" si="1"/>
        <v>253.74</v>
      </c>
      <c r="X18" s="5">
        <f t="shared" si="1"/>
        <v>268.19</v>
      </c>
      <c r="Y18" s="5">
        <f t="shared" si="1"/>
        <v>258.23099999999999</v>
      </c>
      <c r="Z18" s="5">
        <f t="shared" si="1"/>
        <v>261.12200000000007</v>
      </c>
      <c r="AA18" s="5">
        <f t="shared" si="1"/>
        <v>261.15000000000003</v>
      </c>
      <c r="AB18" s="5">
        <f t="shared" si="1"/>
        <v>255.91700000000003</v>
      </c>
      <c r="AC18" s="5">
        <f t="shared" si="1"/>
        <v>261.16199999999998</v>
      </c>
      <c r="AD18" s="5">
        <f t="shared" si="1"/>
        <v>261.62</v>
      </c>
      <c r="AE18" s="5">
        <f t="shared" si="1"/>
        <v>262.07399999999996</v>
      </c>
      <c r="AF18" s="5">
        <f t="shared" si="1"/>
        <v>268.899</v>
      </c>
      <c r="AG18" s="5">
        <f t="shared" si="1"/>
        <v>264.79300000000006</v>
      </c>
      <c r="AH18" s="5">
        <f t="shared" si="1"/>
        <v>259.96500000000003</v>
      </c>
      <c r="AI18" s="5">
        <f t="shared" si="1"/>
        <v>270.68999999999994</v>
      </c>
      <c r="AJ18" s="5">
        <f t="shared" si="1"/>
        <v>257.904</v>
      </c>
    </row>
    <row r="19" spans="1:40" ht="15" customHeight="1" x14ac:dyDescent="0.35">
      <c r="A19" s="7" t="s">
        <v>157</v>
      </c>
      <c r="D19" s="5">
        <f>D8+D10+D11+D12+D13+D14+D9</f>
        <v>185.042</v>
      </c>
      <c r="E19" s="5">
        <f t="shared" ref="E19:AJ19" si="2">E8+E10+E11+E12+E13+E14+E9</f>
        <v>183.75799999999998</v>
      </c>
      <c r="F19" s="5">
        <f t="shared" si="2"/>
        <v>183.58099999999999</v>
      </c>
      <c r="G19" s="5">
        <f t="shared" si="2"/>
        <v>187.53200000000001</v>
      </c>
      <c r="H19" s="5">
        <f t="shared" si="2"/>
        <v>193.92399999999998</v>
      </c>
      <c r="I19" s="5">
        <f t="shared" si="2"/>
        <v>198.86399999999998</v>
      </c>
      <c r="J19" s="5">
        <f t="shared" si="2"/>
        <v>205.21200000000002</v>
      </c>
      <c r="K19" s="5">
        <f t="shared" si="2"/>
        <v>205.83100000000002</v>
      </c>
      <c r="L19" s="5">
        <f t="shared" si="2"/>
        <v>212.05799999999999</v>
      </c>
      <c r="M19" s="5">
        <f t="shared" si="2"/>
        <v>214.63799999999998</v>
      </c>
      <c r="N19" s="5">
        <f t="shared" si="2"/>
        <v>207.81900000000002</v>
      </c>
      <c r="O19" s="5">
        <f t="shared" si="2"/>
        <v>212.77700000000002</v>
      </c>
      <c r="P19" s="5">
        <f t="shared" si="2"/>
        <v>208.37199999999999</v>
      </c>
      <c r="Q19" s="5">
        <f t="shared" si="2"/>
        <v>207.023</v>
      </c>
      <c r="R19" s="5">
        <f t="shared" si="2"/>
        <v>212.523</v>
      </c>
      <c r="S19" s="5">
        <f t="shared" si="2"/>
        <v>210.91399999999999</v>
      </c>
      <c r="T19" s="5">
        <f t="shared" si="2"/>
        <v>211.18699999999998</v>
      </c>
      <c r="U19" s="5">
        <f t="shared" si="2"/>
        <v>214.87100000000001</v>
      </c>
      <c r="V19" s="5">
        <f t="shared" si="2"/>
        <v>215.393</v>
      </c>
      <c r="W19" s="5">
        <f t="shared" si="2"/>
        <v>205.99</v>
      </c>
      <c r="X19" s="5">
        <f t="shared" si="2"/>
        <v>223.05300000000003</v>
      </c>
      <c r="Y19" s="5">
        <f t="shared" si="2"/>
        <v>214.01499999999999</v>
      </c>
      <c r="Z19" s="5">
        <f t="shared" si="2"/>
        <v>216.36900000000003</v>
      </c>
      <c r="AA19" s="5">
        <f t="shared" si="2"/>
        <v>216.77</v>
      </c>
      <c r="AB19" s="5">
        <f t="shared" si="2"/>
        <v>211.69799999999998</v>
      </c>
      <c r="AC19" s="5">
        <f t="shared" si="2"/>
        <v>214.56799999999998</v>
      </c>
      <c r="AD19" s="5">
        <f t="shared" si="2"/>
        <v>218.12699999999998</v>
      </c>
      <c r="AE19" s="5">
        <f t="shared" si="2"/>
        <v>219.03100000000003</v>
      </c>
      <c r="AF19" s="5">
        <f t="shared" si="2"/>
        <v>221.39000000000001</v>
      </c>
      <c r="AG19" s="5">
        <f t="shared" si="2"/>
        <v>218.77200000000002</v>
      </c>
      <c r="AH19" s="5">
        <f t="shared" si="2"/>
        <v>214.99900000000002</v>
      </c>
      <c r="AI19" s="5">
        <f t="shared" si="2"/>
        <v>226.93799999999996</v>
      </c>
      <c r="AJ19" s="5">
        <f t="shared" si="2"/>
        <v>218.20399999999998</v>
      </c>
    </row>
    <row r="20" spans="1:40" ht="15" customHeight="1" x14ac:dyDescent="0.35">
      <c r="A20" s="7" t="s">
        <v>158</v>
      </c>
      <c r="D20" s="5">
        <f>D13+D14</f>
        <v>66.378999999999991</v>
      </c>
      <c r="E20" s="5">
        <f t="shared" ref="E20:AJ20" si="3">E13+E14</f>
        <v>67.763000000000005</v>
      </c>
      <c r="F20" s="5">
        <f t="shared" si="3"/>
        <v>67.957999999999998</v>
      </c>
      <c r="G20" s="5">
        <f t="shared" si="3"/>
        <v>68.363</v>
      </c>
      <c r="H20" s="5">
        <f t="shared" si="3"/>
        <v>69.968000000000004</v>
      </c>
      <c r="I20" s="5">
        <f t="shared" si="3"/>
        <v>71.086999999999989</v>
      </c>
      <c r="J20" s="5">
        <f t="shared" si="3"/>
        <v>76.122</v>
      </c>
      <c r="K20" s="5">
        <f t="shared" si="3"/>
        <v>74.528000000000006</v>
      </c>
      <c r="L20" s="5">
        <f t="shared" si="3"/>
        <v>74.78</v>
      </c>
      <c r="M20" s="5">
        <f t="shared" si="3"/>
        <v>75.036000000000001</v>
      </c>
      <c r="N20" s="5">
        <f t="shared" si="3"/>
        <v>70.471000000000004</v>
      </c>
      <c r="O20" s="5">
        <f t="shared" si="3"/>
        <v>75.942000000000007</v>
      </c>
      <c r="P20" s="5">
        <f t="shared" si="3"/>
        <v>76.754999999999995</v>
      </c>
      <c r="Q20" s="5">
        <f t="shared" si="3"/>
        <v>72.521000000000001</v>
      </c>
      <c r="R20" s="5">
        <f t="shared" si="3"/>
        <v>73.08</v>
      </c>
      <c r="S20" s="5">
        <f t="shared" si="3"/>
        <v>72.807999999999993</v>
      </c>
      <c r="T20" s="5">
        <f t="shared" si="3"/>
        <v>72.424999999999997</v>
      </c>
      <c r="U20" s="5">
        <f t="shared" si="3"/>
        <v>75.192999999999998</v>
      </c>
      <c r="V20" s="5">
        <f t="shared" si="3"/>
        <v>74.665999999999997</v>
      </c>
      <c r="W20" s="5">
        <f t="shared" si="3"/>
        <v>79.305000000000007</v>
      </c>
      <c r="X20" s="5">
        <f t="shared" si="3"/>
        <v>86.725999999999999</v>
      </c>
      <c r="Y20" s="5">
        <f t="shared" si="3"/>
        <v>78.591000000000008</v>
      </c>
      <c r="Z20" s="5">
        <f t="shared" si="3"/>
        <v>82.13</v>
      </c>
      <c r="AA20" s="5">
        <f t="shared" si="3"/>
        <v>82.270999999999987</v>
      </c>
      <c r="AB20" s="5">
        <f t="shared" si="3"/>
        <v>77.108999999999995</v>
      </c>
      <c r="AC20" s="5">
        <f t="shared" si="3"/>
        <v>79.213999999999999</v>
      </c>
      <c r="AD20" s="5">
        <f t="shared" si="3"/>
        <v>82.344999999999999</v>
      </c>
      <c r="AE20" s="5">
        <f t="shared" si="3"/>
        <v>82.436999999999998</v>
      </c>
      <c r="AF20" s="5">
        <f t="shared" si="3"/>
        <v>83.655000000000001</v>
      </c>
      <c r="AG20" s="5">
        <f t="shared" si="3"/>
        <v>81.921999999999997</v>
      </c>
      <c r="AH20" s="5">
        <f t="shared" si="3"/>
        <v>80.740000000000009</v>
      </c>
      <c r="AI20" s="5">
        <f t="shared" si="3"/>
        <v>86.753999999999991</v>
      </c>
      <c r="AJ20" s="5">
        <f t="shared" si="3"/>
        <v>79.31</v>
      </c>
    </row>
    <row r="21" spans="1:40" ht="15" customHeight="1" x14ac:dyDescent="0.3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40" ht="15" customHeight="1" x14ac:dyDescent="0.35">
      <c r="B22" s="50" t="s">
        <v>150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M22" s="80"/>
      <c r="AN22" s="80"/>
    </row>
    <row r="23" spans="1:40" s="7" customFormat="1" ht="15" customHeight="1" x14ac:dyDescent="0.35">
      <c r="B23" s="31">
        <v>1980</v>
      </c>
      <c r="C23" s="31">
        <v>1985</v>
      </c>
      <c r="D23" s="7" t="s">
        <v>99</v>
      </c>
      <c r="E23" s="7" t="s">
        <v>100</v>
      </c>
      <c r="F23" s="7" t="s">
        <v>101</v>
      </c>
      <c r="G23" s="7" t="s">
        <v>102</v>
      </c>
      <c r="H23" s="7" t="s">
        <v>103</v>
      </c>
      <c r="I23" s="7" t="s">
        <v>104</v>
      </c>
      <c r="J23" s="7" t="s">
        <v>105</v>
      </c>
      <c r="K23" s="7" t="s">
        <v>106</v>
      </c>
      <c r="L23" s="7" t="s">
        <v>107</v>
      </c>
      <c r="M23" s="7" t="s">
        <v>108</v>
      </c>
      <c r="N23" s="7" t="s">
        <v>109</v>
      </c>
      <c r="O23" s="7" t="s">
        <v>110</v>
      </c>
      <c r="P23" s="7" t="s">
        <v>111</v>
      </c>
      <c r="Q23" s="7" t="s">
        <v>112</v>
      </c>
      <c r="R23" s="7" t="s">
        <v>113</v>
      </c>
      <c r="S23" s="7" t="s">
        <v>114</v>
      </c>
      <c r="T23" s="7" t="s">
        <v>115</v>
      </c>
      <c r="U23" s="7" t="s">
        <v>116</v>
      </c>
      <c r="V23" s="7" t="s">
        <v>117</v>
      </c>
      <c r="W23" s="7" t="s">
        <v>118</v>
      </c>
      <c r="X23" s="7" t="s">
        <v>119</v>
      </c>
      <c r="Y23" s="7" t="s">
        <v>120</v>
      </c>
      <c r="Z23" s="7" t="s">
        <v>121</v>
      </c>
      <c r="AA23" s="7" t="s">
        <v>122</v>
      </c>
      <c r="AB23" s="7" t="s">
        <v>123</v>
      </c>
      <c r="AC23" s="7" t="s">
        <v>124</v>
      </c>
      <c r="AD23" s="7" t="s">
        <v>125</v>
      </c>
      <c r="AE23" s="7" t="s">
        <v>126</v>
      </c>
      <c r="AF23" s="7" t="s">
        <v>127</v>
      </c>
      <c r="AG23" s="7" t="s">
        <v>128</v>
      </c>
      <c r="AH23" s="7" t="s">
        <v>141</v>
      </c>
      <c r="AI23" s="7" t="s">
        <v>153</v>
      </c>
      <c r="AJ23" s="7" t="s">
        <v>154</v>
      </c>
      <c r="AK23" s="52"/>
      <c r="AL23" s="52"/>
      <c r="AM23" s="52"/>
      <c r="AN23" s="52"/>
    </row>
    <row r="24" spans="1:40" ht="15" customHeight="1" x14ac:dyDescent="0.35">
      <c r="A24" s="7" t="s">
        <v>159</v>
      </c>
      <c r="B24" s="72">
        <v>36</v>
      </c>
      <c r="C24" s="72">
        <v>39</v>
      </c>
      <c r="D24" s="1">
        <f>D14</f>
        <v>40.427999999999997</v>
      </c>
      <c r="E24" s="1">
        <f t="shared" ref="E24:AJ24" si="4">E14</f>
        <v>41.749000000000002</v>
      </c>
      <c r="F24" s="1">
        <f t="shared" si="4"/>
        <v>41.401000000000003</v>
      </c>
      <c r="G24" s="1">
        <f t="shared" si="4"/>
        <v>42.241</v>
      </c>
      <c r="H24" s="1">
        <f t="shared" si="4"/>
        <v>43.856999999999999</v>
      </c>
      <c r="I24" s="1">
        <f t="shared" si="4"/>
        <v>44.628999999999998</v>
      </c>
      <c r="J24" s="1">
        <f t="shared" si="4"/>
        <v>46.734000000000002</v>
      </c>
      <c r="K24" s="1">
        <f t="shared" si="4"/>
        <v>44.868000000000002</v>
      </c>
      <c r="L24" s="1">
        <f t="shared" si="4"/>
        <v>45.045000000000002</v>
      </c>
      <c r="M24" s="1">
        <f t="shared" si="4"/>
        <v>45.491999999999997</v>
      </c>
      <c r="N24" s="1">
        <f t="shared" si="4"/>
        <v>44.081000000000003</v>
      </c>
      <c r="O24" s="1">
        <f t="shared" si="4"/>
        <v>45.761000000000003</v>
      </c>
      <c r="P24" s="1">
        <f t="shared" si="4"/>
        <v>45.768000000000001</v>
      </c>
      <c r="Q24" s="1">
        <f t="shared" si="4"/>
        <v>43.970999999999997</v>
      </c>
      <c r="R24" s="1">
        <f t="shared" si="4"/>
        <v>43.529000000000003</v>
      </c>
      <c r="S24" s="1">
        <f t="shared" si="4"/>
        <v>44.23</v>
      </c>
      <c r="T24" s="1">
        <f t="shared" si="4"/>
        <v>44.6</v>
      </c>
      <c r="U24" s="1">
        <f t="shared" si="4"/>
        <v>45.19</v>
      </c>
      <c r="V24" s="1">
        <f t="shared" si="4"/>
        <v>44.841000000000001</v>
      </c>
      <c r="W24" s="1">
        <f t="shared" si="4"/>
        <v>46.417000000000002</v>
      </c>
      <c r="X24" s="1">
        <f t="shared" si="4"/>
        <v>51.493000000000002</v>
      </c>
      <c r="Y24" s="1">
        <f t="shared" si="4"/>
        <v>45.731000000000002</v>
      </c>
      <c r="Z24" s="1">
        <f t="shared" si="4"/>
        <v>48.499000000000002</v>
      </c>
      <c r="AA24" s="1">
        <f t="shared" si="4"/>
        <v>47.604999999999997</v>
      </c>
      <c r="AB24" s="1">
        <f t="shared" si="4"/>
        <v>44.241999999999997</v>
      </c>
      <c r="AC24" s="1">
        <f t="shared" si="4"/>
        <v>46.213000000000001</v>
      </c>
      <c r="AD24" s="1">
        <f t="shared" si="4"/>
        <v>47.555999999999997</v>
      </c>
      <c r="AE24" s="1">
        <f t="shared" si="4"/>
        <v>48.14</v>
      </c>
      <c r="AF24" s="1">
        <f t="shared" si="4"/>
        <v>48.076000000000001</v>
      </c>
      <c r="AG24" s="1">
        <f t="shared" si="4"/>
        <v>46.887</v>
      </c>
      <c r="AH24" s="1">
        <f t="shared" si="4"/>
        <v>47.030999999999999</v>
      </c>
      <c r="AI24" s="1">
        <f t="shared" si="4"/>
        <v>49.610999999999997</v>
      </c>
      <c r="AJ24" s="1">
        <f t="shared" si="4"/>
        <v>44.713000000000001</v>
      </c>
      <c r="AK24" s="53"/>
      <c r="AL24" s="53"/>
      <c r="AM24" s="53"/>
      <c r="AN24" s="53"/>
    </row>
    <row r="25" spans="1:40" ht="15" customHeight="1" x14ac:dyDescent="0.35">
      <c r="A25" s="7" t="s">
        <v>160</v>
      </c>
      <c r="B25" s="72">
        <v>21</v>
      </c>
      <c r="C25" s="72">
        <v>23</v>
      </c>
      <c r="D25" s="1">
        <f>D13</f>
        <v>25.951000000000001</v>
      </c>
      <c r="E25" s="1">
        <f t="shared" ref="E25:AJ25" si="5">E13</f>
        <v>26.013999999999999</v>
      </c>
      <c r="F25" s="1">
        <f t="shared" si="5"/>
        <v>26.556999999999999</v>
      </c>
      <c r="G25" s="1">
        <f t="shared" si="5"/>
        <v>26.122</v>
      </c>
      <c r="H25" s="1">
        <f t="shared" si="5"/>
        <v>26.111000000000001</v>
      </c>
      <c r="I25" s="1">
        <f t="shared" si="5"/>
        <v>26.457999999999998</v>
      </c>
      <c r="J25" s="1">
        <f t="shared" si="5"/>
        <v>29.388000000000002</v>
      </c>
      <c r="K25" s="1">
        <f t="shared" si="5"/>
        <v>29.66</v>
      </c>
      <c r="L25" s="1">
        <f t="shared" si="5"/>
        <v>29.734999999999999</v>
      </c>
      <c r="M25" s="1">
        <f t="shared" si="5"/>
        <v>29.544</v>
      </c>
      <c r="N25" s="1">
        <f t="shared" si="5"/>
        <v>26.39</v>
      </c>
      <c r="O25" s="1">
        <f t="shared" si="5"/>
        <v>30.181000000000001</v>
      </c>
      <c r="P25" s="1">
        <f t="shared" si="5"/>
        <v>30.986999999999998</v>
      </c>
      <c r="Q25" s="1">
        <f t="shared" si="5"/>
        <v>28.55</v>
      </c>
      <c r="R25" s="1">
        <f t="shared" si="5"/>
        <v>29.550999999999998</v>
      </c>
      <c r="S25" s="1">
        <f t="shared" si="5"/>
        <v>28.577999999999999</v>
      </c>
      <c r="T25" s="1">
        <f t="shared" si="5"/>
        <v>27.824999999999999</v>
      </c>
      <c r="U25" s="1">
        <f t="shared" si="5"/>
        <v>30.003</v>
      </c>
      <c r="V25" s="1">
        <f t="shared" si="5"/>
        <v>29.824999999999999</v>
      </c>
      <c r="W25" s="1">
        <f t="shared" si="5"/>
        <v>32.887999999999998</v>
      </c>
      <c r="X25" s="1">
        <f t="shared" si="5"/>
        <v>35.232999999999997</v>
      </c>
      <c r="Y25" s="1">
        <f t="shared" si="5"/>
        <v>32.86</v>
      </c>
      <c r="Z25" s="1">
        <f t="shared" si="5"/>
        <v>33.631</v>
      </c>
      <c r="AA25" s="1">
        <f t="shared" si="5"/>
        <v>34.665999999999997</v>
      </c>
      <c r="AB25" s="1">
        <f t="shared" si="5"/>
        <v>32.866999999999997</v>
      </c>
      <c r="AC25" s="1">
        <f t="shared" si="5"/>
        <v>33.000999999999998</v>
      </c>
      <c r="AD25" s="1">
        <f t="shared" si="5"/>
        <v>34.789000000000001</v>
      </c>
      <c r="AE25" s="1">
        <f t="shared" si="5"/>
        <v>34.296999999999997</v>
      </c>
      <c r="AF25" s="1">
        <f t="shared" si="5"/>
        <v>35.579000000000001</v>
      </c>
      <c r="AG25" s="1">
        <f t="shared" si="5"/>
        <v>35.034999999999997</v>
      </c>
      <c r="AH25" s="1">
        <f t="shared" si="5"/>
        <v>33.709000000000003</v>
      </c>
      <c r="AI25" s="1">
        <f t="shared" si="5"/>
        <v>37.143000000000001</v>
      </c>
      <c r="AJ25" s="1">
        <f t="shared" si="5"/>
        <v>34.597000000000001</v>
      </c>
      <c r="AK25" s="53"/>
      <c r="AL25" s="53"/>
      <c r="AM25" s="53"/>
      <c r="AN25" s="53"/>
    </row>
    <row r="26" spans="1:40" ht="15" customHeight="1" x14ac:dyDescent="0.35">
      <c r="A26" s="7" t="s">
        <v>155</v>
      </c>
      <c r="B26" s="72">
        <v>72</v>
      </c>
      <c r="C26" s="72">
        <v>75</v>
      </c>
      <c r="D26" s="1">
        <f>D4+D8</f>
        <v>78.650999999999996</v>
      </c>
      <c r="E26" s="1">
        <f t="shared" ref="E26:AJ26" si="6">E4+E8</f>
        <v>76.405000000000001</v>
      </c>
      <c r="F26" s="1">
        <f t="shared" si="6"/>
        <v>76.784999999999997</v>
      </c>
      <c r="G26" s="1">
        <f t="shared" si="6"/>
        <v>78.125</v>
      </c>
      <c r="H26" s="1">
        <f t="shared" si="6"/>
        <v>83.060999999999993</v>
      </c>
      <c r="I26" s="1">
        <f t="shared" si="6"/>
        <v>83.23899999999999</v>
      </c>
      <c r="J26" s="1">
        <f t="shared" si="6"/>
        <v>82.465999999999994</v>
      </c>
      <c r="K26" s="1">
        <f t="shared" si="6"/>
        <v>84.294000000000011</v>
      </c>
      <c r="L26" s="1">
        <f t="shared" si="6"/>
        <v>88.006</v>
      </c>
      <c r="M26" s="1">
        <f t="shared" si="6"/>
        <v>87.537000000000006</v>
      </c>
      <c r="N26" s="1">
        <f t="shared" si="6"/>
        <v>88.531999999999996</v>
      </c>
      <c r="O26" s="1">
        <f t="shared" si="6"/>
        <v>84.930999999999997</v>
      </c>
      <c r="P26" s="1">
        <f t="shared" si="6"/>
        <v>80.557000000000002</v>
      </c>
      <c r="Q26" s="1">
        <f t="shared" si="6"/>
        <v>83.225999999999999</v>
      </c>
      <c r="R26" s="1">
        <f t="shared" si="6"/>
        <v>86.86</v>
      </c>
      <c r="S26" s="1">
        <f t="shared" si="6"/>
        <v>86.216999999999999</v>
      </c>
      <c r="T26" s="1">
        <f t="shared" si="6"/>
        <v>84.772000000000006</v>
      </c>
      <c r="U26" s="1">
        <f t="shared" si="6"/>
        <v>83.597000000000008</v>
      </c>
      <c r="V26" s="1">
        <f t="shared" si="6"/>
        <v>83.750999999999991</v>
      </c>
      <c r="W26" s="1">
        <f t="shared" si="6"/>
        <v>70.968000000000004</v>
      </c>
      <c r="X26" s="1">
        <f t="shared" si="6"/>
        <v>77.040999999999997</v>
      </c>
      <c r="Y26" s="1">
        <f t="shared" si="6"/>
        <v>76.086000000000013</v>
      </c>
      <c r="Z26" s="1">
        <f t="shared" si="6"/>
        <v>73.241</v>
      </c>
      <c r="AA26" s="1">
        <f t="shared" si="6"/>
        <v>74.671000000000006</v>
      </c>
      <c r="AB26" s="1">
        <f t="shared" si="6"/>
        <v>72.69</v>
      </c>
      <c r="AC26" s="1">
        <f t="shared" si="6"/>
        <v>74.414000000000001</v>
      </c>
      <c r="AD26" s="1">
        <f t="shared" si="6"/>
        <v>73.569000000000003</v>
      </c>
      <c r="AE26" s="1">
        <f t="shared" si="6"/>
        <v>75.322999999999993</v>
      </c>
      <c r="AF26" s="1">
        <f t="shared" si="6"/>
        <v>76.338999999999999</v>
      </c>
      <c r="AG26" s="1">
        <f t="shared" si="6"/>
        <v>75.491</v>
      </c>
      <c r="AH26" s="1">
        <f t="shared" si="6"/>
        <v>76.387</v>
      </c>
      <c r="AI26" s="1">
        <f t="shared" si="6"/>
        <v>80.213999999999999</v>
      </c>
      <c r="AJ26" s="1">
        <f t="shared" si="6"/>
        <v>76.959000000000003</v>
      </c>
      <c r="AK26" s="53"/>
      <c r="AL26" s="53"/>
      <c r="AM26" s="53"/>
      <c r="AN26" s="53"/>
    </row>
    <row r="27" spans="1:40" ht="15" customHeight="1" x14ac:dyDescent="0.35">
      <c r="A27" s="7" t="s">
        <v>161</v>
      </c>
      <c r="B27" s="72">
        <v>12</v>
      </c>
      <c r="C27" s="72">
        <v>14</v>
      </c>
      <c r="D27" s="1">
        <f>D7</f>
        <v>14.917</v>
      </c>
      <c r="E27" s="1">
        <f t="shared" ref="E27:AJ27" si="7">E7</f>
        <v>12.837999999999999</v>
      </c>
      <c r="F27" s="1">
        <f t="shared" si="7"/>
        <v>13.115</v>
      </c>
      <c r="G27" s="1">
        <f t="shared" si="7"/>
        <v>14.797000000000001</v>
      </c>
      <c r="H27" s="1">
        <f t="shared" si="7"/>
        <v>15.25</v>
      </c>
      <c r="I27" s="1">
        <f t="shared" si="7"/>
        <v>20.334</v>
      </c>
      <c r="J27" s="1">
        <f t="shared" si="7"/>
        <v>20.369</v>
      </c>
      <c r="K27" s="1">
        <f t="shared" si="7"/>
        <v>23.442</v>
      </c>
      <c r="L27" s="1">
        <f t="shared" si="7"/>
        <v>24.544</v>
      </c>
      <c r="M27" s="1">
        <f t="shared" si="7"/>
        <v>23.622</v>
      </c>
      <c r="N27" s="1">
        <f t="shared" si="7"/>
        <v>23.495000000000001</v>
      </c>
      <c r="O27" s="1">
        <f t="shared" si="7"/>
        <v>28.367999999999999</v>
      </c>
      <c r="P27" s="1">
        <f t="shared" si="7"/>
        <v>26.745000000000001</v>
      </c>
      <c r="Q27" s="1">
        <f t="shared" si="7"/>
        <v>28.867000000000001</v>
      </c>
      <c r="R27" s="1">
        <f t="shared" si="7"/>
        <v>27.335999999999999</v>
      </c>
      <c r="S27" s="1">
        <f t="shared" si="7"/>
        <v>26.946000000000002</v>
      </c>
      <c r="T27" s="1">
        <f t="shared" si="7"/>
        <v>27.164999999999999</v>
      </c>
      <c r="U27" s="1">
        <f t="shared" si="7"/>
        <v>28.347999999999999</v>
      </c>
      <c r="V27" s="1">
        <f t="shared" si="7"/>
        <v>29.428000000000001</v>
      </c>
      <c r="W27" s="1">
        <f t="shared" si="7"/>
        <v>26.821999999999999</v>
      </c>
      <c r="X27" s="1">
        <f t="shared" si="7"/>
        <v>25.388000000000002</v>
      </c>
      <c r="Y27" s="1">
        <f t="shared" si="7"/>
        <v>26.39</v>
      </c>
      <c r="Z27" s="1">
        <f t="shared" si="7"/>
        <v>25.507000000000001</v>
      </c>
      <c r="AA27" s="1">
        <f t="shared" si="7"/>
        <v>25.516999999999999</v>
      </c>
      <c r="AB27" s="1">
        <f t="shared" si="7"/>
        <v>26.736000000000001</v>
      </c>
      <c r="AC27" s="1">
        <f t="shared" si="7"/>
        <v>27.693999999999999</v>
      </c>
      <c r="AD27" s="1">
        <f t="shared" si="7"/>
        <v>25.898</v>
      </c>
      <c r="AE27" s="1">
        <f t="shared" si="7"/>
        <v>24.152999999999999</v>
      </c>
      <c r="AF27" s="1">
        <f t="shared" si="7"/>
        <v>28.727</v>
      </c>
      <c r="AG27" s="1">
        <f t="shared" si="7"/>
        <v>28.963999999999999</v>
      </c>
      <c r="AH27" s="1">
        <f t="shared" si="7"/>
        <v>28.309000000000001</v>
      </c>
      <c r="AI27" s="1">
        <f t="shared" si="7"/>
        <v>27.117000000000001</v>
      </c>
      <c r="AJ27" s="1">
        <f t="shared" si="7"/>
        <v>23.314</v>
      </c>
      <c r="AK27" s="53"/>
      <c r="AL27" s="53"/>
      <c r="AM27" s="53"/>
      <c r="AN27" s="53"/>
    </row>
    <row r="28" spans="1:40" ht="15" customHeight="1" x14ac:dyDescent="0.35">
      <c r="A28" s="7" t="s">
        <v>162</v>
      </c>
      <c r="B28" s="72">
        <v>31</v>
      </c>
      <c r="C28" s="72">
        <v>37</v>
      </c>
      <c r="D28" s="1">
        <f>D10</f>
        <v>39.628999999999998</v>
      </c>
      <c r="E28" s="1">
        <f t="shared" ref="E28:AJ28" si="8">E10</f>
        <v>38.664000000000001</v>
      </c>
      <c r="F28" s="1">
        <f t="shared" si="8"/>
        <v>39.493000000000002</v>
      </c>
      <c r="G28" s="1">
        <f t="shared" si="8"/>
        <v>40.636000000000003</v>
      </c>
      <c r="H28" s="1">
        <f t="shared" si="8"/>
        <v>40.484000000000002</v>
      </c>
      <c r="I28" s="1">
        <f t="shared" si="8"/>
        <v>43.183999999999997</v>
      </c>
      <c r="J28" s="1">
        <f t="shared" si="8"/>
        <v>45.182000000000002</v>
      </c>
      <c r="K28" s="1">
        <f t="shared" si="8"/>
        <v>46.158999999999999</v>
      </c>
      <c r="L28" s="1">
        <f t="shared" si="8"/>
        <v>47.366999999999997</v>
      </c>
      <c r="M28" s="1">
        <f t="shared" si="8"/>
        <v>49.887</v>
      </c>
      <c r="N28" s="1">
        <f t="shared" si="8"/>
        <v>46.895000000000003</v>
      </c>
      <c r="O28" s="1">
        <f t="shared" si="8"/>
        <v>48.226999999999997</v>
      </c>
      <c r="P28" s="1">
        <f t="shared" si="8"/>
        <v>47.878</v>
      </c>
      <c r="Q28" s="1">
        <f t="shared" si="8"/>
        <v>49.927</v>
      </c>
      <c r="R28" s="1">
        <f t="shared" si="8"/>
        <v>50.771000000000001</v>
      </c>
      <c r="S28" s="1">
        <f t="shared" si="8"/>
        <v>51.012</v>
      </c>
      <c r="T28" s="1">
        <f t="shared" si="8"/>
        <v>52.988999999999997</v>
      </c>
      <c r="U28" s="1">
        <f t="shared" si="8"/>
        <v>54.405000000000001</v>
      </c>
      <c r="V28" s="1">
        <f t="shared" si="8"/>
        <v>54.158999999999999</v>
      </c>
      <c r="W28" s="1">
        <f t="shared" si="8"/>
        <v>53.469000000000001</v>
      </c>
      <c r="X28" s="1">
        <f t="shared" si="8"/>
        <v>55.720999999999997</v>
      </c>
      <c r="Y28" s="1">
        <f t="shared" si="8"/>
        <v>55.859000000000002</v>
      </c>
      <c r="Z28" s="1">
        <f t="shared" si="8"/>
        <v>56.615000000000002</v>
      </c>
      <c r="AA28" s="1">
        <f t="shared" si="8"/>
        <v>56.738</v>
      </c>
      <c r="AB28" s="1">
        <f t="shared" si="8"/>
        <v>58.085999999999999</v>
      </c>
      <c r="AC28" s="1">
        <f t="shared" si="8"/>
        <v>57.665999999999997</v>
      </c>
      <c r="AD28" s="1">
        <f t="shared" si="8"/>
        <v>57.774000000000001</v>
      </c>
      <c r="AE28" s="1">
        <f t="shared" si="8"/>
        <v>57.097999999999999</v>
      </c>
      <c r="AF28" s="1">
        <f t="shared" si="8"/>
        <v>56.728999999999999</v>
      </c>
      <c r="AG28" s="1">
        <f t="shared" si="8"/>
        <v>56.125999999999998</v>
      </c>
      <c r="AH28" s="1">
        <f t="shared" si="8"/>
        <v>52.741</v>
      </c>
      <c r="AI28" s="1">
        <f t="shared" si="8"/>
        <v>53.976999999999997</v>
      </c>
      <c r="AJ28" s="1">
        <f t="shared" si="8"/>
        <v>55.887</v>
      </c>
      <c r="AK28" s="53"/>
      <c r="AL28" s="53"/>
      <c r="AM28" s="53"/>
      <c r="AN28" s="53"/>
    </row>
    <row r="29" spans="1:40" ht="15" customHeight="1" x14ac:dyDescent="0.35">
      <c r="A29" s="7" t="s">
        <v>163</v>
      </c>
      <c r="B29" s="72">
        <v>20</v>
      </c>
      <c r="C29" s="72">
        <v>26</v>
      </c>
      <c r="D29" s="1">
        <f>D3</f>
        <v>26.707999999999998</v>
      </c>
      <c r="E29" s="1">
        <f t="shared" ref="E29:AJ29" si="9">E3</f>
        <v>28.382000000000001</v>
      </c>
      <c r="F29" s="1">
        <f t="shared" si="9"/>
        <v>30.204000000000001</v>
      </c>
      <c r="G29" s="1">
        <f t="shared" si="9"/>
        <v>31.875</v>
      </c>
      <c r="H29" s="1">
        <f t="shared" si="9"/>
        <v>34.728999999999999</v>
      </c>
      <c r="I29" s="1">
        <f t="shared" si="9"/>
        <v>35.235999999999997</v>
      </c>
      <c r="J29" s="1">
        <f t="shared" si="9"/>
        <v>38.368000000000002</v>
      </c>
      <c r="K29" s="1">
        <f t="shared" si="9"/>
        <v>39.709000000000003</v>
      </c>
      <c r="L29" s="1">
        <f t="shared" si="9"/>
        <v>38.484999999999999</v>
      </c>
      <c r="M29" s="1">
        <f t="shared" si="9"/>
        <v>37.607999999999997</v>
      </c>
      <c r="N29" s="1">
        <f t="shared" si="9"/>
        <v>43.116999999999997</v>
      </c>
      <c r="O29" s="1">
        <f t="shared" si="9"/>
        <v>46.83</v>
      </c>
      <c r="P29" s="1">
        <f t="shared" si="9"/>
        <v>48.408999999999999</v>
      </c>
      <c r="Q29" s="1">
        <f t="shared" si="9"/>
        <v>51.795999999999999</v>
      </c>
      <c r="R29" s="1">
        <f t="shared" si="9"/>
        <v>53.192</v>
      </c>
      <c r="S29" s="1">
        <f t="shared" si="9"/>
        <v>53.64</v>
      </c>
      <c r="T29" s="1">
        <f t="shared" si="9"/>
        <v>55.776000000000003</v>
      </c>
      <c r="U29" s="1">
        <f t="shared" si="9"/>
        <v>56.149000000000001</v>
      </c>
      <c r="V29" s="1">
        <f t="shared" si="9"/>
        <v>60.853000000000002</v>
      </c>
      <c r="W29" s="1">
        <f t="shared" si="9"/>
        <v>59.100999999999999</v>
      </c>
      <c r="X29" s="1">
        <f t="shared" si="9"/>
        <v>58.68</v>
      </c>
      <c r="Y29" s="1">
        <f t="shared" si="9"/>
        <v>57.631</v>
      </c>
      <c r="Z29" s="1">
        <f t="shared" si="9"/>
        <v>59.587000000000003</v>
      </c>
      <c r="AA29" s="1">
        <f t="shared" si="9"/>
        <v>60.432000000000002</v>
      </c>
      <c r="AB29" s="1">
        <f t="shared" si="9"/>
        <v>62.904000000000003</v>
      </c>
      <c r="AC29" s="1">
        <f t="shared" si="9"/>
        <v>64.528000000000006</v>
      </c>
      <c r="AD29" s="1">
        <f t="shared" si="9"/>
        <v>63.78</v>
      </c>
      <c r="AE29" s="1">
        <f t="shared" si="9"/>
        <v>65.066000000000003</v>
      </c>
      <c r="AF29" s="1">
        <f t="shared" si="9"/>
        <v>63.273000000000003</v>
      </c>
      <c r="AG29" s="1">
        <f t="shared" si="9"/>
        <v>63.13</v>
      </c>
      <c r="AH29" s="1">
        <f t="shared" si="9"/>
        <v>61.53</v>
      </c>
      <c r="AI29" s="1">
        <f t="shared" si="9"/>
        <v>58.323999999999998</v>
      </c>
      <c r="AJ29" s="1">
        <f t="shared" si="9"/>
        <v>57.38</v>
      </c>
      <c r="AK29" s="53"/>
      <c r="AL29" s="53"/>
      <c r="AM29" s="53"/>
      <c r="AN29" s="53"/>
    </row>
    <row r="30" spans="1:40" ht="15" customHeight="1" x14ac:dyDescent="0.35">
      <c r="A30" s="7" t="s">
        <v>164</v>
      </c>
      <c r="B30" s="72">
        <v>7</v>
      </c>
      <c r="C30" s="72">
        <v>8</v>
      </c>
      <c r="D30" s="1">
        <f>D9+D11+D12</f>
        <v>7.9250000000000007</v>
      </c>
      <c r="E30" s="1">
        <f t="shared" ref="E30:AJ30" si="10">E9+E11+E12</f>
        <v>7.7960000000000003</v>
      </c>
      <c r="F30" s="1">
        <f t="shared" si="10"/>
        <v>7.8030000000000008</v>
      </c>
      <c r="G30" s="1">
        <f t="shared" si="10"/>
        <v>9.1010000000000009</v>
      </c>
      <c r="H30" s="1">
        <f t="shared" si="10"/>
        <v>9.0350000000000001</v>
      </c>
      <c r="I30" s="1">
        <f t="shared" si="10"/>
        <v>8.7309999999999999</v>
      </c>
      <c r="J30" s="1">
        <f t="shared" si="10"/>
        <v>9.9050000000000011</v>
      </c>
      <c r="K30" s="1">
        <f t="shared" si="10"/>
        <v>9.6129999999999995</v>
      </c>
      <c r="L30" s="1">
        <f t="shared" si="10"/>
        <v>10.804</v>
      </c>
      <c r="M30" s="1">
        <f t="shared" si="10"/>
        <v>11.196000000000002</v>
      </c>
      <c r="N30" s="1">
        <f t="shared" si="10"/>
        <v>10.618</v>
      </c>
      <c r="O30" s="1">
        <f t="shared" si="10"/>
        <v>11.396999999999998</v>
      </c>
      <c r="P30" s="1">
        <f t="shared" si="10"/>
        <v>11.128</v>
      </c>
      <c r="Q30" s="1">
        <f t="shared" si="10"/>
        <v>10.115</v>
      </c>
      <c r="R30" s="1">
        <f t="shared" si="10"/>
        <v>10.076000000000001</v>
      </c>
      <c r="S30" s="1">
        <f t="shared" si="10"/>
        <v>9.8989999999999991</v>
      </c>
      <c r="T30" s="1">
        <f t="shared" si="10"/>
        <v>10.151</v>
      </c>
      <c r="U30" s="1">
        <f t="shared" si="10"/>
        <v>10.653</v>
      </c>
      <c r="V30" s="1">
        <f t="shared" si="10"/>
        <v>10.747999999999999</v>
      </c>
      <c r="W30" s="1">
        <f t="shared" si="10"/>
        <v>10.881</v>
      </c>
      <c r="X30" s="1">
        <f t="shared" si="10"/>
        <v>10.725</v>
      </c>
      <c r="Y30" s="1">
        <f t="shared" si="10"/>
        <v>10.01</v>
      </c>
      <c r="Z30" s="1">
        <f t="shared" si="10"/>
        <v>10.821000000000002</v>
      </c>
      <c r="AA30" s="1">
        <f t="shared" si="10"/>
        <v>11.147</v>
      </c>
      <c r="AB30" s="1">
        <f t="shared" si="10"/>
        <v>10.696999999999999</v>
      </c>
      <c r="AC30" s="1">
        <f t="shared" si="10"/>
        <v>10.811</v>
      </c>
      <c r="AD30" s="1">
        <f t="shared" si="10"/>
        <v>11.064</v>
      </c>
      <c r="AE30" s="1">
        <f t="shared" si="10"/>
        <v>11.811999999999999</v>
      </c>
      <c r="AF30" s="1">
        <f t="shared" si="10"/>
        <v>12.423</v>
      </c>
      <c r="AG30" s="1">
        <f t="shared" si="10"/>
        <v>11.815999999999999</v>
      </c>
      <c r="AH30" s="1">
        <f t="shared" si="10"/>
        <v>11.932</v>
      </c>
      <c r="AI30" s="1">
        <f t="shared" si="10"/>
        <v>12.616999999999999</v>
      </c>
      <c r="AJ30" s="1">
        <f t="shared" si="10"/>
        <v>11.824999999999999</v>
      </c>
      <c r="AK30" s="53"/>
      <c r="AL30" s="53"/>
      <c r="AM30" s="53"/>
      <c r="AN30" s="53"/>
    </row>
    <row r="31" spans="1:40" ht="15" customHeight="1" x14ac:dyDescent="0.35">
      <c r="A31" s="7" t="s">
        <v>165</v>
      </c>
      <c r="B31">
        <v>9</v>
      </c>
      <c r="C31" s="72">
        <v>11</v>
      </c>
      <c r="D31" s="72">
        <v>11</v>
      </c>
      <c r="E31" s="1">
        <f t="shared" ref="E31:AJ31" si="11">E5+E6</f>
        <v>9.8099999999999987</v>
      </c>
      <c r="F31" s="1">
        <f t="shared" si="11"/>
        <v>9.9179999999999993</v>
      </c>
      <c r="G31" s="1">
        <f t="shared" si="11"/>
        <v>11.033999999999999</v>
      </c>
      <c r="H31" s="1">
        <f t="shared" si="11"/>
        <v>11.739000000000001</v>
      </c>
      <c r="I31" s="1">
        <f t="shared" si="11"/>
        <v>10.657</v>
      </c>
      <c r="J31" s="1">
        <f t="shared" si="11"/>
        <v>9.9359999999999999</v>
      </c>
      <c r="K31" s="1">
        <f t="shared" si="11"/>
        <v>11.483000000000001</v>
      </c>
      <c r="L31" s="1">
        <f t="shared" si="11"/>
        <v>11.286</v>
      </c>
      <c r="M31" s="1">
        <f t="shared" si="11"/>
        <v>11.138</v>
      </c>
      <c r="N31" s="1">
        <f t="shared" si="11"/>
        <v>13.516999999999999</v>
      </c>
      <c r="O31" s="1">
        <f t="shared" si="11"/>
        <v>13.408999999999999</v>
      </c>
      <c r="P31" s="1">
        <f t="shared" si="11"/>
        <v>12.443000000000001</v>
      </c>
      <c r="Q31" s="1">
        <f t="shared" si="11"/>
        <v>11.095000000000001</v>
      </c>
      <c r="R31" s="1">
        <f t="shared" si="11"/>
        <v>12.528</v>
      </c>
      <c r="S31" s="1">
        <f t="shared" si="11"/>
        <v>13.352</v>
      </c>
      <c r="T31" s="1">
        <f t="shared" si="11"/>
        <v>12.901</v>
      </c>
      <c r="U31" s="1">
        <f t="shared" si="11"/>
        <v>13.998999999999999</v>
      </c>
      <c r="V31" s="1">
        <f t="shared" si="11"/>
        <v>13.468</v>
      </c>
      <c r="W31" s="1">
        <f t="shared" si="11"/>
        <v>12.295</v>
      </c>
      <c r="X31" s="1">
        <f t="shared" si="11"/>
        <v>12.589</v>
      </c>
      <c r="Y31" s="1">
        <f t="shared" si="11"/>
        <v>11.294999999999998</v>
      </c>
      <c r="Z31" s="1">
        <f t="shared" si="11"/>
        <v>12.808</v>
      </c>
      <c r="AA31" s="1">
        <f t="shared" si="11"/>
        <v>10.806000000000001</v>
      </c>
      <c r="AB31" s="1">
        <f t="shared" si="11"/>
        <v>10.598999999999998</v>
      </c>
      <c r="AC31" s="1">
        <f t="shared" si="11"/>
        <v>11.363</v>
      </c>
      <c r="AD31" s="1">
        <f t="shared" si="11"/>
        <v>10.97</v>
      </c>
      <c r="AE31" s="1">
        <f t="shared" si="11"/>
        <v>11.250999999999999</v>
      </c>
      <c r="AF31" s="1">
        <f t="shared" si="11"/>
        <v>11.026</v>
      </c>
      <c r="AG31" s="1">
        <f t="shared" si="11"/>
        <v>10.474</v>
      </c>
      <c r="AH31" s="1">
        <f t="shared" si="11"/>
        <v>9.8559999999999999</v>
      </c>
      <c r="AI31" s="1">
        <f t="shared" si="11"/>
        <v>10.010999999999999</v>
      </c>
      <c r="AJ31" s="1">
        <f t="shared" si="11"/>
        <v>10.609000000000002</v>
      </c>
      <c r="AK31" s="53"/>
      <c r="AL31" s="53"/>
      <c r="AM31" s="53"/>
      <c r="AN31" s="53"/>
    </row>
    <row r="32" spans="1:40" ht="15" customHeight="1" x14ac:dyDescent="0.35">
      <c r="AK32" s="53"/>
      <c r="AL32" s="53"/>
      <c r="AM32" s="54"/>
      <c r="AN32" s="54"/>
    </row>
    <row r="33" spans="1:40" ht="15" customHeight="1" x14ac:dyDescent="0.35">
      <c r="A33" s="7" t="s">
        <v>166</v>
      </c>
      <c r="B33" s="5">
        <f t="shared" ref="B33:C33" si="12">SUM(B24:B32)</f>
        <v>208</v>
      </c>
      <c r="C33" s="5">
        <f t="shared" si="12"/>
        <v>233</v>
      </c>
      <c r="D33" s="5">
        <f>SUM(D24:D32)</f>
        <v>245.20899999999997</v>
      </c>
      <c r="E33" s="5">
        <f t="shared" ref="E33:AJ33" si="13">SUM(E24:E32)</f>
        <v>241.65800000000002</v>
      </c>
      <c r="F33" s="5">
        <f t="shared" si="13"/>
        <v>245.27600000000001</v>
      </c>
      <c r="G33" s="5">
        <f t="shared" si="13"/>
        <v>253.93099999999998</v>
      </c>
      <c r="H33" s="5">
        <f t="shared" si="13"/>
        <v>264.26600000000002</v>
      </c>
      <c r="I33" s="5">
        <f t="shared" si="13"/>
        <v>272.46799999999996</v>
      </c>
      <c r="J33" s="5">
        <f t="shared" si="13"/>
        <v>282.34800000000001</v>
      </c>
      <c r="K33" s="5">
        <f t="shared" si="13"/>
        <v>289.22800000000001</v>
      </c>
      <c r="L33" s="5">
        <f t="shared" si="13"/>
        <v>295.27199999999999</v>
      </c>
      <c r="M33" s="5">
        <f t="shared" si="13"/>
        <v>296.024</v>
      </c>
      <c r="N33" s="5">
        <f t="shared" si="13"/>
        <v>296.64499999999998</v>
      </c>
      <c r="O33" s="5">
        <f t="shared" si="13"/>
        <v>309.10399999999998</v>
      </c>
      <c r="P33" s="5">
        <f t="shared" si="13"/>
        <v>303.91499999999996</v>
      </c>
      <c r="Q33" s="5">
        <f t="shared" si="13"/>
        <v>307.54700000000003</v>
      </c>
      <c r="R33" s="5">
        <f t="shared" si="13"/>
        <v>313.84300000000007</v>
      </c>
      <c r="S33" s="5">
        <f t="shared" si="13"/>
        <v>313.87399999999997</v>
      </c>
      <c r="T33" s="5">
        <f t="shared" si="13"/>
        <v>316.17900000000003</v>
      </c>
      <c r="U33" s="5">
        <f t="shared" si="13"/>
        <v>322.34400000000005</v>
      </c>
      <c r="V33" s="5">
        <f t="shared" si="13"/>
        <v>327.07299999999998</v>
      </c>
      <c r="W33" s="5">
        <f t="shared" si="13"/>
        <v>312.84100000000007</v>
      </c>
      <c r="X33" s="5">
        <f t="shared" si="13"/>
        <v>326.87</v>
      </c>
      <c r="Y33" s="5">
        <f t="shared" si="13"/>
        <v>315.86200000000002</v>
      </c>
      <c r="Z33" s="5">
        <f t="shared" si="13"/>
        <v>320.709</v>
      </c>
      <c r="AA33" s="5">
        <f t="shared" si="13"/>
        <v>321.58199999999999</v>
      </c>
      <c r="AB33" s="5">
        <f t="shared" si="13"/>
        <v>318.82099999999997</v>
      </c>
      <c r="AC33" s="5">
        <f t="shared" si="13"/>
        <v>325.68999999999994</v>
      </c>
      <c r="AD33" s="5">
        <f t="shared" si="13"/>
        <v>325.40000000000003</v>
      </c>
      <c r="AE33" s="5">
        <f t="shared" si="13"/>
        <v>327.14</v>
      </c>
      <c r="AF33" s="5">
        <f t="shared" si="13"/>
        <v>332.17200000000003</v>
      </c>
      <c r="AG33" s="5">
        <f t="shared" si="13"/>
        <v>327.923</v>
      </c>
      <c r="AH33" s="5">
        <f t="shared" si="13"/>
        <v>321.495</v>
      </c>
      <c r="AI33" s="5">
        <f t="shared" si="13"/>
        <v>329.01400000000001</v>
      </c>
      <c r="AJ33" s="5">
        <f t="shared" si="13"/>
        <v>315.28399999999999</v>
      </c>
      <c r="AK33" s="53"/>
      <c r="AL33" s="53"/>
      <c r="AM33" s="53"/>
      <c r="AN33" s="53"/>
    </row>
  </sheetData>
  <mergeCells count="1">
    <mergeCell ref="AM22:AN22"/>
  </mergeCells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22D5B-0ADA-4992-A93F-EBEE580640E0}">
  <sheetPr>
    <tabColor theme="9" tint="0.39997558519241921"/>
  </sheetPr>
  <dimension ref="A1:AQ52"/>
  <sheetViews>
    <sheetView zoomScale="59" zoomScaleNormal="59" workbookViewId="0">
      <pane xSplit="1" ySplit="1" topLeftCell="B2" activePane="bottomRight" state="frozen"/>
      <selection activeCell="H32" sqref="H32"/>
      <selection pane="topRight" activeCell="H32" sqref="H32"/>
      <selection pane="bottomLeft" activeCell="H32" sqref="H32"/>
      <selection pane="bottomRight" activeCell="H32" sqref="H32"/>
    </sheetView>
  </sheetViews>
  <sheetFormatPr baseColWidth="10" defaultColWidth="11.453125" defaultRowHeight="15" customHeight="1" x14ac:dyDescent="0.35"/>
  <cols>
    <col min="1" max="1" width="18.6328125" style="7" customWidth="1"/>
    <col min="2" max="9" width="7" style="7" customWidth="1"/>
    <col min="10" max="10" width="6.6328125" customWidth="1"/>
    <col min="11" max="42" width="6" bestFit="1" customWidth="1"/>
  </cols>
  <sheetData>
    <row r="1" spans="1:43" ht="14.5" x14ac:dyDescent="0.35">
      <c r="A1" s="7" t="s">
        <v>138</v>
      </c>
      <c r="J1" t="s">
        <v>11</v>
      </c>
    </row>
    <row r="2" spans="1:43" ht="14.5" x14ac:dyDescent="0.35">
      <c r="J2" s="7" t="s">
        <v>99</v>
      </c>
      <c r="K2" s="7" t="s">
        <v>100</v>
      </c>
      <c r="L2" s="7" t="s">
        <v>101</v>
      </c>
      <c r="M2" s="7" t="s">
        <v>102</v>
      </c>
      <c r="N2" s="7" t="s">
        <v>103</v>
      </c>
      <c r="O2" s="7" t="s">
        <v>104</v>
      </c>
      <c r="P2" s="7" t="s">
        <v>105</v>
      </c>
      <c r="Q2" s="7" t="s">
        <v>106</v>
      </c>
      <c r="R2" s="7" t="s">
        <v>107</v>
      </c>
      <c r="S2" s="7" t="s">
        <v>108</v>
      </c>
      <c r="T2" s="7" t="s">
        <v>109</v>
      </c>
      <c r="U2" s="7" t="s">
        <v>110</v>
      </c>
      <c r="V2" s="7" t="s">
        <v>111</v>
      </c>
      <c r="W2" s="7" t="s">
        <v>112</v>
      </c>
      <c r="X2" s="7" t="s">
        <v>113</v>
      </c>
      <c r="Y2" s="7" t="s">
        <v>114</v>
      </c>
      <c r="Z2" s="7" t="s">
        <v>115</v>
      </c>
      <c r="AA2" s="7" t="s">
        <v>116</v>
      </c>
      <c r="AB2" s="7" t="s">
        <v>117</v>
      </c>
      <c r="AC2" s="7" t="s">
        <v>118</v>
      </c>
      <c r="AD2" s="7" t="s">
        <v>119</v>
      </c>
      <c r="AE2" s="7" t="s">
        <v>120</v>
      </c>
      <c r="AF2" s="7" t="s">
        <v>121</v>
      </c>
      <c r="AG2" s="7" t="s">
        <v>122</v>
      </c>
      <c r="AH2" s="7" t="s">
        <v>123</v>
      </c>
      <c r="AI2" s="7" t="s">
        <v>124</v>
      </c>
      <c r="AJ2" s="7" t="s">
        <v>125</v>
      </c>
      <c r="AK2" s="7" t="s">
        <v>126</v>
      </c>
      <c r="AL2" s="7" t="s">
        <v>127</v>
      </c>
      <c r="AM2" s="7" t="s">
        <v>128</v>
      </c>
      <c r="AN2" s="7" t="s">
        <v>141</v>
      </c>
      <c r="AO2" s="7" t="s">
        <v>153</v>
      </c>
      <c r="AP2" s="7" t="s">
        <v>154</v>
      </c>
    </row>
    <row r="3" spans="1:43" ht="14.5" x14ac:dyDescent="0.35">
      <c r="A3" s="7" t="s">
        <v>54</v>
      </c>
      <c r="J3" s="1">
        <v>9.5000000000000001E-2</v>
      </c>
      <c r="K3" s="1">
        <v>0.105</v>
      </c>
      <c r="L3" s="1">
        <v>0.14000000000000001</v>
      </c>
      <c r="M3" s="1">
        <v>0.189</v>
      </c>
      <c r="N3" s="1">
        <v>0.28000000000000003</v>
      </c>
      <c r="O3" s="1">
        <v>0.29499999999999998</v>
      </c>
      <c r="P3" s="1">
        <v>0.60099999999999998</v>
      </c>
      <c r="Q3" s="1">
        <v>0.92700000000000005</v>
      </c>
      <c r="R3" s="1">
        <v>0.98</v>
      </c>
      <c r="S3" s="1">
        <v>1.232</v>
      </c>
      <c r="T3" s="1">
        <v>1.238</v>
      </c>
      <c r="U3" s="1">
        <v>1.2090000000000001</v>
      </c>
      <c r="V3" s="1">
        <v>1.238</v>
      </c>
      <c r="W3" s="1">
        <v>1.4390000000000001</v>
      </c>
      <c r="X3" s="1">
        <v>1.5740000000000001</v>
      </c>
      <c r="Y3" s="1">
        <v>2.2000000000000002</v>
      </c>
      <c r="Z3" s="1">
        <v>2.641</v>
      </c>
      <c r="AA3" s="1">
        <v>2.9249999999999998</v>
      </c>
      <c r="AB3" s="1">
        <v>3.2559999999999998</v>
      </c>
      <c r="AC3" s="1">
        <v>4.6619999999999999</v>
      </c>
      <c r="AD3" s="1">
        <v>5.5949999999999998</v>
      </c>
      <c r="AE3" s="1">
        <v>5.6360000000000001</v>
      </c>
      <c r="AF3" s="1">
        <v>6.492</v>
      </c>
      <c r="AG3" s="1">
        <v>6.484</v>
      </c>
      <c r="AH3" s="1">
        <v>6.5540000000000003</v>
      </c>
      <c r="AI3" s="1">
        <v>7.0140000000000002</v>
      </c>
      <c r="AJ3" s="1">
        <v>7.1870000000000003</v>
      </c>
      <c r="AK3" s="1">
        <v>7.8680000000000003</v>
      </c>
      <c r="AL3" s="1">
        <v>8.8420000000000005</v>
      </c>
      <c r="AM3" s="1">
        <v>8.3870000000000005</v>
      </c>
      <c r="AN3" s="1">
        <v>8.76</v>
      </c>
      <c r="AO3" s="1">
        <v>8.1370000000000005</v>
      </c>
      <c r="AP3" s="1">
        <v>9.0570000000000004</v>
      </c>
    </row>
    <row r="4" spans="1:43" ht="14.5" x14ac:dyDescent="0.35">
      <c r="A4" s="7" t="s">
        <v>56</v>
      </c>
      <c r="J4" s="1">
        <v>0.44800000000000001</v>
      </c>
      <c r="K4" s="1">
        <v>0.43099999999999999</v>
      </c>
      <c r="L4" s="1">
        <v>0.47199999999999998</v>
      </c>
      <c r="M4" s="1">
        <v>0.51</v>
      </c>
      <c r="N4" s="1">
        <v>0.51700000000000002</v>
      </c>
      <c r="O4" s="1">
        <v>0.48899999999999999</v>
      </c>
      <c r="P4" s="1">
        <v>0.501</v>
      </c>
      <c r="Q4" s="1">
        <v>0.496</v>
      </c>
      <c r="R4" s="1">
        <v>0.51700000000000002</v>
      </c>
      <c r="S4" s="1">
        <v>0.50700000000000001</v>
      </c>
      <c r="T4" s="1">
        <v>0.51100000000000001</v>
      </c>
      <c r="U4" s="1">
        <v>0.43099999999999999</v>
      </c>
      <c r="V4" s="1">
        <v>0.42599999999999999</v>
      </c>
      <c r="W4" s="1">
        <v>0.54200000000000004</v>
      </c>
      <c r="X4" s="1">
        <v>0.52600000000000002</v>
      </c>
      <c r="Y4" s="1">
        <v>0.56000000000000005</v>
      </c>
      <c r="Z4" s="1">
        <v>0.495</v>
      </c>
      <c r="AA4" s="1">
        <v>0.57899999999999996</v>
      </c>
      <c r="AB4" s="1">
        <v>0.52600000000000002</v>
      </c>
      <c r="AC4" s="1">
        <v>0.57299999999999995</v>
      </c>
      <c r="AD4" s="1">
        <v>0.51100000000000001</v>
      </c>
      <c r="AE4" s="1">
        <v>0.55100000000000005</v>
      </c>
      <c r="AF4" s="1">
        <v>0.53700000000000003</v>
      </c>
      <c r="AG4" s="1">
        <v>0.55500000000000005</v>
      </c>
      <c r="AH4" s="1">
        <v>0.50700000000000001</v>
      </c>
      <c r="AI4" s="1">
        <v>0.52600000000000002</v>
      </c>
      <c r="AJ4" s="1">
        <v>0.48</v>
      </c>
      <c r="AK4" s="1">
        <v>0.54200000000000004</v>
      </c>
      <c r="AL4" s="1">
        <v>0.54400000000000004</v>
      </c>
      <c r="AM4" s="1">
        <v>0.50900000000000001</v>
      </c>
      <c r="AN4" s="1">
        <v>0.52800000000000002</v>
      </c>
      <c r="AO4" s="1">
        <v>0.44500000000000001</v>
      </c>
      <c r="AP4" s="1">
        <v>0.373</v>
      </c>
      <c r="AQ4" t="s">
        <v>155</v>
      </c>
    </row>
    <row r="5" spans="1:43" ht="14.5" x14ac:dyDescent="0.35">
      <c r="A5" s="7" t="s">
        <v>58</v>
      </c>
      <c r="J5" s="1">
        <v>1.3620000000000001</v>
      </c>
      <c r="K5" s="1">
        <v>1.575</v>
      </c>
      <c r="L5" s="1">
        <v>1.5369999999999999</v>
      </c>
      <c r="M5" s="1">
        <v>1.4239999999999999</v>
      </c>
      <c r="N5" s="1">
        <v>2.2400000000000002</v>
      </c>
      <c r="O5" s="1">
        <v>1.97</v>
      </c>
      <c r="P5" s="1">
        <v>1.018</v>
      </c>
      <c r="Q5" s="1">
        <v>2.278</v>
      </c>
      <c r="R5" s="1">
        <v>1.522</v>
      </c>
      <c r="S5" s="1">
        <v>1.6259999999999999</v>
      </c>
      <c r="T5" s="1">
        <v>1.3680000000000001</v>
      </c>
      <c r="U5" s="1">
        <v>1.504</v>
      </c>
      <c r="V5" s="1">
        <v>1.2809999999999999</v>
      </c>
      <c r="W5" s="1">
        <v>1.369</v>
      </c>
      <c r="X5" s="1">
        <v>1.3140000000000001</v>
      </c>
      <c r="Y5" s="1">
        <v>1.744</v>
      </c>
      <c r="Z5" s="1">
        <v>1.109</v>
      </c>
      <c r="AA5" s="1">
        <v>2.1139999999999999</v>
      </c>
      <c r="AB5" s="1">
        <v>2.0489999999999999</v>
      </c>
      <c r="AC5" s="1">
        <v>1.7849999999999999</v>
      </c>
      <c r="AD5" s="1">
        <v>1.093</v>
      </c>
      <c r="AE5" s="1">
        <v>2.3769999999999998</v>
      </c>
      <c r="AF5" s="1">
        <v>2.17</v>
      </c>
      <c r="AG5" s="1">
        <v>1.4710000000000001</v>
      </c>
      <c r="AH5" s="1">
        <v>1.7609999999999999</v>
      </c>
      <c r="AI5" s="1">
        <v>2.4569999999999999</v>
      </c>
      <c r="AJ5" s="1">
        <v>1.7809999999999999</v>
      </c>
      <c r="AK5" s="1">
        <v>2.2149999999999999</v>
      </c>
      <c r="AL5" s="1">
        <v>1.9630000000000001</v>
      </c>
      <c r="AM5" s="1">
        <v>1.9910000000000001</v>
      </c>
      <c r="AN5" s="1">
        <v>1.9590000000000001</v>
      </c>
      <c r="AO5" s="1">
        <v>1.423</v>
      </c>
      <c r="AP5" s="1">
        <v>2.3410000000000002</v>
      </c>
    </row>
    <row r="6" spans="1:43" ht="14.5" x14ac:dyDescent="0.35">
      <c r="A6" s="7" t="s">
        <v>63</v>
      </c>
      <c r="J6" s="1">
        <v>6.8739999999999997</v>
      </c>
      <c r="K6" s="1">
        <v>6.7030000000000003</v>
      </c>
      <c r="L6" s="1">
        <v>6.8140000000000001</v>
      </c>
      <c r="M6" s="1">
        <v>7.976</v>
      </c>
      <c r="N6" s="1">
        <v>7.8769999999999998</v>
      </c>
      <c r="O6" s="1">
        <v>7.2629999999999999</v>
      </c>
      <c r="P6" s="1">
        <v>7.3570000000000002</v>
      </c>
      <c r="Q6" s="1">
        <v>7.452</v>
      </c>
      <c r="R6" s="1">
        <v>7.7629999999999999</v>
      </c>
      <c r="S6" s="1">
        <v>7.4569999999999999</v>
      </c>
      <c r="T6" s="1">
        <v>10.074999999999999</v>
      </c>
      <c r="U6" s="1">
        <v>9.9670000000000005</v>
      </c>
      <c r="V6" s="1">
        <v>9.3379999999999992</v>
      </c>
      <c r="W6" s="1">
        <v>7.95</v>
      </c>
      <c r="X6" s="1">
        <v>9.3339999999999996</v>
      </c>
      <c r="Y6" s="1">
        <v>9.9949999999999992</v>
      </c>
      <c r="Z6" s="1">
        <v>10.073</v>
      </c>
      <c r="AA6" s="1">
        <v>10.079000000000001</v>
      </c>
      <c r="AB6" s="1">
        <v>9.6769999999999996</v>
      </c>
      <c r="AC6" s="1">
        <v>8.6289999999999996</v>
      </c>
      <c r="AD6" s="1">
        <v>9.5540000000000003</v>
      </c>
      <c r="AE6" s="1">
        <v>7.298</v>
      </c>
      <c r="AF6" s="1">
        <v>9.1579999999999995</v>
      </c>
      <c r="AG6" s="1">
        <v>8.06</v>
      </c>
      <c r="AH6" s="1">
        <v>7.6050000000000004</v>
      </c>
      <c r="AI6" s="1">
        <v>7.4690000000000003</v>
      </c>
      <c r="AJ6" s="1">
        <v>7.6950000000000003</v>
      </c>
      <c r="AK6" s="1">
        <v>7.6289999999999996</v>
      </c>
      <c r="AL6" s="1">
        <v>7.5640000000000001</v>
      </c>
      <c r="AM6" s="1">
        <v>6.9960000000000004</v>
      </c>
      <c r="AN6" s="1">
        <v>6.351</v>
      </c>
      <c r="AO6" s="1">
        <v>7.0220000000000002</v>
      </c>
      <c r="AP6" s="1">
        <v>6.6580000000000004</v>
      </c>
    </row>
    <row r="7" spans="1:43" ht="14.5" x14ac:dyDescent="0.35">
      <c r="A7" s="7" t="s">
        <v>69</v>
      </c>
      <c r="J7" s="1">
        <v>44.996000000000002</v>
      </c>
      <c r="K7" s="1">
        <v>44.587000000000003</v>
      </c>
      <c r="L7" s="1">
        <v>44.2</v>
      </c>
      <c r="M7" s="1">
        <v>44.426000000000002</v>
      </c>
      <c r="N7" s="1">
        <v>45.465000000000003</v>
      </c>
      <c r="O7" s="1">
        <v>46.988999999999997</v>
      </c>
      <c r="P7" s="1">
        <v>43.753</v>
      </c>
      <c r="Q7" s="1">
        <v>44.969000000000001</v>
      </c>
      <c r="R7" s="1">
        <v>48.5</v>
      </c>
      <c r="S7" s="1">
        <v>48.704000000000001</v>
      </c>
      <c r="T7" s="1">
        <v>50.780999999999999</v>
      </c>
      <c r="U7" s="1">
        <v>48.408999999999999</v>
      </c>
      <c r="V7" s="1">
        <v>46.503</v>
      </c>
      <c r="W7" s="1">
        <v>46.88</v>
      </c>
      <c r="X7" s="1">
        <v>50.463000000000001</v>
      </c>
      <c r="Y7" s="1">
        <v>51.055999999999997</v>
      </c>
      <c r="Z7" s="1">
        <v>48.957999999999998</v>
      </c>
      <c r="AA7" s="1">
        <v>48.896999999999998</v>
      </c>
      <c r="AB7" s="1">
        <v>49.616999999999997</v>
      </c>
      <c r="AC7" s="1">
        <v>40.213999999999999</v>
      </c>
      <c r="AD7" s="1">
        <v>43.374000000000002</v>
      </c>
      <c r="AE7" s="1">
        <v>43.082999999999998</v>
      </c>
      <c r="AF7" s="1">
        <v>42.253</v>
      </c>
      <c r="AG7" s="1">
        <v>42.064999999999998</v>
      </c>
      <c r="AH7" s="1">
        <v>43.19</v>
      </c>
      <c r="AI7" s="1">
        <v>43.719000000000001</v>
      </c>
      <c r="AJ7" s="1">
        <v>44.661999999999999</v>
      </c>
      <c r="AK7" s="1">
        <v>44.671999999999997</v>
      </c>
      <c r="AL7" s="1">
        <v>45.234000000000002</v>
      </c>
      <c r="AM7" s="1">
        <v>44.820999999999998</v>
      </c>
      <c r="AN7" s="1">
        <v>45.365000000000002</v>
      </c>
      <c r="AO7" s="1">
        <v>47.228999999999999</v>
      </c>
      <c r="AP7" s="1">
        <v>46.197000000000003</v>
      </c>
    </row>
    <row r="8" spans="1:43" ht="14.5" x14ac:dyDescent="0.35">
      <c r="A8" s="7" t="s">
        <v>81</v>
      </c>
      <c r="J8" s="1">
        <v>0.53</v>
      </c>
      <c r="K8" s="1">
        <v>0.53100000000000003</v>
      </c>
      <c r="L8" s="1">
        <v>0.43</v>
      </c>
      <c r="M8" s="1">
        <v>0.38900000000000001</v>
      </c>
      <c r="N8" s="1">
        <v>0.435</v>
      </c>
      <c r="O8" s="1">
        <v>0.44700000000000001</v>
      </c>
      <c r="P8" s="1">
        <v>0.70299999999999996</v>
      </c>
      <c r="Q8" s="1">
        <v>0.626</v>
      </c>
      <c r="R8" s="1">
        <v>0.56899999999999995</v>
      </c>
      <c r="S8" s="1">
        <v>0.56499999999999995</v>
      </c>
      <c r="T8" s="1">
        <v>0.59199999999999997</v>
      </c>
      <c r="U8" s="1">
        <v>0.82799999999999996</v>
      </c>
      <c r="V8" s="1">
        <v>0.77500000000000002</v>
      </c>
      <c r="W8" s="1">
        <v>0.65700000000000003</v>
      </c>
      <c r="X8" s="1">
        <v>0.54900000000000004</v>
      </c>
      <c r="Y8" s="1">
        <v>0.70699999999999996</v>
      </c>
      <c r="Z8" s="1">
        <v>0.71399999999999997</v>
      </c>
      <c r="AA8" s="1">
        <v>0.76100000000000001</v>
      </c>
      <c r="AB8" s="1">
        <v>1.038</v>
      </c>
      <c r="AC8" s="1">
        <v>1.073</v>
      </c>
      <c r="AD8" s="1">
        <v>1.151</v>
      </c>
      <c r="AE8" s="1">
        <v>1.1120000000000001</v>
      </c>
      <c r="AF8" s="1">
        <v>1.24</v>
      </c>
      <c r="AG8" s="1">
        <v>1.2849999999999999</v>
      </c>
      <c r="AH8" s="1">
        <v>1.2569999999999999</v>
      </c>
      <c r="AI8" s="1">
        <v>1.294</v>
      </c>
      <c r="AJ8" s="1">
        <v>1.397</v>
      </c>
      <c r="AK8" s="1">
        <v>1.4910000000000001</v>
      </c>
      <c r="AL8" s="1">
        <v>1.5229999999999999</v>
      </c>
      <c r="AM8" s="1">
        <v>1.4990000000000001</v>
      </c>
      <c r="AN8" s="1">
        <v>1.476</v>
      </c>
      <c r="AO8" s="1">
        <v>1.641</v>
      </c>
      <c r="AP8" s="1">
        <v>1.5620000000000001</v>
      </c>
    </row>
    <row r="9" spans="1:43" ht="14.5" x14ac:dyDescent="0.35">
      <c r="A9" s="7" t="s">
        <v>83</v>
      </c>
      <c r="J9" s="1">
        <v>0.49199999999999999</v>
      </c>
      <c r="K9" s="1">
        <v>0.48899999999999999</v>
      </c>
      <c r="L9" s="1">
        <v>0.49399999999999999</v>
      </c>
      <c r="M9" s="1">
        <v>0.51</v>
      </c>
      <c r="N9" s="1">
        <v>0.5</v>
      </c>
      <c r="O9" s="1">
        <v>0.52900000000000003</v>
      </c>
      <c r="P9" s="1">
        <v>0.50600000000000001</v>
      </c>
      <c r="Q9" s="1">
        <v>0.499</v>
      </c>
      <c r="R9" s="1">
        <v>0.52600000000000002</v>
      </c>
      <c r="S9" s="1">
        <v>0.504</v>
      </c>
      <c r="T9" s="1">
        <v>0.54200000000000004</v>
      </c>
      <c r="U9" s="1">
        <v>0.55500000000000005</v>
      </c>
      <c r="V9" s="1">
        <v>0.54900000000000004</v>
      </c>
      <c r="W9" s="1">
        <v>0.53200000000000003</v>
      </c>
      <c r="X9" s="1">
        <v>0.505</v>
      </c>
      <c r="Y9" s="1">
        <v>0.51900000000000002</v>
      </c>
      <c r="Z9" s="1">
        <v>0.55700000000000005</v>
      </c>
      <c r="AA9" s="1">
        <v>0.54400000000000004</v>
      </c>
      <c r="AB9" s="1">
        <v>0.59699999999999998</v>
      </c>
      <c r="AC9" s="1">
        <v>0.58199999999999996</v>
      </c>
      <c r="AD9" s="1">
        <v>0.57099999999999995</v>
      </c>
      <c r="AE9" s="1">
        <v>0.54700000000000004</v>
      </c>
      <c r="AF9" s="1">
        <v>0.622</v>
      </c>
      <c r="AG9" s="1">
        <v>0.627</v>
      </c>
      <c r="AH9" s="1">
        <v>0.65300000000000002</v>
      </c>
      <c r="AI9" s="1">
        <v>0.79600000000000004</v>
      </c>
      <c r="AJ9" s="1">
        <v>0.85199999999999998</v>
      </c>
      <c r="AK9" s="1">
        <v>1.0489999999999999</v>
      </c>
      <c r="AL9" s="1">
        <v>1.2070000000000001</v>
      </c>
      <c r="AM9" s="1">
        <v>1.4239999999999999</v>
      </c>
      <c r="AN9" s="1">
        <v>1.7669999999999999</v>
      </c>
      <c r="AO9" s="1">
        <v>2.2280000000000002</v>
      </c>
      <c r="AP9" s="1">
        <v>2.907</v>
      </c>
    </row>
    <row r="10" spans="1:43" ht="14.5" x14ac:dyDescent="0.35">
      <c r="A10" s="7" t="s">
        <v>90</v>
      </c>
      <c r="J10" s="1">
        <v>0.68</v>
      </c>
      <c r="K10" s="1">
        <v>0.66200000000000003</v>
      </c>
      <c r="L10" s="1">
        <v>0.67800000000000005</v>
      </c>
      <c r="M10" s="1">
        <v>1.5029999999999999</v>
      </c>
      <c r="N10" s="1">
        <v>1.538</v>
      </c>
      <c r="O10" s="1">
        <v>1.347</v>
      </c>
      <c r="P10" s="1">
        <v>1.159</v>
      </c>
      <c r="Q10" s="1">
        <v>1.087</v>
      </c>
      <c r="R10" s="1">
        <v>1.8169999999999999</v>
      </c>
      <c r="S10" s="1">
        <v>1.8260000000000001</v>
      </c>
      <c r="T10" s="1">
        <v>1.9750000000000001</v>
      </c>
      <c r="U10" s="1">
        <v>2.097</v>
      </c>
      <c r="V10" s="1">
        <v>1.98</v>
      </c>
      <c r="W10" s="1">
        <v>1.7789999999999999</v>
      </c>
      <c r="X10" s="1">
        <v>1.9590000000000001</v>
      </c>
      <c r="Y10" s="1">
        <v>1.9850000000000001</v>
      </c>
      <c r="Z10" s="1">
        <v>1.9</v>
      </c>
      <c r="AA10" s="1">
        <v>1.9359999999999999</v>
      </c>
      <c r="AB10" s="1">
        <v>1.958</v>
      </c>
      <c r="AC10" s="1">
        <v>1.9319999999999999</v>
      </c>
      <c r="AD10" s="1">
        <v>1.956</v>
      </c>
      <c r="AE10" s="1">
        <v>1.788</v>
      </c>
      <c r="AF10" s="1">
        <v>1.8859999999999999</v>
      </c>
      <c r="AG10" s="1">
        <v>1.8540000000000001</v>
      </c>
      <c r="AH10" s="1">
        <v>1.7450000000000001</v>
      </c>
      <c r="AI10" s="1">
        <v>1.804</v>
      </c>
      <c r="AJ10" s="1">
        <v>1.863</v>
      </c>
      <c r="AK10" s="1">
        <v>1.962</v>
      </c>
      <c r="AL10" s="1">
        <v>2.0230000000000001</v>
      </c>
      <c r="AM10" s="1">
        <v>2.0619999999999998</v>
      </c>
      <c r="AN10" s="1">
        <v>2.1520000000000001</v>
      </c>
      <c r="AO10" s="1">
        <v>2.2240000000000002</v>
      </c>
      <c r="AP10" s="1">
        <v>2.0609999999999999</v>
      </c>
    </row>
    <row r="11" spans="1:43" ht="14.5" x14ac:dyDescent="0.35">
      <c r="A11" s="7" t="s">
        <v>91</v>
      </c>
      <c r="J11" s="1">
        <v>0</v>
      </c>
      <c r="K11" s="1">
        <v>0</v>
      </c>
      <c r="L11" s="1">
        <v>0</v>
      </c>
      <c r="M11" s="1">
        <v>6.6000000000000003E-2</v>
      </c>
      <c r="N11" s="1">
        <v>7.2999999999999995E-2</v>
      </c>
      <c r="O11" s="1">
        <v>8.7999999999999995E-2</v>
      </c>
      <c r="P11" s="1">
        <v>8.8999999999999996E-2</v>
      </c>
      <c r="Q11" s="1">
        <v>0.114</v>
      </c>
      <c r="R11" s="1">
        <v>0.13600000000000001</v>
      </c>
      <c r="S11" s="1">
        <v>0.13800000000000001</v>
      </c>
      <c r="T11" s="1">
        <v>0.13700000000000001</v>
      </c>
      <c r="U11" s="1">
        <v>0.13600000000000001</v>
      </c>
      <c r="V11" s="1">
        <v>0.13600000000000001</v>
      </c>
      <c r="W11" s="1">
        <v>0.13600000000000001</v>
      </c>
      <c r="X11" s="1">
        <v>0.13600000000000001</v>
      </c>
      <c r="Y11" s="1">
        <v>0.156</v>
      </c>
      <c r="Z11" s="1">
        <v>0.14899999999999999</v>
      </c>
      <c r="AA11" s="1">
        <v>0.14699999999999999</v>
      </c>
      <c r="AB11" s="1">
        <v>0.17799999999999999</v>
      </c>
      <c r="AC11" s="1">
        <v>0.20100000000000001</v>
      </c>
      <c r="AD11" s="1">
        <v>0.217</v>
      </c>
      <c r="AE11" s="1">
        <v>0.19900000000000001</v>
      </c>
      <c r="AF11" s="1">
        <v>0.21</v>
      </c>
      <c r="AG11" s="1">
        <v>0.20599999999999999</v>
      </c>
      <c r="AH11" s="1">
        <v>0.19400000000000001</v>
      </c>
      <c r="AI11" s="1">
        <v>0.2</v>
      </c>
      <c r="AJ11" s="1">
        <v>0.20699999999999999</v>
      </c>
      <c r="AK11" s="1">
        <v>0.218</v>
      </c>
      <c r="AL11" s="1">
        <v>0.22500000000000001</v>
      </c>
      <c r="AM11" s="1">
        <v>0.22900000000000001</v>
      </c>
      <c r="AN11" s="1">
        <v>0.23899999999999999</v>
      </c>
      <c r="AO11" s="1">
        <v>0.247</v>
      </c>
      <c r="AP11" s="1">
        <v>0.22900000000000001</v>
      </c>
    </row>
    <row r="12" spans="1:43" ht="14.5" x14ac:dyDescent="0.35">
      <c r="A12" s="7" t="s">
        <v>92</v>
      </c>
      <c r="J12" s="1">
        <v>19.663</v>
      </c>
      <c r="K12" s="1">
        <v>19.974</v>
      </c>
      <c r="L12" s="1">
        <v>20.754000000000001</v>
      </c>
      <c r="M12" s="1">
        <v>20.187000000000001</v>
      </c>
      <c r="N12" s="1">
        <v>19.672000000000001</v>
      </c>
      <c r="O12" s="1">
        <v>19.626999999999999</v>
      </c>
      <c r="P12" s="1">
        <v>21.533999999999999</v>
      </c>
      <c r="Q12" s="1">
        <v>22.512</v>
      </c>
      <c r="R12" s="1">
        <v>22.951000000000001</v>
      </c>
      <c r="S12" s="1">
        <v>23.093</v>
      </c>
      <c r="T12" s="1">
        <v>21.757000000000001</v>
      </c>
      <c r="U12" s="1">
        <v>23.837</v>
      </c>
      <c r="V12" s="1">
        <v>23.571999999999999</v>
      </c>
      <c r="W12" s="1">
        <v>21.513000000000002</v>
      </c>
      <c r="X12" s="1">
        <v>22.603999999999999</v>
      </c>
      <c r="Y12" s="1">
        <v>22.216000000000001</v>
      </c>
      <c r="Z12" s="1">
        <v>21.4</v>
      </c>
      <c r="AA12" s="1">
        <v>23.323</v>
      </c>
      <c r="AB12" s="1">
        <v>23.658000000000001</v>
      </c>
      <c r="AC12" s="1">
        <v>25.82</v>
      </c>
      <c r="AD12" s="1">
        <v>26.568000000000001</v>
      </c>
      <c r="AE12" s="1">
        <v>25.184999999999999</v>
      </c>
      <c r="AF12" s="1">
        <v>26.161999999999999</v>
      </c>
      <c r="AG12" s="1">
        <v>26.497</v>
      </c>
      <c r="AH12" s="1">
        <v>25.116</v>
      </c>
      <c r="AI12" s="1">
        <v>25.15</v>
      </c>
      <c r="AJ12" s="1">
        <v>25.710999999999999</v>
      </c>
      <c r="AK12" s="1">
        <v>25.529</v>
      </c>
      <c r="AL12" s="1">
        <v>26.45</v>
      </c>
      <c r="AM12" s="1">
        <v>26.164999999999999</v>
      </c>
      <c r="AN12" s="1">
        <v>25.306000000000001</v>
      </c>
      <c r="AO12" s="1">
        <v>27.143000000000001</v>
      </c>
      <c r="AP12" s="1">
        <v>25.745000000000001</v>
      </c>
    </row>
    <row r="13" spans="1:43" ht="14.5" x14ac:dyDescent="0.35">
      <c r="A13" s="7" t="s">
        <v>93</v>
      </c>
      <c r="J13" s="1">
        <v>30.298999999999999</v>
      </c>
      <c r="K13" s="1">
        <v>32.613999999999997</v>
      </c>
      <c r="L13" s="1">
        <v>32.65</v>
      </c>
      <c r="M13" s="1">
        <v>32.786999999999999</v>
      </c>
      <c r="N13" s="1">
        <v>34.015000000000001</v>
      </c>
      <c r="O13" s="1">
        <v>34.627000000000002</v>
      </c>
      <c r="P13" s="1">
        <v>35.287999999999997</v>
      </c>
      <c r="Q13" s="1">
        <v>33.978000000000002</v>
      </c>
      <c r="R13" s="1">
        <v>35.048000000000002</v>
      </c>
      <c r="S13" s="1">
        <v>35.045999999999999</v>
      </c>
      <c r="T13" s="1">
        <v>34.628</v>
      </c>
      <c r="U13" s="1">
        <v>35.875999999999998</v>
      </c>
      <c r="V13" s="1">
        <v>34.646999999999998</v>
      </c>
      <c r="W13" s="1">
        <v>32.023000000000003</v>
      </c>
      <c r="X13" s="1">
        <v>32.405000000000001</v>
      </c>
      <c r="Y13" s="1">
        <v>34.005000000000003</v>
      </c>
      <c r="Z13" s="1">
        <v>33.643999999999998</v>
      </c>
      <c r="AA13" s="1">
        <v>34.945999999999998</v>
      </c>
      <c r="AB13" s="1">
        <v>34.887</v>
      </c>
      <c r="AC13" s="1">
        <v>36.311</v>
      </c>
      <c r="AD13" s="1">
        <v>39.731000000000002</v>
      </c>
      <c r="AE13" s="1">
        <v>36.057000000000002</v>
      </c>
      <c r="AF13" s="1">
        <v>38.247</v>
      </c>
      <c r="AG13" s="1">
        <v>38.902000000000001</v>
      </c>
      <c r="AH13" s="1">
        <v>36.871000000000002</v>
      </c>
      <c r="AI13" s="1">
        <v>38.57</v>
      </c>
      <c r="AJ13" s="1">
        <v>39.843000000000004</v>
      </c>
      <c r="AK13" s="1">
        <v>40.133000000000003</v>
      </c>
      <c r="AL13" s="1">
        <v>40.405000000000001</v>
      </c>
      <c r="AM13" s="1">
        <v>40.008000000000003</v>
      </c>
      <c r="AN13" s="1">
        <v>39.884</v>
      </c>
      <c r="AO13" s="1">
        <v>41.578000000000003</v>
      </c>
      <c r="AP13" s="1">
        <v>36.347999999999999</v>
      </c>
    </row>
    <row r="15" spans="1:43" ht="14.5" x14ac:dyDescent="0.35">
      <c r="A15" s="7" t="s">
        <v>152</v>
      </c>
      <c r="J15" s="28">
        <f t="shared" ref="J15:AP15" si="0">SUM(J3:J14)</f>
        <v>105.43899999999999</v>
      </c>
      <c r="K15" s="28">
        <f t="shared" si="0"/>
        <v>107.67099999999999</v>
      </c>
      <c r="L15" s="28">
        <f t="shared" si="0"/>
        <v>108.16900000000001</v>
      </c>
      <c r="M15" s="28">
        <f t="shared" si="0"/>
        <v>109.96700000000001</v>
      </c>
      <c r="N15" s="28">
        <f t="shared" si="0"/>
        <v>112.61200000000001</v>
      </c>
      <c r="O15" s="28">
        <f t="shared" si="0"/>
        <v>113.67100000000002</v>
      </c>
      <c r="P15" s="28">
        <f t="shared" si="0"/>
        <v>112.509</v>
      </c>
      <c r="Q15" s="28">
        <f t="shared" si="0"/>
        <v>114.93800000000002</v>
      </c>
      <c r="R15" s="28">
        <f t="shared" si="0"/>
        <v>120.32900000000001</v>
      </c>
      <c r="S15" s="28">
        <f t="shared" si="0"/>
        <v>120.69799999999998</v>
      </c>
      <c r="T15" s="28">
        <f t="shared" si="0"/>
        <v>123.604</v>
      </c>
      <c r="U15" s="28">
        <f t="shared" si="0"/>
        <v>124.84899999999999</v>
      </c>
      <c r="V15" s="28">
        <f t="shared" si="0"/>
        <v>120.44499999999999</v>
      </c>
      <c r="W15" s="28">
        <f t="shared" si="0"/>
        <v>114.82</v>
      </c>
      <c r="X15" s="28">
        <f t="shared" si="0"/>
        <v>121.369</v>
      </c>
      <c r="Y15" s="28">
        <f t="shared" si="0"/>
        <v>125.143</v>
      </c>
      <c r="Z15" s="28">
        <f t="shared" si="0"/>
        <v>121.64000000000001</v>
      </c>
      <c r="AA15" s="28">
        <f t="shared" si="0"/>
        <v>126.25099999999998</v>
      </c>
      <c r="AB15" s="28">
        <f t="shared" si="0"/>
        <v>127.44099999999999</v>
      </c>
      <c r="AC15" s="28">
        <f t="shared" si="0"/>
        <v>121.78200000000001</v>
      </c>
      <c r="AD15" s="28">
        <f t="shared" si="0"/>
        <v>130.321</v>
      </c>
      <c r="AE15" s="28">
        <f t="shared" si="0"/>
        <v>123.833</v>
      </c>
      <c r="AF15" s="28">
        <f t="shared" si="0"/>
        <v>128.97699999999998</v>
      </c>
      <c r="AG15" s="28">
        <f t="shared" si="0"/>
        <v>128.006</v>
      </c>
      <c r="AH15" s="28">
        <f t="shared" si="0"/>
        <v>125.453</v>
      </c>
      <c r="AI15" s="28">
        <f t="shared" si="0"/>
        <v>128.999</v>
      </c>
      <c r="AJ15" s="28">
        <f t="shared" si="0"/>
        <v>131.678</v>
      </c>
      <c r="AK15" s="28">
        <f t="shared" si="0"/>
        <v>133.30800000000002</v>
      </c>
      <c r="AL15" s="28">
        <f t="shared" si="0"/>
        <v>135.97999999999999</v>
      </c>
      <c r="AM15" s="28">
        <f t="shared" si="0"/>
        <v>134.09100000000001</v>
      </c>
      <c r="AN15" s="28">
        <f t="shared" si="0"/>
        <v>133.78700000000001</v>
      </c>
      <c r="AO15" s="28">
        <f t="shared" si="0"/>
        <v>139.31700000000001</v>
      </c>
      <c r="AP15" s="28">
        <f t="shared" si="0"/>
        <v>133.47800000000001</v>
      </c>
    </row>
    <row r="17" spans="1:42" ht="14.5" x14ac:dyDescent="0.35">
      <c r="B17" s="31">
        <v>1950</v>
      </c>
      <c r="C17" s="31">
        <v>1955</v>
      </c>
      <c r="D17" s="31">
        <v>1960</v>
      </c>
      <c r="E17" s="31">
        <v>1965</v>
      </c>
      <c r="F17" s="31">
        <v>1970</v>
      </c>
      <c r="G17" s="31">
        <v>1975</v>
      </c>
      <c r="H17" s="31">
        <v>1980</v>
      </c>
      <c r="I17" s="31">
        <v>1985</v>
      </c>
      <c r="J17" s="7" t="s">
        <v>99</v>
      </c>
      <c r="K17" s="7" t="s">
        <v>100</v>
      </c>
      <c r="L17" s="7" t="s">
        <v>101</v>
      </c>
      <c r="M17" s="7" t="s">
        <v>102</v>
      </c>
      <c r="N17" s="7" t="s">
        <v>103</v>
      </c>
      <c r="O17" s="7" t="s">
        <v>104</v>
      </c>
      <c r="P17" s="7" t="s">
        <v>105</v>
      </c>
      <c r="Q17" s="7" t="s">
        <v>106</v>
      </c>
      <c r="R17" s="7" t="s">
        <v>107</v>
      </c>
      <c r="S17" s="7" t="s">
        <v>108</v>
      </c>
      <c r="T17" s="7" t="s">
        <v>109</v>
      </c>
      <c r="U17" s="7" t="s">
        <v>110</v>
      </c>
      <c r="V17" s="7" t="s">
        <v>111</v>
      </c>
      <c r="W17" s="7" t="s">
        <v>112</v>
      </c>
      <c r="X17" s="7" t="s">
        <v>113</v>
      </c>
      <c r="Y17" s="7" t="s">
        <v>114</v>
      </c>
      <c r="Z17" s="7" t="s">
        <v>115</v>
      </c>
      <c r="AA17" s="7" t="s">
        <v>116</v>
      </c>
      <c r="AB17" s="7" t="s">
        <v>117</v>
      </c>
      <c r="AC17" s="7" t="s">
        <v>118</v>
      </c>
      <c r="AD17" s="7" t="s">
        <v>119</v>
      </c>
      <c r="AE17" s="7" t="s">
        <v>120</v>
      </c>
      <c r="AF17" s="7" t="s">
        <v>121</v>
      </c>
      <c r="AG17" s="7" t="s">
        <v>122</v>
      </c>
      <c r="AH17" s="7" t="s">
        <v>123</v>
      </c>
      <c r="AI17" s="7" t="s">
        <v>124</v>
      </c>
      <c r="AJ17" s="7" t="s">
        <v>125</v>
      </c>
      <c r="AK17" s="7" t="s">
        <v>126</v>
      </c>
      <c r="AL17" s="7" t="s">
        <v>127</v>
      </c>
      <c r="AM17" s="7" t="s">
        <v>128</v>
      </c>
      <c r="AN17" s="7" t="s">
        <v>141</v>
      </c>
      <c r="AO17" s="7" t="s">
        <v>153</v>
      </c>
      <c r="AP17" s="7" t="s">
        <v>154</v>
      </c>
    </row>
    <row r="18" spans="1:42" ht="14.5" x14ac:dyDescent="0.35">
      <c r="A18" s="7" t="s">
        <v>159</v>
      </c>
      <c r="B18" s="73">
        <v>4.5</v>
      </c>
      <c r="C18" s="73">
        <v>6</v>
      </c>
      <c r="D18" s="73">
        <v>7.9039999999999999</v>
      </c>
      <c r="E18" s="73">
        <v>11.801</v>
      </c>
      <c r="F18" s="73">
        <v>15.077</v>
      </c>
      <c r="G18" s="73">
        <v>18.145</v>
      </c>
      <c r="H18" s="73">
        <v>23.625</v>
      </c>
      <c r="I18" s="73">
        <v>29.96</v>
      </c>
      <c r="J18" s="1">
        <f>J13</f>
        <v>30.298999999999999</v>
      </c>
      <c r="K18" s="1">
        <f t="shared" ref="K18:AP18" si="1">K13</f>
        <v>32.613999999999997</v>
      </c>
      <c r="L18" s="1">
        <f t="shared" si="1"/>
        <v>32.65</v>
      </c>
      <c r="M18" s="1">
        <f t="shared" si="1"/>
        <v>32.786999999999999</v>
      </c>
      <c r="N18" s="1">
        <f t="shared" si="1"/>
        <v>34.015000000000001</v>
      </c>
      <c r="O18" s="1">
        <f t="shared" si="1"/>
        <v>34.627000000000002</v>
      </c>
      <c r="P18" s="1">
        <f t="shared" si="1"/>
        <v>35.287999999999997</v>
      </c>
      <c r="Q18" s="1">
        <f t="shared" si="1"/>
        <v>33.978000000000002</v>
      </c>
      <c r="R18" s="1">
        <f t="shared" si="1"/>
        <v>35.048000000000002</v>
      </c>
      <c r="S18" s="1">
        <f t="shared" si="1"/>
        <v>35.045999999999999</v>
      </c>
      <c r="T18" s="1">
        <f t="shared" si="1"/>
        <v>34.628</v>
      </c>
      <c r="U18" s="1">
        <f t="shared" si="1"/>
        <v>35.875999999999998</v>
      </c>
      <c r="V18" s="1">
        <f t="shared" si="1"/>
        <v>34.646999999999998</v>
      </c>
      <c r="W18" s="1">
        <f t="shared" si="1"/>
        <v>32.023000000000003</v>
      </c>
      <c r="X18" s="1">
        <f t="shared" si="1"/>
        <v>32.405000000000001</v>
      </c>
      <c r="Y18" s="1">
        <f t="shared" si="1"/>
        <v>34.005000000000003</v>
      </c>
      <c r="Z18" s="1">
        <f t="shared" si="1"/>
        <v>33.643999999999998</v>
      </c>
      <c r="AA18" s="1">
        <f t="shared" si="1"/>
        <v>34.945999999999998</v>
      </c>
      <c r="AB18" s="1">
        <f t="shared" si="1"/>
        <v>34.887</v>
      </c>
      <c r="AC18" s="1">
        <f t="shared" si="1"/>
        <v>36.311</v>
      </c>
      <c r="AD18" s="1">
        <f t="shared" si="1"/>
        <v>39.731000000000002</v>
      </c>
      <c r="AE18" s="1">
        <f t="shared" si="1"/>
        <v>36.057000000000002</v>
      </c>
      <c r="AF18" s="1">
        <f t="shared" si="1"/>
        <v>38.247</v>
      </c>
      <c r="AG18" s="1">
        <f t="shared" si="1"/>
        <v>38.902000000000001</v>
      </c>
      <c r="AH18" s="1">
        <f t="shared" si="1"/>
        <v>36.871000000000002</v>
      </c>
      <c r="AI18" s="1">
        <f t="shared" si="1"/>
        <v>38.57</v>
      </c>
      <c r="AJ18" s="1">
        <f t="shared" si="1"/>
        <v>39.843000000000004</v>
      </c>
      <c r="AK18" s="1">
        <f t="shared" si="1"/>
        <v>40.133000000000003</v>
      </c>
      <c r="AL18" s="1">
        <f t="shared" si="1"/>
        <v>40.405000000000001</v>
      </c>
      <c r="AM18" s="1">
        <f t="shared" si="1"/>
        <v>40.008000000000003</v>
      </c>
      <c r="AN18" s="1">
        <f t="shared" si="1"/>
        <v>39.884</v>
      </c>
      <c r="AO18" s="1">
        <f t="shared" si="1"/>
        <v>41.578000000000003</v>
      </c>
      <c r="AP18" s="1">
        <f t="shared" si="1"/>
        <v>36.347999999999999</v>
      </c>
    </row>
    <row r="19" spans="1:42" ht="14.5" x14ac:dyDescent="0.35">
      <c r="A19" s="7" t="s">
        <v>160</v>
      </c>
      <c r="B19" s="73">
        <v>0.6</v>
      </c>
      <c r="C19" s="73">
        <v>1</v>
      </c>
      <c r="D19" s="73">
        <v>1.605</v>
      </c>
      <c r="E19" s="73">
        <v>3.2930000000000001</v>
      </c>
      <c r="F19" s="73">
        <v>3.6985000000000001</v>
      </c>
      <c r="G19" s="73">
        <v>7.1005000000000003</v>
      </c>
      <c r="H19" s="73">
        <v>10.509</v>
      </c>
      <c r="I19" s="73">
        <v>16.3765</v>
      </c>
      <c r="J19" s="1">
        <f>J12</f>
        <v>19.663</v>
      </c>
      <c r="K19" s="1">
        <f t="shared" ref="K19:AP19" si="2">K12</f>
        <v>19.974</v>
      </c>
      <c r="L19" s="1">
        <f t="shared" si="2"/>
        <v>20.754000000000001</v>
      </c>
      <c r="M19" s="1">
        <f t="shared" si="2"/>
        <v>20.187000000000001</v>
      </c>
      <c r="N19" s="1">
        <f t="shared" si="2"/>
        <v>19.672000000000001</v>
      </c>
      <c r="O19" s="1">
        <f t="shared" si="2"/>
        <v>19.626999999999999</v>
      </c>
      <c r="P19" s="1">
        <f t="shared" si="2"/>
        <v>21.533999999999999</v>
      </c>
      <c r="Q19" s="1">
        <f t="shared" si="2"/>
        <v>22.512</v>
      </c>
      <c r="R19" s="1">
        <f t="shared" si="2"/>
        <v>22.951000000000001</v>
      </c>
      <c r="S19" s="1">
        <f t="shared" si="2"/>
        <v>23.093</v>
      </c>
      <c r="T19" s="1">
        <f t="shared" si="2"/>
        <v>21.757000000000001</v>
      </c>
      <c r="U19" s="1">
        <f t="shared" si="2"/>
        <v>23.837</v>
      </c>
      <c r="V19" s="1">
        <f t="shared" si="2"/>
        <v>23.571999999999999</v>
      </c>
      <c r="W19" s="1">
        <f t="shared" si="2"/>
        <v>21.513000000000002</v>
      </c>
      <c r="X19" s="1">
        <f t="shared" si="2"/>
        <v>22.603999999999999</v>
      </c>
      <c r="Y19" s="1">
        <f t="shared" si="2"/>
        <v>22.216000000000001</v>
      </c>
      <c r="Z19" s="1">
        <f t="shared" si="2"/>
        <v>21.4</v>
      </c>
      <c r="AA19" s="1">
        <f t="shared" si="2"/>
        <v>23.323</v>
      </c>
      <c r="AB19" s="1">
        <f t="shared" si="2"/>
        <v>23.658000000000001</v>
      </c>
      <c r="AC19" s="1">
        <f t="shared" si="2"/>
        <v>25.82</v>
      </c>
      <c r="AD19" s="1">
        <f t="shared" si="2"/>
        <v>26.568000000000001</v>
      </c>
      <c r="AE19" s="1">
        <f t="shared" si="2"/>
        <v>25.184999999999999</v>
      </c>
      <c r="AF19" s="1">
        <f t="shared" si="2"/>
        <v>26.161999999999999</v>
      </c>
      <c r="AG19" s="1">
        <f t="shared" si="2"/>
        <v>26.497</v>
      </c>
      <c r="AH19" s="1">
        <f t="shared" si="2"/>
        <v>25.116</v>
      </c>
      <c r="AI19" s="1">
        <f t="shared" si="2"/>
        <v>25.15</v>
      </c>
      <c r="AJ19" s="1">
        <f t="shared" si="2"/>
        <v>25.710999999999999</v>
      </c>
      <c r="AK19" s="1">
        <f t="shared" si="2"/>
        <v>25.529</v>
      </c>
      <c r="AL19" s="1">
        <f t="shared" si="2"/>
        <v>26.45</v>
      </c>
      <c r="AM19" s="1">
        <f t="shared" si="2"/>
        <v>26.164999999999999</v>
      </c>
      <c r="AN19" s="1">
        <f t="shared" si="2"/>
        <v>25.306000000000001</v>
      </c>
      <c r="AO19" s="1">
        <f t="shared" si="2"/>
        <v>27.143000000000001</v>
      </c>
      <c r="AP19" s="1">
        <f t="shared" si="2"/>
        <v>25.745000000000001</v>
      </c>
    </row>
    <row r="20" spans="1:42" ht="14.5" x14ac:dyDescent="0.35">
      <c r="A20" s="7" t="s">
        <v>155</v>
      </c>
      <c r="B20" s="73">
        <v>9.5</v>
      </c>
      <c r="C20" s="73">
        <v>12.5</v>
      </c>
      <c r="D20" s="73">
        <v>17.663</v>
      </c>
      <c r="E20" s="73">
        <v>26.459</v>
      </c>
      <c r="F20" s="73">
        <v>32.1935</v>
      </c>
      <c r="G20" s="73">
        <v>38.575499999999998</v>
      </c>
      <c r="H20" s="73">
        <v>39.658000000000001</v>
      </c>
      <c r="I20" s="73">
        <v>44.339500000000001</v>
      </c>
      <c r="J20" s="1">
        <f>J7+J4</f>
        <v>45.444000000000003</v>
      </c>
      <c r="K20" s="1">
        <f t="shared" ref="K20:AP20" si="3">K7+K4</f>
        <v>45.018000000000001</v>
      </c>
      <c r="L20" s="1">
        <f t="shared" si="3"/>
        <v>44.672000000000004</v>
      </c>
      <c r="M20" s="1">
        <f t="shared" si="3"/>
        <v>44.936</v>
      </c>
      <c r="N20" s="1">
        <f t="shared" si="3"/>
        <v>45.982000000000006</v>
      </c>
      <c r="O20" s="1">
        <f t="shared" si="3"/>
        <v>47.477999999999994</v>
      </c>
      <c r="P20" s="1">
        <f t="shared" si="3"/>
        <v>44.253999999999998</v>
      </c>
      <c r="Q20" s="1">
        <f t="shared" si="3"/>
        <v>45.465000000000003</v>
      </c>
      <c r="R20" s="1">
        <f t="shared" si="3"/>
        <v>49.017000000000003</v>
      </c>
      <c r="S20" s="1">
        <f t="shared" si="3"/>
        <v>49.210999999999999</v>
      </c>
      <c r="T20" s="1">
        <f t="shared" si="3"/>
        <v>51.292000000000002</v>
      </c>
      <c r="U20" s="1">
        <f t="shared" si="3"/>
        <v>48.839999999999996</v>
      </c>
      <c r="V20" s="1">
        <f t="shared" si="3"/>
        <v>46.929000000000002</v>
      </c>
      <c r="W20" s="1">
        <f t="shared" si="3"/>
        <v>47.422000000000004</v>
      </c>
      <c r="X20" s="1">
        <f t="shared" si="3"/>
        <v>50.989000000000004</v>
      </c>
      <c r="Y20" s="1">
        <f t="shared" si="3"/>
        <v>51.616</v>
      </c>
      <c r="Z20" s="1">
        <f t="shared" si="3"/>
        <v>49.452999999999996</v>
      </c>
      <c r="AA20" s="1">
        <f t="shared" si="3"/>
        <v>49.475999999999999</v>
      </c>
      <c r="AB20" s="1">
        <f t="shared" si="3"/>
        <v>50.143000000000001</v>
      </c>
      <c r="AC20" s="1">
        <f t="shared" si="3"/>
        <v>40.786999999999999</v>
      </c>
      <c r="AD20" s="1">
        <f t="shared" si="3"/>
        <v>43.885000000000005</v>
      </c>
      <c r="AE20" s="1">
        <f t="shared" si="3"/>
        <v>43.634</v>
      </c>
      <c r="AF20" s="1">
        <f t="shared" si="3"/>
        <v>42.79</v>
      </c>
      <c r="AG20" s="1">
        <f t="shared" si="3"/>
        <v>42.62</v>
      </c>
      <c r="AH20" s="1">
        <f t="shared" si="3"/>
        <v>43.696999999999996</v>
      </c>
      <c r="AI20" s="1">
        <f t="shared" si="3"/>
        <v>44.245000000000005</v>
      </c>
      <c r="AJ20" s="1">
        <f t="shared" si="3"/>
        <v>45.141999999999996</v>
      </c>
      <c r="AK20" s="1">
        <f t="shared" si="3"/>
        <v>45.213999999999999</v>
      </c>
      <c r="AL20" s="1">
        <f t="shared" si="3"/>
        <v>45.777999999999999</v>
      </c>
      <c r="AM20" s="1">
        <f t="shared" si="3"/>
        <v>45.33</v>
      </c>
      <c r="AN20" s="1">
        <f t="shared" si="3"/>
        <v>45.893000000000001</v>
      </c>
      <c r="AO20" s="1">
        <f t="shared" si="3"/>
        <v>47.673999999999999</v>
      </c>
      <c r="AP20" s="1">
        <f t="shared" si="3"/>
        <v>46.57</v>
      </c>
    </row>
    <row r="21" spans="1:42" ht="14.5" x14ac:dyDescent="0.35">
      <c r="A21" s="7" t="s">
        <v>162</v>
      </c>
      <c r="B21" s="73">
        <v>0.1</v>
      </c>
      <c r="C21" s="73">
        <v>0.2</v>
      </c>
      <c r="D21" s="73">
        <v>0.33700000000000002</v>
      </c>
      <c r="E21" s="73">
        <v>0.40899999999999997</v>
      </c>
      <c r="F21" s="73">
        <v>0.49</v>
      </c>
      <c r="G21" s="73">
        <v>0.53200000000000003</v>
      </c>
      <c r="H21" s="73">
        <v>0.68300000000000005</v>
      </c>
      <c r="I21" s="73">
        <v>0.66600000000000004</v>
      </c>
      <c r="J21" s="1">
        <f>J9</f>
        <v>0.49199999999999999</v>
      </c>
      <c r="K21" s="1">
        <f t="shared" ref="K21:AP21" si="4">K9</f>
        <v>0.48899999999999999</v>
      </c>
      <c r="L21" s="1">
        <f t="shared" si="4"/>
        <v>0.49399999999999999</v>
      </c>
      <c r="M21" s="1">
        <f t="shared" si="4"/>
        <v>0.51</v>
      </c>
      <c r="N21" s="1">
        <f t="shared" si="4"/>
        <v>0.5</v>
      </c>
      <c r="O21" s="1">
        <f t="shared" si="4"/>
        <v>0.52900000000000003</v>
      </c>
      <c r="P21" s="1">
        <f t="shared" si="4"/>
        <v>0.50600000000000001</v>
      </c>
      <c r="Q21" s="1">
        <f t="shared" si="4"/>
        <v>0.499</v>
      </c>
      <c r="R21" s="1">
        <f t="shared" si="4"/>
        <v>0.52600000000000002</v>
      </c>
      <c r="S21" s="1">
        <f t="shared" si="4"/>
        <v>0.504</v>
      </c>
      <c r="T21" s="1">
        <f t="shared" si="4"/>
        <v>0.54200000000000004</v>
      </c>
      <c r="U21" s="1">
        <f t="shared" si="4"/>
        <v>0.55500000000000005</v>
      </c>
      <c r="V21" s="1">
        <f t="shared" si="4"/>
        <v>0.54900000000000004</v>
      </c>
      <c r="W21" s="1">
        <f t="shared" si="4"/>
        <v>0.53200000000000003</v>
      </c>
      <c r="X21" s="1">
        <f t="shared" si="4"/>
        <v>0.505</v>
      </c>
      <c r="Y21" s="1">
        <f t="shared" si="4"/>
        <v>0.51900000000000002</v>
      </c>
      <c r="Z21" s="1">
        <f t="shared" si="4"/>
        <v>0.55700000000000005</v>
      </c>
      <c r="AA21" s="1">
        <f t="shared" si="4"/>
        <v>0.54400000000000004</v>
      </c>
      <c r="AB21" s="1">
        <f t="shared" si="4"/>
        <v>0.59699999999999998</v>
      </c>
      <c r="AC21" s="1">
        <f t="shared" si="4"/>
        <v>0.58199999999999996</v>
      </c>
      <c r="AD21" s="1">
        <f t="shared" si="4"/>
        <v>0.57099999999999995</v>
      </c>
      <c r="AE21" s="1">
        <f t="shared" si="4"/>
        <v>0.54700000000000004</v>
      </c>
      <c r="AF21" s="1">
        <f t="shared" si="4"/>
        <v>0.622</v>
      </c>
      <c r="AG21" s="1">
        <f t="shared" si="4"/>
        <v>0.627</v>
      </c>
      <c r="AH21" s="1">
        <f t="shared" si="4"/>
        <v>0.65300000000000002</v>
      </c>
      <c r="AI21" s="1">
        <f t="shared" si="4"/>
        <v>0.79600000000000004</v>
      </c>
      <c r="AJ21" s="1">
        <f t="shared" si="4"/>
        <v>0.85199999999999998</v>
      </c>
      <c r="AK21" s="1">
        <f t="shared" si="4"/>
        <v>1.0489999999999999</v>
      </c>
      <c r="AL21" s="1">
        <f t="shared" si="4"/>
        <v>1.2070000000000001</v>
      </c>
      <c r="AM21" s="1">
        <f t="shared" si="4"/>
        <v>1.4239999999999999</v>
      </c>
      <c r="AN21" s="1">
        <f t="shared" si="4"/>
        <v>1.7669999999999999</v>
      </c>
      <c r="AO21" s="1">
        <f t="shared" si="4"/>
        <v>2.2280000000000002</v>
      </c>
      <c r="AP21" s="1">
        <f t="shared" si="4"/>
        <v>2.907</v>
      </c>
    </row>
    <row r="22" spans="1:42" ht="14.5" x14ac:dyDescent="0.35">
      <c r="A22" s="7" t="s">
        <v>163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1">
        <f>J3</f>
        <v>9.5000000000000001E-2</v>
      </c>
      <c r="K22" s="1">
        <f t="shared" ref="K22:AP22" si="5">K3</f>
        <v>0.105</v>
      </c>
      <c r="L22" s="1">
        <f t="shared" si="5"/>
        <v>0.14000000000000001</v>
      </c>
      <c r="M22" s="1">
        <f t="shared" si="5"/>
        <v>0.189</v>
      </c>
      <c r="N22" s="1">
        <f t="shared" si="5"/>
        <v>0.28000000000000003</v>
      </c>
      <c r="O22" s="1">
        <f t="shared" si="5"/>
        <v>0.29499999999999998</v>
      </c>
      <c r="P22" s="1">
        <f t="shared" si="5"/>
        <v>0.60099999999999998</v>
      </c>
      <c r="Q22" s="1">
        <f t="shared" si="5"/>
        <v>0.92700000000000005</v>
      </c>
      <c r="R22" s="1">
        <f t="shared" si="5"/>
        <v>0.98</v>
      </c>
      <c r="S22" s="1">
        <f t="shared" si="5"/>
        <v>1.232</v>
      </c>
      <c r="T22" s="1">
        <f t="shared" si="5"/>
        <v>1.238</v>
      </c>
      <c r="U22" s="1">
        <f t="shared" si="5"/>
        <v>1.2090000000000001</v>
      </c>
      <c r="V22" s="1">
        <f t="shared" si="5"/>
        <v>1.238</v>
      </c>
      <c r="W22" s="1">
        <f t="shared" si="5"/>
        <v>1.4390000000000001</v>
      </c>
      <c r="X22" s="1">
        <f t="shared" si="5"/>
        <v>1.5740000000000001</v>
      </c>
      <c r="Y22" s="1">
        <f t="shared" si="5"/>
        <v>2.2000000000000002</v>
      </c>
      <c r="Z22" s="1">
        <f t="shared" si="5"/>
        <v>2.641</v>
      </c>
      <c r="AA22" s="1">
        <f t="shared" si="5"/>
        <v>2.9249999999999998</v>
      </c>
      <c r="AB22" s="1">
        <f t="shared" si="5"/>
        <v>3.2559999999999998</v>
      </c>
      <c r="AC22" s="1">
        <f t="shared" si="5"/>
        <v>4.6619999999999999</v>
      </c>
      <c r="AD22" s="1">
        <f t="shared" si="5"/>
        <v>5.5949999999999998</v>
      </c>
      <c r="AE22" s="1">
        <f t="shared" si="5"/>
        <v>5.6360000000000001</v>
      </c>
      <c r="AF22" s="1">
        <f t="shared" si="5"/>
        <v>6.492</v>
      </c>
      <c r="AG22" s="1">
        <f t="shared" si="5"/>
        <v>6.484</v>
      </c>
      <c r="AH22" s="1">
        <f t="shared" si="5"/>
        <v>6.5540000000000003</v>
      </c>
      <c r="AI22" s="1">
        <f t="shared" si="5"/>
        <v>7.0140000000000002</v>
      </c>
      <c r="AJ22" s="1">
        <f t="shared" si="5"/>
        <v>7.1870000000000003</v>
      </c>
      <c r="AK22" s="1">
        <f t="shared" si="5"/>
        <v>7.8680000000000003</v>
      </c>
      <c r="AL22" s="1">
        <f t="shared" si="5"/>
        <v>8.8420000000000005</v>
      </c>
      <c r="AM22" s="1">
        <f t="shared" si="5"/>
        <v>8.3870000000000005</v>
      </c>
      <c r="AN22" s="1">
        <f t="shared" si="5"/>
        <v>8.76</v>
      </c>
      <c r="AO22" s="1">
        <f t="shared" si="5"/>
        <v>8.1370000000000005</v>
      </c>
      <c r="AP22" s="1">
        <f t="shared" si="5"/>
        <v>9.0570000000000004</v>
      </c>
    </row>
    <row r="23" spans="1:42" ht="14.5" x14ac:dyDescent="0.35">
      <c r="A23" s="7" t="s">
        <v>164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1">
        <f>J8+J10+J11</f>
        <v>1.21</v>
      </c>
      <c r="K23" s="1">
        <f t="shared" ref="K23:AP23" si="6">K8+K10+K11</f>
        <v>1.1930000000000001</v>
      </c>
      <c r="L23" s="1">
        <f t="shared" si="6"/>
        <v>1.1080000000000001</v>
      </c>
      <c r="M23" s="1">
        <f t="shared" si="6"/>
        <v>1.958</v>
      </c>
      <c r="N23" s="1">
        <f t="shared" si="6"/>
        <v>2.0460000000000003</v>
      </c>
      <c r="O23" s="1">
        <f t="shared" si="6"/>
        <v>1.8820000000000001</v>
      </c>
      <c r="P23" s="1">
        <f t="shared" si="6"/>
        <v>1.9510000000000001</v>
      </c>
      <c r="Q23" s="1">
        <f t="shared" si="6"/>
        <v>1.8270000000000002</v>
      </c>
      <c r="R23" s="1">
        <f t="shared" si="6"/>
        <v>2.5220000000000002</v>
      </c>
      <c r="S23" s="1">
        <f t="shared" si="6"/>
        <v>2.5289999999999999</v>
      </c>
      <c r="T23" s="1">
        <f t="shared" si="6"/>
        <v>2.7040000000000002</v>
      </c>
      <c r="U23" s="1">
        <f t="shared" si="6"/>
        <v>3.0609999999999999</v>
      </c>
      <c r="V23" s="1">
        <f t="shared" si="6"/>
        <v>2.891</v>
      </c>
      <c r="W23" s="1">
        <f t="shared" si="6"/>
        <v>2.5720000000000001</v>
      </c>
      <c r="X23" s="1">
        <f t="shared" si="6"/>
        <v>2.6440000000000001</v>
      </c>
      <c r="Y23" s="1">
        <f t="shared" si="6"/>
        <v>2.8480000000000003</v>
      </c>
      <c r="Z23" s="1">
        <f t="shared" si="6"/>
        <v>2.7629999999999999</v>
      </c>
      <c r="AA23" s="1">
        <f t="shared" si="6"/>
        <v>2.8439999999999999</v>
      </c>
      <c r="AB23" s="1">
        <f t="shared" si="6"/>
        <v>3.1739999999999999</v>
      </c>
      <c r="AC23" s="1">
        <f t="shared" si="6"/>
        <v>3.206</v>
      </c>
      <c r="AD23" s="1">
        <f t="shared" si="6"/>
        <v>3.3240000000000003</v>
      </c>
      <c r="AE23" s="1">
        <f t="shared" si="6"/>
        <v>3.0990000000000002</v>
      </c>
      <c r="AF23" s="1">
        <f t="shared" si="6"/>
        <v>3.3359999999999999</v>
      </c>
      <c r="AG23" s="1">
        <f t="shared" si="6"/>
        <v>3.3450000000000002</v>
      </c>
      <c r="AH23" s="1">
        <f t="shared" si="6"/>
        <v>3.1959999999999997</v>
      </c>
      <c r="AI23" s="1">
        <f t="shared" si="6"/>
        <v>3.298</v>
      </c>
      <c r="AJ23" s="1">
        <f t="shared" si="6"/>
        <v>3.4669999999999996</v>
      </c>
      <c r="AK23" s="1">
        <f t="shared" si="6"/>
        <v>3.6710000000000003</v>
      </c>
      <c r="AL23" s="1">
        <f t="shared" si="6"/>
        <v>3.7710000000000004</v>
      </c>
      <c r="AM23" s="1">
        <f t="shared" si="6"/>
        <v>3.79</v>
      </c>
      <c r="AN23" s="1">
        <f t="shared" si="6"/>
        <v>3.867</v>
      </c>
      <c r="AO23" s="1">
        <f t="shared" si="6"/>
        <v>4.1120000000000001</v>
      </c>
      <c r="AP23" s="1">
        <f t="shared" si="6"/>
        <v>3.8520000000000003</v>
      </c>
    </row>
    <row r="24" spans="1:42" ht="14.5" x14ac:dyDescent="0.35">
      <c r="A24" s="7" t="s">
        <v>165</v>
      </c>
      <c r="B24" s="73">
        <v>2.2000000000000002</v>
      </c>
      <c r="C24" s="73">
        <v>2.9</v>
      </c>
      <c r="D24" s="73">
        <v>3.7440000000000002</v>
      </c>
      <c r="E24" s="73">
        <v>4.9290000000000003</v>
      </c>
      <c r="F24" s="73">
        <v>5.3109999999999999</v>
      </c>
      <c r="G24" s="73">
        <v>7.173</v>
      </c>
      <c r="H24" s="73">
        <v>8.532</v>
      </c>
      <c r="I24" s="73">
        <v>10.817</v>
      </c>
      <c r="J24" s="1">
        <f>J5+J6</f>
        <v>8.2360000000000007</v>
      </c>
      <c r="K24" s="1">
        <f t="shared" ref="K24:AP24" si="7">K5+K6</f>
        <v>8.2780000000000005</v>
      </c>
      <c r="L24" s="1">
        <f t="shared" si="7"/>
        <v>8.3509999999999991</v>
      </c>
      <c r="M24" s="1">
        <f t="shared" si="7"/>
        <v>9.4</v>
      </c>
      <c r="N24" s="1">
        <f t="shared" si="7"/>
        <v>10.117000000000001</v>
      </c>
      <c r="O24" s="1">
        <f t="shared" si="7"/>
        <v>9.2330000000000005</v>
      </c>
      <c r="P24" s="1">
        <f t="shared" si="7"/>
        <v>8.375</v>
      </c>
      <c r="Q24" s="1">
        <f t="shared" si="7"/>
        <v>9.73</v>
      </c>
      <c r="R24" s="1">
        <f t="shared" si="7"/>
        <v>9.2850000000000001</v>
      </c>
      <c r="S24" s="1">
        <f t="shared" si="7"/>
        <v>9.0830000000000002</v>
      </c>
      <c r="T24" s="1">
        <f t="shared" si="7"/>
        <v>11.443</v>
      </c>
      <c r="U24" s="1">
        <f t="shared" si="7"/>
        <v>11.471</v>
      </c>
      <c r="V24" s="1">
        <f t="shared" si="7"/>
        <v>10.619</v>
      </c>
      <c r="W24" s="1">
        <f t="shared" si="7"/>
        <v>9.3190000000000008</v>
      </c>
      <c r="X24" s="1">
        <f t="shared" si="7"/>
        <v>10.648</v>
      </c>
      <c r="Y24" s="1">
        <f t="shared" si="7"/>
        <v>11.738999999999999</v>
      </c>
      <c r="Z24" s="1">
        <f t="shared" si="7"/>
        <v>11.182</v>
      </c>
      <c r="AA24" s="1">
        <f t="shared" si="7"/>
        <v>12.193000000000001</v>
      </c>
      <c r="AB24" s="1">
        <f t="shared" si="7"/>
        <v>11.725999999999999</v>
      </c>
      <c r="AC24" s="1">
        <f t="shared" si="7"/>
        <v>10.414</v>
      </c>
      <c r="AD24" s="1">
        <f t="shared" si="7"/>
        <v>10.647</v>
      </c>
      <c r="AE24" s="1">
        <f t="shared" si="7"/>
        <v>9.6750000000000007</v>
      </c>
      <c r="AF24" s="1">
        <f t="shared" si="7"/>
        <v>11.327999999999999</v>
      </c>
      <c r="AG24" s="1">
        <f t="shared" si="7"/>
        <v>9.5310000000000006</v>
      </c>
      <c r="AH24" s="1">
        <f t="shared" si="7"/>
        <v>9.3659999999999997</v>
      </c>
      <c r="AI24" s="1">
        <f t="shared" si="7"/>
        <v>9.9260000000000002</v>
      </c>
      <c r="AJ24" s="1">
        <f t="shared" si="7"/>
        <v>9.4760000000000009</v>
      </c>
      <c r="AK24" s="1">
        <f t="shared" si="7"/>
        <v>9.8439999999999994</v>
      </c>
      <c r="AL24" s="1">
        <f t="shared" si="7"/>
        <v>9.527000000000001</v>
      </c>
      <c r="AM24" s="1">
        <f t="shared" si="7"/>
        <v>8.9870000000000001</v>
      </c>
      <c r="AN24" s="1">
        <f t="shared" si="7"/>
        <v>8.31</v>
      </c>
      <c r="AO24" s="1">
        <f t="shared" si="7"/>
        <v>8.4450000000000003</v>
      </c>
      <c r="AP24" s="1">
        <f t="shared" si="7"/>
        <v>8.9990000000000006</v>
      </c>
    </row>
    <row r="25" spans="1:42" ht="15" customHeight="1" x14ac:dyDescent="0.35">
      <c r="B25" s="28"/>
      <c r="C25" s="28"/>
      <c r="D25" s="28"/>
      <c r="E25" s="28"/>
      <c r="F25" s="28"/>
      <c r="G25" s="28"/>
      <c r="H25" s="28"/>
      <c r="I25" s="28"/>
    </row>
    <row r="26" spans="1:42" ht="14.5" x14ac:dyDescent="0.35">
      <c r="A26" s="7" t="s">
        <v>152</v>
      </c>
      <c r="B26" s="1">
        <f>SUM(B18:B24)</f>
        <v>16.899999999999999</v>
      </c>
      <c r="C26" s="1">
        <f t="shared" ref="C26:I26" si="8">SUM(C18:C24)</f>
        <v>22.599999999999998</v>
      </c>
      <c r="D26" s="1">
        <f t="shared" si="8"/>
        <v>31.253</v>
      </c>
      <c r="E26" s="1">
        <f t="shared" si="8"/>
        <v>46.890999999999998</v>
      </c>
      <c r="F26" s="1">
        <f t="shared" si="8"/>
        <v>56.77</v>
      </c>
      <c r="G26" s="1">
        <f t="shared" si="8"/>
        <v>71.525999999999996</v>
      </c>
      <c r="H26" s="1">
        <f t="shared" si="8"/>
        <v>83.007000000000005</v>
      </c>
      <c r="I26" s="1">
        <f t="shared" si="8"/>
        <v>102.15899999999999</v>
      </c>
      <c r="J26" s="1">
        <f>SUM(J18:J25)</f>
        <v>105.43900000000001</v>
      </c>
      <c r="K26" s="1">
        <f t="shared" ref="K26:AP26" si="9">SUM(K18:K25)</f>
        <v>107.67100000000001</v>
      </c>
      <c r="L26" s="1">
        <f t="shared" si="9"/>
        <v>108.169</v>
      </c>
      <c r="M26" s="1">
        <f t="shared" si="9"/>
        <v>109.967</v>
      </c>
      <c r="N26" s="1">
        <f t="shared" si="9"/>
        <v>112.61200000000002</v>
      </c>
      <c r="O26" s="1">
        <f t="shared" si="9"/>
        <v>113.67100000000001</v>
      </c>
      <c r="P26" s="1">
        <f t="shared" si="9"/>
        <v>112.50899999999999</v>
      </c>
      <c r="Q26" s="1">
        <f t="shared" si="9"/>
        <v>114.93800000000002</v>
      </c>
      <c r="R26" s="1">
        <f t="shared" si="9"/>
        <v>120.32900000000001</v>
      </c>
      <c r="S26" s="1">
        <f t="shared" si="9"/>
        <v>120.69799999999999</v>
      </c>
      <c r="T26" s="1">
        <f t="shared" si="9"/>
        <v>123.604</v>
      </c>
      <c r="U26" s="1">
        <f t="shared" si="9"/>
        <v>124.84900000000002</v>
      </c>
      <c r="V26" s="1">
        <f t="shared" si="9"/>
        <v>120.44500000000001</v>
      </c>
      <c r="W26" s="1">
        <f t="shared" si="9"/>
        <v>114.82000000000001</v>
      </c>
      <c r="X26" s="1">
        <f t="shared" si="9"/>
        <v>121.369</v>
      </c>
      <c r="Y26" s="1">
        <f t="shared" si="9"/>
        <v>125.14300000000001</v>
      </c>
      <c r="Z26" s="1">
        <f t="shared" si="9"/>
        <v>121.64</v>
      </c>
      <c r="AA26" s="1">
        <f t="shared" si="9"/>
        <v>126.25099999999999</v>
      </c>
      <c r="AB26" s="1">
        <f t="shared" si="9"/>
        <v>127.441</v>
      </c>
      <c r="AC26" s="1">
        <f t="shared" si="9"/>
        <v>121.78200000000001</v>
      </c>
      <c r="AD26" s="1">
        <f t="shared" si="9"/>
        <v>130.321</v>
      </c>
      <c r="AE26" s="1">
        <f t="shared" si="9"/>
        <v>123.833</v>
      </c>
      <c r="AF26" s="1">
        <f t="shared" si="9"/>
        <v>128.97699999999998</v>
      </c>
      <c r="AG26" s="1">
        <f t="shared" si="9"/>
        <v>128.006</v>
      </c>
      <c r="AH26" s="1">
        <f t="shared" si="9"/>
        <v>125.453</v>
      </c>
      <c r="AI26" s="1">
        <f t="shared" si="9"/>
        <v>128.999</v>
      </c>
      <c r="AJ26" s="1">
        <f t="shared" si="9"/>
        <v>131.678</v>
      </c>
      <c r="AK26" s="1">
        <f t="shared" si="9"/>
        <v>133.30800000000002</v>
      </c>
      <c r="AL26" s="1">
        <f t="shared" si="9"/>
        <v>135.98000000000002</v>
      </c>
      <c r="AM26" s="1">
        <f t="shared" si="9"/>
        <v>134.09100000000001</v>
      </c>
      <c r="AN26" s="1">
        <f t="shared" si="9"/>
        <v>133.78700000000001</v>
      </c>
      <c r="AO26" s="1">
        <f t="shared" si="9"/>
        <v>139.31700000000001</v>
      </c>
      <c r="AP26" s="1">
        <f t="shared" si="9"/>
        <v>133.47800000000001</v>
      </c>
    </row>
    <row r="52" spans="3:3" ht="15" customHeight="1" x14ac:dyDescent="0.35">
      <c r="C52" s="7" t="s">
        <v>472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971B-2DD5-4D13-97EB-892CA5D610AC}">
  <dimension ref="A1:AJ38"/>
  <sheetViews>
    <sheetView zoomScale="59" zoomScaleNormal="59" workbookViewId="0">
      <selection activeCell="H32" sqref="H32"/>
    </sheetView>
  </sheetViews>
  <sheetFormatPr baseColWidth="10" defaultColWidth="7.36328125" defaultRowHeight="14.5" x14ac:dyDescent="0.35"/>
  <cols>
    <col min="1" max="1" width="23" customWidth="1"/>
    <col min="2" max="2" width="5.453125" customWidth="1"/>
    <col min="3" max="31" width="5" bestFit="1" customWidth="1"/>
    <col min="32" max="33" width="5.54296875" customWidth="1"/>
    <col min="34" max="35" width="5.6328125" customWidth="1"/>
    <col min="36" max="36" width="7.36328125" style="9" customWidth="1"/>
  </cols>
  <sheetData>
    <row r="1" spans="1:36" ht="18.5" x14ac:dyDescent="0.45">
      <c r="A1" s="2" t="s">
        <v>94</v>
      </c>
    </row>
    <row r="2" spans="1:36" x14ac:dyDescent="0.35">
      <c r="A2" s="4" t="s">
        <v>1</v>
      </c>
    </row>
    <row r="3" spans="1:36" x14ac:dyDescent="0.35">
      <c r="A3" s="3" t="s">
        <v>53</v>
      </c>
      <c r="B3" s="6" t="s">
        <v>167</v>
      </c>
      <c r="E3" s="7" t="s">
        <v>97</v>
      </c>
    </row>
    <row r="5" spans="1:36" x14ac:dyDescent="0.35">
      <c r="A5" t="s">
        <v>168</v>
      </c>
    </row>
    <row r="7" spans="1:36" s="7" customFormat="1" x14ac:dyDescent="0.35">
      <c r="A7" s="31" t="s">
        <v>169</v>
      </c>
      <c r="B7" s="7" t="s">
        <v>99</v>
      </c>
      <c r="C7" s="7" t="s">
        <v>100</v>
      </c>
      <c r="D7" s="7" t="s">
        <v>101</v>
      </c>
      <c r="E7" s="7" t="s">
        <v>102</v>
      </c>
      <c r="F7" s="7" t="s">
        <v>103</v>
      </c>
      <c r="G7" s="7" t="s">
        <v>104</v>
      </c>
      <c r="H7" s="7" t="s">
        <v>105</v>
      </c>
      <c r="I7" s="7" t="s">
        <v>106</v>
      </c>
      <c r="J7" s="7" t="s">
        <v>107</v>
      </c>
      <c r="K7" s="7" t="s">
        <v>108</v>
      </c>
      <c r="L7" s="7" t="s">
        <v>109</v>
      </c>
      <c r="M7" s="7" t="s">
        <v>110</v>
      </c>
      <c r="N7" s="7" t="s">
        <v>111</v>
      </c>
      <c r="O7" s="7" t="s">
        <v>112</v>
      </c>
      <c r="P7" s="7" t="s">
        <v>113</v>
      </c>
      <c r="Q7" s="7" t="s">
        <v>114</v>
      </c>
      <c r="R7" s="7" t="s">
        <v>115</v>
      </c>
      <c r="S7" s="7" t="s">
        <v>116</v>
      </c>
      <c r="T7" s="7" t="s">
        <v>117</v>
      </c>
      <c r="U7" s="7" t="s">
        <v>118</v>
      </c>
      <c r="V7" s="7" t="s">
        <v>119</v>
      </c>
      <c r="W7" s="7" t="s">
        <v>120</v>
      </c>
      <c r="X7" s="7" t="s">
        <v>121</v>
      </c>
      <c r="Y7" s="7" t="s">
        <v>122</v>
      </c>
      <c r="Z7" s="7" t="s">
        <v>123</v>
      </c>
      <c r="AA7" s="7" t="s">
        <v>124</v>
      </c>
      <c r="AB7" s="7" t="s">
        <v>125</v>
      </c>
      <c r="AC7" s="7" t="s">
        <v>126</v>
      </c>
      <c r="AD7" s="7" t="s">
        <v>127</v>
      </c>
      <c r="AE7" s="7" t="s">
        <v>128</v>
      </c>
      <c r="AF7" s="7">
        <v>2020</v>
      </c>
      <c r="AG7" s="7">
        <v>2021</v>
      </c>
      <c r="AH7" s="7">
        <v>2022</v>
      </c>
      <c r="AJ7" s="30" t="s">
        <v>170</v>
      </c>
    </row>
    <row r="8" spans="1:36" x14ac:dyDescent="0.35">
      <c r="A8" s="7" t="str">
        <f>'Tot energibruk - vare'!A10</f>
        <v>Marine gassoljer</v>
      </c>
      <c r="B8" s="1">
        <f>'Tot energibruk - vare'!D10</f>
        <v>1.605</v>
      </c>
      <c r="C8" s="1">
        <f>'Tot energibruk - vare'!E10</f>
        <v>1.8859999999999999</v>
      </c>
      <c r="D8" s="1">
        <f>'Tot energibruk - vare'!F10</f>
        <v>1.8360000000000001</v>
      </c>
      <c r="E8" s="1">
        <f>'Tot energibruk - vare'!G10</f>
        <v>1.78</v>
      </c>
      <c r="F8" s="1">
        <f>'Tot energibruk - vare'!H10</f>
        <v>2.0840000000000001</v>
      </c>
      <c r="G8" s="1">
        <f>'Tot energibruk - vare'!I10</f>
        <v>2.125</v>
      </c>
      <c r="H8" s="1">
        <f>'Tot energibruk - vare'!J10</f>
        <v>2.5609999999999999</v>
      </c>
      <c r="I8" s="1">
        <f>'Tot energibruk - vare'!K10</f>
        <v>2.7559999999999998</v>
      </c>
      <c r="J8" s="1">
        <f>'Tot energibruk - vare'!L10</f>
        <v>3.0529999999999999</v>
      </c>
      <c r="K8" s="1">
        <f>'Tot energibruk - vare'!M10</f>
        <v>3.1669999999999998</v>
      </c>
      <c r="L8" s="1">
        <f>'Tot energibruk - vare'!N10</f>
        <v>3.234</v>
      </c>
      <c r="M8" s="1">
        <f>'Tot energibruk - vare'!O10</f>
        <v>3.1040000000000001</v>
      </c>
      <c r="N8" s="1">
        <f>'Tot energibruk - vare'!P10</f>
        <v>2.8410000000000002</v>
      </c>
      <c r="O8" s="1">
        <f>'Tot energibruk - vare'!Q10</f>
        <v>2.5030000000000001</v>
      </c>
      <c r="P8" s="1">
        <f>'Tot energibruk - vare'!R10</f>
        <v>2.5219999999999998</v>
      </c>
      <c r="Q8" s="1">
        <f>'Tot energibruk - vare'!S10</f>
        <v>3.0830000000000002</v>
      </c>
      <c r="R8" s="1">
        <f>'Tot energibruk - vare'!T10</f>
        <v>3.2069999999999999</v>
      </c>
      <c r="S8" s="1">
        <f>'Tot energibruk - vare'!U10</f>
        <v>3.26</v>
      </c>
      <c r="T8" s="1">
        <f>'Tot energibruk - vare'!V10</f>
        <v>3.351</v>
      </c>
      <c r="U8" s="1">
        <f>'Tot energibruk - vare'!W10</f>
        <v>3.7429999999999999</v>
      </c>
      <c r="V8" s="1">
        <f>'Tot energibruk - vare'!X10</f>
        <v>3.8130000000000002</v>
      </c>
      <c r="W8" s="1">
        <f>'Tot energibruk - vare'!Y10</f>
        <v>4.524</v>
      </c>
      <c r="X8" s="1">
        <f>'Tot energibruk - vare'!Z10</f>
        <v>4.7309999999999999</v>
      </c>
      <c r="Y8" s="1">
        <f>'Tot energibruk - vare'!AA10</f>
        <v>5.2130000000000001</v>
      </c>
      <c r="Z8" s="1">
        <f>'Tot energibruk - vare'!AB10</f>
        <v>4.9560000000000004</v>
      </c>
      <c r="AA8" s="1">
        <f>'Tot energibruk - vare'!AC10</f>
        <v>4.2670000000000003</v>
      </c>
      <c r="AB8" s="1">
        <f>'Tot energibruk - vare'!AD10</f>
        <v>4.0129999999999999</v>
      </c>
      <c r="AC8" s="1">
        <f>'Tot energibruk - vare'!AE10</f>
        <v>3.42</v>
      </c>
      <c r="AD8" s="1">
        <f>'Tot energibruk - vare'!AF10</f>
        <v>4.0209999999999999</v>
      </c>
      <c r="AE8" s="1">
        <f>'Tot energibruk - vare'!AG10</f>
        <v>4.1289999999999996</v>
      </c>
      <c r="AF8" s="1">
        <f>'Tot energibruk - vare'!AH10</f>
        <v>4.1310000000000002</v>
      </c>
      <c r="AG8" s="1">
        <f>'Tot energibruk - vare'!AI10</f>
        <v>4.0010000000000003</v>
      </c>
      <c r="AH8" s="1">
        <f>'Tot energibruk - vare'!AJ10</f>
        <v>4.258</v>
      </c>
      <c r="AI8" s="1"/>
      <c r="AJ8" t="s">
        <v>134</v>
      </c>
    </row>
    <row r="9" spans="1:36" x14ac:dyDescent="0.35">
      <c r="A9" s="7" t="str">
        <f>'Tot energibruk - vare'!A12</f>
        <v>Gass</v>
      </c>
      <c r="B9" s="1">
        <f>'Tot energibruk - vare'!D12</f>
        <v>24.97</v>
      </c>
      <c r="C9" s="1">
        <f>'Tot energibruk - vare'!E12</f>
        <v>26.353999999999999</v>
      </c>
      <c r="D9" s="1">
        <f>'Tot energibruk - vare'!F12</f>
        <v>28.193000000000001</v>
      </c>
      <c r="E9" s="1">
        <f>'Tot energibruk - vare'!G12</f>
        <v>29.867000000000001</v>
      </c>
      <c r="F9" s="1">
        <f>'Tot energibruk - vare'!H12</f>
        <v>32.325000000000003</v>
      </c>
      <c r="G9" s="1">
        <f>'Tot energibruk - vare'!I12</f>
        <v>32.776000000000003</v>
      </c>
      <c r="H9" s="1">
        <f>'Tot energibruk - vare'!J12</f>
        <v>35.148000000000003</v>
      </c>
      <c r="I9" s="1">
        <f>'Tot energibruk - vare'!K12</f>
        <v>35.981999999999999</v>
      </c>
      <c r="J9" s="1">
        <f>'Tot energibruk - vare'!L12</f>
        <v>34.411000000000001</v>
      </c>
      <c r="K9" s="1">
        <f>'Tot energibruk - vare'!M12</f>
        <v>33.164999999999999</v>
      </c>
      <c r="L9" s="1">
        <f>'Tot energibruk - vare'!N12</f>
        <v>38.610999999999997</v>
      </c>
      <c r="M9" s="1">
        <f>'Tot energibruk - vare'!O12</f>
        <v>42.469000000000001</v>
      </c>
      <c r="N9" s="1">
        <f>'Tot energibruk - vare'!P12</f>
        <v>44.28</v>
      </c>
      <c r="O9" s="1">
        <f>'Tot energibruk - vare'!Q12</f>
        <v>47.789000000000001</v>
      </c>
      <c r="P9" s="1">
        <f>'Tot energibruk - vare'!R12</f>
        <v>49.03</v>
      </c>
      <c r="Q9" s="1">
        <f>'Tot energibruk - vare'!S12</f>
        <v>48.325000000000003</v>
      </c>
      <c r="R9" s="1">
        <f>'Tot energibruk - vare'!T12</f>
        <v>49.893999999999998</v>
      </c>
      <c r="S9" s="1">
        <f>'Tot energibruk - vare'!U12</f>
        <v>49.857999999999997</v>
      </c>
      <c r="T9" s="1">
        <f>'Tot energibruk - vare'!V12</f>
        <v>54.182000000000002</v>
      </c>
      <c r="U9" s="1">
        <f>'Tot energibruk - vare'!W12</f>
        <v>50.661000000000001</v>
      </c>
      <c r="V9" s="1">
        <f>'Tot energibruk - vare'!X12</f>
        <v>50.207999999999998</v>
      </c>
      <c r="W9" s="1">
        <f>'Tot energibruk - vare'!Y12</f>
        <v>48.226999999999997</v>
      </c>
      <c r="X9" s="1">
        <f>'Tot energibruk - vare'!Z12</f>
        <v>49.054000000000002</v>
      </c>
      <c r="Y9" s="1">
        <f>'Tot energibruk - vare'!AA12</f>
        <v>49.255000000000003</v>
      </c>
      <c r="Z9" s="1">
        <f>'Tot energibruk - vare'!AB12</f>
        <v>51.994999999999997</v>
      </c>
      <c r="AA9" s="1">
        <f>'Tot energibruk - vare'!AC12</f>
        <v>53.741999999999997</v>
      </c>
      <c r="AB9" s="1">
        <f>'Tot energibruk - vare'!AD12</f>
        <v>52.857999999999997</v>
      </c>
      <c r="AC9" s="1">
        <f>'Tot energibruk - vare'!AE12</f>
        <v>54.151000000000003</v>
      </c>
      <c r="AD9" s="1">
        <f>'Tot energibruk - vare'!AF12</f>
        <v>50.783000000000001</v>
      </c>
      <c r="AE9" s="1">
        <f>'Tot energibruk - vare'!AG12</f>
        <v>51.33</v>
      </c>
      <c r="AF9" s="1">
        <f>'Tot energibruk - vare'!AH12</f>
        <v>49.636000000000003</v>
      </c>
      <c r="AG9" s="1">
        <f>'Tot energibruk - vare'!AI12</f>
        <v>46.601999999999997</v>
      </c>
      <c r="AH9" s="1">
        <f>'Tot energibruk - vare'!AJ12</f>
        <v>44.267000000000003</v>
      </c>
      <c r="AI9" s="1"/>
      <c r="AJ9" t="s">
        <v>137</v>
      </c>
    </row>
    <row r="10" spans="1:36" x14ac:dyDescent="0.35">
      <c r="A10" s="7" t="str">
        <f>'Tot energibruk - vare'!A13</f>
        <v>Strøm</v>
      </c>
      <c r="B10" s="1">
        <f>'Tot energibruk - vare'!D13</f>
        <v>1.9530000000000001</v>
      </c>
      <c r="C10" s="1">
        <f>'Tot energibruk - vare'!E13</f>
        <v>2.1629999999999998</v>
      </c>
      <c r="D10" s="1">
        <f>'Tot energibruk - vare'!F13</f>
        <v>2.1960000000000002</v>
      </c>
      <c r="E10" s="1">
        <f>'Tot energibruk - vare'!G13</f>
        <v>2.1629999999999998</v>
      </c>
      <c r="F10" s="1">
        <f>'Tot energibruk - vare'!H13</f>
        <v>3.0659999999999998</v>
      </c>
      <c r="G10" s="1">
        <f>'Tot energibruk - vare'!I13</f>
        <v>2.7869999999999999</v>
      </c>
      <c r="H10" s="1">
        <f>'Tot energibruk - vare'!J13</f>
        <v>2.145</v>
      </c>
      <c r="I10" s="1">
        <f>'Tot energibruk - vare'!K13</f>
        <v>3.7170000000000001</v>
      </c>
      <c r="J10" s="1">
        <f>'Tot energibruk - vare'!L13</f>
        <v>3.0419999999999998</v>
      </c>
      <c r="K10" s="1">
        <f>'Tot energibruk - vare'!M13</f>
        <v>3.3820000000000001</v>
      </c>
      <c r="L10" s="1">
        <f>'Tot energibruk - vare'!N13</f>
        <v>3.129</v>
      </c>
      <c r="M10" s="1">
        <f>'Tot energibruk - vare'!O13</f>
        <v>3.1720000000000002</v>
      </c>
      <c r="N10" s="1">
        <f>'Tot energibruk - vare'!P13</f>
        <v>2.976</v>
      </c>
      <c r="O10" s="1">
        <f>'Tot energibruk - vare'!Q13</f>
        <v>3.391</v>
      </c>
      <c r="P10" s="1">
        <f>'Tot energibruk - vare'!R13</f>
        <v>3.452</v>
      </c>
      <c r="Q10" s="1">
        <f>'Tot energibruk - vare'!S13</f>
        <v>4.5389999999999997</v>
      </c>
      <c r="R10" s="1">
        <f>'Tot energibruk - vare'!T13</f>
        <v>4.2850000000000001</v>
      </c>
      <c r="S10" s="1">
        <f>'Tot energibruk - vare'!U13</f>
        <v>5.665</v>
      </c>
      <c r="T10" s="1">
        <f>'Tot energibruk - vare'!V13</f>
        <v>5.875</v>
      </c>
      <c r="U10" s="1">
        <f>'Tot energibruk - vare'!W13</f>
        <v>7.0819999999999999</v>
      </c>
      <c r="V10" s="1">
        <f>'Tot energibruk - vare'!X13</f>
        <v>7.242</v>
      </c>
      <c r="W10" s="1">
        <f>'Tot energibruk - vare'!Y13</f>
        <v>8.6</v>
      </c>
      <c r="X10" s="1">
        <f>'Tot energibruk - vare'!Z13</f>
        <v>9.2370000000000001</v>
      </c>
      <c r="Y10" s="1">
        <f>'Tot energibruk - vare'!AA13</f>
        <v>8.5519999999999996</v>
      </c>
      <c r="Z10" s="1">
        <f>'Tot energibruk - vare'!AB13</f>
        <v>8.8620000000000001</v>
      </c>
      <c r="AA10" s="1">
        <f>'Tot energibruk - vare'!AC13</f>
        <v>10.032</v>
      </c>
      <c r="AB10" s="1">
        <f>'Tot energibruk - vare'!AD13</f>
        <v>9.484</v>
      </c>
      <c r="AC10" s="1">
        <f>'Tot energibruk - vare'!AE13</f>
        <v>10.662000000000001</v>
      </c>
      <c r="AD10" s="1">
        <f>'Tot energibruk - vare'!AF13</f>
        <v>11.371</v>
      </c>
      <c r="AE10" s="1">
        <f>'Tot energibruk - vare'!AG13</f>
        <v>10.893000000000001</v>
      </c>
      <c r="AF10" s="1">
        <f>'Tot energibruk - vare'!AH13</f>
        <v>11.253</v>
      </c>
      <c r="AG10" s="1">
        <f>'Tot energibruk - vare'!AI13</f>
        <v>10.016</v>
      </c>
      <c r="AH10" s="1">
        <f>'Tot energibruk - vare'!AJ13</f>
        <v>11.78</v>
      </c>
      <c r="AI10" s="1"/>
      <c r="AJ10" t="s">
        <v>139</v>
      </c>
    </row>
    <row r="11" spans="1:36" s="7" customFormat="1" x14ac:dyDescent="0.35">
      <c r="A11" s="7" t="s">
        <v>152</v>
      </c>
      <c r="B11" s="21">
        <f t="shared" ref="B11:AH11" si="0">SUM(B8:B10)</f>
        <v>28.527999999999999</v>
      </c>
      <c r="C11" s="21">
        <f t="shared" si="0"/>
        <v>30.402999999999999</v>
      </c>
      <c r="D11" s="21">
        <f t="shared" si="0"/>
        <v>32.225000000000001</v>
      </c>
      <c r="E11" s="21">
        <f t="shared" si="0"/>
        <v>33.81</v>
      </c>
      <c r="F11" s="21">
        <f t="shared" si="0"/>
        <v>37.475000000000009</v>
      </c>
      <c r="G11" s="21">
        <f t="shared" si="0"/>
        <v>37.688000000000002</v>
      </c>
      <c r="H11" s="21">
        <f t="shared" si="0"/>
        <v>39.854000000000006</v>
      </c>
      <c r="I11" s="21">
        <f t="shared" si="0"/>
        <v>42.454999999999998</v>
      </c>
      <c r="J11" s="21">
        <f t="shared" si="0"/>
        <v>40.506</v>
      </c>
      <c r="K11" s="21">
        <f t="shared" si="0"/>
        <v>39.713999999999999</v>
      </c>
      <c r="L11" s="21">
        <f t="shared" si="0"/>
        <v>44.973999999999997</v>
      </c>
      <c r="M11" s="21">
        <f t="shared" si="0"/>
        <v>48.744999999999997</v>
      </c>
      <c r="N11" s="21">
        <f t="shared" si="0"/>
        <v>50.097000000000001</v>
      </c>
      <c r="O11" s="21">
        <f t="shared" si="0"/>
        <v>53.683</v>
      </c>
      <c r="P11" s="21">
        <f t="shared" si="0"/>
        <v>55.003999999999998</v>
      </c>
      <c r="Q11" s="21">
        <f t="shared" si="0"/>
        <v>55.947000000000003</v>
      </c>
      <c r="R11" s="21">
        <f t="shared" si="0"/>
        <v>57.385999999999996</v>
      </c>
      <c r="S11" s="21">
        <f t="shared" si="0"/>
        <v>58.782999999999994</v>
      </c>
      <c r="T11" s="21">
        <f t="shared" si="0"/>
        <v>63.408000000000001</v>
      </c>
      <c r="U11" s="21">
        <f t="shared" si="0"/>
        <v>61.486000000000004</v>
      </c>
      <c r="V11" s="21">
        <f t="shared" si="0"/>
        <v>61.262999999999998</v>
      </c>
      <c r="W11" s="21">
        <f t="shared" si="0"/>
        <v>61.350999999999999</v>
      </c>
      <c r="X11" s="21">
        <f t="shared" si="0"/>
        <v>63.022000000000006</v>
      </c>
      <c r="Y11" s="21">
        <f t="shared" si="0"/>
        <v>63.02</v>
      </c>
      <c r="Z11" s="21">
        <f t="shared" si="0"/>
        <v>65.813000000000002</v>
      </c>
      <c r="AA11" s="21">
        <f t="shared" si="0"/>
        <v>68.040999999999997</v>
      </c>
      <c r="AB11" s="21">
        <f t="shared" si="0"/>
        <v>66.35499999999999</v>
      </c>
      <c r="AC11" s="21">
        <f t="shared" si="0"/>
        <v>68.233000000000004</v>
      </c>
      <c r="AD11" s="21">
        <f t="shared" si="0"/>
        <v>66.174999999999997</v>
      </c>
      <c r="AE11" s="21">
        <f t="shared" si="0"/>
        <v>66.352000000000004</v>
      </c>
      <c r="AF11" s="21">
        <f t="shared" si="0"/>
        <v>65.02000000000001</v>
      </c>
      <c r="AG11" s="21">
        <f t="shared" si="0"/>
        <v>60.618999999999993</v>
      </c>
      <c r="AH11" s="21">
        <f t="shared" si="0"/>
        <v>60.305000000000007</v>
      </c>
      <c r="AI11" s="21"/>
      <c r="AJ11" s="30"/>
    </row>
    <row r="33" spans="1:36" s="7" customFormat="1" x14ac:dyDescent="0.35">
      <c r="A33" s="31" t="s">
        <v>163</v>
      </c>
      <c r="AJ33" s="30"/>
    </row>
    <row r="34" spans="1:36" s="7" customFormat="1" x14ac:dyDescent="0.35">
      <c r="A34" s="31"/>
      <c r="B34" s="7" t="s">
        <v>99</v>
      </c>
      <c r="C34" s="7" t="s">
        <v>100</v>
      </c>
      <c r="D34" s="7" t="s">
        <v>101</v>
      </c>
      <c r="E34" s="7" t="s">
        <v>102</v>
      </c>
      <c r="F34" s="7" t="s">
        <v>103</v>
      </c>
      <c r="G34" s="7" t="s">
        <v>104</v>
      </c>
      <c r="H34" s="7" t="s">
        <v>105</v>
      </c>
      <c r="I34" s="7" t="s">
        <v>106</v>
      </c>
      <c r="J34" s="7" t="s">
        <v>107</v>
      </c>
      <c r="K34" s="7" t="s">
        <v>108</v>
      </c>
      <c r="L34" s="7" t="s">
        <v>109</v>
      </c>
      <c r="M34" s="7" t="s">
        <v>110</v>
      </c>
      <c r="N34" s="7" t="s">
        <v>111</v>
      </c>
      <c r="O34" s="7" t="s">
        <v>112</v>
      </c>
      <c r="P34" s="7" t="s">
        <v>113</v>
      </c>
      <c r="Q34" s="7" t="s">
        <v>114</v>
      </c>
      <c r="R34" s="7" t="s">
        <v>115</v>
      </c>
      <c r="S34" s="7" t="s">
        <v>116</v>
      </c>
      <c r="T34" s="7" t="s">
        <v>117</v>
      </c>
      <c r="U34" s="7" t="s">
        <v>118</v>
      </c>
      <c r="V34" s="7" t="s">
        <v>119</v>
      </c>
      <c r="W34" s="7" t="s">
        <v>120</v>
      </c>
      <c r="X34" s="7" t="s">
        <v>121</v>
      </c>
      <c r="Y34" s="7" t="s">
        <v>122</v>
      </c>
      <c r="Z34" s="7" t="s">
        <v>123</v>
      </c>
      <c r="AA34" s="7" t="s">
        <v>124</v>
      </c>
      <c r="AB34" s="7" t="s">
        <v>125</v>
      </c>
      <c r="AC34" s="7" t="s">
        <v>126</v>
      </c>
      <c r="AD34" s="7" t="s">
        <v>127</v>
      </c>
      <c r="AE34" s="7" t="s">
        <v>128</v>
      </c>
      <c r="AF34" s="7">
        <v>2020</v>
      </c>
      <c r="AG34" s="7">
        <v>2021</v>
      </c>
      <c r="AH34" s="7">
        <v>2022</v>
      </c>
      <c r="AJ34" s="30" t="s">
        <v>170</v>
      </c>
    </row>
    <row r="35" spans="1:36" s="7" customFormat="1" x14ac:dyDescent="0.35">
      <c r="A35" s="55" t="s">
        <v>138</v>
      </c>
      <c r="B35" s="1">
        <f>Strøm!J3</f>
        <v>9.5000000000000001E-2</v>
      </c>
      <c r="C35" s="1">
        <f>Strøm!K3</f>
        <v>0.105</v>
      </c>
      <c r="D35" s="1">
        <f>Strøm!L3</f>
        <v>0.14000000000000001</v>
      </c>
      <c r="E35" s="1">
        <f>Strøm!M3</f>
        <v>0.189</v>
      </c>
      <c r="F35" s="1">
        <f>Strøm!N3</f>
        <v>0.28000000000000003</v>
      </c>
      <c r="G35" s="1">
        <f>Strøm!O3</f>
        <v>0.29499999999999998</v>
      </c>
      <c r="H35" s="1">
        <f>Strøm!P3</f>
        <v>0.60099999999999998</v>
      </c>
      <c r="I35" s="1">
        <f>Strøm!Q3</f>
        <v>0.92700000000000005</v>
      </c>
      <c r="J35" s="1">
        <f>Strøm!R3</f>
        <v>0.98</v>
      </c>
      <c r="K35" s="1">
        <f>Strøm!S3</f>
        <v>1.232</v>
      </c>
      <c r="L35" s="1">
        <f>Strøm!T3</f>
        <v>1.238</v>
      </c>
      <c r="M35" s="1">
        <f>Strøm!U3</f>
        <v>1.2090000000000001</v>
      </c>
      <c r="N35" s="1">
        <f>Strøm!V3</f>
        <v>1.238</v>
      </c>
      <c r="O35" s="1">
        <f>Strøm!W3</f>
        <v>1.4390000000000001</v>
      </c>
      <c r="P35" s="1">
        <f>Strøm!X3</f>
        <v>1.5740000000000001</v>
      </c>
      <c r="Q35" s="1">
        <f>Strøm!Y3</f>
        <v>2.2000000000000002</v>
      </c>
      <c r="R35" s="1">
        <f>Strøm!Z3</f>
        <v>2.641</v>
      </c>
      <c r="S35" s="1">
        <f>Strøm!AA3</f>
        <v>2.9249999999999998</v>
      </c>
      <c r="T35" s="1">
        <f>Strøm!AB3</f>
        <v>3.2559999999999998</v>
      </c>
      <c r="U35" s="1">
        <f>Strøm!AC3</f>
        <v>4.6619999999999999</v>
      </c>
      <c r="V35" s="1">
        <f>Strøm!AD3</f>
        <v>5.5949999999999998</v>
      </c>
      <c r="W35" s="1">
        <f>Strøm!AE3</f>
        <v>5.6360000000000001</v>
      </c>
      <c r="X35" s="1">
        <f>Strøm!AF3</f>
        <v>6.492</v>
      </c>
      <c r="Y35" s="1">
        <f>Strøm!AG3</f>
        <v>6.484</v>
      </c>
      <c r="Z35" s="1">
        <f>Strøm!AH3</f>
        <v>6.5540000000000003</v>
      </c>
      <c r="AA35" s="1">
        <f>Strøm!AI3</f>
        <v>7.0140000000000002</v>
      </c>
      <c r="AB35" s="1">
        <f>Strøm!AJ3</f>
        <v>7.1870000000000003</v>
      </c>
      <c r="AC35" s="1">
        <f>Strøm!AK3</f>
        <v>7.8680000000000003</v>
      </c>
      <c r="AD35" s="1">
        <f>Strøm!AL3</f>
        <v>8.8420000000000005</v>
      </c>
      <c r="AE35" s="1">
        <f>Strøm!AM3</f>
        <v>8.3870000000000005</v>
      </c>
      <c r="AF35" s="1">
        <f>Strøm!AN3</f>
        <v>8.76</v>
      </c>
      <c r="AG35" s="1">
        <f>Strøm!AO3</f>
        <v>8.1370000000000005</v>
      </c>
      <c r="AH35" s="1">
        <f>Strøm!AP3</f>
        <v>9.0570000000000004</v>
      </c>
      <c r="AJ35" s="30"/>
    </row>
    <row r="36" spans="1:36" x14ac:dyDescent="0.35">
      <c r="A36" s="7" t="s">
        <v>24</v>
      </c>
      <c r="B36" s="1">
        <f>B9</f>
        <v>24.97</v>
      </c>
      <c r="C36" s="1">
        <f t="shared" ref="C36:AH36" si="1">C9</f>
        <v>26.353999999999999</v>
      </c>
      <c r="D36" s="1">
        <f t="shared" si="1"/>
        <v>28.193000000000001</v>
      </c>
      <c r="E36" s="1">
        <f t="shared" si="1"/>
        <v>29.867000000000001</v>
      </c>
      <c r="F36" s="1">
        <f t="shared" si="1"/>
        <v>32.325000000000003</v>
      </c>
      <c r="G36" s="1">
        <f t="shared" si="1"/>
        <v>32.776000000000003</v>
      </c>
      <c r="H36" s="1">
        <f t="shared" si="1"/>
        <v>35.148000000000003</v>
      </c>
      <c r="I36" s="1">
        <f t="shared" si="1"/>
        <v>35.981999999999999</v>
      </c>
      <c r="J36" s="1">
        <f t="shared" si="1"/>
        <v>34.411000000000001</v>
      </c>
      <c r="K36" s="1">
        <f t="shared" si="1"/>
        <v>33.164999999999999</v>
      </c>
      <c r="L36" s="1">
        <f t="shared" si="1"/>
        <v>38.610999999999997</v>
      </c>
      <c r="M36" s="1">
        <f t="shared" si="1"/>
        <v>42.469000000000001</v>
      </c>
      <c r="N36" s="1">
        <f t="shared" si="1"/>
        <v>44.28</v>
      </c>
      <c r="O36" s="1">
        <f t="shared" si="1"/>
        <v>47.789000000000001</v>
      </c>
      <c r="P36" s="1">
        <f t="shared" si="1"/>
        <v>49.03</v>
      </c>
      <c r="Q36" s="1">
        <f t="shared" si="1"/>
        <v>48.325000000000003</v>
      </c>
      <c r="R36" s="1">
        <f t="shared" si="1"/>
        <v>49.893999999999998</v>
      </c>
      <c r="S36" s="1">
        <f t="shared" si="1"/>
        <v>49.857999999999997</v>
      </c>
      <c r="T36" s="1">
        <f t="shared" si="1"/>
        <v>54.182000000000002</v>
      </c>
      <c r="U36" s="1">
        <f t="shared" si="1"/>
        <v>50.661000000000001</v>
      </c>
      <c r="V36" s="1">
        <f t="shared" si="1"/>
        <v>50.207999999999998</v>
      </c>
      <c r="W36" s="1">
        <f t="shared" si="1"/>
        <v>48.226999999999997</v>
      </c>
      <c r="X36" s="1">
        <f t="shared" si="1"/>
        <v>49.054000000000002</v>
      </c>
      <c r="Y36" s="1">
        <f t="shared" si="1"/>
        <v>49.255000000000003</v>
      </c>
      <c r="Z36" s="1">
        <f t="shared" si="1"/>
        <v>51.994999999999997</v>
      </c>
      <c r="AA36" s="1">
        <f t="shared" si="1"/>
        <v>53.741999999999997</v>
      </c>
      <c r="AB36" s="1">
        <f t="shared" si="1"/>
        <v>52.857999999999997</v>
      </c>
      <c r="AC36" s="1">
        <f t="shared" si="1"/>
        <v>54.151000000000003</v>
      </c>
      <c r="AD36" s="1">
        <f t="shared" si="1"/>
        <v>50.783000000000001</v>
      </c>
      <c r="AE36" s="1">
        <f t="shared" si="1"/>
        <v>51.33</v>
      </c>
      <c r="AF36" s="1">
        <f t="shared" si="1"/>
        <v>49.636000000000003</v>
      </c>
      <c r="AG36" s="1">
        <f t="shared" si="1"/>
        <v>46.601999999999997</v>
      </c>
      <c r="AH36" s="1">
        <f t="shared" si="1"/>
        <v>44.267000000000003</v>
      </c>
      <c r="AI36" s="1"/>
      <c r="AJ36"/>
    </row>
    <row r="37" spans="1:36" x14ac:dyDescent="0.35">
      <c r="A37" s="7" t="s">
        <v>171</v>
      </c>
      <c r="B37" s="1">
        <f>B8</f>
        <v>1.605</v>
      </c>
      <c r="C37" s="1">
        <f t="shared" ref="C37:AH37" si="2">C8</f>
        <v>1.8859999999999999</v>
      </c>
      <c r="D37" s="1">
        <f t="shared" si="2"/>
        <v>1.8360000000000001</v>
      </c>
      <c r="E37" s="1">
        <f t="shared" si="2"/>
        <v>1.78</v>
      </c>
      <c r="F37" s="1">
        <f t="shared" si="2"/>
        <v>2.0840000000000001</v>
      </c>
      <c r="G37" s="1">
        <f t="shared" si="2"/>
        <v>2.125</v>
      </c>
      <c r="H37" s="1">
        <f t="shared" si="2"/>
        <v>2.5609999999999999</v>
      </c>
      <c r="I37" s="1">
        <f t="shared" si="2"/>
        <v>2.7559999999999998</v>
      </c>
      <c r="J37" s="1">
        <f t="shared" si="2"/>
        <v>3.0529999999999999</v>
      </c>
      <c r="K37" s="1">
        <f t="shared" si="2"/>
        <v>3.1669999999999998</v>
      </c>
      <c r="L37" s="1">
        <f t="shared" si="2"/>
        <v>3.234</v>
      </c>
      <c r="M37" s="1">
        <f t="shared" si="2"/>
        <v>3.1040000000000001</v>
      </c>
      <c r="N37" s="1">
        <f t="shared" si="2"/>
        <v>2.8410000000000002</v>
      </c>
      <c r="O37" s="1">
        <f t="shared" si="2"/>
        <v>2.5030000000000001</v>
      </c>
      <c r="P37" s="1">
        <f t="shared" si="2"/>
        <v>2.5219999999999998</v>
      </c>
      <c r="Q37" s="1">
        <f t="shared" si="2"/>
        <v>3.0830000000000002</v>
      </c>
      <c r="R37" s="1">
        <f t="shared" si="2"/>
        <v>3.2069999999999999</v>
      </c>
      <c r="S37" s="1">
        <f t="shared" si="2"/>
        <v>3.26</v>
      </c>
      <c r="T37" s="1">
        <f t="shared" si="2"/>
        <v>3.351</v>
      </c>
      <c r="U37" s="1">
        <f t="shared" si="2"/>
        <v>3.7429999999999999</v>
      </c>
      <c r="V37" s="1">
        <f t="shared" si="2"/>
        <v>3.8130000000000002</v>
      </c>
      <c r="W37" s="1">
        <f t="shared" si="2"/>
        <v>4.524</v>
      </c>
      <c r="X37" s="1">
        <f t="shared" si="2"/>
        <v>4.7309999999999999</v>
      </c>
      <c r="Y37" s="1">
        <f t="shared" si="2"/>
        <v>5.2130000000000001</v>
      </c>
      <c r="Z37" s="1">
        <f t="shared" si="2"/>
        <v>4.9560000000000004</v>
      </c>
      <c r="AA37" s="1">
        <f t="shared" si="2"/>
        <v>4.2670000000000003</v>
      </c>
      <c r="AB37" s="1">
        <f t="shared" si="2"/>
        <v>4.0129999999999999</v>
      </c>
      <c r="AC37" s="1">
        <f t="shared" si="2"/>
        <v>3.42</v>
      </c>
      <c r="AD37" s="1">
        <f t="shared" si="2"/>
        <v>4.0209999999999999</v>
      </c>
      <c r="AE37" s="1">
        <f t="shared" si="2"/>
        <v>4.1289999999999996</v>
      </c>
      <c r="AF37" s="1">
        <f t="shared" si="2"/>
        <v>4.1310000000000002</v>
      </c>
      <c r="AG37" s="1">
        <f t="shared" si="2"/>
        <v>4.0010000000000003</v>
      </c>
      <c r="AH37" s="1">
        <f t="shared" si="2"/>
        <v>4.258</v>
      </c>
      <c r="AI37" s="1"/>
      <c r="AJ37"/>
    </row>
    <row r="38" spans="1:36" s="7" customFormat="1" x14ac:dyDescent="0.35">
      <c r="A38" s="7" t="s">
        <v>152</v>
      </c>
      <c r="B38" s="21">
        <f>SUM(B35:B37)</f>
        <v>26.669999999999998</v>
      </c>
      <c r="C38" s="21">
        <f t="shared" ref="C38:AH38" si="3">SUM(C35:C37)</f>
        <v>28.344999999999999</v>
      </c>
      <c r="D38" s="21">
        <f t="shared" si="3"/>
        <v>30.169</v>
      </c>
      <c r="E38" s="21">
        <f t="shared" si="3"/>
        <v>31.836000000000002</v>
      </c>
      <c r="F38" s="21">
        <f t="shared" si="3"/>
        <v>34.689000000000007</v>
      </c>
      <c r="G38" s="21">
        <f t="shared" si="3"/>
        <v>35.196000000000005</v>
      </c>
      <c r="H38" s="21">
        <f t="shared" si="3"/>
        <v>38.31</v>
      </c>
      <c r="I38" s="21">
        <f t="shared" si="3"/>
        <v>39.664999999999999</v>
      </c>
      <c r="J38" s="21">
        <f t="shared" si="3"/>
        <v>38.443999999999996</v>
      </c>
      <c r="K38" s="21">
        <f t="shared" si="3"/>
        <v>37.564</v>
      </c>
      <c r="L38" s="21">
        <f t="shared" si="3"/>
        <v>43.082999999999998</v>
      </c>
      <c r="M38" s="21">
        <f t="shared" si="3"/>
        <v>46.782000000000004</v>
      </c>
      <c r="N38" s="21">
        <f t="shared" si="3"/>
        <v>48.359000000000002</v>
      </c>
      <c r="O38" s="21">
        <f t="shared" si="3"/>
        <v>51.731000000000002</v>
      </c>
      <c r="P38" s="21">
        <f t="shared" si="3"/>
        <v>53.125999999999998</v>
      </c>
      <c r="Q38" s="21">
        <f t="shared" si="3"/>
        <v>53.608000000000004</v>
      </c>
      <c r="R38" s="21">
        <f t="shared" si="3"/>
        <v>55.741999999999997</v>
      </c>
      <c r="S38" s="21">
        <f t="shared" si="3"/>
        <v>56.042999999999992</v>
      </c>
      <c r="T38" s="21">
        <f t="shared" si="3"/>
        <v>60.789000000000001</v>
      </c>
      <c r="U38" s="21">
        <f t="shared" si="3"/>
        <v>59.066000000000003</v>
      </c>
      <c r="V38" s="21">
        <f t="shared" si="3"/>
        <v>59.616</v>
      </c>
      <c r="W38" s="21">
        <f t="shared" si="3"/>
        <v>58.387</v>
      </c>
      <c r="X38" s="21">
        <f t="shared" si="3"/>
        <v>60.277000000000001</v>
      </c>
      <c r="Y38" s="21">
        <f t="shared" si="3"/>
        <v>60.952000000000005</v>
      </c>
      <c r="Z38" s="21">
        <f t="shared" si="3"/>
        <v>63.505000000000003</v>
      </c>
      <c r="AA38" s="21">
        <f t="shared" si="3"/>
        <v>65.022999999999996</v>
      </c>
      <c r="AB38" s="21">
        <f t="shared" si="3"/>
        <v>64.057999999999993</v>
      </c>
      <c r="AC38" s="21">
        <f t="shared" si="3"/>
        <v>65.439000000000007</v>
      </c>
      <c r="AD38" s="21">
        <f t="shared" si="3"/>
        <v>63.646000000000001</v>
      </c>
      <c r="AE38" s="21">
        <f t="shared" si="3"/>
        <v>63.845999999999997</v>
      </c>
      <c r="AF38" s="21">
        <f t="shared" si="3"/>
        <v>62.527000000000001</v>
      </c>
      <c r="AG38" s="21">
        <f t="shared" si="3"/>
        <v>58.739999999999995</v>
      </c>
      <c r="AH38" s="21">
        <f t="shared" si="3"/>
        <v>57.582000000000008</v>
      </c>
      <c r="AI38" s="21"/>
      <c r="AJ38" s="30"/>
    </row>
  </sheetData>
  <hyperlinks>
    <hyperlink ref="A2" r:id="rId1" xr:uid="{4C2BC6EA-D59B-437C-A192-E2F344809892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D76B2-070F-4F46-AA7D-279EA4923651}">
  <dimension ref="A1:AH9"/>
  <sheetViews>
    <sheetView zoomScale="59" zoomScaleNormal="59" workbookViewId="0">
      <selection activeCell="H32" sqref="H32"/>
    </sheetView>
  </sheetViews>
  <sheetFormatPr baseColWidth="10" defaultColWidth="11.453125" defaultRowHeight="14.5" x14ac:dyDescent="0.35"/>
  <cols>
    <col min="1" max="1" width="16.6328125" customWidth="1"/>
    <col min="2" max="2" width="5.54296875" customWidth="1"/>
    <col min="3" max="31" width="5" bestFit="1" customWidth="1"/>
    <col min="32" max="32" width="5.453125" customWidth="1"/>
    <col min="33" max="33" width="6.453125" customWidth="1"/>
    <col min="34" max="34" width="6.6328125" customWidth="1"/>
  </cols>
  <sheetData>
    <row r="1" spans="1:34" ht="18.5" x14ac:dyDescent="0.45">
      <c r="A1" s="2" t="s">
        <v>94</v>
      </c>
    </row>
    <row r="2" spans="1:34" x14ac:dyDescent="0.35">
      <c r="A2" s="4" t="s">
        <v>1</v>
      </c>
    </row>
    <row r="3" spans="1:34" x14ac:dyDescent="0.35">
      <c r="A3" s="3" t="s">
        <v>63</v>
      </c>
      <c r="B3" s="6" t="s">
        <v>96</v>
      </c>
      <c r="E3" s="7" t="s">
        <v>97</v>
      </c>
      <c r="H3" t="s">
        <v>172</v>
      </c>
    </row>
    <row r="5" spans="1:34" s="7" customFormat="1" x14ac:dyDescent="0.35">
      <c r="B5" s="7" t="s">
        <v>99</v>
      </c>
      <c r="C5" s="7" t="s">
        <v>100</v>
      </c>
      <c r="D5" s="7" t="s">
        <v>101</v>
      </c>
      <c r="E5" s="7" t="s">
        <v>102</v>
      </c>
      <c r="F5" s="7" t="s">
        <v>103</v>
      </c>
      <c r="G5" s="7" t="s">
        <v>104</v>
      </c>
      <c r="H5" s="7" t="s">
        <v>105</v>
      </c>
      <c r="I5" s="7" t="s">
        <v>106</v>
      </c>
      <c r="J5" s="7" t="s">
        <v>107</v>
      </c>
      <c r="K5" s="7" t="s">
        <v>108</v>
      </c>
      <c r="L5" s="7" t="s">
        <v>109</v>
      </c>
      <c r="M5" s="7" t="s">
        <v>110</v>
      </c>
      <c r="N5" s="7" t="s">
        <v>111</v>
      </c>
      <c r="O5" s="7" t="s">
        <v>112</v>
      </c>
      <c r="P5" s="7" t="s">
        <v>113</v>
      </c>
      <c r="Q5" s="7" t="s">
        <v>114</v>
      </c>
      <c r="R5" s="7" t="s">
        <v>115</v>
      </c>
      <c r="S5" s="7" t="s">
        <v>116</v>
      </c>
      <c r="T5" s="7" t="s">
        <v>117</v>
      </c>
      <c r="U5" s="7" t="s">
        <v>118</v>
      </c>
      <c r="V5" s="7" t="s">
        <v>119</v>
      </c>
      <c r="W5" s="7" t="s">
        <v>120</v>
      </c>
      <c r="X5" s="7" t="s">
        <v>121</v>
      </c>
      <c r="Y5" s="7" t="s">
        <v>122</v>
      </c>
      <c r="Z5" s="7" t="s">
        <v>123</v>
      </c>
      <c r="AA5" s="7" t="s">
        <v>124</v>
      </c>
      <c r="AB5" s="7" t="s">
        <v>125</v>
      </c>
      <c r="AC5" s="7" t="s">
        <v>126</v>
      </c>
      <c r="AD5" s="7" t="s">
        <v>127</v>
      </c>
      <c r="AE5" s="7" t="s">
        <v>128</v>
      </c>
      <c r="AF5" s="7" t="s">
        <v>141</v>
      </c>
      <c r="AG5" s="7">
        <v>2021</v>
      </c>
      <c r="AH5" s="7">
        <v>2022</v>
      </c>
    </row>
    <row r="6" spans="1:34" x14ac:dyDescent="0.35">
      <c r="A6" s="7" t="s">
        <v>138</v>
      </c>
      <c r="B6" s="5">
        <f>'Tot energibruk - vare'!D16</f>
        <v>6.8739999999999997</v>
      </c>
      <c r="C6" s="5">
        <f>'Tot energibruk - vare'!E16</f>
        <v>6.7030000000000003</v>
      </c>
      <c r="D6" s="5">
        <f>'Tot energibruk - vare'!F16</f>
        <v>6.8140000000000001</v>
      </c>
      <c r="E6" s="5">
        <f>'Tot energibruk - vare'!G16</f>
        <v>7.976</v>
      </c>
      <c r="F6" s="5">
        <f>'Tot energibruk - vare'!H16</f>
        <v>7.8769999999999998</v>
      </c>
      <c r="G6" s="5">
        <f>'Tot energibruk - vare'!I16</f>
        <v>7.2629999999999999</v>
      </c>
      <c r="H6" s="5">
        <f>'Tot energibruk - vare'!J16</f>
        <v>7.3570000000000002</v>
      </c>
      <c r="I6" s="5">
        <f>'Tot energibruk - vare'!K16</f>
        <v>7.452</v>
      </c>
      <c r="J6" s="5">
        <f>'Tot energibruk - vare'!L16</f>
        <v>7.7629999999999999</v>
      </c>
      <c r="K6" s="5">
        <f>'Tot energibruk - vare'!M16</f>
        <v>7.4569999999999999</v>
      </c>
      <c r="L6" s="5">
        <f>'Tot energibruk - vare'!N16</f>
        <v>10.074999999999999</v>
      </c>
      <c r="M6" s="5">
        <f>'Tot energibruk - vare'!O16</f>
        <v>9.9670000000000005</v>
      </c>
      <c r="N6" s="5">
        <f>'Tot energibruk - vare'!P16</f>
        <v>9.3379999999999992</v>
      </c>
      <c r="O6" s="5">
        <f>'Tot energibruk - vare'!Q16</f>
        <v>7.95</v>
      </c>
      <c r="P6" s="5">
        <f>'Tot energibruk - vare'!R16</f>
        <v>9.3339999999999996</v>
      </c>
      <c r="Q6" s="5">
        <f>'Tot energibruk - vare'!S16</f>
        <v>9.9949999999999992</v>
      </c>
      <c r="R6" s="5">
        <f>'Tot energibruk - vare'!T16</f>
        <v>10.073</v>
      </c>
      <c r="S6" s="5">
        <f>'Tot energibruk - vare'!U16</f>
        <v>10.079000000000001</v>
      </c>
      <c r="T6" s="5">
        <f>'Tot energibruk - vare'!V16</f>
        <v>9.6769999999999996</v>
      </c>
      <c r="U6" s="5">
        <f>'Tot energibruk - vare'!W16</f>
        <v>8.6289999999999996</v>
      </c>
      <c r="V6" s="5">
        <f>'Tot energibruk - vare'!X16</f>
        <v>9.5540000000000003</v>
      </c>
      <c r="W6" s="5">
        <f>'Tot energibruk - vare'!Y16</f>
        <v>7.298</v>
      </c>
      <c r="X6" s="5">
        <f>'Tot energibruk - vare'!Z16</f>
        <v>9.1579999999999995</v>
      </c>
      <c r="Y6" s="5">
        <f>'Tot energibruk - vare'!AA16</f>
        <v>8.06</v>
      </c>
      <c r="Z6" s="5">
        <f>'Tot energibruk - vare'!AB16</f>
        <v>7.6050000000000004</v>
      </c>
      <c r="AA6" s="5">
        <f>'Tot energibruk - vare'!AC16</f>
        <v>7.4690000000000003</v>
      </c>
      <c r="AB6" s="5">
        <f>'Tot energibruk - vare'!AD16</f>
        <v>7.6950000000000003</v>
      </c>
      <c r="AC6" s="5">
        <f>'Tot energibruk - vare'!AE16</f>
        <v>7.6289999999999996</v>
      </c>
      <c r="AD6" s="5">
        <f>'Tot energibruk - vare'!AF16</f>
        <v>7.5640000000000001</v>
      </c>
      <c r="AE6" s="5">
        <f>'Tot energibruk - vare'!AG16</f>
        <v>6.9960000000000004</v>
      </c>
      <c r="AF6" s="5">
        <f>'Tot energibruk - vare'!AH16</f>
        <v>6.351</v>
      </c>
      <c r="AG6" s="5">
        <f>'Tot energibruk - vare'!AI16</f>
        <v>7.0220000000000002</v>
      </c>
      <c r="AH6" s="5">
        <f>'Tot energibruk - vare'!AJ16</f>
        <v>6.6580000000000004</v>
      </c>
    </row>
    <row r="7" spans="1:34" x14ac:dyDescent="0.35">
      <c r="A7" s="7" t="s">
        <v>14</v>
      </c>
      <c r="B7" s="5">
        <f>'Tot energibruk - vare'!D17</f>
        <v>0.54700000000000004</v>
      </c>
      <c r="C7" s="5">
        <f>'Tot energibruk - vare'!E17</f>
        <v>0.52900000000000003</v>
      </c>
      <c r="D7" s="5">
        <f>'Tot energibruk - vare'!F17</f>
        <v>0.48199999999999998</v>
      </c>
      <c r="E7" s="5">
        <f>'Tot energibruk - vare'!G17</f>
        <v>0.49</v>
      </c>
      <c r="F7" s="5">
        <f>'Tot energibruk - vare'!H17</f>
        <v>0.439</v>
      </c>
      <c r="G7" s="5">
        <f>'Tot energibruk - vare'!I17</f>
        <v>0.42899999999999999</v>
      </c>
      <c r="H7" s="5">
        <f>'Tot energibruk - vare'!J17</f>
        <v>0.40500000000000003</v>
      </c>
      <c r="I7" s="5">
        <f>'Tot energibruk - vare'!K17</f>
        <v>0.46500000000000002</v>
      </c>
      <c r="J7" s="5">
        <f>'Tot energibruk - vare'!L17</f>
        <v>0.43</v>
      </c>
      <c r="K7" s="5">
        <f>'Tot energibruk - vare'!M17</f>
        <v>0.43099999999999999</v>
      </c>
      <c r="L7" s="5">
        <f>'Tot energibruk - vare'!N17</f>
        <v>0.40899999999999997</v>
      </c>
      <c r="M7" s="5">
        <f>'Tot energibruk - vare'!O17</f>
        <v>0.41</v>
      </c>
      <c r="N7" s="5">
        <f>'Tot energibruk - vare'!P17</f>
        <v>0.44400000000000001</v>
      </c>
      <c r="O7" s="5">
        <f>'Tot energibruk - vare'!Q17</f>
        <v>0.622</v>
      </c>
      <c r="P7" s="5">
        <f>'Tot energibruk - vare'!R17</f>
        <v>0.60799999999999998</v>
      </c>
      <c r="Q7" s="5">
        <f>'Tot energibruk - vare'!S17</f>
        <v>0.61299999999999999</v>
      </c>
      <c r="R7" s="5">
        <f>'Tot energibruk - vare'!T17</f>
        <v>0.63</v>
      </c>
      <c r="S7" s="5">
        <f>'Tot energibruk - vare'!U17</f>
        <v>0.68300000000000005</v>
      </c>
      <c r="T7" s="5">
        <f>'Tot energibruk - vare'!V17</f>
        <v>0.72699999999999998</v>
      </c>
      <c r="U7" s="5">
        <f>'Tot energibruk - vare'!W17</f>
        <v>0.89400000000000002</v>
      </c>
      <c r="V7" s="5">
        <f>'Tot energibruk - vare'!X17</f>
        <v>0.54900000000000004</v>
      </c>
      <c r="W7" s="5">
        <f>'Tot energibruk - vare'!Y17</f>
        <v>0.53500000000000003</v>
      </c>
      <c r="X7" s="5">
        <f>'Tot energibruk - vare'!Z17</f>
        <v>0.52200000000000002</v>
      </c>
      <c r="Y7" s="5">
        <f>'Tot energibruk - vare'!AA17</f>
        <v>0.60499999999999998</v>
      </c>
      <c r="Z7" s="5">
        <f>'Tot energibruk - vare'!AB17</f>
        <v>0.59099999999999997</v>
      </c>
      <c r="AA7" s="5">
        <f>'Tot energibruk - vare'!AC17</f>
        <v>0.63500000000000001</v>
      </c>
      <c r="AB7" s="5">
        <f>'Tot energibruk - vare'!AD17</f>
        <v>0.68200000000000005</v>
      </c>
      <c r="AC7" s="5">
        <f>'Tot energibruk - vare'!AE17</f>
        <v>0.69299999999999995</v>
      </c>
      <c r="AD7" s="5">
        <f>'Tot energibruk - vare'!AF17</f>
        <v>0.75600000000000001</v>
      </c>
      <c r="AE7" s="5">
        <f>'Tot energibruk - vare'!AG17</f>
        <v>0.751</v>
      </c>
      <c r="AF7" s="5">
        <f>'Tot energibruk - vare'!AH17</f>
        <v>0.754</v>
      </c>
      <c r="AG7" s="5">
        <f>'Tot energibruk - vare'!AI17</f>
        <v>0.79400000000000004</v>
      </c>
      <c r="AH7" s="5">
        <f>'Tot energibruk - vare'!AJ17</f>
        <v>0.79300000000000004</v>
      </c>
    </row>
    <row r="8" spans="1:34" x14ac:dyDescent="0.35">
      <c r="A8" s="7"/>
    </row>
    <row r="9" spans="1:34" x14ac:dyDescent="0.35">
      <c r="A9" s="7" t="s">
        <v>152</v>
      </c>
      <c r="B9" s="5">
        <f t="shared" ref="B9:AF9" si="0">SUM(B6:B8)</f>
        <v>7.4209999999999994</v>
      </c>
      <c r="C9" s="5">
        <f t="shared" si="0"/>
        <v>7.2320000000000002</v>
      </c>
      <c r="D9" s="5">
        <f t="shared" si="0"/>
        <v>7.2960000000000003</v>
      </c>
      <c r="E9" s="5">
        <f t="shared" si="0"/>
        <v>8.4659999999999993</v>
      </c>
      <c r="F9" s="5">
        <f t="shared" si="0"/>
        <v>8.3159999999999989</v>
      </c>
      <c r="G9" s="5">
        <f t="shared" si="0"/>
        <v>7.6920000000000002</v>
      </c>
      <c r="H9" s="5">
        <f t="shared" si="0"/>
        <v>7.7620000000000005</v>
      </c>
      <c r="I9" s="5">
        <f t="shared" si="0"/>
        <v>7.9169999999999998</v>
      </c>
      <c r="J9" s="5">
        <f t="shared" si="0"/>
        <v>8.1929999999999996</v>
      </c>
      <c r="K9" s="5">
        <f t="shared" si="0"/>
        <v>7.8879999999999999</v>
      </c>
      <c r="L9" s="5">
        <f t="shared" si="0"/>
        <v>10.484</v>
      </c>
      <c r="M9" s="5">
        <f t="shared" si="0"/>
        <v>10.377000000000001</v>
      </c>
      <c r="N9" s="5">
        <f t="shared" si="0"/>
        <v>9.782</v>
      </c>
      <c r="O9" s="5">
        <f t="shared" si="0"/>
        <v>8.572000000000001</v>
      </c>
      <c r="P9" s="5">
        <f t="shared" si="0"/>
        <v>9.9420000000000002</v>
      </c>
      <c r="Q9" s="5">
        <f t="shared" si="0"/>
        <v>10.607999999999999</v>
      </c>
      <c r="R9" s="5">
        <f t="shared" si="0"/>
        <v>10.703000000000001</v>
      </c>
      <c r="S9" s="5">
        <f t="shared" si="0"/>
        <v>10.762</v>
      </c>
      <c r="T9" s="5">
        <f t="shared" si="0"/>
        <v>10.404</v>
      </c>
      <c r="U9" s="5">
        <f t="shared" si="0"/>
        <v>9.5229999999999997</v>
      </c>
      <c r="V9" s="5">
        <f t="shared" si="0"/>
        <v>10.103</v>
      </c>
      <c r="W9" s="5">
        <f t="shared" si="0"/>
        <v>7.8330000000000002</v>
      </c>
      <c r="X9" s="5">
        <f t="shared" si="0"/>
        <v>9.68</v>
      </c>
      <c r="Y9" s="5">
        <f t="shared" si="0"/>
        <v>8.6650000000000009</v>
      </c>
      <c r="Z9" s="5">
        <f t="shared" si="0"/>
        <v>8.1959999999999997</v>
      </c>
      <c r="AA9" s="5">
        <f t="shared" si="0"/>
        <v>8.104000000000001</v>
      </c>
      <c r="AB9" s="5">
        <f t="shared" si="0"/>
        <v>8.3770000000000007</v>
      </c>
      <c r="AC9" s="5">
        <f t="shared" si="0"/>
        <v>8.3219999999999992</v>
      </c>
      <c r="AD9" s="5">
        <f t="shared" si="0"/>
        <v>8.32</v>
      </c>
      <c r="AE9" s="5">
        <f t="shared" si="0"/>
        <v>7.7470000000000008</v>
      </c>
      <c r="AF9" s="5">
        <f t="shared" si="0"/>
        <v>7.1050000000000004</v>
      </c>
      <c r="AG9" s="5">
        <f t="shared" ref="AG9:AH9" si="1">SUM(AG6:AG8)</f>
        <v>7.8160000000000007</v>
      </c>
      <c r="AH9" s="5">
        <f t="shared" si="1"/>
        <v>7.4510000000000005</v>
      </c>
    </row>
  </sheetData>
  <phoneticPr fontId="8" type="noConversion"/>
  <hyperlinks>
    <hyperlink ref="A2" r:id="rId1" xr:uid="{7B5B6641-EEBD-455E-842B-764769FF72E6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F0C5-82E6-4CBF-B426-586EE9986D3A}">
  <dimension ref="A1:AJ10"/>
  <sheetViews>
    <sheetView zoomScale="59" zoomScaleNormal="59" workbookViewId="0">
      <selection activeCell="H32" sqref="H32"/>
    </sheetView>
  </sheetViews>
  <sheetFormatPr baseColWidth="10" defaultColWidth="11.453125" defaultRowHeight="14.5" x14ac:dyDescent="0.35"/>
  <cols>
    <col min="1" max="1" width="15.6328125" customWidth="1"/>
    <col min="2" max="2" width="5.453125" customWidth="1"/>
    <col min="3" max="31" width="5" bestFit="1" customWidth="1"/>
    <col min="32" max="35" width="6.36328125" customWidth="1"/>
  </cols>
  <sheetData>
    <row r="1" spans="1:36" ht="18.5" x14ac:dyDescent="0.45">
      <c r="A1" s="2" t="s">
        <v>94</v>
      </c>
    </row>
    <row r="2" spans="1:36" x14ac:dyDescent="0.35">
      <c r="A2" s="4" t="s">
        <v>1</v>
      </c>
    </row>
    <row r="3" spans="1:36" x14ac:dyDescent="0.35">
      <c r="A3" s="3" t="s">
        <v>65</v>
      </c>
      <c r="B3" s="6" t="s">
        <v>96</v>
      </c>
      <c r="E3" s="7" t="s">
        <v>97</v>
      </c>
      <c r="I3" t="s">
        <v>173</v>
      </c>
    </row>
    <row r="5" spans="1:36" s="7" customFormat="1" x14ac:dyDescent="0.35">
      <c r="B5" s="7" t="s">
        <v>99</v>
      </c>
      <c r="C5" s="7" t="s">
        <v>100</v>
      </c>
      <c r="D5" s="7" t="s">
        <v>101</v>
      </c>
      <c r="E5" s="7" t="s">
        <v>102</v>
      </c>
      <c r="F5" s="7" t="s">
        <v>103</v>
      </c>
      <c r="G5" s="7" t="s">
        <v>104</v>
      </c>
      <c r="H5" s="7" t="s">
        <v>105</v>
      </c>
      <c r="I5" s="7" t="s">
        <v>106</v>
      </c>
      <c r="J5" s="7" t="s">
        <v>107</v>
      </c>
      <c r="K5" s="7" t="s">
        <v>108</v>
      </c>
      <c r="L5" s="7" t="s">
        <v>109</v>
      </c>
      <c r="M5" s="7" t="s">
        <v>110</v>
      </c>
      <c r="N5" s="7" t="s">
        <v>111</v>
      </c>
      <c r="O5" s="7" t="s">
        <v>112</v>
      </c>
      <c r="P5" s="7" t="s">
        <v>113</v>
      </c>
      <c r="Q5" s="7" t="s">
        <v>114</v>
      </c>
      <c r="R5" s="7" t="s">
        <v>115</v>
      </c>
      <c r="S5" s="7" t="s">
        <v>116</v>
      </c>
      <c r="T5" s="7" t="s">
        <v>117</v>
      </c>
      <c r="U5" s="7" t="s">
        <v>118</v>
      </c>
      <c r="V5" s="7" t="s">
        <v>119</v>
      </c>
      <c r="W5" s="7" t="s">
        <v>120</v>
      </c>
      <c r="X5" s="7" t="s">
        <v>121</v>
      </c>
      <c r="Y5" s="7" t="s">
        <v>122</v>
      </c>
      <c r="Z5" s="7" t="s">
        <v>123</v>
      </c>
      <c r="AA5" s="7" t="s">
        <v>124</v>
      </c>
      <c r="AB5" s="7" t="s">
        <v>125</v>
      </c>
      <c r="AC5" s="7" t="s">
        <v>126</v>
      </c>
      <c r="AD5" s="7" t="s">
        <v>127</v>
      </c>
      <c r="AE5" s="7" t="s">
        <v>128</v>
      </c>
      <c r="AF5" s="7">
        <v>2020</v>
      </c>
      <c r="AG5" s="7">
        <v>2021</v>
      </c>
      <c r="AH5" s="7">
        <v>2022</v>
      </c>
      <c r="AJ5" s="7" t="s">
        <v>170</v>
      </c>
    </row>
    <row r="6" spans="1:36" x14ac:dyDescent="0.35">
      <c r="A6" t="s">
        <v>174</v>
      </c>
      <c r="B6" s="5">
        <f>'Tot energibruk - vare'!D20+4</f>
        <v>4.548</v>
      </c>
      <c r="C6" s="5">
        <f>'Tot energibruk - vare'!E20+4</f>
        <v>4.4889999999999999</v>
      </c>
      <c r="D6" s="5">
        <f>'Tot energibruk - vare'!F20+4</f>
        <v>4.4660000000000002</v>
      </c>
      <c r="E6" s="5">
        <f>'Tot energibruk - vare'!G20+4</f>
        <v>4.62</v>
      </c>
      <c r="F6" s="5">
        <f>'Tot energibruk - vare'!H20+4</f>
        <v>4.6619999999999999</v>
      </c>
      <c r="G6" s="5">
        <f>'Tot energibruk - vare'!I20+4</f>
        <v>4.8579999999999997</v>
      </c>
      <c r="H6" s="5">
        <f>'Tot energibruk - vare'!J20+4</f>
        <v>4.7279999999999998</v>
      </c>
      <c r="I6" s="5">
        <f>'Tot energibruk - vare'!K20+4</f>
        <v>4.8140000000000001</v>
      </c>
      <c r="J6" s="5">
        <f>'Tot energibruk - vare'!L20+4</f>
        <v>5.1219999999999999</v>
      </c>
      <c r="K6" s="5">
        <f>'Tot energibruk - vare'!M20+4</f>
        <v>4.726</v>
      </c>
      <c r="L6" s="5">
        <f>'Tot energibruk - vare'!N20+4</f>
        <v>4.8179999999999996</v>
      </c>
      <c r="M6" s="5">
        <f>'Tot energibruk - vare'!O20+4</f>
        <v>4.7309999999999999</v>
      </c>
      <c r="N6" s="5">
        <f>'Tot energibruk - vare'!P20+4</f>
        <v>4.7050000000000001</v>
      </c>
      <c r="O6" s="5">
        <f>'Tot energibruk - vare'!Q20+4</f>
        <v>4.6230000000000002</v>
      </c>
      <c r="P6" s="5">
        <f>'Tot energibruk - vare'!R20+4</f>
        <v>4.6390000000000002</v>
      </c>
      <c r="Q6" s="5">
        <f>'Tot energibruk - vare'!S20+4</f>
        <v>4.6580000000000004</v>
      </c>
      <c r="R6" s="5">
        <f>'Tot energibruk - vare'!T20+4</f>
        <v>4.5649999999999995</v>
      </c>
      <c r="S6" s="5">
        <f>'Tot energibruk - vare'!U20+4</f>
        <v>4.6609999999999996</v>
      </c>
      <c r="T6" s="5">
        <f>'Tot energibruk - vare'!V20+4</f>
        <v>4.6820000000000004</v>
      </c>
      <c r="U6" s="5">
        <f>'Tot energibruk - vare'!W20+4</f>
        <v>4.4290000000000003</v>
      </c>
      <c r="V6" s="5">
        <f>'Tot energibruk - vare'!X20+4</f>
        <v>4.5789999999999997</v>
      </c>
      <c r="W6" s="5">
        <f>'Tot energibruk - vare'!Y20+4</f>
        <v>4.569</v>
      </c>
      <c r="X6" s="78">
        <f>'Tot energibruk - vare'!Z20+4</f>
        <v>4.6100000000000003</v>
      </c>
      <c r="Y6" s="5">
        <f>'Tot energibruk - vare'!AA20+4</f>
        <v>4.6189999999999998</v>
      </c>
      <c r="Z6" s="5">
        <f>'Tot energibruk - vare'!AB20+4</f>
        <v>4.6219999999999999</v>
      </c>
      <c r="AA6" s="5">
        <f>'Tot energibruk - vare'!AC20+4</f>
        <v>4.6360000000000001</v>
      </c>
      <c r="AB6" s="5">
        <f>'Tot energibruk - vare'!AD20+4</f>
        <v>4.5990000000000002</v>
      </c>
      <c r="AC6" s="5">
        <f>'Tot energibruk - vare'!AE20+4</f>
        <v>4.6980000000000004</v>
      </c>
      <c r="AD6" s="5">
        <f>'Tot energibruk - vare'!AF20+4</f>
        <v>4.7539999999999996</v>
      </c>
      <c r="AE6" s="5">
        <f>'Tot energibruk - vare'!AG20+4</f>
        <v>4.6219999999999999</v>
      </c>
      <c r="AF6" s="5">
        <f>'Tot energibruk - vare'!AH20+4</f>
        <v>4.57</v>
      </c>
      <c r="AG6" s="5">
        <f>'Tot energibruk - vare'!AI20+4</f>
        <v>4.6470000000000002</v>
      </c>
      <c r="AH6" s="5">
        <f>'Tot energibruk - vare'!AJ20+4</f>
        <v>4.5110000000000001</v>
      </c>
      <c r="AI6" s="5"/>
      <c r="AJ6" t="s">
        <v>175</v>
      </c>
    </row>
    <row r="7" spans="1:36" x14ac:dyDescent="0.35">
      <c r="A7" t="s">
        <v>18</v>
      </c>
      <c r="B7" s="5">
        <f>'Tot energibruk - vare'!D21</f>
        <v>9.34</v>
      </c>
      <c r="C7" s="5">
        <f>'Tot energibruk - vare'!E21</f>
        <v>7.532</v>
      </c>
      <c r="D7" s="5">
        <f>'Tot energibruk - vare'!F21</f>
        <v>8.0129999999999999</v>
      </c>
      <c r="E7" s="5">
        <f>'Tot energibruk - vare'!G21</f>
        <v>9.3070000000000004</v>
      </c>
      <c r="F7" s="5">
        <f>'Tot energibruk - vare'!H21</f>
        <v>9.3149999999999995</v>
      </c>
      <c r="G7" s="5">
        <f>'Tot energibruk - vare'!I21</f>
        <v>9.2780000000000005</v>
      </c>
      <c r="H7" s="5">
        <f>'Tot energibruk - vare'!J21</f>
        <v>9.423</v>
      </c>
      <c r="I7" s="5">
        <f>'Tot energibruk - vare'!K21</f>
        <v>12.265000000000001</v>
      </c>
      <c r="J7" s="5">
        <f>'Tot energibruk - vare'!L21</f>
        <v>13.491</v>
      </c>
      <c r="K7" s="5">
        <f>'Tot energibruk - vare'!M21</f>
        <v>13.269</v>
      </c>
      <c r="L7" s="5">
        <f>'Tot energibruk - vare'!N21</f>
        <v>13.787000000000001</v>
      </c>
      <c r="M7" s="5">
        <f>'Tot energibruk - vare'!O21</f>
        <v>19.332999999999998</v>
      </c>
      <c r="N7" s="5">
        <f>'Tot energibruk - vare'!P21</f>
        <v>17.968</v>
      </c>
      <c r="O7" s="5">
        <f>'Tot energibruk - vare'!Q21</f>
        <v>20.398</v>
      </c>
      <c r="P7" s="5">
        <f>'Tot energibruk - vare'!R21</f>
        <v>18.388999999999999</v>
      </c>
      <c r="Q7" s="5">
        <f>'Tot energibruk - vare'!S21</f>
        <v>17.760000000000002</v>
      </c>
      <c r="R7" s="5">
        <f>'Tot energibruk - vare'!T21</f>
        <v>17.658999999999999</v>
      </c>
      <c r="S7" s="5">
        <f>'Tot energibruk - vare'!U21</f>
        <v>18.341999999999999</v>
      </c>
      <c r="T7" s="5">
        <f>'Tot energibruk - vare'!V21</f>
        <v>17.577999999999999</v>
      </c>
      <c r="U7" s="5">
        <f>'Tot energibruk - vare'!W21</f>
        <v>15.923</v>
      </c>
      <c r="V7" s="5">
        <f>'Tot energibruk - vare'!X21</f>
        <v>15.025</v>
      </c>
      <c r="W7" s="5">
        <f>'Tot energibruk - vare'!Y21</f>
        <v>15.29</v>
      </c>
      <c r="X7" s="78">
        <f>'Tot energibruk - vare'!Z21</f>
        <v>14.099</v>
      </c>
      <c r="Y7" s="5">
        <f>'Tot energibruk - vare'!AA21</f>
        <v>15.901999999999999</v>
      </c>
      <c r="Z7" s="5">
        <f>'Tot energibruk - vare'!AB21</f>
        <v>15.878</v>
      </c>
      <c r="AA7" s="5">
        <f>'Tot energibruk - vare'!AC21</f>
        <v>17.004999999999999</v>
      </c>
      <c r="AB7" s="5">
        <f>'Tot energibruk - vare'!AD21</f>
        <v>15.182</v>
      </c>
      <c r="AC7" s="5">
        <f>'Tot energibruk - vare'!AE21</f>
        <v>12.403</v>
      </c>
      <c r="AD7" s="5">
        <f>'Tot energibruk - vare'!AF21</f>
        <v>17.300999999999998</v>
      </c>
      <c r="AE7" s="5">
        <f>'Tot energibruk - vare'!AG21</f>
        <v>17.431000000000001</v>
      </c>
      <c r="AF7" s="5">
        <f>'Tot energibruk - vare'!AH21</f>
        <v>17.327000000000002</v>
      </c>
      <c r="AG7" s="5">
        <f>'Tot energibruk - vare'!AI21</f>
        <v>16.347000000000001</v>
      </c>
      <c r="AH7" s="5">
        <f>'Tot energibruk - vare'!AJ21</f>
        <v>13.121</v>
      </c>
      <c r="AI7" s="5"/>
      <c r="AJ7" t="s">
        <v>176</v>
      </c>
    </row>
    <row r="8" spans="1:36" x14ac:dyDescent="0.35">
      <c r="A8" t="s">
        <v>135</v>
      </c>
      <c r="B8" s="5">
        <f>'Tot energibruk - vare'!D22-4</f>
        <v>1.0279999999999996</v>
      </c>
      <c r="C8" s="5">
        <f>'Tot energibruk - vare'!E22-4</f>
        <v>0.74300000000000033</v>
      </c>
      <c r="D8" s="5">
        <f>'Tot energibruk - vare'!F22-4</f>
        <v>0.63600000000000012</v>
      </c>
      <c r="E8" s="5">
        <f>'Tot energibruk - vare'!G22-4</f>
        <v>0.61000000000000032</v>
      </c>
      <c r="F8" s="5">
        <f>'Tot energibruk - vare'!H22-4</f>
        <v>1.04</v>
      </c>
      <c r="G8" s="5">
        <f>'Tot energibruk - vare'!I22-4</f>
        <v>5.9390000000000001</v>
      </c>
      <c r="H8" s="5">
        <f>'Tot energibruk - vare'!J22-4</f>
        <v>5.9440000000000008</v>
      </c>
      <c r="I8" s="5">
        <f>'Tot energibruk - vare'!K22-4</f>
        <v>6.0630000000000006</v>
      </c>
      <c r="J8" s="5">
        <f>'Tot energibruk - vare'!L22-4</f>
        <v>5.6329999999999991</v>
      </c>
      <c r="K8" s="5">
        <f>'Tot energibruk - vare'!M22-4</f>
        <v>5.3330000000000002</v>
      </c>
      <c r="L8" s="5">
        <f>'Tot energibruk - vare'!N22-4</f>
        <v>4.6069999999999993</v>
      </c>
      <c r="M8" s="5">
        <f>'Tot energibruk - vare'!O22-4</f>
        <v>4.0380000000000003</v>
      </c>
      <c r="N8" s="5">
        <f>'Tot energibruk - vare'!P22-4</f>
        <v>4.0549999999999997</v>
      </c>
      <c r="O8" s="5">
        <f>'Tot energibruk - vare'!Q22-4</f>
        <v>3.8470000000000004</v>
      </c>
      <c r="P8" s="5">
        <f>'Tot energibruk - vare'!R22-4</f>
        <v>4.3089999999999993</v>
      </c>
      <c r="Q8" s="5">
        <f>'Tot energibruk - vare'!S22-4</f>
        <v>4.5280000000000005</v>
      </c>
      <c r="R8" s="5">
        <f>'Tot energibruk - vare'!T22-4</f>
        <v>4.9410000000000007</v>
      </c>
      <c r="S8" s="5">
        <f>'Tot energibruk - vare'!U22-4</f>
        <v>5.3460000000000001</v>
      </c>
      <c r="T8" s="5">
        <f>'Tot energibruk - vare'!V22-4</f>
        <v>7.1679999999999993</v>
      </c>
      <c r="U8" s="5">
        <f>'Tot energibruk - vare'!W22-4</f>
        <v>6.4700000000000006</v>
      </c>
      <c r="V8" s="5">
        <f>'Tot energibruk - vare'!X22-4</f>
        <v>5.7840000000000007</v>
      </c>
      <c r="W8" s="5">
        <f>'Tot energibruk - vare'!Y22-4</f>
        <v>6.5299999999999994</v>
      </c>
      <c r="X8" s="78">
        <f>'Tot energibruk - vare'!Z22-4</f>
        <v>6.798</v>
      </c>
      <c r="Y8" s="5">
        <f>'Tot energibruk - vare'!AA22-4</f>
        <v>4.9949999999999992</v>
      </c>
      <c r="Z8" s="5">
        <f>'Tot energibruk - vare'!AB22-4</f>
        <v>6.2360000000000007</v>
      </c>
      <c r="AA8" s="5">
        <f>'Tot energibruk - vare'!AC22-4</f>
        <v>6.0530000000000008</v>
      </c>
      <c r="AB8" s="5">
        <f>'Tot energibruk - vare'!AD22-4</f>
        <v>6.1170000000000009</v>
      </c>
      <c r="AC8" s="5">
        <f>'Tot energibruk - vare'!AE22-4</f>
        <v>7.0510000000000002</v>
      </c>
      <c r="AD8" s="5">
        <f>'Tot energibruk - vare'!AF22-4</f>
        <v>6.6609999999999996</v>
      </c>
      <c r="AE8" s="5">
        <f>'Tot energibruk - vare'!AG22-4</f>
        <v>6.9109999999999996</v>
      </c>
      <c r="AF8" s="5">
        <f>'Tot energibruk - vare'!AH22-4</f>
        <v>6.4120000000000008</v>
      </c>
      <c r="AG8" s="5">
        <f>'Tot energibruk - vare'!AI22-4</f>
        <v>6.1229999999999993</v>
      </c>
      <c r="AH8" s="5">
        <f>'Tot energibruk - vare'!AJ22-4</f>
        <v>5.6809999999999992</v>
      </c>
      <c r="AI8" s="5"/>
      <c r="AJ8" t="s">
        <v>177</v>
      </c>
    </row>
    <row r="9" spans="1:36" x14ac:dyDescent="0.35">
      <c r="A9" s="7"/>
    </row>
    <row r="10" spans="1:36" s="7" customFormat="1" x14ac:dyDescent="0.35">
      <c r="A10" s="7" t="s">
        <v>152</v>
      </c>
      <c r="B10" s="21">
        <f>SUM(B6:B8)</f>
        <v>14.916</v>
      </c>
      <c r="C10" s="21">
        <f t="shared" ref="C10:AH10" si="0">SUM(C6:C8)</f>
        <v>12.764000000000001</v>
      </c>
      <c r="D10" s="21">
        <f t="shared" si="0"/>
        <v>13.114999999999998</v>
      </c>
      <c r="E10" s="21">
        <f t="shared" si="0"/>
        <v>14.536999999999999</v>
      </c>
      <c r="F10" s="21">
        <f t="shared" si="0"/>
        <v>15.016999999999999</v>
      </c>
      <c r="G10" s="21">
        <f t="shared" si="0"/>
        <v>20.074999999999999</v>
      </c>
      <c r="H10" s="21">
        <f t="shared" si="0"/>
        <v>20.094999999999999</v>
      </c>
      <c r="I10" s="21">
        <f t="shared" si="0"/>
        <v>23.142000000000003</v>
      </c>
      <c r="J10" s="21">
        <f t="shared" si="0"/>
        <v>24.245999999999999</v>
      </c>
      <c r="K10" s="21">
        <f t="shared" si="0"/>
        <v>23.328000000000003</v>
      </c>
      <c r="L10" s="21">
        <f t="shared" si="0"/>
        <v>23.212</v>
      </c>
      <c r="M10" s="21">
        <f t="shared" si="0"/>
        <v>28.102</v>
      </c>
      <c r="N10" s="21">
        <f t="shared" si="0"/>
        <v>26.728000000000002</v>
      </c>
      <c r="O10" s="21">
        <f t="shared" si="0"/>
        <v>28.868000000000002</v>
      </c>
      <c r="P10" s="21">
        <f t="shared" si="0"/>
        <v>27.336999999999996</v>
      </c>
      <c r="Q10" s="21">
        <f t="shared" si="0"/>
        <v>26.946000000000005</v>
      </c>
      <c r="R10" s="21">
        <f t="shared" si="0"/>
        <v>27.164999999999999</v>
      </c>
      <c r="S10" s="21">
        <f t="shared" si="0"/>
        <v>28.349</v>
      </c>
      <c r="T10" s="21">
        <f t="shared" si="0"/>
        <v>29.427999999999997</v>
      </c>
      <c r="U10" s="21">
        <f t="shared" si="0"/>
        <v>26.822000000000003</v>
      </c>
      <c r="V10" s="21">
        <f t="shared" si="0"/>
        <v>25.387999999999998</v>
      </c>
      <c r="W10" s="21">
        <f t="shared" si="0"/>
        <v>26.388999999999996</v>
      </c>
      <c r="X10" s="21">
        <f t="shared" si="0"/>
        <v>25.506999999999998</v>
      </c>
      <c r="Y10" s="21">
        <f t="shared" si="0"/>
        <v>25.515999999999998</v>
      </c>
      <c r="Z10" s="21">
        <f t="shared" si="0"/>
        <v>26.736000000000001</v>
      </c>
      <c r="AA10" s="21">
        <f t="shared" si="0"/>
        <v>27.693999999999999</v>
      </c>
      <c r="AB10" s="21">
        <f t="shared" si="0"/>
        <v>25.898</v>
      </c>
      <c r="AC10" s="21">
        <f t="shared" si="0"/>
        <v>24.152000000000001</v>
      </c>
      <c r="AD10" s="21">
        <f t="shared" si="0"/>
        <v>28.716000000000001</v>
      </c>
      <c r="AE10" s="21">
        <f t="shared" si="0"/>
        <v>28.963999999999999</v>
      </c>
      <c r="AF10" s="21">
        <f t="shared" si="0"/>
        <v>28.309000000000005</v>
      </c>
      <c r="AG10" s="21">
        <f t="shared" si="0"/>
        <v>27.116999999999997</v>
      </c>
      <c r="AH10" s="21">
        <f t="shared" si="0"/>
        <v>23.313000000000002</v>
      </c>
      <c r="AI10" s="21"/>
      <c r="AJ10" s="39"/>
    </row>
  </sheetData>
  <hyperlinks>
    <hyperlink ref="A2" r:id="rId1" xr:uid="{4EAAE946-D13B-4E6E-9629-EEC4C8D6FF1A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4EC3-C0C9-4731-AA90-A69737898566}">
  <sheetPr>
    <tabColor theme="9" tint="0.39997558519241921"/>
  </sheetPr>
  <dimension ref="A1:AI43"/>
  <sheetViews>
    <sheetView zoomScale="59" zoomScaleNormal="59" workbookViewId="0">
      <pane xSplit="1" ySplit="5" topLeftCell="B6" activePane="bottomRight" state="frozen"/>
      <selection activeCell="H32" sqref="H32"/>
      <selection pane="topRight" activeCell="H32" sqref="H32"/>
      <selection pane="bottomLeft" activeCell="H32" sqref="H32"/>
      <selection pane="bottomRight" activeCell="H32" sqref="H32"/>
    </sheetView>
  </sheetViews>
  <sheetFormatPr baseColWidth="10" defaultColWidth="11.453125" defaultRowHeight="14.5" x14ac:dyDescent="0.35"/>
  <cols>
    <col min="1" max="1" width="23.36328125" customWidth="1"/>
    <col min="2" max="2" width="6.36328125" customWidth="1"/>
    <col min="3" max="30" width="5" bestFit="1" customWidth="1"/>
    <col min="31" max="31" width="5.6328125" customWidth="1"/>
    <col min="32" max="32" width="6.36328125" customWidth="1"/>
    <col min="33" max="33" width="6.453125" customWidth="1"/>
    <col min="34" max="34" width="6.6328125" customWidth="1"/>
  </cols>
  <sheetData>
    <row r="1" spans="1:35" ht="18.5" x14ac:dyDescent="0.45">
      <c r="A1" s="2" t="s">
        <v>94</v>
      </c>
    </row>
    <row r="2" spans="1:35" x14ac:dyDescent="0.35">
      <c r="A2" s="4" t="s">
        <v>1</v>
      </c>
    </row>
    <row r="3" spans="1:35" x14ac:dyDescent="0.35">
      <c r="A3" s="3" t="s">
        <v>68</v>
      </c>
      <c r="B3" s="6" t="s">
        <v>167</v>
      </c>
      <c r="E3" s="7" t="s">
        <v>97</v>
      </c>
      <c r="H3" t="s">
        <v>178</v>
      </c>
    </row>
    <row r="5" spans="1:35" s="7" customFormat="1" x14ac:dyDescent="0.35">
      <c r="A5" s="31" t="s">
        <v>169</v>
      </c>
      <c r="B5" s="7" t="s">
        <v>99</v>
      </c>
      <c r="C5" s="7" t="s">
        <v>100</v>
      </c>
      <c r="D5" s="7" t="s">
        <v>101</v>
      </c>
      <c r="E5" s="7" t="s">
        <v>102</v>
      </c>
      <c r="F5" s="7" t="s">
        <v>103</v>
      </c>
      <c r="G5" s="7" t="s">
        <v>104</v>
      </c>
      <c r="H5" s="7" t="s">
        <v>105</v>
      </c>
      <c r="I5" s="7" t="s">
        <v>106</v>
      </c>
      <c r="J5" s="7" t="s">
        <v>107</v>
      </c>
      <c r="K5" s="7" t="s">
        <v>108</v>
      </c>
      <c r="L5" s="7" t="s">
        <v>109</v>
      </c>
      <c r="M5" s="7" t="s">
        <v>110</v>
      </c>
      <c r="N5" s="7" t="s">
        <v>111</v>
      </c>
      <c r="O5" s="7" t="s">
        <v>112</v>
      </c>
      <c r="P5" s="7" t="s">
        <v>113</v>
      </c>
      <c r="Q5" s="7" t="s">
        <v>114</v>
      </c>
      <c r="R5" s="7" t="s">
        <v>115</v>
      </c>
      <c r="S5" s="7" t="s">
        <v>116</v>
      </c>
      <c r="T5" s="7" t="s">
        <v>117</v>
      </c>
      <c r="U5" s="7" t="s">
        <v>118</v>
      </c>
      <c r="V5" s="7" t="s">
        <v>119</v>
      </c>
      <c r="W5" s="7" t="s">
        <v>120</v>
      </c>
      <c r="X5" s="7" t="s">
        <v>121</v>
      </c>
      <c r="Y5" s="7" t="s">
        <v>122</v>
      </c>
      <c r="Z5" s="7" t="s">
        <v>123</v>
      </c>
      <c r="AA5" s="7" t="s">
        <v>124</v>
      </c>
      <c r="AB5" s="7" t="s">
        <v>125</v>
      </c>
      <c r="AC5" s="7" t="s">
        <v>126</v>
      </c>
      <c r="AD5" s="7" t="s">
        <v>127</v>
      </c>
      <c r="AE5" s="7" t="s">
        <v>128</v>
      </c>
      <c r="AF5" s="7" t="s">
        <v>141</v>
      </c>
      <c r="AG5" s="7">
        <v>2021</v>
      </c>
      <c r="AH5" s="7">
        <v>2022</v>
      </c>
    </row>
    <row r="6" spans="1:35" x14ac:dyDescent="0.35">
      <c r="A6" s="7" t="s">
        <v>17</v>
      </c>
      <c r="B6" s="5">
        <f>'Tot energibruk - vare'!D25</f>
        <v>47.121000000000002</v>
      </c>
      <c r="C6" s="5">
        <f>'Tot energibruk - vare'!E25</f>
        <v>45.844999999999999</v>
      </c>
      <c r="D6" s="5">
        <f>'Tot energibruk - vare'!F25</f>
        <v>46.947000000000003</v>
      </c>
      <c r="E6" s="5">
        <f>'Tot energibruk - vare'!G25</f>
        <v>48.39</v>
      </c>
      <c r="F6" s="5">
        <f>'Tot energibruk - vare'!H25</f>
        <v>48.453000000000003</v>
      </c>
      <c r="G6" s="5">
        <f>'Tot energibruk - vare'!I25</f>
        <v>51.427999999999997</v>
      </c>
      <c r="H6" s="5">
        <f>'Tot energibruk - vare'!J25</f>
        <v>54.061999999999998</v>
      </c>
      <c r="I6" s="5">
        <f>'Tot energibruk - vare'!K25</f>
        <v>55.061999999999998</v>
      </c>
      <c r="J6" s="5">
        <f>'Tot energibruk - vare'!L25</f>
        <v>56.67</v>
      </c>
      <c r="K6" s="5">
        <f>'Tot energibruk - vare'!M25</f>
        <v>58.308999999999997</v>
      </c>
      <c r="L6" s="5">
        <f>'Tot energibruk - vare'!N25</f>
        <v>54.170999999999999</v>
      </c>
      <c r="M6" s="5">
        <f>'Tot energibruk - vare'!O25</f>
        <v>56.366999999999997</v>
      </c>
      <c r="N6" s="5">
        <f>'Tot energibruk - vare'!P25</f>
        <v>56.404000000000003</v>
      </c>
      <c r="O6" s="5">
        <f>'Tot energibruk - vare'!Q25</f>
        <v>56.722000000000001</v>
      </c>
      <c r="P6" s="5">
        <f>'Tot energibruk - vare'!R25</f>
        <v>58.304000000000002</v>
      </c>
      <c r="Q6" s="5">
        <f>'Tot energibruk - vare'!S25</f>
        <v>58.154000000000003</v>
      </c>
      <c r="R6" s="5">
        <f>'Tot energibruk - vare'!T25</f>
        <v>60.381</v>
      </c>
      <c r="S6" s="5">
        <f>'Tot energibruk - vare'!U25</f>
        <v>61.816000000000003</v>
      </c>
      <c r="T6" s="5">
        <f>'Tot energibruk - vare'!V25</f>
        <v>60.206000000000003</v>
      </c>
      <c r="U6" s="5">
        <f>'Tot energibruk - vare'!W25</f>
        <v>59.427</v>
      </c>
      <c r="V6" s="5">
        <f>'Tot energibruk - vare'!X25</f>
        <v>62.136000000000003</v>
      </c>
      <c r="W6" s="5">
        <f>'Tot energibruk - vare'!Y25</f>
        <v>62.055999999999997</v>
      </c>
      <c r="X6" s="5">
        <f>'Tot energibruk - vare'!Z25</f>
        <v>62.713999999999999</v>
      </c>
      <c r="Y6" s="5">
        <f>'Tot energibruk - vare'!AA25</f>
        <v>63.048000000000002</v>
      </c>
      <c r="Z6" s="5">
        <f>'Tot energibruk - vare'!AB25</f>
        <v>63.981000000000002</v>
      </c>
      <c r="AA6" s="5">
        <f>'Tot energibruk - vare'!AC25</f>
        <v>63.997</v>
      </c>
      <c r="AB6" s="5">
        <f>'Tot energibruk - vare'!AD25</f>
        <v>62.895000000000003</v>
      </c>
      <c r="AC6" s="5">
        <f>'Tot energibruk - vare'!AE25</f>
        <v>59.941000000000003</v>
      </c>
      <c r="AD6" s="5">
        <f>'Tot energibruk - vare'!AF25</f>
        <v>62.073999999999998</v>
      </c>
      <c r="AE6" s="5">
        <f>'Tot energibruk - vare'!AG25</f>
        <v>59.438000000000002</v>
      </c>
      <c r="AF6" s="5">
        <f>'Tot energibruk - vare'!AH25</f>
        <v>57.395000000000003</v>
      </c>
      <c r="AG6" s="5">
        <f>'Tot energibruk - vare'!AI25</f>
        <v>59.12</v>
      </c>
      <c r="AH6" s="5">
        <f>'Tot energibruk - vare'!AJ25</f>
        <v>59.767000000000003</v>
      </c>
      <c r="AI6" s="1"/>
    </row>
    <row r="7" spans="1:35" x14ac:dyDescent="0.35">
      <c r="A7" s="7" t="s">
        <v>146</v>
      </c>
      <c r="B7" s="5">
        <f>'Tot energibruk - vare'!D26</f>
        <v>16.382999999999999</v>
      </c>
      <c r="C7" s="5">
        <f>'Tot energibruk - vare'!E26</f>
        <v>15.03</v>
      </c>
      <c r="D7" s="5">
        <f>'Tot energibruk - vare'!F26</f>
        <v>14.013</v>
      </c>
      <c r="E7" s="5">
        <f>'Tot energibruk - vare'!G26</f>
        <v>13.977</v>
      </c>
      <c r="F7" s="5">
        <f>'Tot energibruk - vare'!H26</f>
        <v>16.178000000000001</v>
      </c>
      <c r="G7" s="5">
        <f>'Tot energibruk - vare'!I26</f>
        <v>15.503</v>
      </c>
      <c r="H7" s="5">
        <f>'Tot energibruk - vare'!J26</f>
        <v>19.189</v>
      </c>
      <c r="I7" s="5">
        <f>'Tot energibruk - vare'!K26</f>
        <v>15.943</v>
      </c>
      <c r="J7" s="5">
        <f>'Tot energibruk - vare'!L26</f>
        <v>14.978999999999999</v>
      </c>
      <c r="K7" s="5">
        <f>'Tot energibruk - vare'!M26</f>
        <v>15.489000000000001</v>
      </c>
      <c r="L7" s="5">
        <f>'Tot energibruk - vare'!N26</f>
        <v>11.542999999999999</v>
      </c>
      <c r="M7" s="5">
        <f>'Tot energibruk - vare'!O26</f>
        <v>12.871</v>
      </c>
      <c r="N7" s="5">
        <f>'Tot energibruk - vare'!P26</f>
        <v>12.913</v>
      </c>
      <c r="O7" s="5">
        <f>'Tot energibruk - vare'!Q26</f>
        <v>14.866</v>
      </c>
      <c r="P7" s="5">
        <f>'Tot energibruk - vare'!R26</f>
        <v>12.537000000000001</v>
      </c>
      <c r="Q7" s="5">
        <f>'Tot energibruk - vare'!S26</f>
        <v>10.442</v>
      </c>
      <c r="R7" s="5">
        <f>'Tot energibruk - vare'!T26</f>
        <v>11.154999999999999</v>
      </c>
      <c r="S7" s="5">
        <f>'Tot energibruk - vare'!U26</f>
        <v>9.3290000000000006</v>
      </c>
      <c r="T7" s="5">
        <f>'Tot energibruk - vare'!V26</f>
        <v>8.3859999999999992</v>
      </c>
      <c r="U7" s="5">
        <f>'Tot energibruk - vare'!W26</f>
        <v>8.3209999999999997</v>
      </c>
      <c r="V7" s="5">
        <f>'Tot energibruk - vare'!X26</f>
        <v>8.73</v>
      </c>
      <c r="W7" s="5">
        <f>'Tot energibruk - vare'!Y26</f>
        <v>6.9349999999999996</v>
      </c>
      <c r="X7" s="5">
        <f>'Tot energibruk - vare'!Z26</f>
        <v>5.6989999999999998</v>
      </c>
      <c r="Y7" s="5">
        <f>'Tot energibruk - vare'!AA26</f>
        <v>5.2859999999999996</v>
      </c>
      <c r="Z7" s="5">
        <f>'Tot energibruk - vare'!AB26</f>
        <v>4.085</v>
      </c>
      <c r="AA7" s="5">
        <f>'Tot energibruk - vare'!AC26</f>
        <v>3.1789999999999998</v>
      </c>
      <c r="AB7" s="5">
        <f>'Tot energibruk - vare'!AD26</f>
        <v>3.0979999999999999</v>
      </c>
      <c r="AC7" s="5">
        <f>'Tot energibruk - vare'!AE26</f>
        <v>2.7789999999999999</v>
      </c>
      <c r="AD7" s="5">
        <f>'Tot energibruk - vare'!AF26</f>
        <v>2.2170000000000001</v>
      </c>
      <c r="AE7" s="5">
        <f>'Tot energibruk - vare'!AG26</f>
        <v>1.647</v>
      </c>
      <c r="AF7" s="5">
        <f>'Tot energibruk - vare'!AH26</f>
        <v>0.78300000000000003</v>
      </c>
      <c r="AG7" s="5">
        <f>'Tot energibruk - vare'!AI26</f>
        <v>0.85299999999999998</v>
      </c>
      <c r="AH7" s="5">
        <f>'Tot energibruk - vare'!AJ26</f>
        <v>0.95</v>
      </c>
      <c r="AI7" s="1"/>
    </row>
    <row r="8" spans="1:35" x14ac:dyDescent="0.35">
      <c r="A8" s="7" t="s">
        <v>135</v>
      </c>
      <c r="B8" s="5">
        <f>'Tot energibruk - vare'!D27</f>
        <v>3.6589999999999998</v>
      </c>
      <c r="C8" s="5">
        <f>'Tot energibruk - vare'!E27</f>
        <v>3.5990000000000002</v>
      </c>
      <c r="D8" s="5">
        <f>'Tot energibruk - vare'!F27</f>
        <v>3.4009999999999998</v>
      </c>
      <c r="E8" s="5">
        <f>'Tot energibruk - vare'!G27</f>
        <v>3.6389999999999998</v>
      </c>
      <c r="F8" s="5">
        <f>'Tot energibruk - vare'!H27</f>
        <v>3.714</v>
      </c>
      <c r="G8" s="5">
        <f>'Tot energibruk - vare'!I27</f>
        <v>2.8839999999999999</v>
      </c>
      <c r="H8" s="5">
        <f>'Tot energibruk - vare'!J27</f>
        <v>3.1360000000000001</v>
      </c>
      <c r="I8" s="5">
        <f>'Tot energibruk - vare'!K27</f>
        <v>3.423</v>
      </c>
      <c r="J8" s="5">
        <f>'Tot energibruk - vare'!L27</f>
        <v>3.4220000000000002</v>
      </c>
      <c r="K8" s="5">
        <f>'Tot energibruk - vare'!M27</f>
        <v>3.3159999999999998</v>
      </c>
      <c r="L8" s="5">
        <f>'Tot energibruk - vare'!N27</f>
        <v>3.2789999999999999</v>
      </c>
      <c r="M8" s="5">
        <f>'Tot energibruk - vare'!O27</f>
        <v>3.577</v>
      </c>
      <c r="N8" s="5">
        <f>'Tot energibruk - vare'!P27</f>
        <v>3.5680000000000001</v>
      </c>
      <c r="O8" s="5">
        <f>'Tot energibruk - vare'!Q27</f>
        <v>3.621</v>
      </c>
      <c r="P8" s="5">
        <f>'Tot energibruk - vare'!R27</f>
        <v>3.4209999999999998</v>
      </c>
      <c r="Q8" s="5">
        <f>'Tot energibruk - vare'!S27</f>
        <v>3.3130000000000002</v>
      </c>
      <c r="R8" s="5">
        <f>'Tot energibruk - vare'!T27</f>
        <v>4.2709999999999999</v>
      </c>
      <c r="S8" s="5">
        <f>'Tot energibruk - vare'!U27</f>
        <v>3.5390000000000001</v>
      </c>
      <c r="T8" s="5">
        <f>'Tot energibruk - vare'!V27</f>
        <v>3.6030000000000002</v>
      </c>
      <c r="U8" s="5">
        <f>'Tot energibruk - vare'!W27</f>
        <v>3.2029999999999998</v>
      </c>
      <c r="V8" s="5">
        <f>'Tot energibruk - vare'!X27</f>
        <v>3.6269999999999998</v>
      </c>
      <c r="W8" s="5">
        <f>'Tot energibruk - vare'!Y27</f>
        <v>3.6669999999999998</v>
      </c>
      <c r="X8" s="5">
        <f>'Tot energibruk - vare'!Z27</f>
        <v>3.391</v>
      </c>
      <c r="Y8" s="5">
        <f>'Tot energibruk - vare'!AA27</f>
        <v>3.7309999999999999</v>
      </c>
      <c r="Z8" s="5">
        <f>'Tot energibruk - vare'!AB27</f>
        <v>3.8180000000000001</v>
      </c>
      <c r="AA8" s="5">
        <f>'Tot energibruk - vare'!AC27</f>
        <v>3.8490000000000002</v>
      </c>
      <c r="AB8" s="5">
        <f>'Tot energibruk - vare'!AD27</f>
        <v>3.26</v>
      </c>
      <c r="AC8" s="5">
        <f>'Tot energibruk - vare'!AE27</f>
        <v>3.633</v>
      </c>
      <c r="AD8" s="5">
        <f>'Tot energibruk - vare'!AF27</f>
        <v>3.6760000000000002</v>
      </c>
      <c r="AE8" s="5">
        <f>'Tot energibruk - vare'!AG27</f>
        <v>3.7610000000000001</v>
      </c>
      <c r="AF8" s="5">
        <f>'Tot energibruk - vare'!AH27</f>
        <v>3.7930000000000001</v>
      </c>
      <c r="AG8" s="5">
        <f>'Tot energibruk - vare'!AI27</f>
        <v>4.4610000000000003</v>
      </c>
      <c r="AH8" s="5">
        <f>'Tot energibruk - vare'!AJ27</f>
        <v>2.9289999999999998</v>
      </c>
      <c r="AI8" s="1"/>
    </row>
    <row r="9" spans="1:35" x14ac:dyDescent="0.35">
      <c r="A9" s="7" t="s">
        <v>18</v>
      </c>
      <c r="B9" s="5">
        <f>'Tot energibruk - vare'!D28</f>
        <v>1.079</v>
      </c>
      <c r="C9" s="5">
        <f>'Tot energibruk - vare'!E28</f>
        <v>1.754</v>
      </c>
      <c r="D9" s="5">
        <f>'Tot energibruk - vare'!F28</f>
        <v>1.4330000000000001</v>
      </c>
      <c r="E9" s="5">
        <f>'Tot energibruk - vare'!G28</f>
        <v>1.6220000000000001</v>
      </c>
      <c r="F9" s="5">
        <f>'Tot energibruk - vare'!H28</f>
        <v>2.02</v>
      </c>
      <c r="G9" s="5">
        <f>'Tot energibruk - vare'!I28</f>
        <v>2.593</v>
      </c>
      <c r="H9" s="5">
        <f>'Tot energibruk - vare'!J28</f>
        <v>2.4430000000000001</v>
      </c>
      <c r="I9" s="5">
        <f>'Tot energibruk - vare'!K28</f>
        <v>3.5270000000000001</v>
      </c>
      <c r="J9" s="5">
        <f>'Tot energibruk - vare'!L28</f>
        <v>3.5139999999999998</v>
      </c>
      <c r="K9" s="5">
        <f>'Tot energibruk - vare'!M28</f>
        <v>3.621</v>
      </c>
      <c r="L9" s="5">
        <f>'Tot energibruk - vare'!N28</f>
        <v>4.2619999999999996</v>
      </c>
      <c r="M9" s="5">
        <f>'Tot energibruk - vare'!O28</f>
        <v>4.3689999999999998</v>
      </c>
      <c r="N9" s="5">
        <f>'Tot energibruk - vare'!P28</f>
        <v>3.9140000000000001</v>
      </c>
      <c r="O9" s="5">
        <f>'Tot energibruk - vare'!Q28</f>
        <v>4.524</v>
      </c>
      <c r="P9" s="5">
        <f>'Tot energibruk - vare'!R28</f>
        <v>5.157</v>
      </c>
      <c r="Q9" s="5">
        <f>'Tot energibruk - vare'!S28</f>
        <v>4.6559999999999997</v>
      </c>
      <c r="R9" s="5">
        <f>'Tot energibruk - vare'!T28</f>
        <v>5.0880000000000001</v>
      </c>
      <c r="S9" s="5">
        <f>'Tot energibruk - vare'!U28</f>
        <v>5.4480000000000004</v>
      </c>
      <c r="T9" s="5">
        <f>'Tot energibruk - vare'!V28</f>
        <v>6.0289999999999999</v>
      </c>
      <c r="U9" s="5">
        <f>'Tot energibruk - vare'!W28</f>
        <v>6.032</v>
      </c>
      <c r="V9" s="5">
        <f>'Tot energibruk - vare'!X28</f>
        <v>7.0679999999999996</v>
      </c>
      <c r="W9" s="5">
        <f>'Tot energibruk - vare'!Y28</f>
        <v>6.63</v>
      </c>
      <c r="X9" s="5">
        <f>'Tot energibruk - vare'!Z28</f>
        <v>7.1139999999999999</v>
      </c>
      <c r="Y9" s="5">
        <f>'Tot energibruk - vare'!AA28</f>
        <v>7.383</v>
      </c>
      <c r="Z9" s="5">
        <f>'Tot energibruk - vare'!AB28</f>
        <v>7.34</v>
      </c>
      <c r="AA9" s="5">
        <f>'Tot energibruk - vare'!AC28</f>
        <v>7.6340000000000003</v>
      </c>
      <c r="AB9" s="5">
        <f>'Tot energibruk - vare'!AD28</f>
        <v>7.7889999999999997</v>
      </c>
      <c r="AC9" s="5">
        <f>'Tot energibruk - vare'!AE28</f>
        <v>7.9969999999999999</v>
      </c>
      <c r="AD9" s="5">
        <f>'Tot energibruk - vare'!AF28</f>
        <v>7.8369999999999997</v>
      </c>
      <c r="AE9" s="5">
        <f>'Tot energibruk - vare'!AG28</f>
        <v>7.7169999999999996</v>
      </c>
      <c r="AF9" s="5">
        <f>'Tot energibruk - vare'!AH28</f>
        <v>7.3810000000000002</v>
      </c>
      <c r="AG9" s="5">
        <f>'Tot energibruk - vare'!AI28</f>
        <v>7.9820000000000002</v>
      </c>
      <c r="AH9" s="5">
        <f>'Tot energibruk - vare'!AJ28</f>
        <v>8.0329999999999995</v>
      </c>
      <c r="AI9" s="1"/>
    </row>
    <row r="10" spans="1:35" x14ac:dyDescent="0.35">
      <c r="A10" s="7" t="s">
        <v>19</v>
      </c>
      <c r="B10" s="5">
        <f>'Tot energibruk - vare'!D29</f>
        <v>9.2279999999999998</v>
      </c>
      <c r="C10" s="5">
        <f>'Tot energibruk - vare'!E29</f>
        <v>8.2140000000000004</v>
      </c>
      <c r="D10" s="5">
        <f>'Tot energibruk - vare'!F29</f>
        <v>8.2989999999999995</v>
      </c>
      <c r="E10" s="5">
        <f>'Tot energibruk - vare'!G29</f>
        <v>8.8140000000000001</v>
      </c>
      <c r="F10" s="5">
        <f>'Tot energibruk - vare'!H29</f>
        <v>9.9429999999999996</v>
      </c>
      <c r="G10" s="5">
        <f>'Tot energibruk - vare'!I29</f>
        <v>10.688000000000001</v>
      </c>
      <c r="H10" s="5">
        <f>'Tot energibruk - vare'!J29</f>
        <v>10.756</v>
      </c>
      <c r="I10" s="5">
        <f>'Tot energibruk - vare'!K29</f>
        <v>10.698</v>
      </c>
      <c r="J10" s="5">
        <f>'Tot energibruk - vare'!L29</f>
        <v>11.308</v>
      </c>
      <c r="K10" s="5">
        <f>'Tot energibruk - vare'!M29</f>
        <v>10.88</v>
      </c>
      <c r="L10" s="5">
        <f>'Tot energibruk - vare'!N29</f>
        <v>11.167</v>
      </c>
      <c r="M10" s="5">
        <f>'Tot energibruk - vare'!O29</f>
        <v>9.7970000000000006</v>
      </c>
      <c r="N10" s="5">
        <f>'Tot energibruk - vare'!P29</f>
        <v>8.3780000000000001</v>
      </c>
      <c r="O10" s="5">
        <f>'Tot energibruk - vare'!Q29</f>
        <v>8.2910000000000004</v>
      </c>
      <c r="P10" s="5">
        <f>'Tot energibruk - vare'!R29</f>
        <v>9.5660000000000007</v>
      </c>
      <c r="Q10" s="5">
        <f>'Tot energibruk - vare'!S29</f>
        <v>8.0370000000000008</v>
      </c>
      <c r="R10" s="5">
        <f>'Tot energibruk - vare'!T29</f>
        <v>7.0389999999999997</v>
      </c>
      <c r="S10" s="5">
        <f>'Tot energibruk - vare'!U29</f>
        <v>7.6150000000000002</v>
      </c>
      <c r="T10" s="5">
        <f>'Tot energibruk - vare'!V29</f>
        <v>7.835</v>
      </c>
      <c r="U10" s="5">
        <f>'Tot energibruk - vare'!W29</f>
        <v>5.657</v>
      </c>
      <c r="V10" s="5">
        <f>'Tot energibruk - vare'!X29</f>
        <v>7.109</v>
      </c>
      <c r="W10" s="5">
        <f>'Tot energibruk - vare'!Y29</f>
        <v>7.2990000000000004</v>
      </c>
      <c r="X10" s="5">
        <f>'Tot energibruk - vare'!Z29</f>
        <v>7.601</v>
      </c>
      <c r="Y10" s="5">
        <f>'Tot energibruk - vare'!AA29</f>
        <v>7.5949999999999998</v>
      </c>
      <c r="Z10" s="5">
        <f>'Tot energibruk - vare'!AB29</f>
        <v>7.6509999999999998</v>
      </c>
      <c r="AA10" s="5">
        <f>'Tot energibruk - vare'!AC29</f>
        <v>7.4169999999999998</v>
      </c>
      <c r="AB10" s="5">
        <f>'Tot energibruk - vare'!AD29</f>
        <v>7.7869999999999999</v>
      </c>
      <c r="AC10" s="5">
        <f>'Tot energibruk - vare'!AE29</f>
        <v>7.9089999999999998</v>
      </c>
      <c r="AD10" s="5">
        <f>'Tot energibruk - vare'!AF29</f>
        <v>7.6130000000000004</v>
      </c>
      <c r="AE10" s="5">
        <f>'Tot energibruk - vare'!AG29</f>
        <v>7.5830000000000002</v>
      </c>
      <c r="AF10" s="5">
        <f>'Tot energibruk - vare'!AH29</f>
        <v>7.7190000000000003</v>
      </c>
      <c r="AG10" s="5">
        <f>'Tot energibruk - vare'!AI29</f>
        <v>8.3670000000000009</v>
      </c>
      <c r="AH10" s="5">
        <f>'Tot energibruk - vare'!AJ29</f>
        <v>7.9720000000000004</v>
      </c>
      <c r="AI10" s="1"/>
    </row>
    <row r="11" spans="1:35" x14ac:dyDescent="0.35">
      <c r="A11" s="7" t="s">
        <v>138</v>
      </c>
      <c r="B11" s="5">
        <f>'Tot energibruk - vare'!D30</f>
        <v>96.661000000000001</v>
      </c>
      <c r="C11" s="5">
        <f>'Tot energibruk - vare'!E30</f>
        <v>98.856999999999999</v>
      </c>
      <c r="D11" s="5">
        <f>'Tot energibruk - vare'!F30</f>
        <v>99.206999999999994</v>
      </c>
      <c r="E11" s="5">
        <f>'Tot energibruk - vare'!G30</f>
        <v>99.867999999999995</v>
      </c>
      <c r="F11" s="5">
        <f>'Tot energibruk - vare'!H30</f>
        <v>101.699</v>
      </c>
      <c r="G11" s="5">
        <f>'Tot energibruk - vare'!I30</f>
        <v>103.654</v>
      </c>
      <c r="H11" s="5">
        <f>'Tot energibruk - vare'!J30</f>
        <v>103.03100000000001</v>
      </c>
      <c r="I11" s="5">
        <f>'Tot energibruk - vare'!K30</f>
        <v>103.785</v>
      </c>
      <c r="J11" s="5">
        <f>'Tot energibruk - vare'!L30</f>
        <v>109.547</v>
      </c>
      <c r="K11" s="5">
        <f>'Tot energibruk - vare'!M30</f>
        <v>109.876</v>
      </c>
      <c r="L11" s="5">
        <f>'Tot energibruk - vare'!N30</f>
        <v>110.41200000000001</v>
      </c>
      <c r="M11" s="5">
        <f>'Tot energibruk - vare'!O30</f>
        <v>111.738</v>
      </c>
      <c r="N11" s="5">
        <f>'Tot energibruk - vare'!P30</f>
        <v>108.16200000000001</v>
      </c>
      <c r="O11" s="5">
        <f>'Tot energibruk - vare'!Q30</f>
        <v>103.52</v>
      </c>
      <c r="P11" s="5">
        <f>'Tot energibruk - vare'!R30</f>
        <v>108.622</v>
      </c>
      <c r="Q11" s="5">
        <f>'Tot energibruk - vare'!S30</f>
        <v>110.64400000000001</v>
      </c>
      <c r="R11" s="5">
        <f>'Tot energibruk - vare'!T30</f>
        <v>107.322</v>
      </c>
      <c r="S11" s="5">
        <f>'Tot energibruk - vare'!U30</f>
        <v>110.55500000000001</v>
      </c>
      <c r="T11" s="5">
        <f>'Tot energibruk - vare'!V30</f>
        <v>111.93300000000001</v>
      </c>
      <c r="U11" s="5">
        <f>'Tot energibruk - vare'!W30</f>
        <v>106.133</v>
      </c>
      <c r="V11" s="5">
        <f>'Tot energibruk - vare'!X30</f>
        <v>113.57</v>
      </c>
      <c r="W11" s="5">
        <f>'Tot energibruk - vare'!Y30</f>
        <v>107.97</v>
      </c>
      <c r="X11" s="5">
        <f>'Tot energibruk - vare'!Z30</f>
        <v>110.62</v>
      </c>
      <c r="Y11" s="5">
        <f>'Tot energibruk - vare'!AA30</f>
        <v>111.43600000000001</v>
      </c>
      <c r="Z11" s="5">
        <f>'Tot energibruk - vare'!AB30</f>
        <v>109.026</v>
      </c>
      <c r="AA11" s="5">
        <f>'Tot energibruk - vare'!AC30</f>
        <v>111.533</v>
      </c>
      <c r="AB11" s="5">
        <f>'Tot energibruk - vare'!AD30</f>
        <v>114.535</v>
      </c>
      <c r="AC11" s="5">
        <f>'Tot energibruk - vare'!AE30</f>
        <v>115.053</v>
      </c>
      <c r="AD11" s="5">
        <f>'Tot energibruk - vare'!AF30</f>
        <v>117.066</v>
      </c>
      <c r="AE11" s="5">
        <f>'Tot energibruk - vare'!AG30</f>
        <v>116.20699999999999</v>
      </c>
      <c r="AF11" s="5">
        <f>'Tot energibruk - vare'!AH30</f>
        <v>116.19</v>
      </c>
      <c r="AG11" s="5">
        <f>'Tot energibruk - vare'!AI30</f>
        <v>122.29</v>
      </c>
      <c r="AH11" s="5">
        <f>'Tot energibruk - vare'!AJ30</f>
        <v>115.04900000000001</v>
      </c>
      <c r="AI11" s="1"/>
    </row>
    <row r="12" spans="1:35" x14ac:dyDescent="0.35">
      <c r="A12" s="7" t="s">
        <v>147</v>
      </c>
      <c r="B12" s="5">
        <f>'Tot energibruk - vare'!D31</f>
        <v>10.045999999999999</v>
      </c>
      <c r="C12" s="5">
        <f>'Tot energibruk - vare'!E31</f>
        <v>9.4429999999999996</v>
      </c>
      <c r="D12" s="5">
        <f>'Tot energibruk - vare'!F31</f>
        <v>9.2149999999999999</v>
      </c>
      <c r="E12" s="5">
        <f>'Tot energibruk - vare'!G31</f>
        <v>10.103999999999999</v>
      </c>
      <c r="F12" s="5">
        <f>'Tot energibruk - vare'!H31</f>
        <v>10.784000000000001</v>
      </c>
      <c r="G12" s="5">
        <f>'Tot energibruk - vare'!I31</f>
        <v>10.888999999999999</v>
      </c>
      <c r="H12" s="5">
        <f>'Tot energibruk - vare'!J31</f>
        <v>11.256</v>
      </c>
      <c r="I12" s="5">
        <f>'Tot energibruk - vare'!K31</f>
        <v>12.06</v>
      </c>
      <c r="J12" s="5">
        <f>'Tot energibruk - vare'!L31</f>
        <v>11.193</v>
      </c>
      <c r="K12" s="5">
        <f>'Tot energibruk - vare'!M31</f>
        <v>11.596</v>
      </c>
      <c r="L12" s="5">
        <f>'Tot energibruk - vare'!N31</f>
        <v>11.484</v>
      </c>
      <c r="M12" s="5">
        <f>'Tot energibruk - vare'!O31</f>
        <v>12.183999999999999</v>
      </c>
      <c r="N12" s="5">
        <f>'Tot energibruk - vare'!P31</f>
        <v>13.005000000000001</v>
      </c>
      <c r="O12" s="5">
        <f>'Tot energibruk - vare'!Q31</f>
        <v>13.294</v>
      </c>
      <c r="P12" s="5">
        <f>'Tot energibruk - vare'!R31</f>
        <v>12.57</v>
      </c>
      <c r="Q12" s="5">
        <f>'Tot energibruk - vare'!S31</f>
        <v>13.202999999999999</v>
      </c>
      <c r="R12" s="5">
        <f>'Tot energibruk - vare'!T31</f>
        <v>13.302</v>
      </c>
      <c r="S12" s="5">
        <f>'Tot energibruk - vare'!U31</f>
        <v>13.682</v>
      </c>
      <c r="T12" s="5">
        <f>'Tot energibruk - vare'!V31</f>
        <v>14.34</v>
      </c>
      <c r="U12" s="5">
        <f>'Tot energibruk - vare'!W31</f>
        <v>13.765000000000001</v>
      </c>
      <c r="V12" s="5">
        <f>'Tot energibruk - vare'!X31</f>
        <v>16.338999999999999</v>
      </c>
      <c r="W12" s="5">
        <f>'Tot energibruk - vare'!Y31</f>
        <v>15.539</v>
      </c>
      <c r="X12" s="5">
        <f>'Tot energibruk - vare'!Z31</f>
        <v>14.826000000000001</v>
      </c>
      <c r="Y12" s="5">
        <f>'Tot energibruk - vare'!AA31</f>
        <v>13.375999999999999</v>
      </c>
      <c r="Z12" s="5">
        <f>'Tot energibruk - vare'!AB31</f>
        <v>11.098000000000001</v>
      </c>
      <c r="AA12" s="5">
        <f>'Tot energibruk - vare'!AC31</f>
        <v>11.898</v>
      </c>
      <c r="AB12" s="5">
        <f>'Tot energibruk - vare'!AD31</f>
        <v>13.278</v>
      </c>
      <c r="AC12" s="5">
        <f>'Tot energibruk - vare'!AE31</f>
        <v>16.007000000000001</v>
      </c>
      <c r="AD12" s="5">
        <f>'Tot energibruk - vare'!AF31</f>
        <v>14.882999999999999</v>
      </c>
      <c r="AE12" s="5">
        <f>'Tot energibruk - vare'!AG31</f>
        <v>16.439</v>
      </c>
      <c r="AF12" s="5">
        <f>'Tot energibruk - vare'!AH31</f>
        <v>16.251999999999999</v>
      </c>
      <c r="AG12" s="5">
        <f>'Tot energibruk - vare'!AI31</f>
        <v>17.187999999999999</v>
      </c>
      <c r="AH12" s="5">
        <f>'Tot energibruk - vare'!AJ31</f>
        <v>17.167999999999999</v>
      </c>
      <c r="AI12" s="1"/>
    </row>
    <row r="13" spans="1:35" x14ac:dyDescent="0.35">
      <c r="A13" s="7" t="s">
        <v>14</v>
      </c>
      <c r="B13" s="5">
        <f>'Tot energibruk - vare'!D32</f>
        <v>0.86599999999999999</v>
      </c>
      <c r="C13" s="5">
        <f>'Tot energibruk - vare'!E32</f>
        <v>1.016</v>
      </c>
      <c r="D13" s="5">
        <f>'Tot energibruk - vare'!F32</f>
        <v>1.0680000000000001</v>
      </c>
      <c r="E13" s="5">
        <f>'Tot energibruk - vare'!G32</f>
        <v>1.119</v>
      </c>
      <c r="F13" s="5">
        <f>'Tot energibruk - vare'!H32</f>
        <v>1.135</v>
      </c>
      <c r="G13" s="5">
        <f>'Tot energibruk - vare'!I32</f>
        <v>1.228</v>
      </c>
      <c r="H13" s="5">
        <f>'Tot energibruk - vare'!J32</f>
        <v>1.339</v>
      </c>
      <c r="I13" s="5">
        <f>'Tot energibruk - vare'!K32</f>
        <v>1.335</v>
      </c>
      <c r="J13" s="5">
        <f>'Tot energibruk - vare'!L32</f>
        <v>1.425</v>
      </c>
      <c r="K13" s="5">
        <f>'Tot energibruk - vare'!M32</f>
        <v>1.548</v>
      </c>
      <c r="L13" s="5">
        <f>'Tot energibruk - vare'!N32</f>
        <v>1.498</v>
      </c>
      <c r="M13" s="5">
        <f>'Tot energibruk - vare'!O32</f>
        <v>1.871</v>
      </c>
      <c r="N13" s="5">
        <f>'Tot energibruk - vare'!P32</f>
        <v>2.0289999999999999</v>
      </c>
      <c r="O13" s="5">
        <f>'Tot energibruk - vare'!Q32</f>
        <v>2.1859999999999999</v>
      </c>
      <c r="P13" s="5">
        <f>'Tot energibruk - vare'!R32</f>
        <v>2.3439999999999999</v>
      </c>
      <c r="Q13" s="5">
        <f>'Tot energibruk - vare'!S32</f>
        <v>2.4649999999999999</v>
      </c>
      <c r="R13" s="5">
        <f>'Tot energibruk - vare'!T32</f>
        <v>2.6280000000000001</v>
      </c>
      <c r="S13" s="5">
        <f>'Tot energibruk - vare'!U32</f>
        <v>2.8860000000000001</v>
      </c>
      <c r="T13" s="5">
        <f>'Tot energibruk - vare'!V32</f>
        <v>3.0609999999999999</v>
      </c>
      <c r="U13" s="5">
        <f>'Tot energibruk - vare'!W32</f>
        <v>3.4540000000000002</v>
      </c>
      <c r="V13" s="5">
        <f>'Tot energibruk - vare'!X32</f>
        <v>4.4720000000000004</v>
      </c>
      <c r="W13" s="5">
        <f>'Tot energibruk - vare'!Y32</f>
        <v>3.919</v>
      </c>
      <c r="X13" s="5">
        <f>'Tot energibruk - vare'!Z32</f>
        <v>4.4029999999999996</v>
      </c>
      <c r="Y13" s="5">
        <f>'Tot energibruk - vare'!AA32</f>
        <v>4.915</v>
      </c>
      <c r="Z13" s="5">
        <f>'Tot energibruk - vare'!AB32</f>
        <v>4.6959999999999997</v>
      </c>
      <c r="AA13" s="5">
        <f>'Tot energibruk - vare'!AC32</f>
        <v>5.0620000000000003</v>
      </c>
      <c r="AB13" s="5">
        <f>'Tot energibruk - vare'!AD32</f>
        <v>5.484</v>
      </c>
      <c r="AC13" s="5">
        <f>'Tot energibruk - vare'!AE32</f>
        <v>5.7140000000000004</v>
      </c>
      <c r="AD13" s="5">
        <f>'Tot energibruk - vare'!AF32</f>
        <v>6.0279999999999996</v>
      </c>
      <c r="AE13" s="5">
        <f>'Tot energibruk - vare'!AG32</f>
        <v>5.98</v>
      </c>
      <c r="AF13" s="5">
        <f>'Tot energibruk - vare'!AH32</f>
        <v>5.4859999999999998</v>
      </c>
      <c r="AG13" s="5">
        <f>'Tot energibruk - vare'!AI32</f>
        <v>6.681</v>
      </c>
      <c r="AH13" s="5">
        <f>'Tot energibruk - vare'!AJ32</f>
        <v>6.335</v>
      </c>
      <c r="AI13" s="1"/>
    </row>
    <row r="14" spans="1:35" x14ac:dyDescent="0.3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I14" s="1"/>
    </row>
    <row r="15" spans="1:35" s="7" customFormat="1" x14ac:dyDescent="0.35">
      <c r="A15" s="7" t="s">
        <v>152</v>
      </c>
      <c r="B15" s="21">
        <f>SUM(B6:B14)</f>
        <v>185.04300000000001</v>
      </c>
      <c r="C15" s="21">
        <f t="shared" ref="C15:AE15" si="0">SUM(C6:C14)</f>
        <v>183.75800000000001</v>
      </c>
      <c r="D15" s="21">
        <f t="shared" si="0"/>
        <v>183.58300000000003</v>
      </c>
      <c r="E15" s="21">
        <f t="shared" si="0"/>
        <v>187.53299999999999</v>
      </c>
      <c r="F15" s="21">
        <f t="shared" si="0"/>
        <v>193.92599999999999</v>
      </c>
      <c r="G15" s="21">
        <f t="shared" si="0"/>
        <v>198.86700000000002</v>
      </c>
      <c r="H15" s="21">
        <f t="shared" si="0"/>
        <v>205.21200000000002</v>
      </c>
      <c r="I15" s="21">
        <f t="shared" si="0"/>
        <v>205.833</v>
      </c>
      <c r="J15" s="21">
        <f t="shared" si="0"/>
        <v>212.05800000000002</v>
      </c>
      <c r="K15" s="21">
        <f t="shared" si="0"/>
        <v>214.63499999999999</v>
      </c>
      <c r="L15" s="21">
        <f t="shared" si="0"/>
        <v>207.816</v>
      </c>
      <c r="M15" s="21">
        <f t="shared" si="0"/>
        <v>212.774</v>
      </c>
      <c r="N15" s="21">
        <f t="shared" si="0"/>
        <v>208.37299999999999</v>
      </c>
      <c r="O15" s="21">
        <f t="shared" si="0"/>
        <v>207.024</v>
      </c>
      <c r="P15" s="21">
        <f t="shared" si="0"/>
        <v>212.52100000000002</v>
      </c>
      <c r="Q15" s="21">
        <f t="shared" si="0"/>
        <v>210.91400000000004</v>
      </c>
      <c r="R15" s="21">
        <f t="shared" si="0"/>
        <v>211.18599999999998</v>
      </c>
      <c r="S15" s="21">
        <f t="shared" si="0"/>
        <v>214.87</v>
      </c>
      <c r="T15" s="21">
        <f t="shared" si="0"/>
        <v>215.393</v>
      </c>
      <c r="U15" s="21">
        <f t="shared" si="0"/>
        <v>205.99200000000002</v>
      </c>
      <c r="V15" s="21">
        <f t="shared" si="0"/>
        <v>223.05099999999999</v>
      </c>
      <c r="W15" s="21">
        <f t="shared" si="0"/>
        <v>214.01500000000001</v>
      </c>
      <c r="X15" s="21">
        <f t="shared" si="0"/>
        <v>216.36799999999999</v>
      </c>
      <c r="Y15" s="21">
        <f t="shared" si="0"/>
        <v>216.76999999999998</v>
      </c>
      <c r="Z15" s="21">
        <f t="shared" si="0"/>
        <v>211.69500000000002</v>
      </c>
      <c r="AA15" s="21">
        <f t="shared" si="0"/>
        <v>214.56900000000002</v>
      </c>
      <c r="AB15" s="21">
        <f t="shared" si="0"/>
        <v>218.12600000000003</v>
      </c>
      <c r="AC15" s="21">
        <f t="shared" si="0"/>
        <v>219.03300000000002</v>
      </c>
      <c r="AD15" s="21">
        <f t="shared" si="0"/>
        <v>221.39400000000001</v>
      </c>
      <c r="AE15" s="21">
        <f t="shared" si="0"/>
        <v>218.77199999999999</v>
      </c>
      <c r="AF15" s="21">
        <f>SUM(AF6:AF14)</f>
        <v>214.999</v>
      </c>
      <c r="AG15" s="21">
        <f>SUM(AG6:AG14)</f>
        <v>226.94200000000001</v>
      </c>
      <c r="AH15" s="21">
        <f>SUM(AH6:AH14)</f>
        <v>218.203</v>
      </c>
      <c r="AI15" s="39"/>
    </row>
    <row r="16" spans="1:35" x14ac:dyDescent="0.35">
      <c r="V16" s="8"/>
      <c r="AF16" s="27"/>
      <c r="AG16" s="27"/>
    </row>
    <row r="18" spans="22:33" x14ac:dyDescent="0.35">
      <c r="AA18" s="8"/>
      <c r="AB18" s="8"/>
      <c r="AC18" s="8"/>
      <c r="AD18" s="8"/>
      <c r="AE18" s="8"/>
      <c r="AF18" s="8"/>
      <c r="AG18" s="8"/>
    </row>
    <row r="19" spans="22:33" x14ac:dyDescent="0.35"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22:33" x14ac:dyDescent="0.35">
      <c r="AA20" s="8"/>
      <c r="AB20" s="8"/>
      <c r="AC20" s="8"/>
      <c r="AD20" s="8"/>
      <c r="AE20" s="8"/>
      <c r="AF20" s="8"/>
      <c r="AG20" s="8"/>
    </row>
    <row r="21" spans="22:33" x14ac:dyDescent="0.35">
      <c r="AA21" s="8"/>
      <c r="AB21" s="8"/>
      <c r="AC21" s="8"/>
      <c r="AD21" s="8"/>
      <c r="AE21" s="8"/>
      <c r="AF21" s="8"/>
      <c r="AG21" s="8"/>
    </row>
    <row r="22" spans="22:33" x14ac:dyDescent="0.35">
      <c r="AA22" s="8"/>
      <c r="AB22" s="8"/>
      <c r="AC22" s="8"/>
      <c r="AD22" s="8"/>
      <c r="AE22" s="8"/>
      <c r="AF22" s="8"/>
      <c r="AG22" s="8"/>
    </row>
    <row r="23" spans="22:33" x14ac:dyDescent="0.35">
      <c r="AA23" s="8"/>
      <c r="AB23" s="8"/>
      <c r="AC23" s="8"/>
      <c r="AD23" s="8"/>
      <c r="AE23" s="8"/>
      <c r="AF23" s="8"/>
      <c r="AG23" s="8"/>
    </row>
    <row r="24" spans="22:33" x14ac:dyDescent="0.35">
      <c r="AA24" s="8"/>
      <c r="AB24" s="8"/>
      <c r="AC24" s="8"/>
      <c r="AD24" s="8"/>
      <c r="AE24" s="8"/>
      <c r="AF24" s="8"/>
      <c r="AG24" s="8"/>
    </row>
    <row r="25" spans="22:33" x14ac:dyDescent="0.35">
      <c r="AF25" s="8"/>
      <c r="AG25" s="8"/>
    </row>
    <row r="35" spans="1:35" s="7" customFormat="1" x14ac:dyDescent="0.35">
      <c r="A35" s="31" t="s">
        <v>179</v>
      </c>
      <c r="B35" s="7" t="s">
        <v>99</v>
      </c>
      <c r="C35" s="7" t="s">
        <v>100</v>
      </c>
      <c r="D35" s="7" t="s">
        <v>101</v>
      </c>
      <c r="E35" s="7" t="s">
        <v>102</v>
      </c>
      <c r="F35" s="7" t="s">
        <v>103</v>
      </c>
      <c r="G35" s="7" t="s">
        <v>104</v>
      </c>
      <c r="H35" s="7" t="s">
        <v>105</v>
      </c>
      <c r="I35" s="7" t="s">
        <v>106</v>
      </c>
      <c r="J35" s="7" t="s">
        <v>107</v>
      </c>
      <c r="K35" s="7" t="s">
        <v>108</v>
      </c>
      <c r="L35" s="7" t="s">
        <v>109</v>
      </c>
      <c r="M35" s="7" t="s">
        <v>110</v>
      </c>
      <c r="N35" s="7" t="s">
        <v>111</v>
      </c>
      <c r="O35" s="7" t="s">
        <v>112</v>
      </c>
      <c r="P35" s="7" t="s">
        <v>113</v>
      </c>
      <c r="Q35" s="7" t="s">
        <v>114</v>
      </c>
      <c r="R35" s="7" t="s">
        <v>115</v>
      </c>
      <c r="S35" s="7" t="s">
        <v>116</v>
      </c>
      <c r="T35" s="7" t="s">
        <v>117</v>
      </c>
      <c r="U35" s="7" t="s">
        <v>118</v>
      </c>
      <c r="V35" s="7" t="s">
        <v>119</v>
      </c>
      <c r="W35" s="7" t="s">
        <v>120</v>
      </c>
      <c r="X35" s="7" t="s">
        <v>121</v>
      </c>
      <c r="Y35" s="7" t="s">
        <v>122</v>
      </c>
      <c r="Z35" s="7" t="s">
        <v>123</v>
      </c>
      <c r="AA35" s="7" t="s">
        <v>124</v>
      </c>
      <c r="AB35" s="7" t="s">
        <v>125</v>
      </c>
      <c r="AC35" s="7" t="s">
        <v>126</v>
      </c>
      <c r="AD35" s="7" t="s">
        <v>127</v>
      </c>
      <c r="AE35" s="7" t="s">
        <v>128</v>
      </c>
      <c r="AF35" s="7" t="s">
        <v>141</v>
      </c>
      <c r="AG35" s="7">
        <v>2021</v>
      </c>
      <c r="AH35" s="7">
        <v>2022</v>
      </c>
    </row>
    <row r="36" spans="1:35" x14ac:dyDescent="0.35">
      <c r="A36" s="6" t="s">
        <v>180</v>
      </c>
      <c r="B36" s="5">
        <v>71.108999999999995</v>
      </c>
      <c r="C36" s="5">
        <v>69.534999999999997</v>
      </c>
      <c r="D36" s="5">
        <v>68.326999999999998</v>
      </c>
      <c r="E36" s="5">
        <v>69.432000000000002</v>
      </c>
      <c r="F36" s="5">
        <v>74.436999999999998</v>
      </c>
      <c r="G36" s="5">
        <v>75.861999999999995</v>
      </c>
      <c r="H36" s="5">
        <v>74.003</v>
      </c>
      <c r="I36" s="5">
        <v>75.531000000000006</v>
      </c>
      <c r="J36" s="5">
        <v>79.106999999999999</v>
      </c>
      <c r="K36" s="5">
        <v>78.519000000000005</v>
      </c>
      <c r="L36" s="5">
        <v>79.834999999999994</v>
      </c>
      <c r="M36" s="5">
        <v>77.210999999999999</v>
      </c>
      <c r="N36" s="5">
        <v>72.611000000000004</v>
      </c>
      <c r="O36" s="5">
        <v>74.459999999999994</v>
      </c>
      <c r="P36" s="5">
        <v>78.596000000000004</v>
      </c>
      <c r="Q36" s="5">
        <v>77.194999999999993</v>
      </c>
      <c r="R36" s="5">
        <v>75.622</v>
      </c>
      <c r="S36" s="5">
        <v>74.62</v>
      </c>
      <c r="T36" s="5">
        <v>75.819999999999993</v>
      </c>
      <c r="U36" s="5">
        <v>62.335000000000001</v>
      </c>
      <c r="V36" s="5">
        <v>69.881</v>
      </c>
      <c r="W36" s="5">
        <v>69.555000000000007</v>
      </c>
      <c r="X36" s="5">
        <v>66.802999999999997</v>
      </c>
      <c r="Y36" s="5">
        <v>66.614000000000004</v>
      </c>
      <c r="Z36" s="5">
        <v>65.805999999999997</v>
      </c>
      <c r="AA36" s="5">
        <v>66.876999999999995</v>
      </c>
      <c r="AB36" s="5">
        <v>66.944000000000003</v>
      </c>
      <c r="AC36" s="5">
        <v>67.683999999999997</v>
      </c>
      <c r="AD36" s="5">
        <v>68.582999999999998</v>
      </c>
      <c r="AE36" s="5">
        <v>68.908000000000001</v>
      </c>
      <c r="AF36" s="5">
        <v>69.585999999999999</v>
      </c>
      <c r="AG36" s="5">
        <v>73.59</v>
      </c>
      <c r="AH36" s="5">
        <v>71.182000000000002</v>
      </c>
      <c r="AI36" s="1"/>
    </row>
    <row r="37" spans="1:35" x14ac:dyDescent="0.35">
      <c r="A37" s="6" t="s">
        <v>162</v>
      </c>
      <c r="B37" s="5">
        <v>39.628999999999998</v>
      </c>
      <c r="C37" s="5">
        <v>38.664000000000001</v>
      </c>
      <c r="D37" s="5">
        <v>39.493000000000002</v>
      </c>
      <c r="E37" s="5">
        <v>40.636000000000003</v>
      </c>
      <c r="F37" s="5">
        <v>40.484000000000002</v>
      </c>
      <c r="G37" s="5">
        <v>43.183999999999997</v>
      </c>
      <c r="H37" s="5">
        <v>45.182000000000002</v>
      </c>
      <c r="I37" s="5">
        <v>46.158999999999999</v>
      </c>
      <c r="J37" s="5">
        <v>47.366999999999997</v>
      </c>
      <c r="K37" s="5">
        <v>49.887</v>
      </c>
      <c r="L37" s="5">
        <v>46.895000000000003</v>
      </c>
      <c r="M37" s="5">
        <v>48.226999999999997</v>
      </c>
      <c r="N37" s="5">
        <v>47.878</v>
      </c>
      <c r="O37" s="5">
        <v>49.927</v>
      </c>
      <c r="P37" s="5">
        <v>50.771000000000001</v>
      </c>
      <c r="Q37" s="5">
        <v>51.012</v>
      </c>
      <c r="R37" s="5">
        <v>52.988999999999997</v>
      </c>
      <c r="S37" s="5">
        <v>54.405000000000001</v>
      </c>
      <c r="T37" s="5">
        <v>54.158999999999999</v>
      </c>
      <c r="U37" s="5">
        <v>53.469000000000001</v>
      </c>
      <c r="V37" s="5">
        <v>55.720999999999997</v>
      </c>
      <c r="W37" s="5">
        <v>55.859000000000002</v>
      </c>
      <c r="X37" s="5">
        <v>56.615000000000002</v>
      </c>
      <c r="Y37" s="5">
        <v>56.738</v>
      </c>
      <c r="Z37" s="5">
        <v>58.085999999999999</v>
      </c>
      <c r="AA37" s="5">
        <v>57.665999999999997</v>
      </c>
      <c r="AB37" s="5">
        <v>57.774000000000001</v>
      </c>
      <c r="AC37" s="5">
        <v>57.097999999999999</v>
      </c>
      <c r="AD37" s="5">
        <v>56.728999999999999</v>
      </c>
      <c r="AE37" s="5">
        <v>56.125999999999998</v>
      </c>
      <c r="AF37" s="5">
        <v>52.741</v>
      </c>
      <c r="AG37" s="5">
        <v>53.976999999999997</v>
      </c>
      <c r="AH37" s="5">
        <v>55.887</v>
      </c>
      <c r="AI37" s="1"/>
    </row>
    <row r="38" spans="1:35" x14ac:dyDescent="0.35">
      <c r="A38" s="6" t="s">
        <v>159</v>
      </c>
      <c r="B38" s="5">
        <v>40.427999999999997</v>
      </c>
      <c r="C38" s="5">
        <v>41.749000000000002</v>
      </c>
      <c r="D38" s="5">
        <v>41.401000000000003</v>
      </c>
      <c r="E38" s="5">
        <v>42.241</v>
      </c>
      <c r="F38" s="5">
        <v>43.856999999999999</v>
      </c>
      <c r="G38" s="5">
        <v>44.628999999999998</v>
      </c>
      <c r="H38" s="5">
        <v>46.734000000000002</v>
      </c>
      <c r="I38" s="5">
        <v>44.868000000000002</v>
      </c>
      <c r="J38" s="5">
        <v>45.045000000000002</v>
      </c>
      <c r="K38" s="5">
        <v>45.491999999999997</v>
      </c>
      <c r="L38" s="5">
        <v>44.081000000000003</v>
      </c>
      <c r="M38" s="5">
        <v>45.761000000000003</v>
      </c>
      <c r="N38" s="5">
        <v>45.768000000000001</v>
      </c>
      <c r="O38" s="5">
        <v>43.970999999999997</v>
      </c>
      <c r="P38" s="5">
        <v>43.529000000000003</v>
      </c>
      <c r="Q38" s="5">
        <v>44.23</v>
      </c>
      <c r="R38" s="5">
        <v>44.6</v>
      </c>
      <c r="S38" s="5">
        <v>45.19</v>
      </c>
      <c r="T38" s="5">
        <v>44.841000000000001</v>
      </c>
      <c r="U38" s="5">
        <v>46.417000000000002</v>
      </c>
      <c r="V38" s="5">
        <v>51.493000000000002</v>
      </c>
      <c r="W38" s="5">
        <v>45.731000000000002</v>
      </c>
      <c r="X38" s="5">
        <v>48.499000000000002</v>
      </c>
      <c r="Y38" s="5">
        <v>47.604999999999997</v>
      </c>
      <c r="Z38" s="5">
        <v>44.241999999999997</v>
      </c>
      <c r="AA38" s="5">
        <v>46.213000000000001</v>
      </c>
      <c r="AB38" s="5">
        <v>47.555999999999997</v>
      </c>
      <c r="AC38" s="5">
        <v>48.14</v>
      </c>
      <c r="AD38" s="5">
        <v>48.076000000000001</v>
      </c>
      <c r="AE38" s="5">
        <v>46.887</v>
      </c>
      <c r="AF38" s="5">
        <v>47.030999999999999</v>
      </c>
      <c r="AG38" s="5">
        <v>49.610999999999997</v>
      </c>
      <c r="AH38" s="5">
        <v>44.713000000000001</v>
      </c>
      <c r="AI38" s="1"/>
    </row>
    <row r="39" spans="1:35" x14ac:dyDescent="0.35">
      <c r="A39" s="6" t="s">
        <v>160</v>
      </c>
      <c r="B39" s="5">
        <v>25.951000000000001</v>
      </c>
      <c r="C39" s="5">
        <v>26.013999999999999</v>
      </c>
      <c r="D39" s="5">
        <v>26.556999999999999</v>
      </c>
      <c r="E39" s="5">
        <v>26.122</v>
      </c>
      <c r="F39" s="5">
        <v>26.111000000000001</v>
      </c>
      <c r="G39" s="5">
        <v>26.457999999999998</v>
      </c>
      <c r="H39" s="5">
        <v>29.388000000000002</v>
      </c>
      <c r="I39" s="5">
        <v>29.66</v>
      </c>
      <c r="J39" s="5">
        <v>29.734999999999999</v>
      </c>
      <c r="K39" s="5">
        <v>29.544</v>
      </c>
      <c r="L39" s="5">
        <v>26.39</v>
      </c>
      <c r="M39" s="5">
        <v>30.181000000000001</v>
      </c>
      <c r="N39" s="5">
        <v>30.986999999999998</v>
      </c>
      <c r="O39" s="5">
        <v>28.55</v>
      </c>
      <c r="P39" s="5">
        <v>29.550999999999998</v>
      </c>
      <c r="Q39" s="5">
        <v>28.577999999999999</v>
      </c>
      <c r="R39" s="5">
        <v>27.824999999999999</v>
      </c>
      <c r="S39" s="5">
        <v>30.003</v>
      </c>
      <c r="T39" s="5">
        <v>29.824999999999999</v>
      </c>
      <c r="U39" s="5">
        <v>32.887999999999998</v>
      </c>
      <c r="V39" s="5">
        <v>35.232999999999997</v>
      </c>
      <c r="W39" s="5">
        <v>32.86</v>
      </c>
      <c r="X39" s="5">
        <v>33.631</v>
      </c>
      <c r="Y39" s="5">
        <v>34.665999999999997</v>
      </c>
      <c r="Z39" s="5">
        <v>32.866999999999997</v>
      </c>
      <c r="AA39" s="5">
        <v>33.000999999999998</v>
      </c>
      <c r="AB39" s="5">
        <v>34.789000000000001</v>
      </c>
      <c r="AC39" s="5">
        <v>34.296999999999997</v>
      </c>
      <c r="AD39" s="5">
        <v>35.579000000000001</v>
      </c>
      <c r="AE39" s="5">
        <v>35.034999999999997</v>
      </c>
      <c r="AF39" s="5">
        <v>33.709000000000003</v>
      </c>
      <c r="AG39" s="5">
        <v>37.143000000000001</v>
      </c>
      <c r="AH39" s="5">
        <v>34.597000000000001</v>
      </c>
      <c r="AI39" s="1"/>
    </row>
    <row r="40" spans="1:35" x14ac:dyDescent="0.35">
      <c r="A40" s="6" t="s">
        <v>181</v>
      </c>
      <c r="B40" s="5">
        <v>5.5679999999999996</v>
      </c>
      <c r="C40" s="5">
        <v>5.3979999999999997</v>
      </c>
      <c r="D40" s="5">
        <v>5.5019999999999998</v>
      </c>
      <c r="E40" s="5">
        <v>6.4649999999999999</v>
      </c>
      <c r="F40" s="5">
        <v>6.4349999999999996</v>
      </c>
      <c r="G40" s="5">
        <v>5.8339999999999996</v>
      </c>
      <c r="H40" s="5">
        <v>6.2839999999999998</v>
      </c>
      <c r="I40" s="5">
        <v>6.13</v>
      </c>
      <c r="J40" s="5">
        <v>7.3879999999999999</v>
      </c>
      <c r="K40" s="5">
        <v>7.71</v>
      </c>
      <c r="L40" s="5">
        <v>7.5149999999999997</v>
      </c>
      <c r="M40" s="5">
        <v>7.9139999999999997</v>
      </c>
      <c r="N40" s="5">
        <v>7.6230000000000002</v>
      </c>
      <c r="O40" s="5">
        <v>6.7720000000000002</v>
      </c>
      <c r="P40" s="5">
        <v>6.8440000000000003</v>
      </c>
      <c r="Q40" s="5">
        <v>6.6639999999999997</v>
      </c>
      <c r="R40" s="5">
        <v>6.6740000000000004</v>
      </c>
      <c r="S40" s="5">
        <v>6.6849999999999996</v>
      </c>
      <c r="T40" s="5">
        <v>6.6029999999999998</v>
      </c>
      <c r="U40" s="5">
        <v>6.8979999999999997</v>
      </c>
      <c r="V40" s="5">
        <v>6.7069999999999999</v>
      </c>
      <c r="W40" s="5">
        <v>6.0890000000000004</v>
      </c>
      <c r="X40" s="5">
        <v>6.2409999999999997</v>
      </c>
      <c r="Y40" s="5">
        <v>6.032</v>
      </c>
      <c r="Z40" s="5">
        <v>5.9610000000000003</v>
      </c>
      <c r="AA40" s="5">
        <v>6.0579999999999998</v>
      </c>
      <c r="AB40" s="5">
        <v>6.3659999999999997</v>
      </c>
      <c r="AC40" s="5">
        <v>6.7510000000000003</v>
      </c>
      <c r="AD40" s="5">
        <v>7.0579999999999998</v>
      </c>
      <c r="AE40" s="5">
        <v>7.01</v>
      </c>
      <c r="AF40" s="5">
        <v>7.4610000000000003</v>
      </c>
      <c r="AG40" s="5">
        <v>7.7210000000000001</v>
      </c>
      <c r="AH40" s="5">
        <v>7.2969999999999997</v>
      </c>
      <c r="AI40" s="1"/>
    </row>
    <row r="41" spans="1:35" x14ac:dyDescent="0.35">
      <c r="A41" s="6" t="s">
        <v>182</v>
      </c>
      <c r="B41" s="5">
        <v>2.3570000000000002</v>
      </c>
      <c r="C41" s="5">
        <v>2.3980000000000001</v>
      </c>
      <c r="D41" s="5">
        <v>2.3010000000000002</v>
      </c>
      <c r="E41" s="5">
        <v>2.6360000000000001</v>
      </c>
      <c r="F41" s="5">
        <v>2.6</v>
      </c>
      <c r="G41" s="5">
        <v>2.8969999999999998</v>
      </c>
      <c r="H41" s="5">
        <v>3.621</v>
      </c>
      <c r="I41" s="5">
        <v>3.4830000000000001</v>
      </c>
      <c r="J41" s="5">
        <v>3.4159999999999999</v>
      </c>
      <c r="K41" s="5">
        <v>3.4860000000000002</v>
      </c>
      <c r="L41" s="5">
        <v>3.1030000000000002</v>
      </c>
      <c r="M41" s="5">
        <v>3.4830000000000001</v>
      </c>
      <c r="N41" s="5">
        <v>3.5049999999999999</v>
      </c>
      <c r="O41" s="5">
        <v>3.343</v>
      </c>
      <c r="P41" s="5">
        <v>3.2320000000000002</v>
      </c>
      <c r="Q41" s="5">
        <v>3.2349999999999999</v>
      </c>
      <c r="R41" s="5">
        <v>3.4769999999999999</v>
      </c>
      <c r="S41" s="5">
        <v>3.968</v>
      </c>
      <c r="T41" s="5">
        <v>4.1449999999999996</v>
      </c>
      <c r="U41" s="5">
        <v>3.9830000000000001</v>
      </c>
      <c r="V41" s="5">
        <v>4.0179999999999998</v>
      </c>
      <c r="W41" s="5">
        <v>3.9209999999999998</v>
      </c>
      <c r="X41" s="5">
        <v>4.58</v>
      </c>
      <c r="Y41" s="5">
        <v>5.1150000000000002</v>
      </c>
      <c r="Z41" s="5">
        <v>4.7359999999999998</v>
      </c>
      <c r="AA41" s="5">
        <v>4.7530000000000001</v>
      </c>
      <c r="AB41" s="5">
        <v>4.6980000000000004</v>
      </c>
      <c r="AC41" s="5">
        <v>5.0609999999999999</v>
      </c>
      <c r="AD41" s="5">
        <v>5.3650000000000002</v>
      </c>
      <c r="AE41" s="5">
        <v>4.806</v>
      </c>
      <c r="AF41" s="5">
        <v>4.4710000000000001</v>
      </c>
      <c r="AG41" s="5">
        <v>4.8959999999999999</v>
      </c>
      <c r="AH41" s="5">
        <v>4.5279999999999996</v>
      </c>
      <c r="AI41" s="1"/>
    </row>
    <row r="42" spans="1:35" x14ac:dyDescent="0.35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I42" s="1"/>
    </row>
    <row r="43" spans="1:35" s="7" customFormat="1" x14ac:dyDescent="0.35">
      <c r="A43" s="7" t="s">
        <v>152</v>
      </c>
      <c r="B43" s="21">
        <f>SUM(B36:B42)</f>
        <v>185.042</v>
      </c>
      <c r="C43" s="21">
        <f t="shared" ref="C43:AH43" si="1">SUM(C36:C42)</f>
        <v>183.75800000000001</v>
      </c>
      <c r="D43" s="21">
        <f t="shared" si="1"/>
        <v>183.58099999999999</v>
      </c>
      <c r="E43" s="21">
        <f t="shared" si="1"/>
        <v>187.53200000000004</v>
      </c>
      <c r="F43" s="21">
        <f t="shared" si="1"/>
        <v>193.92399999999998</v>
      </c>
      <c r="G43" s="21">
        <f t="shared" si="1"/>
        <v>198.86399999999998</v>
      </c>
      <c r="H43" s="21">
        <f t="shared" si="1"/>
        <v>205.21200000000002</v>
      </c>
      <c r="I43" s="21">
        <f t="shared" si="1"/>
        <v>205.83099999999999</v>
      </c>
      <c r="J43" s="21">
        <f t="shared" si="1"/>
        <v>212.05800000000002</v>
      </c>
      <c r="K43" s="21">
        <f t="shared" si="1"/>
        <v>214.63800000000001</v>
      </c>
      <c r="L43" s="21">
        <f t="shared" si="1"/>
        <v>207.81899999999996</v>
      </c>
      <c r="M43" s="21">
        <f t="shared" si="1"/>
        <v>212.77699999999999</v>
      </c>
      <c r="N43" s="21">
        <f t="shared" si="1"/>
        <v>208.37199999999999</v>
      </c>
      <c r="O43" s="21">
        <f t="shared" si="1"/>
        <v>207.023</v>
      </c>
      <c r="P43" s="21">
        <f t="shared" si="1"/>
        <v>212.523</v>
      </c>
      <c r="Q43" s="21">
        <f t="shared" si="1"/>
        <v>210.91399999999999</v>
      </c>
      <c r="R43" s="21">
        <f t="shared" si="1"/>
        <v>211.18699999999998</v>
      </c>
      <c r="S43" s="21">
        <f t="shared" si="1"/>
        <v>214.87100000000001</v>
      </c>
      <c r="T43" s="21">
        <f t="shared" si="1"/>
        <v>215.393</v>
      </c>
      <c r="U43" s="21">
        <f t="shared" si="1"/>
        <v>205.99</v>
      </c>
      <c r="V43" s="21">
        <f t="shared" si="1"/>
        <v>223.053</v>
      </c>
      <c r="W43" s="21">
        <f t="shared" si="1"/>
        <v>214.01499999999999</v>
      </c>
      <c r="X43" s="21">
        <f t="shared" si="1"/>
        <v>216.369</v>
      </c>
      <c r="Y43" s="21">
        <f t="shared" si="1"/>
        <v>216.77</v>
      </c>
      <c r="Z43" s="21">
        <f t="shared" si="1"/>
        <v>211.69799999999998</v>
      </c>
      <c r="AA43" s="21">
        <f t="shared" si="1"/>
        <v>214.56799999999998</v>
      </c>
      <c r="AB43" s="21">
        <f t="shared" si="1"/>
        <v>218.12699999999998</v>
      </c>
      <c r="AC43" s="21">
        <f t="shared" si="1"/>
        <v>219.03100000000001</v>
      </c>
      <c r="AD43" s="21">
        <f t="shared" si="1"/>
        <v>221.39000000000001</v>
      </c>
      <c r="AE43" s="21">
        <f t="shared" si="1"/>
        <v>218.77199999999999</v>
      </c>
      <c r="AF43" s="21">
        <f t="shared" si="1"/>
        <v>214.99900000000002</v>
      </c>
      <c r="AG43" s="21">
        <f t="shared" si="1"/>
        <v>226.93799999999999</v>
      </c>
      <c r="AH43" s="21">
        <f t="shared" si="1"/>
        <v>218.20400000000001</v>
      </c>
      <c r="AI43" s="1"/>
    </row>
  </sheetData>
  <phoneticPr fontId="8" type="noConversion"/>
  <hyperlinks>
    <hyperlink ref="A2" r:id="rId1" xr:uid="{52AA55D9-BFCC-4A16-9C88-64B0F7091D0F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670d86-fc33-4f61-bf51-96e019343c8b" xsi:nil="true"/>
    <SharedWithUsers xmlns="a9dd7b27-b1d7-43ad-85c8-ae66512cf1c2">
      <UserInfo>
        <DisplayName>Ingrid Helene Magnussen</DisplayName>
        <AccountId>16</AccountId>
        <AccountType/>
      </UserInfo>
      <UserInfo>
        <DisplayName>Erik Due</DisplayName>
        <AccountId>40</AccountId>
        <AccountType/>
      </UserInfo>
    </SharedWithUsers>
    <lcf76f155ced4ddcb4097134ff3c332f xmlns="3c549ff6-bee0-4a9b-a476-4cd6feb54b7a">
      <Terms xmlns="http://schemas.microsoft.com/office/infopath/2007/PartnerControls"/>
    </lcf76f155ced4ddcb4097134ff3c332f>
    <MediaLengthInSeconds xmlns="3c549ff6-bee0-4a9b-a476-4cd6feb54b7a" xsi:nil="true"/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</documentManagement>
</p:properties>
</file>

<file path=customXml/item3.xml><?xml version="1.0" encoding="utf-8"?>
<?mso-contentType ?>
<SharedContentType xmlns="Microsoft.SharePoint.Taxonomy.ContentTypeSync" SourceId="64152832-9f03-4628-8f8a-984f7e09cd82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596B7D23C1DA409459779D4B7EB344" ma:contentTypeVersion="14" ma:contentTypeDescription="Opprett et nytt dokument." ma:contentTypeScope="" ma:versionID="b4e807ccf886579ce9eb8efbe13dfb2d">
  <xsd:schema xmlns:xsd="http://www.w3.org/2001/XMLSchema" xmlns:xs="http://www.w3.org/2001/XMLSchema" xmlns:p="http://schemas.microsoft.com/office/2006/metadata/properties" xmlns:ns2="08670d86-fc33-4f61-bf51-96e019343c8b" xmlns:ns3="3c549ff6-bee0-4a9b-a476-4cd6feb54b7a" xmlns:ns4="a9dd7b27-b1d7-43ad-85c8-ae66512cf1c2" targetNamespace="http://schemas.microsoft.com/office/2006/metadata/properties" ma:root="true" ma:fieldsID="429928207f75cdb4c908cdf4c8806384" ns2:_="" ns3:_="" ns4:_="">
    <xsd:import namespace="08670d86-fc33-4f61-bf51-96e019343c8b"/>
    <xsd:import namespace="3c549ff6-bee0-4a9b-a476-4cd6feb54b7a"/>
    <xsd:import namespace="a9dd7b27-b1d7-43ad-85c8-ae66512cf1c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n3e020d9d98c48dbb65f924b9bc22a2a" minOccurs="0"/>
                <xsd:element ref="ns2:g98ade60b1a5493f9b7127fdb0eec544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3:MediaServiceLocation" minOccurs="0"/>
                <xsd:element ref="ns3:MediaServiceFastMetadata" minOccurs="0"/>
                <xsd:element ref="ns3:lcf76f155ced4ddcb4097134ff3c332f" minOccurs="0"/>
                <xsd:element ref="ns3:MediaServiceMetadata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566854ad-c359-45b7-a785-3bd7ed41c2fe}" ma:internalName="TaxCatchAll" ma:showField="CatchAllData" ma:web="a9dd7b27-b1d7-43ad-85c8-ae66512cf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566854ad-c359-45b7-a785-3bd7ed41c2fe}" ma:internalName="TaxCatchAllLabel" ma:readOnly="true" ma:showField="CatchAllDataLabel" ma:web="a9dd7b27-b1d7-43ad-85c8-ae66512cf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49ff6-bee0-4a9b-a476-4cd6feb54b7a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d7b27-b1d7-43ad-85c8-ae66512cf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0D211E-C302-4406-AEA9-3667915AE8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2C712-BC8A-40A7-B0C9-4D3843E0F20C}">
  <ds:schemaRefs>
    <ds:schemaRef ds:uri="08670d86-fc33-4f61-bf51-96e019343c8b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9dd7b27-b1d7-43ad-85c8-ae66512cf1c2"/>
    <ds:schemaRef ds:uri="3c549ff6-bee0-4a9b-a476-4cd6feb54b7a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3A60201-9F9C-4281-97AA-8D713509219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2F94989-A6F7-4ED2-A5C8-F3CD338F1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70d86-fc33-4f61-bf51-96e019343c8b"/>
    <ds:schemaRef ds:uri="3c549ff6-bee0-4a9b-a476-4cd6feb54b7a"/>
    <ds:schemaRef ds:uri="a9dd7b27-b1d7-43ad-85c8-ae66512cf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Info</vt:lpstr>
      <vt:lpstr>EB2022</vt:lpstr>
      <vt:lpstr>Tot energibruk - vare</vt:lpstr>
      <vt:lpstr>Tot energibruk - sektor</vt:lpstr>
      <vt:lpstr>Strøm</vt:lpstr>
      <vt:lpstr>Energisektor</vt:lpstr>
      <vt:lpstr>Tap</vt:lpstr>
      <vt:lpstr>Råstoff</vt:lpstr>
      <vt:lpstr>Sluttbruk</vt:lpstr>
      <vt:lpstr>Industri</vt:lpstr>
      <vt:lpstr>Transport</vt:lpstr>
      <vt:lpstr>Husholdn</vt:lpstr>
      <vt:lpstr>Tjenesteyting</vt:lpstr>
      <vt:lpstr>Bygg samlet</vt:lpstr>
      <vt:lpstr>Bygg og anlegg</vt:lpstr>
      <vt:lpstr>Landbruk</vt:lpstr>
      <vt:lpstr>Fiske</vt:lpstr>
      <vt:lpstr>Formål i bygg</vt:lpstr>
      <vt:lpstr>Strømbruk i husholdninger</vt:lpstr>
      <vt:lpstr>Kraftpris</vt:lpstr>
      <vt:lpstr>Klimagassutslipp</vt:lpstr>
      <vt:lpstr>Statistikk - kjøretøy</vt:lpstr>
      <vt:lpstr>Nyregistering - Figur</vt:lpstr>
      <vt:lpstr>Energibruk Petroleumssektor</vt:lpstr>
      <vt:lpstr>Strømbruk Petroleumssektor</vt:lpstr>
      <vt:lpstr>Europa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Spilde Dag</dc:creator>
  <cp:keywords/>
  <dc:description/>
  <cp:lastModifiedBy>Ingrid Helene Magnussen</cp:lastModifiedBy>
  <cp:revision/>
  <dcterms:created xsi:type="dcterms:W3CDTF">2021-01-21T14:13:59Z</dcterms:created>
  <dcterms:modified xsi:type="dcterms:W3CDTF">2023-12-15T15:38:37Z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0x01010054596B7D23C1DA409459779D4B7EB344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P360">
    <vt:lpwstr>, </vt:lpwstr>
  </property>
  <property fmtid="{D5CDD505-2E9C-101B-9397-08002B2CF9AE}" pid="10" name="xd_Signature">
    <vt:bool>false</vt:bool>
  </property>
  <property fmtid="{D5CDD505-2E9C-101B-9397-08002B2CF9AE}" pid="11" name="Godkjent av seksjonsleder">
    <vt:lpwstr>Ikke behov</vt:lpwstr>
  </property>
  <property fmtid="{D5CDD505-2E9C-101B-9397-08002B2CF9AE}" pid="12" name="NVE_Tema">
    <vt:lpwstr/>
  </property>
  <property fmtid="{D5CDD505-2E9C-101B-9397-08002B2CF9AE}" pid="13" name="NVE_Dokumenttype">
    <vt:lpwstr/>
  </property>
</Properties>
</file>