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nveazure-my.sharepoint.com/personal/sihm_nve_no/Documents/Dokumenter 1/Flaskehalsinntekter fordeling/Vedlegg til nyhetssaken/"/>
    </mc:Choice>
  </mc:AlternateContent>
  <xr:revisionPtr revIDLastSave="0" documentId="8_{F790D7F7-37E4-4A8A-8F29-AD3105CBB60D}" xr6:coauthVersionLast="47" xr6:coauthVersionMax="47" xr10:uidLastSave="{00000000-0000-0000-0000-000000000000}"/>
  <bookViews>
    <workbookView xWindow="-120" yWindow="-120" windowWidth="29040" windowHeight="17520" xr2:uid="{2BD1E1D0-0605-482E-944E-23A3AFFAA244}"/>
  </bookViews>
  <sheets>
    <sheet name="Fakturerbart beløp" sheetId="1" r:id="rId1"/>
    <sheet name="Underlag til beregninger" sheetId="2" r:id="rId2"/>
    <sheet name="Forutsetninger for beregninger" sheetId="3" r:id="rId3"/>
  </sheets>
  <externalReferences>
    <externalReference r:id="rId4"/>
  </externalReferences>
  <definedNames>
    <definedName name="_xlnm._FilterDatabase" localSheetId="0" hidden="1">'Fakturerbart beløp'!$A$1:$F$87</definedName>
    <definedName name="_xlnm._FilterDatabase" localSheetId="1" hidden="1">'Underlag til beregninger'!$A$2:$K$98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J61" i="2"/>
  <c r="L61" i="2" l="1"/>
  <c r="K61" i="2"/>
  <c r="E63" i="2"/>
  <c r="E42" i="2"/>
  <c r="E11" i="2"/>
  <c r="E22" i="2"/>
  <c r="E58" i="2"/>
  <c r="E41" i="2"/>
  <c r="E24" i="2"/>
  <c r="E3" i="2"/>
  <c r="E91" i="2"/>
  <c r="E80" i="2"/>
  <c r="E85" i="2"/>
  <c r="E49" i="2"/>
  <c r="E37" i="2"/>
  <c r="E7" i="2"/>
  <c r="E57" i="2"/>
  <c r="E86" i="2"/>
  <c r="E21" i="2"/>
  <c r="E93" i="2"/>
  <c r="E56" i="2"/>
  <c r="E40" i="2"/>
  <c r="E69" i="2"/>
  <c r="E70" i="2"/>
  <c r="E77" i="2"/>
  <c r="E5" i="2"/>
  <c r="E92" i="2"/>
  <c r="E60" i="2"/>
  <c r="E62" i="2"/>
  <c r="E75" i="2"/>
  <c r="E35" i="2"/>
  <c r="E46" i="2"/>
  <c r="E26" i="2"/>
  <c r="E44" i="2"/>
  <c r="E18" i="2"/>
  <c r="E45" i="2"/>
  <c r="E71" i="2"/>
  <c r="E54" i="2"/>
  <c r="E13" i="2"/>
  <c r="E59" i="2"/>
  <c r="E34" i="2"/>
  <c r="E76" i="2"/>
  <c r="E12" i="2"/>
  <c r="E78" i="2"/>
  <c r="E14" i="2"/>
  <c r="E48" i="2"/>
  <c r="E53" i="2"/>
  <c r="E72" i="2"/>
  <c r="E66" i="2"/>
  <c r="E84" i="2"/>
  <c r="E4" i="2"/>
  <c r="E74" i="2"/>
  <c r="E28" i="2"/>
  <c r="E55" i="2"/>
  <c r="E81" i="2"/>
  <c r="E68" i="2"/>
  <c r="E38" i="2"/>
  <c r="E9" i="2"/>
  <c r="E31" i="2"/>
  <c r="E67" i="2"/>
  <c r="E23" i="2"/>
  <c r="E87" i="2"/>
  <c r="E89" i="2"/>
  <c r="E65" i="2"/>
  <c r="E8" i="2"/>
  <c r="E33" i="2"/>
  <c r="E25" i="2"/>
  <c r="E32" i="2"/>
  <c r="E10" i="2"/>
  <c r="E43" i="2"/>
  <c r="E83" i="2"/>
  <c r="E6" i="2"/>
  <c r="F6" i="2" s="1"/>
  <c r="E15" i="2"/>
  <c r="E90" i="2"/>
  <c r="E47" i="2"/>
  <c r="E17" i="2"/>
  <c r="E51" i="2"/>
  <c r="E64" i="2"/>
  <c r="E19" i="2"/>
  <c r="E61" i="2"/>
  <c r="F61" i="2" s="1"/>
  <c r="E30" i="2"/>
  <c r="E52" i="2"/>
  <c r="E29" i="2"/>
  <c r="E50" i="2"/>
  <c r="E20" i="2"/>
  <c r="E39" i="2"/>
  <c r="E16" i="2"/>
  <c r="E73" i="2"/>
  <c r="F73" i="2" s="1"/>
  <c r="E27" i="2"/>
  <c r="E82" i="2"/>
  <c r="E79" i="2"/>
  <c r="E36" i="2"/>
  <c r="E88" i="2"/>
  <c r="D63" i="2"/>
  <c r="D42" i="2"/>
  <c r="D11" i="2"/>
  <c r="D22" i="2"/>
  <c r="D58" i="2"/>
  <c r="D41" i="2"/>
  <c r="D24" i="2"/>
  <c r="D3" i="2"/>
  <c r="D91" i="2"/>
  <c r="D80" i="2"/>
  <c r="D85" i="2"/>
  <c r="D49" i="2"/>
  <c r="D37" i="2"/>
  <c r="D7" i="2"/>
  <c r="D57" i="2"/>
  <c r="D86" i="2"/>
  <c r="D21" i="2"/>
  <c r="D93" i="2"/>
  <c r="D56" i="2"/>
  <c r="D40" i="2"/>
  <c r="D69" i="2"/>
  <c r="D70" i="2"/>
  <c r="D77" i="2"/>
  <c r="D5" i="2"/>
  <c r="D92" i="2"/>
  <c r="D60" i="2"/>
  <c r="D62" i="2"/>
  <c r="D75" i="2"/>
  <c r="D35" i="2"/>
  <c r="D46" i="2"/>
  <c r="D26" i="2"/>
  <c r="D44" i="2"/>
  <c r="D18" i="2"/>
  <c r="D45" i="2"/>
  <c r="D71" i="2"/>
  <c r="D54" i="2"/>
  <c r="D13" i="2"/>
  <c r="D59" i="2"/>
  <c r="D34" i="2"/>
  <c r="D76" i="2"/>
  <c r="D12" i="2"/>
  <c r="D78" i="2"/>
  <c r="D14" i="2"/>
  <c r="D48" i="2"/>
  <c r="D53" i="2"/>
  <c r="D72" i="2"/>
  <c r="D66" i="2"/>
  <c r="D84" i="2"/>
  <c r="D4" i="2"/>
  <c r="D74" i="2"/>
  <c r="D28" i="2"/>
  <c r="D55" i="2"/>
  <c r="D81" i="2"/>
  <c r="D68" i="2"/>
  <c r="D38" i="2"/>
  <c r="D9" i="2"/>
  <c r="D31" i="2"/>
  <c r="D67" i="2"/>
  <c r="D23" i="2"/>
  <c r="D87" i="2"/>
  <c r="D89" i="2"/>
  <c r="D65" i="2"/>
  <c r="D8" i="2"/>
  <c r="D33" i="2"/>
  <c r="D25" i="2"/>
  <c r="D32" i="2"/>
  <c r="D10" i="2"/>
  <c r="D43" i="2"/>
  <c r="D83" i="2"/>
  <c r="D6" i="2"/>
  <c r="D15" i="2"/>
  <c r="D90" i="2"/>
  <c r="D47" i="2"/>
  <c r="D17" i="2"/>
  <c r="D51" i="2"/>
  <c r="D64" i="2"/>
  <c r="D19" i="2"/>
  <c r="D61" i="2"/>
  <c r="D30" i="2"/>
  <c r="D52" i="2"/>
  <c r="D29" i="2"/>
  <c r="D50" i="2"/>
  <c r="D20" i="2"/>
  <c r="D39" i="2"/>
  <c r="D16" i="2"/>
  <c r="D73" i="2"/>
  <c r="D27" i="2"/>
  <c r="D82" i="2"/>
  <c r="D79" i="2"/>
  <c r="D36" i="2"/>
  <c r="D88" i="2"/>
  <c r="E3" i="3"/>
  <c r="F3" i="3"/>
  <c r="B3" i="3"/>
  <c r="G31" i="3"/>
  <c r="C31" i="3"/>
  <c r="C3" i="3" s="1"/>
  <c r="D31" i="3"/>
  <c r="D3" i="3" s="1"/>
  <c r="E31" i="3"/>
  <c r="F31" i="3"/>
  <c r="B31" i="3"/>
  <c r="D9" i="3"/>
  <c r="E9" i="3" s="1"/>
  <c r="D10" i="3"/>
  <c r="E10" i="3" s="1"/>
  <c r="D11" i="3"/>
  <c r="E11" i="3" s="1"/>
  <c r="D12" i="3"/>
  <c r="E12" i="3" s="1"/>
  <c r="D13" i="3"/>
  <c r="E13" i="3" s="1"/>
  <c r="D14" i="3"/>
  <c r="E14" i="3" s="1"/>
  <c r="D15" i="3"/>
  <c r="E15" i="3" s="1"/>
  <c r="D16" i="3"/>
  <c r="E16" i="3" s="1"/>
  <c r="D17" i="3"/>
  <c r="E17" i="3" s="1"/>
  <c r="D18" i="3"/>
  <c r="E18" i="3" s="1"/>
  <c r="D19" i="3"/>
  <c r="E19" i="3" s="1"/>
  <c r="D8" i="3"/>
  <c r="E8" i="3" s="1"/>
  <c r="J6" i="2" l="1"/>
  <c r="K6" i="2"/>
  <c r="L6" i="2"/>
  <c r="J73" i="2"/>
  <c r="L73" i="2"/>
  <c r="K73" i="2"/>
  <c r="F39" i="2"/>
  <c r="F64" i="2"/>
  <c r="F65" i="2"/>
  <c r="F68" i="2"/>
  <c r="F72" i="2"/>
  <c r="F59" i="2"/>
  <c r="F46" i="2"/>
  <c r="F70" i="2"/>
  <c r="F7" i="2"/>
  <c r="F41" i="2"/>
  <c r="F16" i="2"/>
  <c r="F19" i="2"/>
  <c r="F83" i="2"/>
  <c r="F89" i="2"/>
  <c r="F81" i="2"/>
  <c r="F53" i="2"/>
  <c r="F13" i="2"/>
  <c r="F35" i="2"/>
  <c r="F69" i="2"/>
  <c r="F37" i="2"/>
  <c r="F58" i="2"/>
  <c r="F43" i="2"/>
  <c r="F87" i="2"/>
  <c r="F55" i="2"/>
  <c r="F48" i="2"/>
  <c r="F54" i="2"/>
  <c r="F75" i="2"/>
  <c r="F40" i="2"/>
  <c r="F49" i="2"/>
  <c r="F22" i="2"/>
  <c r="F88" i="2"/>
  <c r="F51" i="2"/>
  <c r="F10" i="2"/>
  <c r="F23" i="2"/>
  <c r="F28" i="2"/>
  <c r="F14" i="2"/>
  <c r="F71" i="2"/>
  <c r="F62" i="2"/>
  <c r="F56" i="2"/>
  <c r="F85" i="2"/>
  <c r="F11" i="2"/>
  <c r="F20" i="2"/>
  <c r="F36" i="2"/>
  <c r="F50" i="2"/>
  <c r="F17" i="2"/>
  <c r="F32" i="2"/>
  <c r="F67" i="2"/>
  <c r="F74" i="2"/>
  <c r="F78" i="2"/>
  <c r="F45" i="2"/>
  <c r="F60" i="2"/>
  <c r="F93" i="2"/>
  <c r="F80" i="2"/>
  <c r="F42" i="2"/>
  <c r="F79" i="2"/>
  <c r="F29" i="2"/>
  <c r="F25" i="2"/>
  <c r="F4" i="2"/>
  <c r="F18" i="2"/>
  <c r="F92" i="2"/>
  <c r="F21" i="2"/>
  <c r="F91" i="2"/>
  <c r="F63" i="2"/>
  <c r="F82" i="2"/>
  <c r="F52" i="2"/>
  <c r="F90" i="2"/>
  <c r="F33" i="2"/>
  <c r="F9" i="2"/>
  <c r="F84" i="2"/>
  <c r="F76" i="2"/>
  <c r="F44" i="2"/>
  <c r="F5" i="2"/>
  <c r="F86" i="2"/>
  <c r="F3" i="2"/>
  <c r="F47" i="2"/>
  <c r="F31" i="2"/>
  <c r="F12" i="2"/>
  <c r="F27" i="2"/>
  <c r="F30" i="2"/>
  <c r="F15" i="2"/>
  <c r="F8" i="2"/>
  <c r="F38" i="2"/>
  <c r="F66" i="2"/>
  <c r="F34" i="2"/>
  <c r="F26" i="2"/>
  <c r="F77" i="2"/>
  <c r="F57" i="2"/>
  <c r="F24" i="2"/>
  <c r="K63" i="2" l="1"/>
  <c r="L63" i="2"/>
  <c r="J63" i="2"/>
  <c r="J30" i="2"/>
  <c r="K30" i="2"/>
  <c r="L30" i="2"/>
  <c r="J67" i="2"/>
  <c r="L67" i="2"/>
  <c r="K67" i="2"/>
  <c r="J88" i="2"/>
  <c r="K88" i="2"/>
  <c r="L88" i="2"/>
  <c r="J77" i="2"/>
  <c r="K77" i="2"/>
  <c r="L77" i="2"/>
  <c r="J91" i="2"/>
  <c r="K91" i="2"/>
  <c r="L91" i="2"/>
  <c r="J89" i="2"/>
  <c r="K89" i="2"/>
  <c r="L89" i="2"/>
  <c r="J12" i="2"/>
  <c r="K12" i="2"/>
  <c r="L12" i="2"/>
  <c r="K17" i="2"/>
  <c r="L17" i="2"/>
  <c r="J17" i="2"/>
  <c r="K58" i="2"/>
  <c r="L58" i="2"/>
  <c r="J58" i="2"/>
  <c r="L9" i="2"/>
  <c r="J9" i="2"/>
  <c r="K9" i="2"/>
  <c r="J50" i="2"/>
  <c r="K50" i="2"/>
  <c r="L50" i="2"/>
  <c r="L37" i="2"/>
  <c r="J37" i="2"/>
  <c r="K37" i="2"/>
  <c r="L33" i="2"/>
  <c r="J33" i="2"/>
  <c r="K33" i="2"/>
  <c r="L28" i="2"/>
  <c r="J28" i="2"/>
  <c r="K28" i="2"/>
  <c r="J16" i="2"/>
  <c r="K16" i="2"/>
  <c r="L16" i="2"/>
  <c r="K90" i="2"/>
  <c r="L90" i="2"/>
  <c r="J90" i="2"/>
  <c r="L23" i="2"/>
  <c r="J23" i="2"/>
  <c r="K23" i="2"/>
  <c r="J54" i="2"/>
  <c r="K54" i="2"/>
  <c r="L54" i="2"/>
  <c r="J35" i="2"/>
  <c r="K35" i="2"/>
  <c r="L35" i="2"/>
  <c r="L41" i="2"/>
  <c r="J41" i="2"/>
  <c r="K41" i="2"/>
  <c r="L64" i="2"/>
  <c r="J64" i="2"/>
  <c r="K64" i="2"/>
  <c r="J46" i="2"/>
  <c r="L46" i="2"/>
  <c r="K46" i="2"/>
  <c r="K27" i="2"/>
  <c r="L27" i="2"/>
  <c r="J27" i="2"/>
  <c r="J42" i="2"/>
  <c r="K42" i="2"/>
  <c r="L42" i="2"/>
  <c r="L22" i="2"/>
  <c r="K22" i="2"/>
  <c r="J22" i="2"/>
  <c r="L59" i="2"/>
  <c r="J59" i="2"/>
  <c r="K59" i="2"/>
  <c r="J26" i="2"/>
  <c r="K26" i="2"/>
  <c r="L26" i="2"/>
  <c r="J84" i="2"/>
  <c r="K84" i="2"/>
  <c r="L84" i="2"/>
  <c r="J80" i="2"/>
  <c r="K80" i="2"/>
  <c r="L80" i="2"/>
  <c r="L49" i="2"/>
  <c r="J49" i="2"/>
  <c r="K49" i="2"/>
  <c r="K72" i="2"/>
  <c r="L72" i="2"/>
  <c r="J72" i="2"/>
  <c r="J31" i="2"/>
  <c r="K31" i="2"/>
  <c r="L31" i="2"/>
  <c r="K93" i="2"/>
  <c r="J93" i="2"/>
  <c r="L93" i="2"/>
  <c r="L40" i="2"/>
  <c r="K40" i="2"/>
  <c r="J40" i="2"/>
  <c r="J19" i="2"/>
  <c r="K19" i="2"/>
  <c r="L19" i="2"/>
  <c r="K66" i="2"/>
  <c r="L66" i="2"/>
  <c r="J66" i="2"/>
  <c r="L18" i="2"/>
  <c r="J18" i="2"/>
  <c r="K18" i="2"/>
  <c r="K36" i="2"/>
  <c r="L36" i="2"/>
  <c r="J36" i="2"/>
  <c r="J69" i="2"/>
  <c r="K69" i="2"/>
  <c r="L69" i="2"/>
  <c r="J65" i="2"/>
  <c r="K65" i="2"/>
  <c r="L65" i="2"/>
  <c r="J38" i="2"/>
  <c r="K38" i="2"/>
  <c r="L38" i="2"/>
  <c r="L4" i="2"/>
  <c r="K4" i="2"/>
  <c r="J4" i="2"/>
  <c r="K8" i="2"/>
  <c r="L8" i="2"/>
  <c r="J8" i="2"/>
  <c r="K86" i="2"/>
  <c r="L86" i="2"/>
  <c r="J86" i="2"/>
  <c r="K52" i="2"/>
  <c r="L52" i="2"/>
  <c r="J52" i="2"/>
  <c r="L78" i="2"/>
  <c r="J78" i="2"/>
  <c r="K78" i="2"/>
  <c r="J10" i="2"/>
  <c r="L10" i="2"/>
  <c r="K10" i="2"/>
  <c r="K48" i="2"/>
  <c r="L48" i="2"/>
  <c r="J48" i="2"/>
  <c r="K13" i="2"/>
  <c r="L13" i="2"/>
  <c r="J13" i="2"/>
  <c r="J7" i="2"/>
  <c r="K7" i="2"/>
  <c r="L7" i="2"/>
  <c r="J39" i="2"/>
  <c r="K39" i="2"/>
  <c r="L39" i="2"/>
  <c r="L57" i="2"/>
  <c r="J57" i="2"/>
  <c r="K57" i="2"/>
  <c r="K44" i="2"/>
  <c r="L44" i="2"/>
  <c r="J44" i="2"/>
  <c r="J79" i="2"/>
  <c r="K79" i="2"/>
  <c r="L79" i="2"/>
  <c r="K56" i="2"/>
  <c r="L56" i="2"/>
  <c r="J56" i="2"/>
  <c r="L87" i="2"/>
  <c r="J87" i="2"/>
  <c r="K87" i="2"/>
  <c r="J81" i="2"/>
  <c r="L81" i="2"/>
  <c r="K81" i="2"/>
  <c r="K76" i="2"/>
  <c r="L76" i="2"/>
  <c r="J76" i="2"/>
  <c r="K32" i="2"/>
  <c r="L32" i="2"/>
  <c r="J32" i="2"/>
  <c r="J43" i="2"/>
  <c r="K43" i="2"/>
  <c r="L43" i="2"/>
  <c r="J21" i="2"/>
  <c r="K21" i="2"/>
  <c r="L21" i="2"/>
  <c r="J71" i="2"/>
  <c r="K71" i="2"/>
  <c r="L71" i="2"/>
  <c r="L83" i="2"/>
  <c r="J83" i="2"/>
  <c r="K83" i="2"/>
  <c r="J34" i="2"/>
  <c r="K34" i="2"/>
  <c r="L34" i="2"/>
  <c r="J92" i="2"/>
  <c r="K92" i="2"/>
  <c r="L92" i="2"/>
  <c r="L14" i="2"/>
  <c r="J14" i="2"/>
  <c r="K14" i="2"/>
  <c r="J68" i="2"/>
  <c r="K68" i="2"/>
  <c r="L68" i="2"/>
  <c r="J47" i="2"/>
  <c r="K47" i="2"/>
  <c r="L47" i="2"/>
  <c r="J60" i="2"/>
  <c r="K60" i="2"/>
  <c r="L60" i="2"/>
  <c r="J75" i="2"/>
  <c r="K75" i="2"/>
  <c r="L75" i="2"/>
  <c r="J3" i="2"/>
  <c r="K3" i="2"/>
  <c r="L3" i="2"/>
  <c r="L45" i="2"/>
  <c r="J45" i="2"/>
  <c r="K45" i="2"/>
  <c r="J24" i="2"/>
  <c r="K24" i="2"/>
  <c r="L24" i="2"/>
  <c r="J15" i="2"/>
  <c r="K15" i="2"/>
  <c r="L15" i="2"/>
  <c r="L5" i="2"/>
  <c r="J5" i="2"/>
  <c r="K5" i="2"/>
  <c r="K82" i="2"/>
  <c r="L82" i="2"/>
  <c r="J82" i="2"/>
  <c r="J74" i="2"/>
  <c r="K74" i="2"/>
  <c r="L74" i="2"/>
  <c r="J85" i="2"/>
  <c r="K85" i="2"/>
  <c r="L85" i="2"/>
  <c r="J51" i="2"/>
  <c r="K51" i="2"/>
  <c r="L51" i="2"/>
  <c r="J55" i="2"/>
  <c r="K55" i="2"/>
  <c r="L55" i="2"/>
  <c r="J53" i="2"/>
  <c r="L53" i="2"/>
  <c r="K53" i="2"/>
  <c r="L70" i="2"/>
  <c r="J70" i="2"/>
  <c r="K70" i="2"/>
</calcChain>
</file>

<file path=xl/sharedStrings.xml><?xml version="1.0" encoding="utf-8"?>
<sst xmlns="http://schemas.openxmlformats.org/spreadsheetml/2006/main" count="349" uniqueCount="155">
  <si>
    <t>Organisasjonsnummer</t>
  </si>
  <si>
    <t>Selskapsnavn</t>
  </si>
  <si>
    <t>AGDER ENERGI NETT AS</t>
  </si>
  <si>
    <t>AKTIESELSKABET SAUDEFALDENE</t>
  </si>
  <si>
    <t>ALUT AS</t>
  </si>
  <si>
    <t>ANDØY ENERGI NETT AS</t>
  </si>
  <si>
    <t>ARVA AS</t>
  </si>
  <si>
    <t>ASKER NETT AS</t>
  </si>
  <si>
    <t>BARENTS NETT AS</t>
  </si>
  <si>
    <t>BINDAL KRAFTLAG SA</t>
  </si>
  <si>
    <t>BKK NETT AS</t>
  </si>
  <si>
    <t>BREHEIM NETT AS</t>
  </si>
  <si>
    <t>BØMLO KRAFTNETT AS</t>
  </si>
  <si>
    <t>DE NETT AS</t>
  </si>
  <si>
    <t>ELINETT AS</t>
  </si>
  <si>
    <t>ELMEA AS</t>
  </si>
  <si>
    <t>ELVENETT AS</t>
  </si>
  <si>
    <t>EL-VERKET HØLAND AS</t>
  </si>
  <si>
    <t>ELVIA AS</t>
  </si>
  <si>
    <t>ENIDA AS</t>
  </si>
  <si>
    <t>ETNA NETT AS</t>
  </si>
  <si>
    <t>EVERKET AS</t>
  </si>
  <si>
    <t>FAGNE AS</t>
  </si>
  <si>
    <t>FJELLNETT AS</t>
  </si>
  <si>
    <t>FØIE AS</t>
  </si>
  <si>
    <t>FØRE AS</t>
  </si>
  <si>
    <t>GLITRE ENERGI NETT AS</t>
  </si>
  <si>
    <t>GRIUG AS</t>
  </si>
  <si>
    <t>HAFSLUND ECO VANNKRAFT AS</t>
  </si>
  <si>
    <t>HALLINGDAL KRAFTNETT AS</t>
  </si>
  <si>
    <t>HAVNETT AS</t>
  </si>
  <si>
    <t>HEMSIL NETT AS</t>
  </si>
  <si>
    <t>HERØYA NETT AS</t>
  </si>
  <si>
    <t>HYDRO ALUMINIUM AS</t>
  </si>
  <si>
    <t>HYDRO ENERGI AS</t>
  </si>
  <si>
    <t>HÅLOGALAND KRAFT NETT AS</t>
  </si>
  <si>
    <t>INDRE HORDALAND KRAFTNETT AS</t>
  </si>
  <si>
    <t>ISALTEN NETT AS</t>
  </si>
  <si>
    <t>JÆREN EVERK AS</t>
  </si>
  <si>
    <t>KE NETT AS</t>
  </si>
  <si>
    <t>KLIVE AS</t>
  </si>
  <si>
    <t>KVAM ENERGI NETT AS</t>
  </si>
  <si>
    <t>KYSTNETT AS</t>
  </si>
  <si>
    <t>LEDE AS</t>
  </si>
  <si>
    <t>LEGA NETT AS</t>
  </si>
  <si>
    <t>LINEA AS</t>
  </si>
  <si>
    <t>LINJA AS</t>
  </si>
  <si>
    <t>LNETT AS</t>
  </si>
  <si>
    <t>LUCERNA AS</t>
  </si>
  <si>
    <t>LYSNA AS</t>
  </si>
  <si>
    <t>MELLOM AS</t>
  </si>
  <si>
    <t>MELØY NETT AS</t>
  </si>
  <si>
    <t>MIDTNETT AS</t>
  </si>
  <si>
    <t>MODALEN KRAFTLAG SA</t>
  </si>
  <si>
    <t>MØRENETT AS</t>
  </si>
  <si>
    <t>NETTINORD AS</t>
  </si>
  <si>
    <t>NETTSELSKAPET AS</t>
  </si>
  <si>
    <t>NORDVEST NETT AS</t>
  </si>
  <si>
    <t>NOREFJELL NETT AS</t>
  </si>
  <si>
    <t>NORGESNETT AS</t>
  </si>
  <si>
    <t>ODDA ENERGI NETT AS</t>
  </si>
  <si>
    <t>RAKKESTAD ENERGI AS</t>
  </si>
  <si>
    <t>RK NETT AS</t>
  </si>
  <si>
    <t>ROLLAG ELEKTRISITETSVERK AS</t>
  </si>
  <si>
    <t>ROMSDALSNETT AS</t>
  </si>
  <si>
    <t>RØROS E-VERK NETT AS</t>
  </si>
  <si>
    <t>SANDØY NETT AS</t>
  </si>
  <si>
    <t>SKIAKERNETT AS</t>
  </si>
  <si>
    <t>S-NETT AS</t>
  </si>
  <si>
    <t>STANNUM AS</t>
  </si>
  <si>
    <t>STATKRAFT ENERGI AS</t>
  </si>
  <si>
    <t>STRAUMEN NETT AS</t>
  </si>
  <si>
    <t>STRAUMNETT AS</t>
  </si>
  <si>
    <t>SUNETT AS</t>
  </si>
  <si>
    <t>SYGNIR AS</t>
  </si>
  <si>
    <t>SØR AURDAL ENERGI AS</t>
  </si>
  <si>
    <t>SØR-NORGE ALUMINIUM AS</t>
  </si>
  <si>
    <t>TELEMARK NETT AS</t>
  </si>
  <si>
    <t>TENSIO TN AS</t>
  </si>
  <si>
    <t>TENSIO TS AS</t>
  </si>
  <si>
    <t>TINDRA NETT AS</t>
  </si>
  <si>
    <t>TINFOS AS</t>
  </si>
  <si>
    <t>TROLLFJORD NETT AS</t>
  </si>
  <si>
    <t>UVDAL KRAFTFORSYNING SA</t>
  </si>
  <si>
    <t>VANG ENERGIVERK AS</t>
  </si>
  <si>
    <t>VESTÁLL AS</t>
  </si>
  <si>
    <t>VESTMAR NETT AS</t>
  </si>
  <si>
    <t>VEVIG AS</t>
  </si>
  <si>
    <t>VISSI AS</t>
  </si>
  <si>
    <t>VONETT AS</t>
  </si>
  <si>
    <t>Dagens organisasjonsnummer</t>
  </si>
  <si>
    <t>Dagens selskapsnavn</t>
  </si>
  <si>
    <t>Aktieselskabet Saudefaldene</t>
  </si>
  <si>
    <t>STANGE ENERGI NETT AS</t>
  </si>
  <si>
    <t>MIP INDUSTRINETT AS</t>
  </si>
  <si>
    <t>VESTALL AS</t>
  </si>
  <si>
    <t>År</t>
  </si>
  <si>
    <t>NO1</t>
  </si>
  <si>
    <t>NO2</t>
  </si>
  <si>
    <t>NO3</t>
  </si>
  <si>
    <t>NO4</t>
  </si>
  <si>
    <t>NO5</t>
  </si>
  <si>
    <t>Måned</t>
  </si>
  <si>
    <t>Forbruk</t>
  </si>
  <si>
    <t>Elektrisk kraft</t>
  </si>
  <si>
    <t>Sum</t>
  </si>
  <si>
    <t>Vekt</t>
  </si>
  <si>
    <t>Forbruk i alminnelig forsyning</t>
  </si>
  <si>
    <t xml:space="preserve">Valutakurs </t>
  </si>
  <si>
    <t>Fra valuta</t>
  </si>
  <si>
    <t>Til valuta</t>
  </si>
  <si>
    <t>Tidsperiode</t>
  </si>
  <si>
    <t>Valutakurs</t>
  </si>
  <si>
    <t>EUR</t>
  </si>
  <si>
    <t>NOK</t>
  </si>
  <si>
    <t>SYS</t>
  </si>
  <si>
    <t>Fakturerbart beløp for januar 2023</t>
  </si>
  <si>
    <t>Fakturerbart beløp for februar 2023</t>
  </si>
  <si>
    <t>Fakturerbart beløp for mars 2023</t>
  </si>
  <si>
    <t>2021M01</t>
  </si>
  <si>
    <t>2021M02</t>
  </si>
  <si>
    <t>2021M03</t>
  </si>
  <si>
    <t>2021M04</t>
  </si>
  <si>
    <t>2021M05</t>
  </si>
  <si>
    <t>2021M06</t>
  </si>
  <si>
    <t>2021M07</t>
  </si>
  <si>
    <t>2021M08</t>
  </si>
  <si>
    <t>2021M09</t>
  </si>
  <si>
    <t>2021M10</t>
  </si>
  <si>
    <t>2021M11</t>
  </si>
  <si>
    <t>2021M12</t>
  </si>
  <si>
    <t>Kvartal</t>
  </si>
  <si>
    <t>Q1-23</t>
  </si>
  <si>
    <t>Terminpriser hvor summen av sluttkurs for områdeprisene og systemprisen er beregnet. Siden terminprisen er for hele kvartalet, er det ikke behov for vekting per måned, slik at dette blir prisen som benyttes for Q1 før 11 kr/MWh legges til</t>
  </si>
  <si>
    <t>Selskapsnavn ved varsel om inntektsrammer 2023</t>
  </si>
  <si>
    <t>Organisasjonsnummer ved varsel om inntektsrammer 2023</t>
  </si>
  <si>
    <t>MWh nettapsvolum i 2021</t>
  </si>
  <si>
    <t>Beregnet kraftpris for Q1 2023 hvor overføringsvolum per prisområde er hensyntatt</t>
  </si>
  <si>
    <t>Beregninger per selskap på selskapsstruktur brukt ved varsel om inntektsramme 2023</t>
  </si>
  <si>
    <t>LUOSTEJOK KRAFTLAG NETT AS</t>
  </si>
  <si>
    <t>VEST-TELEMARK KRAFTLAG NETT AS</t>
  </si>
  <si>
    <t>SSB tabell 12824 - Elektrisitetsbalanse. Forbruk i alminnelig forsyning - benyttes ikke i beregning av pris for Q1 siden vi benytter terminkontrakt for kvartalet. Men benyttes for å fordele nettapsvolum for hele 2021 til første kvartal</t>
  </si>
  <si>
    <t>MWh nettapsvolum 2021 fordelt til Q1</t>
  </si>
  <si>
    <t>Beløp januar</t>
  </si>
  <si>
    <t>Beløp mars</t>
  </si>
  <si>
    <t>Beløp februar</t>
  </si>
  <si>
    <t>Beløp per selskap for Q1 på selskapsstruktur brukt ved varsel om inntektsramme 2023 kroner</t>
  </si>
  <si>
    <t>Beregninger tilpasset dagens struktur</t>
  </si>
  <si>
    <t>Total beløp Q1</t>
  </si>
  <si>
    <t>GLITRE NETT AS</t>
  </si>
  <si>
    <t>BKK AS</t>
  </si>
  <si>
    <t>INDRE HORDALAND KRAFTNETT</t>
  </si>
  <si>
    <t>SVABO INDUSTRINETT AS</t>
  </si>
  <si>
    <t xml:space="preserve">Terminpriser. Sluttkurs (daily fix) og valutakurs fra 30. desember er brukt </t>
  </si>
  <si>
    <t xml:space="preserve">Beregnet kraftpris per prisområde for Q1 2023 inkl. 11 kr påslag per MWh.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</si>
</sst>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6" x14ac:knownFonts="1">
    <font>
      <sz val="11"/>
      <color theme="1"/>
      <name val="Gill Sans MT"/>
      <family val="2"/>
      <scheme val="minor"/>
    </font>
    <font>
      <sz val="11"/>
      <color theme="1"/>
      <name val="Gill Sans MT"/>
      <family val="2"/>
      <scheme val="minor"/>
    </font>
    <font>
      <b/>
      <sz val="11"/>
      <color theme="0"/>
      <name val="Calibri"/>
      <family val="2"/>
    </font>
    <font>
      <sz val="11"/>
      <color theme="1"/>
      <name val="Calibri"/>
      <family val="2"/>
    </font>
    <font>
      <b/>
      <sz val="11"/>
      <color theme="1"/>
      <name val="Calibri"/>
      <family val="2"/>
    </font>
    <font>
      <b/>
      <sz val="16"/>
      <color theme="0"/>
      <name val="Calibri"/>
      <family val="2"/>
    </font>
  </fonts>
  <fills count="4">
    <fill>
      <patternFill patternType="none"/>
    </fill>
    <fill>
      <patternFill patternType="gray125"/>
    </fill>
    <fill>
      <patternFill patternType="solid">
        <fgColor theme="5"/>
        <bgColor indexed="64"/>
      </patternFill>
    </fill>
    <fill>
      <patternFill patternType="solid">
        <fgColor theme="4"/>
        <bgColor indexed="64"/>
      </patternFill>
    </fill>
  </fills>
  <borders count="2">
    <border>
      <left/>
      <right/>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22">
    <xf numFmtId="0" fontId="0" fillId="0" borderId="0" xfId="0"/>
    <xf numFmtId="0" fontId="3" fillId="0" borderId="0" xfId="0" applyFont="1"/>
    <xf numFmtId="0" fontId="4" fillId="0" borderId="0" xfId="0" applyFont="1" applyAlignment="1">
      <alignment horizontal="center"/>
    </xf>
    <xf numFmtId="43" fontId="3" fillId="0" borderId="0" xfId="0" applyNumberFormat="1" applyFont="1"/>
    <xf numFmtId="0" fontId="4" fillId="0" borderId="0" xfId="0" applyFont="1"/>
    <xf numFmtId="43" fontId="3" fillId="0" borderId="0" xfId="1" applyFont="1"/>
    <xf numFmtId="164" fontId="3" fillId="0" borderId="0" xfId="1" applyNumberFormat="1" applyFont="1"/>
    <xf numFmtId="0" fontId="3" fillId="0" borderId="1" xfId="0" applyFont="1" applyBorder="1"/>
    <xf numFmtId="164" fontId="4" fillId="0" borderId="0" xfId="1" applyNumberFormat="1" applyFont="1"/>
    <xf numFmtId="0" fontId="4" fillId="0" borderId="0" xfId="0" applyFont="1" applyAlignment="1">
      <alignment wrapText="1"/>
    </xf>
    <xf numFmtId="164" fontId="4" fillId="0" borderId="0" xfId="1" applyNumberFormat="1" applyFont="1" applyAlignment="1">
      <alignment wrapText="1"/>
    </xf>
    <xf numFmtId="0" fontId="4" fillId="0" borderId="1" xfId="0" applyFont="1" applyBorder="1"/>
    <xf numFmtId="164" fontId="3" fillId="0" borderId="0" xfId="0" applyNumberFormat="1" applyFont="1"/>
    <xf numFmtId="9" fontId="3" fillId="0" borderId="0" xfId="3" applyFont="1"/>
    <xf numFmtId="14" fontId="3" fillId="0" borderId="0" xfId="0" applyNumberFormat="1" applyFont="1"/>
    <xf numFmtId="165" fontId="3" fillId="0" borderId="0" xfId="1" applyNumberFormat="1" applyFont="1"/>
    <xf numFmtId="164" fontId="5" fillId="2" borderId="0" xfId="1" applyNumberFormat="1" applyFont="1" applyFill="1" applyAlignment="1"/>
    <xf numFmtId="164" fontId="3" fillId="0" borderId="0" xfId="1" applyNumberFormat="1" applyFont="1" applyAlignment="1">
      <alignment horizontal="center"/>
    </xf>
    <xf numFmtId="164" fontId="4" fillId="0" borderId="0" xfId="0" applyNumberFormat="1" applyFont="1" applyAlignment="1">
      <alignment horizontal="left" vertical="center"/>
    </xf>
    <xf numFmtId="164" fontId="5" fillId="3" borderId="0" xfId="1" applyNumberFormat="1" applyFont="1" applyFill="1" applyAlignment="1">
      <alignment horizontal="center"/>
    </xf>
    <xf numFmtId="0" fontId="2" fillId="2" borderId="0" xfId="0" applyFont="1" applyFill="1" applyAlignment="1">
      <alignment horizontal="left" wrapText="1"/>
    </xf>
    <xf numFmtId="0" fontId="2" fillId="2" borderId="0" xfId="0" applyFont="1" applyFill="1" applyAlignment="1">
      <alignment horizontal="left"/>
    </xf>
  </cellXfs>
  <cellStyles count="4">
    <cellStyle name="Komma" xfId="1" builtinId="3"/>
    <cellStyle name="Normal" xfId="0" builtinId="0"/>
    <cellStyle name="Normal 4" xfId="2" xr:uid="{70B72768-8572-4306-BC02-A95D65BB5501}"/>
    <cellStyle name="Pros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veazure.sharepoint.com/sites/ORG-RME-OE/Delte%20dokumenter/Flaskehalsinntekter/2023/Solver%20flaskehalsinntekter_2023_Q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 per kvartal"/>
      <sheetName val="SolverQ1"/>
      <sheetName val="ppivot tap per prisområde"/>
      <sheetName val="pris per selskap"/>
    </sheetNames>
    <sheetDataSet>
      <sheetData sheetId="0"/>
      <sheetData sheetId="1">
        <row r="8">
          <cell r="B8" t="str">
            <v>VANG ENERGIVERK AS</v>
          </cell>
          <cell r="C8">
            <v>3665</v>
          </cell>
          <cell r="D8">
            <v>1939.0206439999999</v>
          </cell>
          <cell r="E8">
            <v>1255.8771208145615</v>
          </cell>
        </row>
        <row r="9">
          <cell r="B9" t="str">
            <v>NOREFJELL NETT AS</v>
          </cell>
          <cell r="C9">
            <v>3859</v>
          </cell>
          <cell r="D9">
            <v>1939.0206439999999</v>
          </cell>
          <cell r="E9">
            <v>1322.3546546312123</v>
          </cell>
        </row>
        <row r="10">
          <cell r="B10" t="str">
            <v>JÆREN EVERK AS</v>
          </cell>
          <cell r="C10">
            <v>8769</v>
          </cell>
          <cell r="D10">
            <v>1939.0206439999999</v>
          </cell>
          <cell r="E10">
            <v>3004.8530620526303</v>
          </cell>
        </row>
        <row r="11">
          <cell r="B11" t="str">
            <v>MODALEN KRAFTLAG SA</v>
          </cell>
          <cell r="C11">
            <v>1918</v>
          </cell>
          <cell r="D11">
            <v>1939.0206439999999</v>
          </cell>
          <cell r="E11">
            <v>657.23664876461908</v>
          </cell>
        </row>
        <row r="12">
          <cell r="B12" t="str">
            <v>ETNA NETT AS</v>
          </cell>
          <cell r="C12">
            <v>18878</v>
          </cell>
          <cell r="D12">
            <v>1939.0206439999999</v>
          </cell>
          <cell r="E12">
            <v>6468.880842220271</v>
          </cell>
        </row>
        <row r="13">
          <cell r="B13" t="str">
            <v>MØRENETT AS</v>
          </cell>
          <cell r="C13">
            <v>165652</v>
          </cell>
          <cell r="D13">
            <v>919.18204400000002</v>
          </cell>
          <cell r="E13">
            <v>56763.589854617669</v>
          </cell>
        </row>
        <row r="14">
          <cell r="B14" t="str">
            <v>ISALTEN NETT AS</v>
          </cell>
          <cell r="C14">
            <v>9168</v>
          </cell>
          <cell r="D14">
            <v>568.23140000000012</v>
          </cell>
          <cell r="E14">
            <v>3141.577474386876</v>
          </cell>
        </row>
        <row r="15">
          <cell r="B15" t="str">
            <v>FAGNE AS</v>
          </cell>
          <cell r="C15">
            <v>116549</v>
          </cell>
          <cell r="D15">
            <v>1939.0206439999999</v>
          </cell>
          <cell r="E15">
            <v>39937.577777303231</v>
          </cell>
        </row>
        <row r="16">
          <cell r="B16" t="str">
            <v>Aktieselskabet Saudefaldene</v>
          </cell>
          <cell r="C16">
            <v>11694</v>
          </cell>
          <cell r="D16">
            <v>1939.0206439999999</v>
          </cell>
          <cell r="E16">
            <v>4007.1560848036788</v>
          </cell>
        </row>
        <row r="17">
          <cell r="B17" t="str">
            <v>VEVIG AS</v>
          </cell>
          <cell r="C17">
            <v>29924</v>
          </cell>
          <cell r="D17">
            <v>1939.0206439999999</v>
          </cell>
          <cell r="E17">
            <v>10253.988257368334</v>
          </cell>
        </row>
        <row r="18">
          <cell r="B18" t="str">
            <v>SØR-NORGE ALUMINIUM AS</v>
          </cell>
          <cell r="C18">
            <v>7759</v>
          </cell>
          <cell r="D18">
            <v>1939.0206439999999</v>
          </cell>
          <cell r="E18">
            <v>2658.7586849659438</v>
          </cell>
        </row>
        <row r="19">
          <cell r="B19" t="str">
            <v>TINFOS AS</v>
          </cell>
          <cell r="C19">
            <v>970</v>
          </cell>
          <cell r="D19">
            <v>1939.0206439999999</v>
          </cell>
          <cell r="E19">
            <v>332.38766908325368</v>
          </cell>
        </row>
        <row r="20">
          <cell r="B20" t="str">
            <v>LINEA AS</v>
          </cell>
          <cell r="C20">
            <v>142267</v>
          </cell>
          <cell r="D20">
            <v>568.23140000000012</v>
          </cell>
          <cell r="E20">
            <v>48750.305688110566</v>
          </cell>
        </row>
        <row r="21">
          <cell r="B21" t="str">
            <v>HYDRO ALUMINIUM AS</v>
          </cell>
          <cell r="C21">
            <v>9279</v>
          </cell>
          <cell r="D21">
            <v>1927.7777104403494</v>
          </cell>
          <cell r="E21">
            <v>3179.6135890964028</v>
          </cell>
        </row>
        <row r="22">
          <cell r="B22" t="str">
            <v>ASKER NETT AS</v>
          </cell>
          <cell r="C22">
            <v>9766</v>
          </cell>
          <cell r="D22">
            <v>1939.0206439999999</v>
          </cell>
          <cell r="E22">
            <v>3346.4927590382013</v>
          </cell>
        </row>
        <row r="23">
          <cell r="B23" t="str">
            <v>MIDTNETT AS</v>
          </cell>
          <cell r="C23">
            <v>21630</v>
          </cell>
          <cell r="D23">
            <v>1939.0206439999999</v>
          </cell>
          <cell r="E23">
            <v>7411.9023528564712</v>
          </cell>
        </row>
        <row r="24">
          <cell r="B24" t="str">
            <v>TROLLFJORD NETT AS</v>
          </cell>
          <cell r="C24">
            <v>8690</v>
          </cell>
          <cell r="D24">
            <v>568.23140000000012</v>
          </cell>
          <cell r="E24">
            <v>2977.7823137458499</v>
          </cell>
        </row>
        <row r="25">
          <cell r="B25" t="str">
            <v>ENIDA AS</v>
          </cell>
          <cell r="C25">
            <v>21560</v>
          </cell>
          <cell r="D25">
            <v>1939.0206439999999</v>
          </cell>
          <cell r="E25">
            <v>7387.9156138504632</v>
          </cell>
        </row>
        <row r="26">
          <cell r="B26" t="str">
            <v>VONETT AS</v>
          </cell>
          <cell r="C26">
            <v>20341</v>
          </cell>
          <cell r="D26">
            <v>1925.8783940000001</v>
          </cell>
          <cell r="E26">
            <v>6970.2036874458381</v>
          </cell>
        </row>
        <row r="27">
          <cell r="B27" t="str">
            <v>MELØY NETT AS</v>
          </cell>
          <cell r="C27">
            <v>8788</v>
          </cell>
          <cell r="D27">
            <v>568.23140000000012</v>
          </cell>
          <cell r="E27">
            <v>3011.3637483542611</v>
          </cell>
        </row>
        <row r="28">
          <cell r="B28" t="str">
            <v>INDRE HORDALAND KRAFTNETT AS</v>
          </cell>
          <cell r="C28">
            <v>12654</v>
          </cell>
          <cell r="D28">
            <v>1925.8783940000001</v>
          </cell>
          <cell r="E28">
            <v>4336.1170768860738</v>
          </cell>
        </row>
        <row r="29">
          <cell r="B29" t="str">
            <v>RØROS E-VERK NETT AS</v>
          </cell>
          <cell r="C29">
            <v>6938</v>
          </cell>
          <cell r="D29">
            <v>1939.0206439999999</v>
          </cell>
          <cell r="E29">
            <v>2377.4285031954782</v>
          </cell>
        </row>
        <row r="30">
          <cell r="B30" t="str">
            <v>SKIAKERNETT AS</v>
          </cell>
          <cell r="C30">
            <v>2429</v>
          </cell>
          <cell r="D30">
            <v>919.18204400000002</v>
          </cell>
          <cell r="E30">
            <v>832.33984350847754</v>
          </cell>
        </row>
        <row r="31">
          <cell r="B31" t="str">
            <v>MIP INDUSTRINETT AS</v>
          </cell>
          <cell r="C31">
            <v>6636</v>
          </cell>
          <cell r="D31">
            <v>568.23140000000012</v>
          </cell>
          <cell r="E31">
            <v>2273.942857769558</v>
          </cell>
        </row>
        <row r="32">
          <cell r="B32" t="str">
            <v>ANDØY ENERGI NETT AS</v>
          </cell>
          <cell r="C32">
            <v>6689</v>
          </cell>
          <cell r="D32">
            <v>568.23140000000012</v>
          </cell>
          <cell r="E32">
            <v>2292.1042458741072</v>
          </cell>
        </row>
        <row r="33">
          <cell r="B33" t="str">
            <v>VISSI AS</v>
          </cell>
          <cell r="C33">
            <v>19106</v>
          </cell>
          <cell r="D33">
            <v>568.23140000000012</v>
          </cell>
          <cell r="E33">
            <v>6547.0090778398398</v>
          </cell>
        </row>
        <row r="34">
          <cell r="B34" t="str">
            <v>NETTSELSKAPET AS</v>
          </cell>
          <cell r="C34">
            <v>40809</v>
          </cell>
          <cell r="D34">
            <v>919.18204400000002</v>
          </cell>
          <cell r="E34">
            <v>13983.926172802576</v>
          </cell>
        </row>
        <row r="35">
          <cell r="B35" t="str">
            <v>SANDØY NETT AS</v>
          </cell>
          <cell r="C35">
            <v>1196</v>
          </cell>
          <cell r="D35">
            <v>919.18204400000002</v>
          </cell>
          <cell r="E35">
            <v>409.83056930265093</v>
          </cell>
        </row>
        <row r="36">
          <cell r="B36" t="str">
            <v>STRAUMNETT AS</v>
          </cell>
          <cell r="C36">
            <v>4422</v>
          </cell>
          <cell r="D36">
            <v>1925.8783940000001</v>
          </cell>
          <cell r="E36">
            <v>1515.2765697795337</v>
          </cell>
        </row>
        <row r="37">
          <cell r="B37" t="str">
            <v>HEMSIL NETT AS</v>
          </cell>
          <cell r="C37">
            <v>5560</v>
          </cell>
          <cell r="D37">
            <v>1925.8783940000001</v>
          </cell>
          <cell r="E37">
            <v>1905.2324124772067</v>
          </cell>
        </row>
        <row r="38">
          <cell r="B38" t="str">
            <v>KYSTNETT AS</v>
          </cell>
          <cell r="C38">
            <v>16887</v>
          </cell>
          <cell r="D38">
            <v>568.23140000000012</v>
          </cell>
          <cell r="E38">
            <v>5786.6294513493867</v>
          </cell>
        </row>
        <row r="39">
          <cell r="B39" t="str">
            <v>FJELLNETT AS</v>
          </cell>
          <cell r="C39">
            <v>46940</v>
          </cell>
          <cell r="D39">
            <v>919.18204400000002</v>
          </cell>
          <cell r="E39">
            <v>16084.82184202879</v>
          </cell>
        </row>
        <row r="40">
          <cell r="B40" t="str">
            <v>KLIVE AS</v>
          </cell>
          <cell r="C40">
            <v>15969</v>
          </cell>
          <cell r="D40">
            <v>1931.4847334984031</v>
          </cell>
          <cell r="E40">
            <v>5472.0605026705962</v>
          </cell>
        </row>
        <row r="41">
          <cell r="B41" t="str">
            <v>EL-VERKET HØLAND AS</v>
          </cell>
          <cell r="C41">
            <v>11052</v>
          </cell>
          <cell r="D41">
            <v>1939.0206439999999</v>
          </cell>
          <cell r="E41">
            <v>3787.1634213485768</v>
          </cell>
        </row>
        <row r="42">
          <cell r="B42" t="str">
            <v>KVAM ENERGI NETT AS</v>
          </cell>
          <cell r="C42">
            <v>7639</v>
          </cell>
          <cell r="D42">
            <v>1925.8783940000001</v>
          </cell>
          <cell r="E42">
            <v>2617.6385609556442</v>
          </cell>
        </row>
        <row r="43">
          <cell r="B43" t="str">
            <v>S-NETT AS</v>
          </cell>
          <cell r="C43">
            <v>14912</v>
          </cell>
          <cell r="D43">
            <v>919.18204400000002</v>
          </cell>
          <cell r="E43">
            <v>5109.8607436798748</v>
          </cell>
        </row>
        <row r="44">
          <cell r="B44" t="str">
            <v>LYSNA AS</v>
          </cell>
          <cell r="C44">
            <v>7305</v>
          </cell>
          <cell r="D44">
            <v>1939.0206439999999</v>
          </cell>
          <cell r="E44">
            <v>2503.1875491269775</v>
          </cell>
        </row>
        <row r="45">
          <cell r="B45" t="str">
            <v>BØMLO KRAFTNETT AS</v>
          </cell>
          <cell r="C45">
            <v>8469</v>
          </cell>
          <cell r="D45">
            <v>1939.0206439999999</v>
          </cell>
          <cell r="E45">
            <v>2902.052752026882</v>
          </cell>
        </row>
        <row r="46">
          <cell r="B46" t="str">
            <v>NETTINORD AS</v>
          </cell>
          <cell r="C46">
            <v>12524</v>
          </cell>
          <cell r="D46">
            <v>568.23140000000012</v>
          </cell>
          <cell r="E46">
            <v>4291.5702758749167</v>
          </cell>
        </row>
        <row r="47">
          <cell r="B47" t="str">
            <v>HAVNETT AS</v>
          </cell>
          <cell r="C47">
            <v>7053</v>
          </cell>
          <cell r="D47">
            <v>1939.0206439999999</v>
          </cell>
          <cell r="E47">
            <v>2416.8352887053488</v>
          </cell>
        </row>
        <row r="48">
          <cell r="B48" t="str">
            <v>SUNETT AS</v>
          </cell>
          <cell r="C48">
            <v>6220</v>
          </cell>
          <cell r="D48">
            <v>919.18204400000002</v>
          </cell>
          <cell r="E48">
            <v>2131.3930945338534</v>
          </cell>
        </row>
        <row r="49">
          <cell r="B49" t="str">
            <v>BREHEIM NETT AS</v>
          </cell>
          <cell r="C49">
            <v>7309</v>
          </cell>
          <cell r="D49">
            <v>1925.8783940000001</v>
          </cell>
          <cell r="E49">
            <v>2504.5582199273208</v>
          </cell>
        </row>
        <row r="50">
          <cell r="B50" t="str">
            <v>SYGNIR AS</v>
          </cell>
          <cell r="C50">
            <v>29817</v>
          </cell>
          <cell r="D50">
            <v>1925.8783940000001</v>
          </cell>
          <cell r="E50">
            <v>10217.32281345915</v>
          </cell>
        </row>
        <row r="51">
          <cell r="B51" t="str">
            <v>DE NETT AS</v>
          </cell>
          <cell r="C51">
            <v>4289</v>
          </cell>
          <cell r="D51">
            <v>1939.0206439999999</v>
          </cell>
          <cell r="E51">
            <v>1469.7017656681185</v>
          </cell>
        </row>
        <row r="52">
          <cell r="B52" t="str">
            <v>LEGA NETT AS</v>
          </cell>
          <cell r="C52">
            <v>16742</v>
          </cell>
          <cell r="D52">
            <v>568.23140000000012</v>
          </cell>
          <cell r="E52">
            <v>5736.9426348369416</v>
          </cell>
        </row>
        <row r="53">
          <cell r="B53" t="str">
            <v>LUOSTEJOK KRAFTLAG NETT AS</v>
          </cell>
          <cell r="C53">
            <v>8135</v>
          </cell>
          <cell r="D53">
            <v>568.23140000000012</v>
          </cell>
          <cell r="E53">
            <v>2787.6017401982149</v>
          </cell>
        </row>
        <row r="54">
          <cell r="B54" t="str">
            <v>STANNUM AS</v>
          </cell>
          <cell r="C54">
            <v>14868</v>
          </cell>
          <cell r="D54">
            <v>1939.0206439999999</v>
          </cell>
          <cell r="E54">
            <v>5094.7833648760989</v>
          </cell>
        </row>
        <row r="55">
          <cell r="B55" t="str">
            <v>RK NETT AS</v>
          </cell>
          <cell r="C55">
            <v>8123</v>
          </cell>
          <cell r="D55">
            <v>1939.0206439999999</v>
          </cell>
          <cell r="E55">
            <v>2783.489727797185</v>
          </cell>
        </row>
        <row r="56">
          <cell r="B56" t="str">
            <v>TINDRA NETT AS</v>
          </cell>
          <cell r="C56">
            <v>10039</v>
          </cell>
          <cell r="D56">
            <v>919.18204400000002</v>
          </cell>
          <cell r="E56">
            <v>3440.0410411616326</v>
          </cell>
        </row>
        <row r="57">
          <cell r="B57" t="str">
            <v>ALUT AS</v>
          </cell>
          <cell r="C57">
            <v>26551</v>
          </cell>
          <cell r="D57">
            <v>568.23140000000012</v>
          </cell>
          <cell r="E57">
            <v>9098.1701049788335</v>
          </cell>
        </row>
        <row r="58">
          <cell r="B58" t="str">
            <v>STRAUMEN NETT AS</v>
          </cell>
          <cell r="C58">
            <v>6415</v>
          </cell>
          <cell r="D58">
            <v>919.18204400000002</v>
          </cell>
          <cell r="E58">
            <v>2198.2132960505901</v>
          </cell>
        </row>
        <row r="59">
          <cell r="B59" t="str">
            <v>FØRE AS</v>
          </cell>
          <cell r="C59">
            <v>13325</v>
          </cell>
          <cell r="D59">
            <v>1939.0206439999999</v>
          </cell>
          <cell r="E59">
            <v>4566.0471036436647</v>
          </cell>
        </row>
        <row r="60">
          <cell r="B60" t="str">
            <v>MELLOM AS</v>
          </cell>
          <cell r="C60">
            <v>54129</v>
          </cell>
          <cell r="D60">
            <v>919.18204400000002</v>
          </cell>
          <cell r="E60">
            <v>18548.259937945812</v>
          </cell>
        </row>
        <row r="61">
          <cell r="B61" t="str">
            <v>VEST-TELEMARK KRAFTLAG NETT AS</v>
          </cell>
          <cell r="C61">
            <v>32268</v>
          </cell>
          <cell r="D61">
            <v>1939.0206439999999</v>
          </cell>
          <cell r="E61">
            <v>11057.201346369515</v>
          </cell>
        </row>
        <row r="62">
          <cell r="B62" t="str">
            <v>ROMSDALSNETT AS</v>
          </cell>
          <cell r="C62">
            <v>10377</v>
          </cell>
          <cell r="D62">
            <v>919.18204400000002</v>
          </cell>
          <cell r="E62">
            <v>3555.8627237906426</v>
          </cell>
        </row>
        <row r="63">
          <cell r="B63" t="str">
            <v>HYDRO ENERGI AS</v>
          </cell>
          <cell r="C63">
            <v>2264</v>
          </cell>
          <cell r="D63">
            <v>1939.0206439999999</v>
          </cell>
          <cell r="E63">
            <v>775.79967299431576</v>
          </cell>
        </row>
        <row r="64">
          <cell r="B64" t="str">
            <v>BINDAL KRAFTLAG SA</v>
          </cell>
          <cell r="C64">
            <v>2668</v>
          </cell>
          <cell r="D64">
            <v>568.23140000000012</v>
          </cell>
          <cell r="E64">
            <v>914.23742382899047</v>
          </cell>
        </row>
        <row r="65">
          <cell r="B65" t="str">
            <v>GRIUG AS</v>
          </cell>
          <cell r="C65">
            <v>17008</v>
          </cell>
          <cell r="D65">
            <v>1939.0206439999999</v>
          </cell>
          <cell r="E65">
            <v>5828.092243059772</v>
          </cell>
        </row>
        <row r="66">
          <cell r="B66" t="str">
            <v>ROLLAG ELEKTRISITETSVERK AS</v>
          </cell>
          <cell r="C66">
            <v>1596</v>
          </cell>
          <cell r="D66">
            <v>1939.0206439999999</v>
          </cell>
          <cell r="E66">
            <v>546.89764933698234</v>
          </cell>
        </row>
        <row r="67">
          <cell r="B67" t="str">
            <v>EVERKET AS</v>
          </cell>
          <cell r="C67">
            <v>12300</v>
          </cell>
          <cell r="D67">
            <v>1939.0206439999999</v>
          </cell>
          <cell r="E67">
            <v>4214.8127110556907</v>
          </cell>
        </row>
        <row r="68">
          <cell r="B68" t="str">
            <v>UVDAL KRAFTFORSYNING SA</v>
          </cell>
          <cell r="C68">
            <v>2405</v>
          </cell>
          <cell r="D68">
            <v>1925.8783940000001</v>
          </cell>
          <cell r="E68">
            <v>824.1158187064176</v>
          </cell>
        </row>
        <row r="69">
          <cell r="B69" t="str">
            <v>VESTALL AS</v>
          </cell>
          <cell r="C69">
            <v>24618</v>
          </cell>
          <cell r="D69">
            <v>568.23140000000012</v>
          </cell>
          <cell r="E69">
            <v>8435.7934407129269</v>
          </cell>
        </row>
        <row r="70">
          <cell r="B70" t="str">
            <v>RAKKESTAD ENERGI AS</v>
          </cell>
          <cell r="C70">
            <v>7155</v>
          </cell>
          <cell r="D70">
            <v>1939.0206439999999</v>
          </cell>
          <cell r="E70">
            <v>2451.7873941141033</v>
          </cell>
        </row>
        <row r="71">
          <cell r="B71" t="str">
            <v>BARENTS NETT AS</v>
          </cell>
          <cell r="C71">
            <v>59599</v>
          </cell>
          <cell r="D71">
            <v>568.23140000000012</v>
          </cell>
          <cell r="E71">
            <v>20422.652257415295</v>
          </cell>
        </row>
        <row r="72">
          <cell r="B72" t="str">
            <v>HALLINGDAL KRAFTNETT AS</v>
          </cell>
          <cell r="C72">
            <v>37918</v>
          </cell>
          <cell r="D72">
            <v>1925.8783940000001</v>
          </cell>
          <cell r="E72">
            <v>12993.273851854447</v>
          </cell>
        </row>
        <row r="73">
          <cell r="B73" t="str">
            <v>ODDA ENERGI NETT AS</v>
          </cell>
          <cell r="C73">
            <v>17004</v>
          </cell>
          <cell r="D73">
            <v>1939.0206439999999</v>
          </cell>
          <cell r="E73">
            <v>5826.7215722594283</v>
          </cell>
        </row>
        <row r="74">
          <cell r="B74" t="str">
            <v>HAFSLUND ECO VANNKRAFT AS</v>
          </cell>
          <cell r="C74">
            <v>647</v>
          </cell>
          <cell r="D74">
            <v>1925.8783940000001</v>
          </cell>
          <cell r="E74">
            <v>221.70600195553106</v>
          </cell>
        </row>
        <row r="75">
          <cell r="B75" t="str">
            <v>BKK NETT AS</v>
          </cell>
          <cell r="C75">
            <v>407078</v>
          </cell>
          <cell r="D75">
            <v>1835.9245776955079</v>
          </cell>
          <cell r="E75">
            <v>139492.4820155389</v>
          </cell>
        </row>
        <row r="76">
          <cell r="B76" t="str">
            <v>KE NETT AS</v>
          </cell>
          <cell r="C76">
            <v>14648</v>
          </cell>
          <cell r="D76">
            <v>1939.0206439999999</v>
          </cell>
          <cell r="E76">
            <v>5019.3964708572166</v>
          </cell>
        </row>
        <row r="77">
          <cell r="B77" t="str">
            <v>TENSIO TS AS</v>
          </cell>
          <cell r="C77">
            <v>303501</v>
          </cell>
          <cell r="D77">
            <v>919.18204400000002</v>
          </cell>
          <cell r="E77">
            <v>103999.98964374904</v>
          </cell>
        </row>
        <row r="78">
          <cell r="B78" t="str">
            <v>ARVA AS</v>
          </cell>
          <cell r="C78">
            <v>271038</v>
          </cell>
          <cell r="D78">
            <v>568.23140000000012</v>
          </cell>
          <cell r="E78">
            <v>92875.968095862787</v>
          </cell>
        </row>
        <row r="79">
          <cell r="B79" t="str">
            <v>ELINETT AS</v>
          </cell>
          <cell r="C79">
            <v>45780</v>
          </cell>
          <cell r="D79">
            <v>919.18204400000002</v>
          </cell>
          <cell r="E79">
            <v>15687.327309929231</v>
          </cell>
        </row>
        <row r="80">
          <cell r="B80" t="str">
            <v>VESTMAR NETT AS</v>
          </cell>
          <cell r="C80">
            <v>11036</v>
          </cell>
          <cell r="D80">
            <v>1939.0206439999999</v>
          </cell>
          <cell r="E80">
            <v>3781.6807381472036</v>
          </cell>
        </row>
        <row r="81">
          <cell r="B81" t="str">
            <v>LEDE AS</v>
          </cell>
          <cell r="C81">
            <v>351718</v>
          </cell>
          <cell r="D81">
            <v>1939.0206439999999</v>
          </cell>
          <cell r="E81">
            <v>120522.39813878744</v>
          </cell>
        </row>
        <row r="82">
          <cell r="B82" t="str">
            <v>ELVENETT AS</v>
          </cell>
          <cell r="C82">
            <v>18875</v>
          </cell>
          <cell r="D82">
            <v>1939.0206439999999</v>
          </cell>
          <cell r="E82">
            <v>6467.8528391200134</v>
          </cell>
        </row>
        <row r="83">
          <cell r="B83" t="str">
            <v>LNETT AS</v>
          </cell>
          <cell r="C83">
            <v>256950</v>
          </cell>
          <cell r="D83">
            <v>1939.0206439999999</v>
          </cell>
          <cell r="E83">
            <v>88048.465537053635</v>
          </cell>
        </row>
        <row r="84">
          <cell r="B84" t="str">
            <v>NORGESNETT AS</v>
          </cell>
          <cell r="C84">
            <v>109382</v>
          </cell>
          <cell r="D84">
            <v>1936.6177636563418</v>
          </cell>
          <cell r="E84">
            <v>37481.678370788097</v>
          </cell>
        </row>
        <row r="85">
          <cell r="B85" t="str">
            <v>ELVIA AS</v>
          </cell>
          <cell r="C85">
            <v>1450362</v>
          </cell>
          <cell r="D85">
            <v>1939.0206439999999</v>
          </cell>
          <cell r="E85">
            <v>496992.21083188243</v>
          </cell>
        </row>
        <row r="86">
          <cell r="B86" t="str">
            <v>NORDVEST NETT AS</v>
          </cell>
          <cell r="C86">
            <v>22253</v>
          </cell>
          <cell r="D86">
            <v>919.18204400000002</v>
          </cell>
          <cell r="E86">
            <v>7625.3843300099425</v>
          </cell>
        </row>
        <row r="87">
          <cell r="B87" t="str">
            <v>GLITRE ENERGI NETT AS</v>
          </cell>
          <cell r="C87">
            <v>187889</v>
          </cell>
          <cell r="D87">
            <v>1928.6533967103769</v>
          </cell>
          <cell r="E87">
            <v>64383.491501426237</v>
          </cell>
        </row>
        <row r="88">
          <cell r="B88" t="str">
            <v>LUCERNA AS</v>
          </cell>
          <cell r="C88">
            <v>34115</v>
          </cell>
          <cell r="D88">
            <v>568.23140000000012</v>
          </cell>
          <cell r="E88">
            <v>11690.10858842804</v>
          </cell>
        </row>
        <row r="89">
          <cell r="B89" t="str">
            <v>AGDER ENERGI NETT AS</v>
          </cell>
          <cell r="C89">
            <v>299107</v>
          </cell>
          <cell r="D89">
            <v>1939.0206439999999</v>
          </cell>
          <cell r="E89">
            <v>102494.30776957191</v>
          </cell>
        </row>
        <row r="90">
          <cell r="B90" t="str">
            <v>LINJA AS</v>
          </cell>
          <cell r="C90">
            <v>98171</v>
          </cell>
          <cell r="D90">
            <v>1158.9326899443217</v>
          </cell>
          <cell r="E90">
            <v>33640.030785125869</v>
          </cell>
        </row>
        <row r="91">
          <cell r="B91" t="str">
            <v>STANGE ENERGI NETT AS</v>
          </cell>
          <cell r="C91">
            <v>15009</v>
          </cell>
          <cell r="D91">
            <v>1939.0206439999999</v>
          </cell>
          <cell r="E91">
            <v>5143.0995105882002</v>
          </cell>
        </row>
        <row r="92">
          <cell r="B92" t="str">
            <v>HÅLOGALAND KRAFT NETT AS</v>
          </cell>
          <cell r="C92">
            <v>73413</v>
          </cell>
          <cell r="D92">
            <v>568.23140000000012</v>
          </cell>
          <cell r="E92">
            <v>25156.263866400928</v>
          </cell>
        </row>
        <row r="93">
          <cell r="B93" t="str">
            <v>ELMEA AS</v>
          </cell>
          <cell r="C93">
            <v>33709</v>
          </cell>
          <cell r="D93">
            <v>568.23140000000012</v>
          </cell>
          <cell r="E93">
            <v>11550.985502193194</v>
          </cell>
        </row>
        <row r="94">
          <cell r="B94" t="str">
            <v>STATKRAFT ENERGI AS</v>
          </cell>
          <cell r="C94">
            <v>526</v>
          </cell>
          <cell r="D94">
            <v>1925.8783940000001</v>
          </cell>
          <cell r="E94">
            <v>180.2432102451458</v>
          </cell>
        </row>
        <row r="95">
          <cell r="B95" t="str">
            <v>FØIE AS</v>
          </cell>
          <cell r="C95">
            <v>47467</v>
          </cell>
          <cell r="D95">
            <v>1939.0206439999999</v>
          </cell>
          <cell r="E95">
            <v>16265.407719974022</v>
          </cell>
        </row>
        <row r="96">
          <cell r="B96" t="str">
            <v>TENSIO TN AS</v>
          </cell>
          <cell r="C96">
            <v>160361</v>
          </cell>
          <cell r="D96">
            <v>871.48579406805902</v>
          </cell>
          <cell r="E96">
            <v>54950.535053463551</v>
          </cell>
        </row>
        <row r="97">
          <cell r="B97" t="str">
            <v>SØR AURDAL ENERGI AS</v>
          </cell>
          <cell r="C97">
            <v>3757</v>
          </cell>
          <cell r="D97">
            <v>1939.0206439999999</v>
          </cell>
          <cell r="E97">
            <v>1287.4025492224578</v>
          </cell>
        </row>
        <row r="98">
          <cell r="B98" t="str">
            <v>HERØYA NETT AS</v>
          </cell>
          <cell r="C98">
            <v>10957</v>
          </cell>
          <cell r="D98">
            <v>1939.0206439999999</v>
          </cell>
          <cell r="E98">
            <v>3754.6099898404232</v>
          </cell>
        </row>
      </sheetData>
      <sheetData sheetId="2"/>
      <sheetData sheetId="3"/>
    </sheetDataSet>
  </externalBook>
</externalLink>
</file>

<file path=xl/theme/theme1.xml><?xml version="1.0" encoding="utf-8"?>
<a:theme xmlns:a="http://schemas.openxmlformats.org/drawingml/2006/main" name="IRiR">
  <a:themeElements>
    <a:clrScheme name="NVE">
      <a:dk1>
        <a:srgbClr val="000000"/>
      </a:dk1>
      <a:lt1>
        <a:srgbClr val="FFFFFF"/>
      </a:lt1>
      <a:dk2>
        <a:srgbClr val="4C4D4F"/>
      </a:dk2>
      <a:lt2>
        <a:srgbClr val="E6E7E7"/>
      </a:lt2>
      <a:accent1>
        <a:srgbClr val="CD1232"/>
      </a:accent1>
      <a:accent2>
        <a:srgbClr val="00667E"/>
      </a:accent2>
      <a:accent3>
        <a:srgbClr val="0096A7"/>
      </a:accent3>
      <a:accent4>
        <a:srgbClr val="A3D0CA"/>
      </a:accent4>
      <a:accent5>
        <a:srgbClr val="ACC282"/>
      </a:accent5>
      <a:accent6>
        <a:srgbClr val="E96956"/>
      </a:accent6>
      <a:hlink>
        <a:srgbClr val="00667E"/>
      </a:hlink>
      <a:folHlink>
        <a:srgbClr val="838487"/>
      </a:folHlink>
    </a:clrScheme>
    <a:fontScheme name="Gill Sans MT">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NVEfargeprofil" id="{5F086DF0-4C04-4D27-A66C-C5F63220226A}" vid="{742A3F12-3C1C-4DFB-9594-07E020E01A72}"/>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3532E-5495-4168-9AA8-2DA4DB195D28}">
  <dimension ref="A1:F96"/>
  <sheetViews>
    <sheetView tabSelected="1" zoomScaleNormal="100" workbookViewId="0">
      <pane ySplit="1" topLeftCell="A2" activePane="bottomLeft" state="frozen"/>
      <selection pane="bottomLeft"/>
    </sheetView>
  </sheetViews>
  <sheetFormatPr baseColWidth="10" defaultColWidth="8.875" defaultRowHeight="15" x14ac:dyDescent="0.25"/>
  <cols>
    <col min="1" max="1" width="23.25" style="1" customWidth="1"/>
    <col min="2" max="2" width="33.375" style="1" customWidth="1"/>
    <col min="3" max="3" width="47.5" style="6" customWidth="1"/>
    <col min="4" max="4" width="40.25" style="1" customWidth="1"/>
    <col min="5" max="5" width="28.75" style="1" bestFit="1" customWidth="1"/>
    <col min="6" max="6" width="21.25" style="1" customWidth="1"/>
    <col min="7" max="16384" width="8.875" style="1"/>
  </cols>
  <sheetData>
    <row r="1" spans="1:6" s="4" customFormat="1" ht="25.15" customHeight="1" x14ac:dyDescent="0.25">
      <c r="A1" s="4" t="s">
        <v>0</v>
      </c>
      <c r="B1" s="4" t="s">
        <v>1</v>
      </c>
      <c r="C1" s="8" t="s">
        <v>116</v>
      </c>
      <c r="D1" s="8" t="s">
        <v>117</v>
      </c>
      <c r="E1" s="8" t="s">
        <v>118</v>
      </c>
      <c r="F1" s="18">
        <f>SUM(C2:E87)</f>
        <v>2291986359.3196363</v>
      </c>
    </row>
    <row r="2" spans="1:6" x14ac:dyDescent="0.25">
      <c r="A2" s="1">
        <v>915729290</v>
      </c>
      <c r="B2" s="1" t="s">
        <v>3</v>
      </c>
      <c r="C2" s="6">
        <v>2122484.5808277535</v>
      </c>
      <c r="D2" s="6">
        <v>2122484.5808277535</v>
      </c>
      <c r="E2" s="6">
        <v>2122484.5808277535</v>
      </c>
    </row>
    <row r="3" spans="1:6" x14ac:dyDescent="0.25">
      <c r="A3" s="1">
        <v>925336637</v>
      </c>
      <c r="B3" s="1" t="s">
        <v>4</v>
      </c>
      <c r="C3" s="6">
        <v>661835.46648255957</v>
      </c>
      <c r="D3" s="6">
        <v>661835.46648255957</v>
      </c>
      <c r="E3" s="6">
        <v>661835.46648255957</v>
      </c>
    </row>
    <row r="4" spans="1:6" x14ac:dyDescent="0.25">
      <c r="A4" s="1">
        <v>921680554</v>
      </c>
      <c r="B4" s="1" t="s">
        <v>5</v>
      </c>
      <c r="C4" s="6">
        <v>166736.37284101697</v>
      </c>
      <c r="D4" s="17">
        <v>166736.37284101697</v>
      </c>
      <c r="E4" s="6">
        <v>166736.37284101697</v>
      </c>
    </row>
    <row r="5" spans="1:6" x14ac:dyDescent="0.25">
      <c r="A5" s="1">
        <v>979151950</v>
      </c>
      <c r="B5" s="1" t="s">
        <v>6</v>
      </c>
      <c r="C5" s="6">
        <v>6756150.8479718268</v>
      </c>
      <c r="D5" s="6">
        <v>6756150.8479718268</v>
      </c>
      <c r="E5" s="6">
        <v>6756150.8479718268</v>
      </c>
    </row>
    <row r="6" spans="1:6" x14ac:dyDescent="0.25">
      <c r="A6" s="1">
        <v>917743193</v>
      </c>
      <c r="B6" s="1" t="s">
        <v>7</v>
      </c>
      <c r="C6" s="6">
        <v>1772548.6930360731</v>
      </c>
      <c r="D6" s="6">
        <v>1772548.6930360731</v>
      </c>
      <c r="E6" s="6">
        <v>1772548.6930360731</v>
      </c>
    </row>
    <row r="7" spans="1:6" x14ac:dyDescent="0.25">
      <c r="A7" s="1">
        <v>971058854</v>
      </c>
      <c r="B7" s="1" t="s">
        <v>8</v>
      </c>
      <c r="C7" s="6">
        <v>1485621.3312829677</v>
      </c>
      <c r="D7" s="6">
        <v>1485621.3312829677</v>
      </c>
      <c r="E7" s="6">
        <v>1485621.3312829677</v>
      </c>
    </row>
    <row r="8" spans="1:6" x14ac:dyDescent="0.25">
      <c r="A8" s="1">
        <v>953181606</v>
      </c>
      <c r="B8" s="1" t="s">
        <v>9</v>
      </c>
      <c r="C8" s="6">
        <v>66505.104311531351</v>
      </c>
      <c r="D8" s="6">
        <v>66505.104311531351</v>
      </c>
      <c r="E8" s="6">
        <v>66505.104311531351</v>
      </c>
    </row>
    <row r="9" spans="1:6" x14ac:dyDescent="0.25">
      <c r="A9" s="1">
        <v>976944801</v>
      </c>
      <c r="B9" s="1" t="s">
        <v>150</v>
      </c>
      <c r="C9" s="6">
        <v>69439890.011172742</v>
      </c>
      <c r="D9" s="6">
        <v>69439890.011172742</v>
      </c>
      <c r="E9" s="6">
        <v>69439890.011172742</v>
      </c>
    </row>
    <row r="10" spans="1:6" x14ac:dyDescent="0.25">
      <c r="A10" s="1">
        <v>924527994</v>
      </c>
      <c r="B10" s="1" t="s">
        <v>11</v>
      </c>
      <c r="C10" s="6">
        <v>1315626.3950995218</v>
      </c>
      <c r="D10" s="6">
        <v>1315626.3950995218</v>
      </c>
      <c r="E10" s="6">
        <v>1315626.3950995218</v>
      </c>
    </row>
    <row r="11" spans="1:6" x14ac:dyDescent="0.25">
      <c r="A11" s="1">
        <v>923934138</v>
      </c>
      <c r="B11" s="1" t="s">
        <v>12</v>
      </c>
      <c r="C11" s="6">
        <v>1537140.5776492429</v>
      </c>
      <c r="D11" s="6">
        <v>1537140.5776492429</v>
      </c>
      <c r="E11" s="6">
        <v>1537140.5776492429</v>
      </c>
    </row>
    <row r="12" spans="1:6" x14ac:dyDescent="0.25">
      <c r="A12" s="1">
        <v>924862602</v>
      </c>
      <c r="B12" s="1" t="s">
        <v>13</v>
      </c>
      <c r="C12" s="6">
        <v>778462.14872329682</v>
      </c>
      <c r="D12" s="6">
        <v>778462.14872329682</v>
      </c>
      <c r="E12" s="6">
        <v>778462.14872329682</v>
      </c>
    </row>
    <row r="13" spans="1:6" x14ac:dyDescent="0.25">
      <c r="A13" s="1">
        <v>979379455</v>
      </c>
      <c r="B13" s="1" t="s">
        <v>14</v>
      </c>
      <c r="C13" s="6">
        <v>2976315.0077208471</v>
      </c>
      <c r="D13" s="6">
        <v>2976315.0077208471</v>
      </c>
      <c r="E13" s="6">
        <v>2976315.0077208471</v>
      </c>
    </row>
    <row r="14" spans="1:6" x14ac:dyDescent="0.25">
      <c r="A14" s="1">
        <v>986347801</v>
      </c>
      <c r="B14" s="1" t="s">
        <v>15</v>
      </c>
      <c r="C14" s="6">
        <v>840262.57917444175</v>
      </c>
      <c r="D14" s="6">
        <v>840262.57917444175</v>
      </c>
      <c r="E14" s="6">
        <v>840262.57917444175</v>
      </c>
    </row>
    <row r="15" spans="1:6" x14ac:dyDescent="0.25">
      <c r="A15" s="1">
        <v>979497482</v>
      </c>
      <c r="B15" s="1" t="s">
        <v>16</v>
      </c>
      <c r="C15" s="6">
        <v>3425850.5612385706</v>
      </c>
      <c r="D15" s="6">
        <v>3425850.5612385706</v>
      </c>
      <c r="E15" s="6">
        <v>3425850.5612385706</v>
      </c>
    </row>
    <row r="16" spans="1:6" x14ac:dyDescent="0.25">
      <c r="A16" s="1">
        <v>923488960</v>
      </c>
      <c r="B16" s="1" t="s">
        <v>17</v>
      </c>
      <c r="C16" s="6">
        <v>2005960.2862415195</v>
      </c>
      <c r="D16" s="6">
        <v>2005960.2862415195</v>
      </c>
      <c r="E16" s="6">
        <v>2005960.2862415195</v>
      </c>
    </row>
    <row r="17" spans="1:5" x14ac:dyDescent="0.25">
      <c r="A17" s="1">
        <v>980489698</v>
      </c>
      <c r="B17" s="1" t="s">
        <v>18</v>
      </c>
      <c r="C17" s="6">
        <v>265967791.4051775</v>
      </c>
      <c r="D17" s="6">
        <v>265967791.4051775</v>
      </c>
      <c r="E17" s="6">
        <v>265967791.4051775</v>
      </c>
    </row>
    <row r="18" spans="1:5" x14ac:dyDescent="0.25">
      <c r="A18" s="1">
        <v>918312730</v>
      </c>
      <c r="B18" s="1" t="s">
        <v>19</v>
      </c>
      <c r="C18" s="6">
        <v>3913183.4755127728</v>
      </c>
      <c r="D18" s="6">
        <v>3913183.4755127728</v>
      </c>
      <c r="E18" s="6">
        <v>3913183.4755127728</v>
      </c>
    </row>
    <row r="19" spans="1:5" x14ac:dyDescent="0.25">
      <c r="A19" s="1">
        <v>882783022</v>
      </c>
      <c r="B19" s="1" t="s">
        <v>20</v>
      </c>
      <c r="C19" s="6">
        <v>3426395.0672880393</v>
      </c>
      <c r="D19" s="6">
        <v>3426395.0672880393</v>
      </c>
      <c r="E19" s="6">
        <v>3426395.0672880393</v>
      </c>
    </row>
    <row r="20" spans="1:5" x14ac:dyDescent="0.25">
      <c r="A20" s="1">
        <v>966731508</v>
      </c>
      <c r="B20" s="1" t="s">
        <v>21</v>
      </c>
      <c r="C20" s="6">
        <v>2232474.8028203663</v>
      </c>
      <c r="D20" s="6">
        <v>2232474.8028203663</v>
      </c>
      <c r="E20" s="6">
        <v>2232474.8028203663</v>
      </c>
    </row>
    <row r="21" spans="1:5" x14ac:dyDescent="0.25">
      <c r="A21" s="1">
        <v>915635857</v>
      </c>
      <c r="B21" s="1" t="s">
        <v>22</v>
      </c>
      <c r="C21" s="6">
        <v>24240138.808216944</v>
      </c>
      <c r="D21" s="6">
        <v>24240138.808216944</v>
      </c>
      <c r="E21" s="6">
        <v>24240138.808216944</v>
      </c>
    </row>
    <row r="22" spans="1:5" x14ac:dyDescent="0.25">
      <c r="A22" s="1">
        <v>923354204</v>
      </c>
      <c r="B22" s="1" t="s">
        <v>23</v>
      </c>
      <c r="C22" s="6">
        <v>3051730.5911405976</v>
      </c>
      <c r="D22" s="6">
        <v>3051730.5911405976</v>
      </c>
      <c r="E22" s="6">
        <v>3051730.5911405976</v>
      </c>
    </row>
    <row r="23" spans="1:5" x14ac:dyDescent="0.25">
      <c r="A23" s="1">
        <v>987626844</v>
      </c>
      <c r="B23" s="1" t="s">
        <v>24</v>
      </c>
      <c r="C23" s="6">
        <v>8615356.216705231</v>
      </c>
      <c r="D23" s="6">
        <v>8615356.216705231</v>
      </c>
      <c r="E23" s="6">
        <v>8615356.216705231</v>
      </c>
    </row>
    <row r="24" spans="1:5" x14ac:dyDescent="0.25">
      <c r="A24" s="1">
        <v>925549738</v>
      </c>
      <c r="B24" s="1" t="s">
        <v>25</v>
      </c>
      <c r="C24" s="6">
        <v>2418514.3697220637</v>
      </c>
      <c r="D24" s="6">
        <v>2418514.3697220637</v>
      </c>
      <c r="E24" s="6">
        <v>2418514.3697220637</v>
      </c>
    </row>
    <row r="25" spans="1:5" x14ac:dyDescent="0.25">
      <c r="A25" s="1">
        <v>981915550</v>
      </c>
      <c r="B25" s="1" t="s">
        <v>149</v>
      </c>
      <c r="C25" s="6">
        <v>88168262.829713181</v>
      </c>
      <c r="D25" s="6">
        <v>88168262.829713181</v>
      </c>
      <c r="E25" s="6">
        <v>88168262.829713181</v>
      </c>
    </row>
    <row r="26" spans="1:5" x14ac:dyDescent="0.25">
      <c r="A26" s="1">
        <v>953681781</v>
      </c>
      <c r="B26" s="1" t="s">
        <v>27</v>
      </c>
      <c r="C26" s="6">
        <v>3086986.2964527477</v>
      </c>
      <c r="D26" s="6">
        <v>3086986.2964527477</v>
      </c>
      <c r="E26" s="6">
        <v>3086986.2964527477</v>
      </c>
    </row>
    <row r="27" spans="1:5" x14ac:dyDescent="0.25">
      <c r="A27" s="1">
        <v>976894677</v>
      </c>
      <c r="B27" s="1" t="s">
        <v>28</v>
      </c>
      <c r="C27" s="6">
        <v>116460.56610061439</v>
      </c>
      <c r="D27" s="6">
        <v>116460.56610061439</v>
      </c>
      <c r="E27" s="6">
        <v>116460.56610061439</v>
      </c>
    </row>
    <row r="28" spans="1:5" x14ac:dyDescent="0.25">
      <c r="A28" s="1">
        <v>971589752</v>
      </c>
      <c r="B28" s="1" t="s">
        <v>29</v>
      </c>
      <c r="C28" s="6">
        <v>6825273.1768208602</v>
      </c>
      <c r="D28" s="6">
        <v>6825273.1768208602</v>
      </c>
      <c r="E28" s="6">
        <v>6825273.1768208602</v>
      </c>
    </row>
    <row r="29" spans="1:5" x14ac:dyDescent="0.25">
      <c r="A29" s="1">
        <v>924004150</v>
      </c>
      <c r="B29" s="1" t="s">
        <v>30</v>
      </c>
      <c r="C29" s="6">
        <v>1280133.7223001665</v>
      </c>
      <c r="D29" s="6">
        <v>1280133.7223001665</v>
      </c>
      <c r="E29" s="6">
        <v>1280133.7223001665</v>
      </c>
    </row>
    <row r="30" spans="1:5" x14ac:dyDescent="0.25">
      <c r="A30" s="1">
        <v>923050612</v>
      </c>
      <c r="B30" s="1" t="s">
        <v>31</v>
      </c>
      <c r="C30" s="6">
        <v>1000804.8647904421</v>
      </c>
      <c r="D30" s="6">
        <v>1000804.8647904421</v>
      </c>
      <c r="E30" s="6">
        <v>1000804.8647904421</v>
      </c>
    </row>
    <row r="31" spans="1:5" x14ac:dyDescent="0.25">
      <c r="A31" s="1">
        <v>998509289</v>
      </c>
      <c r="B31" s="1" t="s">
        <v>32</v>
      </c>
      <c r="C31" s="6">
        <v>1988717.594675021</v>
      </c>
      <c r="D31" s="6">
        <v>1988717.594675021</v>
      </c>
      <c r="E31" s="6">
        <v>1988717.594675021</v>
      </c>
    </row>
    <row r="32" spans="1:5" x14ac:dyDescent="0.25">
      <c r="A32" s="1">
        <v>917537534</v>
      </c>
      <c r="B32" s="1" t="s">
        <v>33</v>
      </c>
      <c r="C32" s="6">
        <v>1672241.1495631814</v>
      </c>
      <c r="D32" s="6">
        <v>1672241.1495631814</v>
      </c>
      <c r="E32" s="6">
        <v>1672241.1495631814</v>
      </c>
    </row>
    <row r="33" spans="1:5" x14ac:dyDescent="0.25">
      <c r="A33" s="1">
        <v>930187240</v>
      </c>
      <c r="B33" s="1" t="s">
        <v>34</v>
      </c>
      <c r="C33" s="6">
        <v>410920.56533213897</v>
      </c>
      <c r="D33" s="6">
        <v>410920.56533213897</v>
      </c>
      <c r="E33" s="6">
        <v>410920.56533213897</v>
      </c>
    </row>
    <row r="34" spans="1:5" x14ac:dyDescent="0.25">
      <c r="A34" s="1">
        <v>985411131</v>
      </c>
      <c r="B34" s="1" t="s">
        <v>35</v>
      </c>
      <c r="C34" s="6">
        <v>1829962.2274446969</v>
      </c>
      <c r="D34" s="6">
        <v>1829962.2274446969</v>
      </c>
      <c r="E34" s="6">
        <v>1829962.2274446969</v>
      </c>
    </row>
    <row r="35" spans="1:5" x14ac:dyDescent="0.25">
      <c r="A35" s="1">
        <v>919415096</v>
      </c>
      <c r="B35" s="1" t="s">
        <v>151</v>
      </c>
      <c r="C35" s="6">
        <v>2277731.0717730667</v>
      </c>
      <c r="D35" s="6">
        <v>2277731.0717730667</v>
      </c>
      <c r="E35" s="6">
        <v>2277731.0717730667</v>
      </c>
    </row>
    <row r="36" spans="1:5" x14ac:dyDescent="0.25">
      <c r="A36" s="1">
        <v>914385261</v>
      </c>
      <c r="B36" s="1" t="s">
        <v>37</v>
      </c>
      <c r="C36" s="6">
        <v>228530.28348130416</v>
      </c>
      <c r="D36" s="6">
        <v>228530.28348130416</v>
      </c>
      <c r="E36" s="6">
        <v>228530.28348130416</v>
      </c>
    </row>
    <row r="37" spans="1:5" x14ac:dyDescent="0.25">
      <c r="A37" s="1">
        <v>824914982</v>
      </c>
      <c r="B37" s="1" t="s">
        <v>38</v>
      </c>
      <c r="C37" s="6">
        <v>1591591.1825960809</v>
      </c>
      <c r="D37" s="6">
        <v>1591591.1825960809</v>
      </c>
      <c r="E37" s="6">
        <v>1591591.1825960809</v>
      </c>
    </row>
    <row r="38" spans="1:5" x14ac:dyDescent="0.25">
      <c r="A38" s="1">
        <v>977285712</v>
      </c>
      <c r="B38" s="1" t="s">
        <v>39</v>
      </c>
      <c r="C38" s="6">
        <v>2658641.5375376204</v>
      </c>
      <c r="D38" s="6">
        <v>2658641.5375376204</v>
      </c>
      <c r="E38" s="6">
        <v>2658641.5375376204</v>
      </c>
    </row>
    <row r="39" spans="1:5" x14ac:dyDescent="0.25">
      <c r="A39" s="1">
        <v>923436596</v>
      </c>
      <c r="B39" s="1" t="s">
        <v>40</v>
      </c>
      <c r="C39" s="6">
        <v>2884660.0485843816</v>
      </c>
      <c r="D39" s="6">
        <v>2884660.0485843816</v>
      </c>
      <c r="E39" s="6">
        <v>2884660.0485843816</v>
      </c>
    </row>
    <row r="40" spans="1:5" x14ac:dyDescent="0.25">
      <c r="A40" s="1">
        <v>923789324</v>
      </c>
      <c r="B40" s="1" t="s">
        <v>41</v>
      </c>
      <c r="C40" s="6">
        <v>1375026.6838370839</v>
      </c>
      <c r="D40" s="6">
        <v>1375026.6838370839</v>
      </c>
      <c r="E40" s="6">
        <v>1375026.6838370839</v>
      </c>
    </row>
    <row r="41" spans="1:5" x14ac:dyDescent="0.25">
      <c r="A41" s="1">
        <v>923152601</v>
      </c>
      <c r="B41" s="1" t="s">
        <v>42</v>
      </c>
      <c r="C41" s="6">
        <v>420941.41548306978</v>
      </c>
      <c r="D41" s="6">
        <v>420941.41548306978</v>
      </c>
      <c r="E41" s="6">
        <v>420941.41548306978</v>
      </c>
    </row>
    <row r="42" spans="1:5" x14ac:dyDescent="0.25">
      <c r="A42" s="1">
        <v>979422679</v>
      </c>
      <c r="B42" s="1" t="s">
        <v>43</v>
      </c>
      <c r="C42" s="6">
        <v>63837526.235640138</v>
      </c>
      <c r="D42" s="6">
        <v>63837526.235640138</v>
      </c>
      <c r="E42" s="6">
        <v>63837526.235640138</v>
      </c>
    </row>
    <row r="43" spans="1:5" x14ac:dyDescent="0.25">
      <c r="A43" s="1">
        <v>924868759</v>
      </c>
      <c r="B43" s="1" t="s">
        <v>44</v>
      </c>
      <c r="C43" s="6">
        <v>417327.00764005171</v>
      </c>
      <c r="D43" s="6">
        <v>417327.00764005171</v>
      </c>
      <c r="E43" s="6">
        <v>417327.00764005171</v>
      </c>
    </row>
    <row r="44" spans="1:5" x14ac:dyDescent="0.25">
      <c r="A44" s="1">
        <v>917424799</v>
      </c>
      <c r="B44" s="1" t="s">
        <v>45</v>
      </c>
      <c r="C44" s="6">
        <v>3546282.4869147795</v>
      </c>
      <c r="D44" s="6">
        <v>3546282.4869147795</v>
      </c>
      <c r="E44" s="6">
        <v>3546282.4869147795</v>
      </c>
    </row>
    <row r="45" spans="1:5" x14ac:dyDescent="0.25">
      <c r="A45" s="1">
        <v>984882114</v>
      </c>
      <c r="B45" s="1" t="s">
        <v>46</v>
      </c>
      <c r="C45" s="6">
        <v>9070840.1976072211</v>
      </c>
      <c r="D45" s="6">
        <v>9070840.1976072211</v>
      </c>
      <c r="E45" s="6">
        <v>9070840.1976072211</v>
      </c>
    </row>
    <row r="46" spans="1:5" x14ac:dyDescent="0.25">
      <c r="A46" s="1">
        <v>980038408</v>
      </c>
      <c r="B46" s="1" t="s">
        <v>47</v>
      </c>
      <c r="C46" s="6">
        <v>46636943.136966921</v>
      </c>
      <c r="D46" s="6">
        <v>46636943.136966921</v>
      </c>
      <c r="E46" s="6">
        <v>46636943.136966921</v>
      </c>
    </row>
    <row r="47" spans="1:5" x14ac:dyDescent="0.25">
      <c r="A47" s="1">
        <v>982897327</v>
      </c>
      <c r="B47" s="1" t="s">
        <v>48</v>
      </c>
      <c r="C47" s="6">
        <v>850382.92113489204</v>
      </c>
      <c r="D47" s="6">
        <v>850382.92113489204</v>
      </c>
      <c r="E47" s="6">
        <v>850382.92113489204</v>
      </c>
    </row>
    <row r="48" spans="1:5" x14ac:dyDescent="0.25">
      <c r="A48" s="1">
        <v>924934867</v>
      </c>
      <c r="B48" s="1" t="s">
        <v>139</v>
      </c>
      <c r="C48" s="6">
        <v>202780.74346863103</v>
      </c>
      <c r="D48" s="6">
        <v>202780.74346863103</v>
      </c>
      <c r="E48" s="6">
        <v>202780.74346863103</v>
      </c>
    </row>
    <row r="49" spans="1:5" x14ac:dyDescent="0.25">
      <c r="A49" s="1">
        <v>923833706</v>
      </c>
      <c r="B49" s="1" t="s">
        <v>49</v>
      </c>
      <c r="C49" s="6">
        <v>1325872.2304555106</v>
      </c>
      <c r="D49" s="6">
        <v>1325872.2304555106</v>
      </c>
      <c r="E49" s="6">
        <v>1325872.2304555106</v>
      </c>
    </row>
    <row r="50" spans="1:5" x14ac:dyDescent="0.25">
      <c r="A50" s="1">
        <v>925668389</v>
      </c>
      <c r="B50" s="1" t="s">
        <v>50</v>
      </c>
      <c r="C50" s="6">
        <v>3519112.1680411031</v>
      </c>
      <c r="D50" s="6">
        <v>3519112.1680411031</v>
      </c>
      <c r="E50" s="6">
        <v>3519112.1680411031</v>
      </c>
    </row>
    <row r="51" spans="1:5" x14ac:dyDescent="0.25">
      <c r="A51" s="1">
        <v>919173122</v>
      </c>
      <c r="B51" s="1" t="s">
        <v>51</v>
      </c>
      <c r="C51" s="6">
        <v>219058.04223753282</v>
      </c>
      <c r="D51" s="6">
        <v>219058.04223753282</v>
      </c>
      <c r="E51" s="6">
        <v>219058.04223753282</v>
      </c>
    </row>
    <row r="52" spans="1:5" x14ac:dyDescent="0.25">
      <c r="A52" s="1">
        <v>917856222</v>
      </c>
      <c r="B52" s="1" t="s">
        <v>52</v>
      </c>
      <c r="C52" s="6">
        <v>3925888.6166670346</v>
      </c>
      <c r="D52" s="6">
        <v>3925888.6166670346</v>
      </c>
      <c r="E52" s="6">
        <v>3925888.6166670346</v>
      </c>
    </row>
    <row r="53" spans="1:5" x14ac:dyDescent="0.25">
      <c r="A53" s="1">
        <v>912631532</v>
      </c>
      <c r="B53" s="1" t="s">
        <v>54</v>
      </c>
      <c r="C53" s="6">
        <v>10769605.366076317</v>
      </c>
      <c r="D53" s="6">
        <v>10769605.366076317</v>
      </c>
      <c r="E53" s="6">
        <v>10769605.366076317</v>
      </c>
    </row>
    <row r="54" spans="1:5" x14ac:dyDescent="0.25">
      <c r="A54" s="1">
        <v>923993355</v>
      </c>
      <c r="B54" s="1" t="s">
        <v>55</v>
      </c>
      <c r="C54" s="6">
        <v>312185.12983418995</v>
      </c>
      <c r="D54" s="6">
        <v>312185.12983418995</v>
      </c>
      <c r="E54" s="6">
        <v>312185.12983418995</v>
      </c>
    </row>
    <row r="55" spans="1:5" x14ac:dyDescent="0.25">
      <c r="A55" s="1">
        <v>921688679</v>
      </c>
      <c r="B55" s="1" t="s">
        <v>56</v>
      </c>
      <c r="C55" s="6">
        <v>2653133.2273936225</v>
      </c>
      <c r="D55" s="6">
        <v>2653133.2273936225</v>
      </c>
      <c r="E55" s="6">
        <v>2653133.2273936225</v>
      </c>
    </row>
    <row r="56" spans="1:5" x14ac:dyDescent="0.25">
      <c r="A56" s="1">
        <v>980824586</v>
      </c>
      <c r="B56" s="1" t="s">
        <v>57</v>
      </c>
      <c r="C56" s="6">
        <v>1524500.0134566657</v>
      </c>
      <c r="D56" s="6">
        <v>1524500.0134566657</v>
      </c>
      <c r="E56" s="6">
        <v>1524500.0134566657</v>
      </c>
    </row>
    <row r="57" spans="1:5" x14ac:dyDescent="0.25">
      <c r="A57" s="1">
        <v>824701482</v>
      </c>
      <c r="B57" s="1" t="s">
        <v>58</v>
      </c>
      <c r="C57" s="6">
        <v>700416.28163282888</v>
      </c>
      <c r="D57" s="6">
        <v>700416.28163282888</v>
      </c>
      <c r="E57" s="6">
        <v>700416.28163282888</v>
      </c>
    </row>
    <row r="58" spans="1:5" x14ac:dyDescent="0.25">
      <c r="A58" s="1">
        <v>980234088</v>
      </c>
      <c r="B58" s="1" t="s">
        <v>59</v>
      </c>
      <c r="C58" s="6">
        <v>19823032.238248695</v>
      </c>
      <c r="D58" s="6">
        <v>19823032.238248695</v>
      </c>
      <c r="E58" s="6">
        <v>19823032.238248695</v>
      </c>
    </row>
    <row r="59" spans="1:5" x14ac:dyDescent="0.25">
      <c r="A59" s="1">
        <v>968398083</v>
      </c>
      <c r="B59" s="1" t="s">
        <v>61</v>
      </c>
      <c r="C59" s="6">
        <v>1298646.9279820914</v>
      </c>
      <c r="D59" s="6">
        <v>1298646.9279820914</v>
      </c>
      <c r="E59" s="6">
        <v>1298646.9279820914</v>
      </c>
    </row>
    <row r="60" spans="1:5" x14ac:dyDescent="0.25">
      <c r="A60" s="1">
        <v>925017809</v>
      </c>
      <c r="B60" s="1" t="s">
        <v>62</v>
      </c>
      <c r="C60" s="6">
        <v>1474340.8799438893</v>
      </c>
      <c r="D60" s="6">
        <v>1474340.8799438893</v>
      </c>
      <c r="E60" s="6">
        <v>1474340.8799438893</v>
      </c>
    </row>
    <row r="61" spans="1:5" x14ac:dyDescent="0.25">
      <c r="A61" s="1">
        <v>957896928</v>
      </c>
      <c r="B61" s="1" t="s">
        <v>63</v>
      </c>
      <c r="C61" s="6">
        <v>289677.2183171793</v>
      </c>
      <c r="D61" s="6">
        <v>289677.2183171793</v>
      </c>
      <c r="E61" s="6">
        <v>289677.2183171793</v>
      </c>
    </row>
    <row r="62" spans="1:5" x14ac:dyDescent="0.25">
      <c r="A62" s="1">
        <v>926377841</v>
      </c>
      <c r="B62" s="1" t="s">
        <v>64</v>
      </c>
      <c r="C62" s="6">
        <v>674644.40443685511</v>
      </c>
      <c r="D62" s="6">
        <v>674644.40443685511</v>
      </c>
      <c r="E62" s="6">
        <v>674644.40443685511</v>
      </c>
    </row>
    <row r="63" spans="1:5" x14ac:dyDescent="0.25">
      <c r="A63" s="1">
        <v>919884452</v>
      </c>
      <c r="B63" s="1" t="s">
        <v>65</v>
      </c>
      <c r="C63" s="6">
        <v>1259260.9904038783</v>
      </c>
      <c r="D63" s="6">
        <v>1259260.9904038783</v>
      </c>
      <c r="E63" s="6">
        <v>1259260.9904038783</v>
      </c>
    </row>
    <row r="64" spans="1:5" x14ac:dyDescent="0.25">
      <c r="A64" s="1">
        <v>920295975</v>
      </c>
      <c r="B64" s="1" t="s">
        <v>67</v>
      </c>
      <c r="C64" s="6">
        <v>157917.63114359847</v>
      </c>
      <c r="D64" s="6">
        <v>157917.63114359847</v>
      </c>
      <c r="E64" s="6">
        <v>157917.63114359847</v>
      </c>
    </row>
    <row r="65" spans="1:5" x14ac:dyDescent="0.25">
      <c r="A65" s="1">
        <v>923819177</v>
      </c>
      <c r="B65" s="1" t="s">
        <v>68</v>
      </c>
      <c r="C65" s="6">
        <v>969480.32754769037</v>
      </c>
      <c r="D65" s="6">
        <v>969480.32754769037</v>
      </c>
      <c r="E65" s="6">
        <v>969480.32754769037</v>
      </c>
    </row>
    <row r="66" spans="1:5" x14ac:dyDescent="0.25">
      <c r="A66" s="1">
        <v>924940379</v>
      </c>
      <c r="B66" s="1" t="s">
        <v>69</v>
      </c>
      <c r="C66" s="6">
        <v>2698571.9811653015</v>
      </c>
      <c r="D66" s="6">
        <v>2698571.9811653015</v>
      </c>
      <c r="E66" s="6">
        <v>2698571.9811653015</v>
      </c>
    </row>
    <row r="67" spans="1:5" x14ac:dyDescent="0.25">
      <c r="A67" s="1">
        <v>987059729</v>
      </c>
      <c r="B67" s="1" t="s">
        <v>70</v>
      </c>
      <c r="C67" s="6">
        <v>94680.460230174896</v>
      </c>
      <c r="D67" s="6">
        <v>94680.460230174896</v>
      </c>
      <c r="E67" s="6">
        <v>94680.460230174896</v>
      </c>
    </row>
    <row r="68" spans="1:5" x14ac:dyDescent="0.25">
      <c r="A68" s="1">
        <v>925354813</v>
      </c>
      <c r="B68" s="1" t="s">
        <v>71</v>
      </c>
      <c r="C68" s="6">
        <v>417061.17899801739</v>
      </c>
      <c r="D68" s="6">
        <v>417061.17899801739</v>
      </c>
      <c r="E68" s="6">
        <v>417061.17899801739</v>
      </c>
    </row>
    <row r="69" spans="1:5" x14ac:dyDescent="0.25">
      <c r="A69" s="1">
        <v>922694435</v>
      </c>
      <c r="B69" s="1" t="s">
        <v>72</v>
      </c>
      <c r="C69" s="6">
        <v>795963.86908333364</v>
      </c>
      <c r="D69" s="6">
        <v>795963.86908333364</v>
      </c>
      <c r="E69" s="6">
        <v>795963.86908333364</v>
      </c>
    </row>
    <row r="70" spans="1:5" x14ac:dyDescent="0.25">
      <c r="A70" s="1">
        <v>924330678</v>
      </c>
      <c r="B70" s="1" t="s">
        <v>73</v>
      </c>
      <c r="C70" s="6">
        <v>404383.55937142135</v>
      </c>
      <c r="D70" s="6">
        <v>404383.55937142135</v>
      </c>
      <c r="E70" s="6">
        <v>404383.55937142135</v>
      </c>
    </row>
    <row r="71" spans="1:5" x14ac:dyDescent="0.25">
      <c r="A71" s="1">
        <v>921025610</v>
      </c>
      <c r="B71" s="1" t="s">
        <v>152</v>
      </c>
      <c r="C71" s="6">
        <v>165415.24445701725</v>
      </c>
      <c r="D71" s="6">
        <v>165415.24445701725</v>
      </c>
      <c r="E71" s="6">
        <v>165415.24445701725</v>
      </c>
    </row>
    <row r="72" spans="1:5" x14ac:dyDescent="0.25">
      <c r="A72" s="1">
        <v>924619260</v>
      </c>
      <c r="B72" s="1" t="s">
        <v>74</v>
      </c>
      <c r="C72" s="6">
        <v>5367086.0887511894</v>
      </c>
      <c r="D72" s="6">
        <v>5367086.0887511894</v>
      </c>
      <c r="E72" s="6">
        <v>5367086.0887511894</v>
      </c>
    </row>
    <row r="73" spans="1:5" x14ac:dyDescent="0.25">
      <c r="A73" s="1">
        <v>997712099</v>
      </c>
      <c r="B73" s="1" t="s">
        <v>75</v>
      </c>
      <c r="C73" s="6">
        <v>681903.07595090382</v>
      </c>
      <c r="D73" s="6">
        <v>681903.07595090382</v>
      </c>
      <c r="E73" s="6">
        <v>681903.07595090382</v>
      </c>
    </row>
    <row r="74" spans="1:5" x14ac:dyDescent="0.25">
      <c r="A74" s="1">
        <v>916574894</v>
      </c>
      <c r="B74" s="1" t="s">
        <v>76</v>
      </c>
      <c r="C74" s="6">
        <v>1408274.1459417257</v>
      </c>
      <c r="D74" s="6">
        <v>1408274.1459417257</v>
      </c>
      <c r="E74" s="6">
        <v>1408274.1459417257</v>
      </c>
    </row>
    <row r="75" spans="1:5" x14ac:dyDescent="0.25">
      <c r="A75" s="1">
        <v>925803375</v>
      </c>
      <c r="B75" s="1" t="s">
        <v>77</v>
      </c>
      <c r="C75" s="6">
        <v>5856707.0680819182</v>
      </c>
      <c r="D75" s="6">
        <v>5856707.0680819182</v>
      </c>
      <c r="E75" s="6">
        <v>5856707.0680819182</v>
      </c>
    </row>
    <row r="76" spans="1:5" x14ac:dyDescent="0.25">
      <c r="A76" s="1">
        <v>988807648</v>
      </c>
      <c r="B76" s="1" t="s">
        <v>78</v>
      </c>
      <c r="C76" s="6">
        <v>9551974.4689400513</v>
      </c>
      <c r="D76" s="6">
        <v>9551974.4689400513</v>
      </c>
      <c r="E76" s="6">
        <v>9551974.4689400513</v>
      </c>
    </row>
    <row r="77" spans="1:5" x14ac:dyDescent="0.25">
      <c r="A77" s="1">
        <v>978631029</v>
      </c>
      <c r="B77" s="1" t="s">
        <v>79</v>
      </c>
      <c r="C77" s="6">
        <v>19731642.227135971</v>
      </c>
      <c r="D77" s="6">
        <v>19731642.227135971</v>
      </c>
      <c r="E77" s="6">
        <v>19731642.227135971</v>
      </c>
    </row>
    <row r="78" spans="1:5" x14ac:dyDescent="0.25">
      <c r="A78" s="1">
        <v>925315958</v>
      </c>
      <c r="B78" s="1" t="s">
        <v>80</v>
      </c>
      <c r="C78" s="6">
        <v>652669.86375075544</v>
      </c>
      <c r="D78" s="6">
        <v>652669.86375075544</v>
      </c>
      <c r="E78" s="6">
        <v>652669.86375075544</v>
      </c>
    </row>
    <row r="79" spans="1:5" x14ac:dyDescent="0.25">
      <c r="A79" s="1">
        <v>916763476</v>
      </c>
      <c r="B79" s="1" t="s">
        <v>81</v>
      </c>
      <c r="C79" s="6">
        <v>176056.95599477689</v>
      </c>
      <c r="D79" s="6">
        <v>176056.95599477689</v>
      </c>
      <c r="E79" s="6">
        <v>176056.95599477689</v>
      </c>
    </row>
    <row r="80" spans="1:5" x14ac:dyDescent="0.25">
      <c r="A80" s="1">
        <v>917983550</v>
      </c>
      <c r="B80" s="1" t="s">
        <v>82</v>
      </c>
      <c r="C80" s="6">
        <v>216615.2010746655</v>
      </c>
      <c r="D80" s="6">
        <v>216615.2010746655</v>
      </c>
      <c r="E80" s="6">
        <v>216615.2010746655</v>
      </c>
    </row>
    <row r="81" spans="1:5" x14ac:dyDescent="0.25">
      <c r="A81" s="1">
        <v>967670170</v>
      </c>
      <c r="B81" s="1" t="s">
        <v>83</v>
      </c>
      <c r="C81" s="6">
        <v>432902.10428435489</v>
      </c>
      <c r="D81" s="6">
        <v>432902.10428435489</v>
      </c>
      <c r="E81" s="6">
        <v>432902.10428435489</v>
      </c>
    </row>
    <row r="82" spans="1:5" x14ac:dyDescent="0.25">
      <c r="A82" s="1">
        <v>824368082</v>
      </c>
      <c r="B82" s="1" t="s">
        <v>84</v>
      </c>
      <c r="C82" s="6">
        <v>665204.8904338734</v>
      </c>
      <c r="D82" s="6">
        <v>665204.8904338734</v>
      </c>
      <c r="E82" s="6">
        <v>665204.8904338734</v>
      </c>
    </row>
    <row r="83" spans="1:5" x14ac:dyDescent="0.25">
      <c r="A83" s="1">
        <v>968168134</v>
      </c>
      <c r="B83" s="1" t="s">
        <v>85</v>
      </c>
      <c r="C83" s="6">
        <v>613651.67089253338</v>
      </c>
      <c r="D83" s="6">
        <v>613651.67089253338</v>
      </c>
      <c r="E83" s="6">
        <v>613651.67089253338</v>
      </c>
    </row>
    <row r="84" spans="1:5" x14ac:dyDescent="0.25">
      <c r="A84" s="1">
        <v>979399901</v>
      </c>
      <c r="B84" s="1" t="s">
        <v>86</v>
      </c>
      <c r="C84" s="6">
        <v>2003056.2539776883</v>
      </c>
      <c r="D84" s="6">
        <v>2003056.2539776883</v>
      </c>
      <c r="E84" s="6">
        <v>2003056.2539776883</v>
      </c>
    </row>
    <row r="85" spans="1:5" x14ac:dyDescent="0.25">
      <c r="A85" s="1">
        <v>916319908</v>
      </c>
      <c r="B85" s="1" t="s">
        <v>87</v>
      </c>
      <c r="C85" s="6">
        <v>5431266.3414306222</v>
      </c>
      <c r="D85" s="6">
        <v>5431266.3414306222</v>
      </c>
      <c r="E85" s="6">
        <v>5431266.3414306222</v>
      </c>
    </row>
    <row r="86" spans="1:5" x14ac:dyDescent="0.25">
      <c r="A86" s="1">
        <v>921683057</v>
      </c>
      <c r="B86" s="1" t="s">
        <v>88</v>
      </c>
      <c r="C86" s="6">
        <v>476254.31895656604</v>
      </c>
      <c r="D86" s="6">
        <v>476254.31895656604</v>
      </c>
      <c r="E86" s="6">
        <v>476254.31895656604</v>
      </c>
    </row>
    <row r="87" spans="1:5" x14ac:dyDescent="0.25">
      <c r="A87" s="1">
        <v>918999361</v>
      </c>
      <c r="B87" s="1" t="s">
        <v>89</v>
      </c>
      <c r="C87" s="6">
        <v>3661397.797608342</v>
      </c>
      <c r="D87" s="6">
        <v>3661397.797608342</v>
      </c>
      <c r="E87" s="6">
        <v>3661397.797608342</v>
      </c>
    </row>
    <row r="88" spans="1:5" x14ac:dyDescent="0.25">
      <c r="D88" s="6"/>
      <c r="E88" s="6"/>
    </row>
    <row r="89" spans="1:5" x14ac:dyDescent="0.25">
      <c r="D89" s="6"/>
      <c r="E89" s="6"/>
    </row>
    <row r="90" spans="1:5" x14ac:dyDescent="0.25">
      <c r="D90" s="6"/>
      <c r="E90" s="6"/>
    </row>
    <row r="91" spans="1:5" x14ac:dyDescent="0.25">
      <c r="D91" s="6"/>
      <c r="E91" s="6"/>
    </row>
    <row r="92" spans="1:5" x14ac:dyDescent="0.25">
      <c r="D92" s="6"/>
      <c r="E92" s="6"/>
    </row>
    <row r="93" spans="1:5" x14ac:dyDescent="0.25">
      <c r="D93" s="6"/>
      <c r="E93" s="6"/>
    </row>
    <row r="94" spans="1:5" x14ac:dyDescent="0.25">
      <c r="D94" s="6"/>
      <c r="E94" s="6"/>
    </row>
    <row r="95" spans="1:5" x14ac:dyDescent="0.25">
      <c r="D95" s="6"/>
      <c r="E95" s="6"/>
    </row>
    <row r="96" spans="1:5" x14ac:dyDescent="0.25">
      <c r="D96" s="6"/>
      <c r="E96" s="6"/>
    </row>
  </sheetData>
  <conditionalFormatting sqref="B1:B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1246-AA03-4057-80DF-45C538F5E3B1}">
  <dimension ref="A1:M98"/>
  <sheetViews>
    <sheetView zoomScaleNormal="100"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ColWidth="8.875" defaultRowHeight="15" x14ac:dyDescent="0.25"/>
  <cols>
    <col min="1" max="1" width="45.875" style="1" bestFit="1" customWidth="1"/>
    <col min="2" max="3" width="28.5" style="1" customWidth="1"/>
    <col min="4" max="4" width="20.625" style="1" customWidth="1"/>
    <col min="5" max="5" width="31.875" style="6" customWidth="1"/>
    <col min="6" max="6" width="21.75" style="6" bestFit="1" customWidth="1"/>
    <col min="7" max="7" width="21.875" style="1" customWidth="1"/>
    <col min="8" max="8" width="30.75" style="6" customWidth="1"/>
    <col min="9" max="9" width="15.75" style="6" customWidth="1"/>
    <col min="10" max="11" width="15.75" style="1" customWidth="1"/>
    <col min="12" max="12" width="16.5" style="1" customWidth="1"/>
    <col min="13" max="13" width="8.875" style="6"/>
    <col min="14" max="16384" width="8.875" style="1"/>
  </cols>
  <sheetData>
    <row r="1" spans="1:13" ht="21" x14ac:dyDescent="0.35">
      <c r="A1" s="16" t="s">
        <v>138</v>
      </c>
      <c r="B1" s="16"/>
      <c r="C1" s="16"/>
      <c r="D1" s="16"/>
      <c r="E1" s="16"/>
      <c r="F1" s="16"/>
      <c r="G1" s="19" t="s">
        <v>147</v>
      </c>
      <c r="H1" s="19"/>
      <c r="I1" s="19"/>
      <c r="J1" s="19"/>
      <c r="K1" s="19"/>
      <c r="L1" s="19"/>
      <c r="M1" s="1"/>
    </row>
    <row r="2" spans="1:13" s="4" customFormat="1" ht="75" x14ac:dyDescent="0.25">
      <c r="A2" s="4" t="s">
        <v>134</v>
      </c>
      <c r="B2" s="9" t="s">
        <v>135</v>
      </c>
      <c r="C2" s="9" t="s">
        <v>136</v>
      </c>
      <c r="D2" s="9" t="s">
        <v>142</v>
      </c>
      <c r="E2" s="9" t="s">
        <v>137</v>
      </c>
      <c r="F2" s="10" t="s">
        <v>146</v>
      </c>
      <c r="G2" s="11" t="s">
        <v>90</v>
      </c>
      <c r="H2" s="4" t="s">
        <v>91</v>
      </c>
      <c r="I2" s="4" t="s">
        <v>148</v>
      </c>
      <c r="J2" s="8" t="s">
        <v>143</v>
      </c>
      <c r="K2" s="8" t="s">
        <v>145</v>
      </c>
      <c r="L2" s="8" t="s">
        <v>144</v>
      </c>
    </row>
    <row r="3" spans="1:13" x14ac:dyDescent="0.25">
      <c r="A3" s="1" t="s">
        <v>92</v>
      </c>
      <c r="B3" s="1">
        <v>915729290</v>
      </c>
      <c r="C3" s="6">
        <v>11694</v>
      </c>
      <c r="D3" s="6">
        <f>C3*(SUM('Forutsetninger for beregninger'!$C$8:$C$10)/SUM('Forutsetninger for beregninger'!$C$8:$C$19))</f>
        <v>4007.1560848036788</v>
      </c>
      <c r="E3" s="15">
        <f>VLOOKUP(A3,[1]SolverQ1!$B$8:$E$98,3,FALSE)</f>
        <v>1939.0206439999999</v>
      </c>
      <c r="F3" s="6">
        <f t="shared" ref="F3:F34" si="0">((E3-350)*D3)</f>
        <v>6367453.7424832601</v>
      </c>
      <c r="G3" s="7">
        <v>915729290</v>
      </c>
      <c r="H3" s="1" t="s">
        <v>3</v>
      </c>
      <c r="I3" s="12">
        <v>6367453.7424832601</v>
      </c>
      <c r="J3" s="12">
        <f t="shared" ref="J3:L10" si="1">$I3/3</f>
        <v>2122484.5808277535</v>
      </c>
      <c r="K3" s="12">
        <f t="shared" si="1"/>
        <v>2122484.5808277535</v>
      </c>
      <c r="L3" s="12">
        <f t="shared" si="1"/>
        <v>2122484.5808277535</v>
      </c>
    </row>
    <row r="4" spans="1:13" x14ac:dyDescent="0.25">
      <c r="A4" s="1" t="s">
        <v>4</v>
      </c>
      <c r="B4" s="1">
        <v>925336637</v>
      </c>
      <c r="C4" s="6">
        <v>26551</v>
      </c>
      <c r="D4" s="6">
        <f>C4*(SUM('Forutsetninger for beregninger'!$C$8:$C$10)/SUM('Forutsetninger for beregninger'!$C$8:$C$19))</f>
        <v>9098.1701049788335</v>
      </c>
      <c r="E4" s="15">
        <f>VLOOKUP(A4,[1]SolverQ1!$B$8:$E$98,3,FALSE)</f>
        <v>568.23140000000012</v>
      </c>
      <c r="F4" s="6">
        <f t="shared" si="0"/>
        <v>1985506.3994476788</v>
      </c>
      <c r="G4" s="7">
        <v>925336637</v>
      </c>
      <c r="H4" s="1" t="s">
        <v>4</v>
      </c>
      <c r="I4" s="12">
        <v>1985506.3994476788</v>
      </c>
      <c r="J4" s="12">
        <f t="shared" si="1"/>
        <v>661835.46648255957</v>
      </c>
      <c r="K4" s="12">
        <f t="shared" si="1"/>
        <v>661835.46648255957</v>
      </c>
      <c r="L4" s="12">
        <f t="shared" si="1"/>
        <v>661835.46648255957</v>
      </c>
    </row>
    <row r="5" spans="1:13" x14ac:dyDescent="0.25">
      <c r="A5" s="1" t="s">
        <v>5</v>
      </c>
      <c r="B5" s="1">
        <v>921680554</v>
      </c>
      <c r="C5" s="6">
        <v>6689</v>
      </c>
      <c r="D5" s="6">
        <f>C5*(SUM('Forutsetninger for beregninger'!$C$8:$C$10)/SUM('Forutsetninger for beregninger'!$C$8:$C$19))</f>
        <v>2292.1042458741072</v>
      </c>
      <c r="E5" s="15">
        <f>VLOOKUP(A5,[1]SolverQ1!$B$8:$E$98,3,FALSE)</f>
        <v>568.23140000000012</v>
      </c>
      <c r="F5" s="6">
        <f t="shared" si="0"/>
        <v>500209.11852305091</v>
      </c>
      <c r="G5" s="7">
        <v>921680554</v>
      </c>
      <c r="H5" s="1" t="s">
        <v>5</v>
      </c>
      <c r="I5" s="12">
        <v>500209.11852305091</v>
      </c>
      <c r="J5" s="12">
        <f t="shared" si="1"/>
        <v>166736.37284101697</v>
      </c>
      <c r="K5" s="12">
        <f t="shared" si="1"/>
        <v>166736.37284101697</v>
      </c>
      <c r="L5" s="12">
        <f t="shared" si="1"/>
        <v>166736.37284101697</v>
      </c>
    </row>
    <row r="6" spans="1:13" x14ac:dyDescent="0.25">
      <c r="A6" s="1" t="s">
        <v>6</v>
      </c>
      <c r="B6" s="1">
        <v>979151950</v>
      </c>
      <c r="C6" s="6">
        <v>271038</v>
      </c>
      <c r="D6" s="6">
        <f>C6*(SUM('Forutsetninger for beregninger'!$C$8:$C$10)/SUM('Forutsetninger for beregninger'!$C$8:$C$19))</f>
        <v>92875.968095862787</v>
      </c>
      <c r="E6" s="15">
        <f>VLOOKUP(A6,[1]SolverQ1!$B$8:$E$98,3,FALSE)</f>
        <v>568.23140000000012</v>
      </c>
      <c r="F6" s="6">
        <f t="shared" si="0"/>
        <v>20268452.54391548</v>
      </c>
      <c r="G6" s="7">
        <v>979151950</v>
      </c>
      <c r="H6" s="1" t="s">
        <v>6</v>
      </c>
      <c r="I6" s="12">
        <v>20268452.54391548</v>
      </c>
      <c r="J6" s="12">
        <f t="shared" si="1"/>
        <v>6756150.8479718268</v>
      </c>
      <c r="K6" s="12">
        <f t="shared" si="1"/>
        <v>6756150.8479718268</v>
      </c>
      <c r="L6" s="12">
        <f t="shared" si="1"/>
        <v>6756150.8479718268</v>
      </c>
    </row>
    <row r="7" spans="1:13" x14ac:dyDescent="0.25">
      <c r="A7" s="1" t="s">
        <v>7</v>
      </c>
      <c r="B7" s="1">
        <v>917743193</v>
      </c>
      <c r="C7" s="6">
        <v>9766</v>
      </c>
      <c r="D7" s="6">
        <f>C7*(SUM('Forutsetninger for beregninger'!$C$8:$C$10)/SUM('Forutsetninger for beregninger'!$C$8:$C$19))</f>
        <v>3346.4927590382013</v>
      </c>
      <c r="E7" s="15">
        <f>VLOOKUP(A7,[1]SolverQ1!$B$8:$E$98,3,FALSE)</f>
        <v>1939.0206439999999</v>
      </c>
      <c r="F7" s="6">
        <f t="shared" si="0"/>
        <v>5317646.0791082196</v>
      </c>
      <c r="G7" s="7">
        <v>917743193</v>
      </c>
      <c r="H7" s="1" t="s">
        <v>7</v>
      </c>
      <c r="I7" s="12">
        <v>5317646.0791082196</v>
      </c>
      <c r="J7" s="12">
        <f t="shared" si="1"/>
        <v>1772548.6930360731</v>
      </c>
      <c r="K7" s="12">
        <f t="shared" si="1"/>
        <v>1772548.6930360731</v>
      </c>
      <c r="L7" s="12">
        <f t="shared" si="1"/>
        <v>1772548.6930360731</v>
      </c>
    </row>
    <row r="8" spans="1:13" x14ac:dyDescent="0.25">
      <c r="A8" s="1" t="s">
        <v>8</v>
      </c>
      <c r="B8" s="1">
        <v>971058854</v>
      </c>
      <c r="C8" s="6">
        <v>59599</v>
      </c>
      <c r="D8" s="6">
        <f>C8*(SUM('Forutsetninger for beregninger'!$C$8:$C$10)/SUM('Forutsetninger for beregninger'!$C$8:$C$19))</f>
        <v>20422.652257415295</v>
      </c>
      <c r="E8" s="15">
        <f>VLOOKUP(A8,[1]SolverQ1!$B$8:$E$98,3,FALSE)</f>
        <v>568.23140000000012</v>
      </c>
      <c r="F8" s="6">
        <f t="shared" si="0"/>
        <v>4456863.9938489031</v>
      </c>
      <c r="G8" s="7">
        <v>971058854</v>
      </c>
      <c r="H8" s="1" t="s">
        <v>8</v>
      </c>
      <c r="I8" s="12">
        <v>4456863.9938489031</v>
      </c>
      <c r="J8" s="12">
        <f t="shared" si="1"/>
        <v>1485621.3312829677</v>
      </c>
      <c r="K8" s="12">
        <f t="shared" si="1"/>
        <v>1485621.3312829677</v>
      </c>
      <c r="L8" s="12">
        <f t="shared" si="1"/>
        <v>1485621.3312829677</v>
      </c>
    </row>
    <row r="9" spans="1:13" x14ac:dyDescent="0.25">
      <c r="A9" s="1" t="s">
        <v>9</v>
      </c>
      <c r="B9" s="1">
        <v>953181606</v>
      </c>
      <c r="C9" s="6">
        <v>2668</v>
      </c>
      <c r="D9" s="6">
        <f>C9*(SUM('Forutsetninger for beregninger'!$C$8:$C$10)/SUM('Forutsetninger for beregninger'!$C$8:$C$19))</f>
        <v>914.23742382899047</v>
      </c>
      <c r="E9" s="15">
        <f>VLOOKUP(A9,[1]SolverQ1!$B$8:$E$98,3,FALSE)</f>
        <v>568.23140000000012</v>
      </c>
      <c r="F9" s="6">
        <f t="shared" si="0"/>
        <v>199515.31293459405</v>
      </c>
      <c r="G9" s="7">
        <v>953181606</v>
      </c>
      <c r="H9" s="1" t="s">
        <v>9</v>
      </c>
      <c r="I9" s="12">
        <v>199515.31293459405</v>
      </c>
      <c r="J9" s="12">
        <f t="shared" si="1"/>
        <v>66505.104311531351</v>
      </c>
      <c r="K9" s="12">
        <f t="shared" si="1"/>
        <v>66505.104311531351</v>
      </c>
      <c r="L9" s="12">
        <f t="shared" si="1"/>
        <v>66505.104311531351</v>
      </c>
    </row>
    <row r="10" spans="1:13" x14ac:dyDescent="0.25">
      <c r="A10" s="1" t="s">
        <v>10</v>
      </c>
      <c r="B10" s="1">
        <v>976944801</v>
      </c>
      <c r="C10" s="6">
        <v>407078</v>
      </c>
      <c r="D10" s="6">
        <f>C10*(SUM('Forutsetninger for beregninger'!$C$8:$C$10)/SUM('Forutsetninger for beregninger'!$C$8:$C$19))</f>
        <v>139492.4820155389</v>
      </c>
      <c r="E10" s="15">
        <f>VLOOKUP(A10,[1]SolverQ1!$B$8:$E$98,3,FALSE)</f>
        <v>1835.9245776955079</v>
      </c>
      <c r="F10" s="6">
        <f t="shared" si="0"/>
        <v>207275307.43063787</v>
      </c>
      <c r="G10" s="7">
        <v>976944801</v>
      </c>
      <c r="H10" s="1" t="s">
        <v>150</v>
      </c>
      <c r="I10" s="12">
        <v>208319670.03351822</v>
      </c>
      <c r="J10" s="12">
        <f t="shared" si="1"/>
        <v>69439890.011172742</v>
      </c>
      <c r="K10" s="12">
        <f t="shared" si="1"/>
        <v>69439890.011172742</v>
      </c>
      <c r="L10" s="12">
        <f t="shared" si="1"/>
        <v>69439890.011172742</v>
      </c>
    </row>
    <row r="11" spans="1:13" x14ac:dyDescent="0.25">
      <c r="A11" s="1" t="s">
        <v>53</v>
      </c>
      <c r="B11" s="1">
        <v>877051412</v>
      </c>
      <c r="C11" s="6">
        <v>1918</v>
      </c>
      <c r="D11" s="6">
        <f>C11*(SUM('Forutsetninger for beregninger'!$C$8:$C$10)/SUM('Forutsetninger for beregninger'!$C$8:$C$19))</f>
        <v>657.23664876461908</v>
      </c>
      <c r="E11" s="15">
        <f>VLOOKUP(A11,[1]SolverQ1!$B$8:$E$98,3,FALSE)</f>
        <v>1939.0206439999999</v>
      </c>
      <c r="F11" s="6">
        <f t="shared" si="0"/>
        <v>1044362.6028803567</v>
      </c>
      <c r="G11" s="7">
        <v>976944801</v>
      </c>
      <c r="H11" s="1" t="s">
        <v>150</v>
      </c>
      <c r="I11" s="12"/>
      <c r="J11" s="12"/>
      <c r="K11" s="12"/>
      <c r="L11" s="12"/>
    </row>
    <row r="12" spans="1:13" x14ac:dyDescent="0.25">
      <c r="A12" s="1" t="s">
        <v>11</v>
      </c>
      <c r="B12" s="1">
        <v>924527994</v>
      </c>
      <c r="C12" s="6">
        <v>7309</v>
      </c>
      <c r="D12" s="6">
        <f>C12*(SUM('Forutsetninger for beregninger'!$C$8:$C$10)/SUM('Forutsetninger for beregninger'!$C$8:$C$19))</f>
        <v>2504.5582199273208</v>
      </c>
      <c r="E12" s="15">
        <f>VLOOKUP(A12,[1]SolverQ1!$B$8:$E$98,3,FALSE)</f>
        <v>1925.8783940000001</v>
      </c>
      <c r="F12" s="6">
        <f t="shared" si="0"/>
        <v>3946879.1852985653</v>
      </c>
      <c r="G12" s="7">
        <v>924527994</v>
      </c>
      <c r="H12" s="1" t="s">
        <v>11</v>
      </c>
      <c r="I12" s="12">
        <v>3946879.1852985653</v>
      </c>
      <c r="J12" s="12">
        <f t="shared" ref="J12:L19" si="2">$I12/3</f>
        <v>1315626.3950995218</v>
      </c>
      <c r="K12" s="12">
        <f t="shared" si="2"/>
        <v>1315626.3950995218</v>
      </c>
      <c r="L12" s="12">
        <f t="shared" si="2"/>
        <v>1315626.3950995218</v>
      </c>
    </row>
    <row r="13" spans="1:13" x14ac:dyDescent="0.25">
      <c r="A13" s="1" t="s">
        <v>12</v>
      </c>
      <c r="B13" s="1">
        <v>923934138</v>
      </c>
      <c r="C13" s="6">
        <v>8469</v>
      </c>
      <c r="D13" s="6">
        <f>C13*(SUM('Forutsetninger for beregninger'!$C$8:$C$10)/SUM('Forutsetninger for beregninger'!$C$8:$C$19))</f>
        <v>2902.052752026882</v>
      </c>
      <c r="E13" s="15">
        <f>VLOOKUP(A13,[1]SolverQ1!$B$8:$E$98,3,FALSE)</f>
        <v>1939.0206439999999</v>
      </c>
      <c r="F13" s="6">
        <f t="shared" si="0"/>
        <v>4611421.7329477286</v>
      </c>
      <c r="G13" s="7">
        <v>923934138</v>
      </c>
      <c r="H13" s="1" t="s">
        <v>12</v>
      </c>
      <c r="I13" s="12">
        <v>4611421.7329477286</v>
      </c>
      <c r="J13" s="12">
        <f t="shared" si="2"/>
        <v>1537140.5776492429</v>
      </c>
      <c r="K13" s="12">
        <f t="shared" si="2"/>
        <v>1537140.5776492429</v>
      </c>
      <c r="L13" s="12">
        <f t="shared" si="2"/>
        <v>1537140.5776492429</v>
      </c>
    </row>
    <row r="14" spans="1:13" x14ac:dyDescent="0.25">
      <c r="A14" s="1" t="s">
        <v>13</v>
      </c>
      <c r="B14" s="1">
        <v>924862602</v>
      </c>
      <c r="C14" s="6">
        <v>4289</v>
      </c>
      <c r="D14" s="6">
        <f>C14*(SUM('Forutsetninger for beregninger'!$C$8:$C$10)/SUM('Forutsetninger for beregninger'!$C$8:$C$19))</f>
        <v>1469.7017656681185</v>
      </c>
      <c r="E14" s="15">
        <f>VLOOKUP(A14,[1]SolverQ1!$B$8:$E$98,3,FALSE)</f>
        <v>1939.0206439999999</v>
      </c>
      <c r="F14" s="6">
        <f t="shared" si="0"/>
        <v>2335386.4461698905</v>
      </c>
      <c r="G14" s="7">
        <v>924862602</v>
      </c>
      <c r="H14" s="1" t="s">
        <v>13</v>
      </c>
      <c r="I14" s="12">
        <v>2335386.4461698905</v>
      </c>
      <c r="J14" s="12">
        <f t="shared" si="2"/>
        <v>778462.14872329682</v>
      </c>
      <c r="K14" s="12">
        <f t="shared" si="2"/>
        <v>778462.14872329682</v>
      </c>
      <c r="L14" s="12">
        <f t="shared" si="2"/>
        <v>778462.14872329682</v>
      </c>
    </row>
    <row r="15" spans="1:13" x14ac:dyDescent="0.25">
      <c r="A15" s="1" t="s">
        <v>14</v>
      </c>
      <c r="B15" s="1">
        <v>979379455</v>
      </c>
      <c r="C15" s="6">
        <v>45780</v>
      </c>
      <c r="D15" s="6">
        <f>C15*(SUM('Forutsetninger for beregninger'!$C$8:$C$10)/SUM('Forutsetninger for beregninger'!$C$8:$C$19))</f>
        <v>15687.327309929231</v>
      </c>
      <c r="E15" s="15">
        <f>VLOOKUP(A15,[1]SolverQ1!$B$8:$E$98,3,FALSE)</f>
        <v>919.18204400000002</v>
      </c>
      <c r="F15" s="6">
        <f t="shared" si="0"/>
        <v>8928945.0231625419</v>
      </c>
      <c r="G15" s="7">
        <v>979379455</v>
      </c>
      <c r="H15" s="1" t="s">
        <v>14</v>
      </c>
      <c r="I15" s="12">
        <v>8928945.0231625419</v>
      </c>
      <c r="J15" s="12">
        <f t="shared" si="2"/>
        <v>2976315.0077208471</v>
      </c>
      <c r="K15" s="12">
        <f t="shared" si="2"/>
        <v>2976315.0077208471</v>
      </c>
      <c r="L15" s="12">
        <f t="shared" si="2"/>
        <v>2976315.0077208471</v>
      </c>
    </row>
    <row r="16" spans="1:13" x14ac:dyDescent="0.25">
      <c r="A16" s="1" t="s">
        <v>15</v>
      </c>
      <c r="B16" s="1">
        <v>986347801</v>
      </c>
      <c r="C16" s="6">
        <v>33709</v>
      </c>
      <c r="D16" s="6">
        <f>C16*(SUM('Forutsetninger for beregninger'!$C$8:$C$10)/SUM('Forutsetninger for beregninger'!$C$8:$C$19))</f>
        <v>11550.985502193194</v>
      </c>
      <c r="E16" s="15">
        <f>VLOOKUP(A16,[1]SolverQ1!$B$8:$E$98,3,FALSE)</f>
        <v>568.23140000000012</v>
      </c>
      <c r="F16" s="6">
        <f t="shared" si="0"/>
        <v>2520787.7375233253</v>
      </c>
      <c r="G16" s="7">
        <v>986347801</v>
      </c>
      <c r="H16" s="1" t="s">
        <v>15</v>
      </c>
      <c r="I16" s="12">
        <v>2520787.7375233253</v>
      </c>
      <c r="J16" s="12">
        <f t="shared" si="2"/>
        <v>840262.57917444175</v>
      </c>
      <c r="K16" s="12">
        <f t="shared" si="2"/>
        <v>840262.57917444175</v>
      </c>
      <c r="L16" s="12">
        <f t="shared" si="2"/>
        <v>840262.57917444175</v>
      </c>
    </row>
    <row r="17" spans="1:12" x14ac:dyDescent="0.25">
      <c r="A17" s="1" t="s">
        <v>16</v>
      </c>
      <c r="B17" s="1">
        <v>979497482</v>
      </c>
      <c r="C17" s="6">
        <v>18875</v>
      </c>
      <c r="D17" s="6">
        <f>C17*(SUM('Forutsetninger for beregninger'!$C$8:$C$10)/SUM('Forutsetninger for beregninger'!$C$8:$C$19))</f>
        <v>6467.8528391200134</v>
      </c>
      <c r="E17" s="15">
        <f>VLOOKUP(A17,[1]SolverQ1!$B$8:$E$98,3,FALSE)</f>
        <v>1939.0206439999999</v>
      </c>
      <c r="F17" s="6">
        <f t="shared" si="0"/>
        <v>10277551.683715712</v>
      </c>
      <c r="G17" s="7">
        <v>979497482</v>
      </c>
      <c r="H17" s="1" t="s">
        <v>16</v>
      </c>
      <c r="I17" s="12">
        <v>10277551.683715712</v>
      </c>
      <c r="J17" s="12">
        <f t="shared" si="2"/>
        <v>3425850.5612385706</v>
      </c>
      <c r="K17" s="12">
        <f t="shared" si="2"/>
        <v>3425850.5612385706</v>
      </c>
      <c r="L17" s="12">
        <f t="shared" si="2"/>
        <v>3425850.5612385706</v>
      </c>
    </row>
    <row r="18" spans="1:12" x14ac:dyDescent="0.25">
      <c r="A18" s="1" t="s">
        <v>17</v>
      </c>
      <c r="B18" s="1">
        <v>923488960</v>
      </c>
      <c r="C18" s="6">
        <v>11052</v>
      </c>
      <c r="D18" s="6">
        <f>C18*(SUM('Forutsetninger for beregninger'!$C$8:$C$10)/SUM('Forutsetninger for beregninger'!$C$8:$C$19))</f>
        <v>3787.1634213485768</v>
      </c>
      <c r="E18" s="15">
        <f>VLOOKUP(A18,[1]SolverQ1!$B$8:$E$98,3,FALSE)</f>
        <v>1939.0206439999999</v>
      </c>
      <c r="F18" s="6">
        <f t="shared" si="0"/>
        <v>6017880.8587245587</v>
      </c>
      <c r="G18" s="7">
        <v>923488960</v>
      </c>
      <c r="H18" s="1" t="s">
        <v>17</v>
      </c>
      <c r="I18" s="12">
        <v>6017880.8587245587</v>
      </c>
      <c r="J18" s="12">
        <f t="shared" si="2"/>
        <v>2005960.2862415195</v>
      </c>
      <c r="K18" s="12">
        <f t="shared" si="2"/>
        <v>2005960.2862415195</v>
      </c>
      <c r="L18" s="12">
        <f t="shared" si="2"/>
        <v>2005960.2862415195</v>
      </c>
    </row>
    <row r="19" spans="1:12" x14ac:dyDescent="0.25">
      <c r="A19" s="1" t="s">
        <v>18</v>
      </c>
      <c r="B19" s="1">
        <v>980489698</v>
      </c>
      <c r="C19" s="6">
        <v>1450362</v>
      </c>
      <c r="D19" s="6">
        <f>C19*(SUM('Forutsetninger for beregninger'!$C$8:$C$10)/SUM('Forutsetninger for beregninger'!$C$8:$C$19))</f>
        <v>496992.21083188243</v>
      </c>
      <c r="E19" s="15">
        <f>VLOOKUP(A19,[1]SolverQ1!$B$8:$E$98,3,FALSE)</f>
        <v>1939.0206439999999</v>
      </c>
      <c r="F19" s="6">
        <f t="shared" si="0"/>
        <v>789730882.91906154</v>
      </c>
      <c r="G19" s="7">
        <v>980489698</v>
      </c>
      <c r="H19" s="1" t="s">
        <v>18</v>
      </c>
      <c r="I19" s="12">
        <v>797903374.21553254</v>
      </c>
      <c r="J19" s="12">
        <f t="shared" si="2"/>
        <v>265967791.4051775</v>
      </c>
      <c r="K19" s="12">
        <f t="shared" si="2"/>
        <v>265967791.4051775</v>
      </c>
      <c r="L19" s="12">
        <f t="shared" si="2"/>
        <v>265967791.4051775</v>
      </c>
    </row>
    <row r="20" spans="1:12" x14ac:dyDescent="0.25">
      <c r="A20" s="1" t="s">
        <v>93</v>
      </c>
      <c r="B20" s="1">
        <v>985294836</v>
      </c>
      <c r="C20" s="6">
        <v>15009</v>
      </c>
      <c r="D20" s="6">
        <f>C20*(SUM('Forutsetninger for beregninger'!$C$8:$C$10)/SUM('Forutsetninger for beregninger'!$C$8:$C$19))</f>
        <v>5143.0995105882002</v>
      </c>
      <c r="E20" s="15">
        <f>VLOOKUP(A20,[1]SolverQ1!$B$8:$E$98,3,FALSE)</f>
        <v>1939.0206439999999</v>
      </c>
      <c r="F20" s="6">
        <f t="shared" si="0"/>
        <v>8172491.2964709466</v>
      </c>
      <c r="G20" s="7">
        <v>980489698</v>
      </c>
      <c r="H20" s="1" t="s">
        <v>18</v>
      </c>
      <c r="I20" s="12"/>
      <c r="J20" s="12"/>
      <c r="K20" s="12"/>
      <c r="L20" s="12"/>
    </row>
    <row r="21" spans="1:12" x14ac:dyDescent="0.25">
      <c r="A21" s="1" t="s">
        <v>19</v>
      </c>
      <c r="B21" s="1">
        <v>918312730</v>
      </c>
      <c r="C21" s="6">
        <v>21560</v>
      </c>
      <c r="D21" s="6">
        <f>C21*(SUM('Forutsetninger for beregninger'!$C$8:$C$10)/SUM('Forutsetninger for beregninger'!$C$8:$C$19))</f>
        <v>7387.9156138504632</v>
      </c>
      <c r="E21" s="15">
        <f>VLOOKUP(A21,[1]SolverQ1!$B$8:$E$98,3,FALSE)</f>
        <v>1939.0206439999999</v>
      </c>
      <c r="F21" s="6">
        <f t="shared" si="0"/>
        <v>11739550.426538318</v>
      </c>
      <c r="G21" s="7">
        <v>918312730</v>
      </c>
      <c r="H21" s="1" t="s">
        <v>19</v>
      </c>
      <c r="I21" s="12">
        <v>11739550.426538318</v>
      </c>
      <c r="J21" s="12">
        <f t="shared" ref="J21:L24" si="3">$I21/3</f>
        <v>3913183.4755127728</v>
      </c>
      <c r="K21" s="12">
        <f t="shared" si="3"/>
        <v>3913183.4755127728</v>
      </c>
      <c r="L21" s="12">
        <f t="shared" si="3"/>
        <v>3913183.4755127728</v>
      </c>
    </row>
    <row r="22" spans="1:12" x14ac:dyDescent="0.25">
      <c r="A22" s="1" t="s">
        <v>20</v>
      </c>
      <c r="B22" s="1">
        <v>882783022</v>
      </c>
      <c r="C22" s="6">
        <v>18878</v>
      </c>
      <c r="D22" s="6">
        <f>C22*(SUM('Forutsetninger for beregninger'!$C$8:$C$10)/SUM('Forutsetninger for beregninger'!$C$8:$C$19))</f>
        <v>6468.880842220271</v>
      </c>
      <c r="E22" s="15">
        <f>VLOOKUP(A22,[1]SolverQ1!$B$8:$E$98,3,FALSE)</f>
        <v>1939.0206439999999</v>
      </c>
      <c r="F22" s="6">
        <f t="shared" si="0"/>
        <v>10279185.201864118</v>
      </c>
      <c r="G22" s="7">
        <v>882783022</v>
      </c>
      <c r="H22" s="1" t="s">
        <v>20</v>
      </c>
      <c r="I22" s="12">
        <v>10279185.201864118</v>
      </c>
      <c r="J22" s="12">
        <f t="shared" si="3"/>
        <v>3426395.0672880393</v>
      </c>
      <c r="K22" s="12">
        <f t="shared" si="3"/>
        <v>3426395.0672880393</v>
      </c>
      <c r="L22" s="12">
        <f t="shared" si="3"/>
        <v>3426395.0672880393</v>
      </c>
    </row>
    <row r="23" spans="1:12" x14ac:dyDescent="0.25">
      <c r="A23" s="1" t="s">
        <v>21</v>
      </c>
      <c r="B23" s="1">
        <v>966731508</v>
      </c>
      <c r="C23" s="6">
        <v>12300</v>
      </c>
      <c r="D23" s="6">
        <f>C23*(SUM('Forutsetninger for beregninger'!$C$8:$C$10)/SUM('Forutsetninger for beregninger'!$C$8:$C$19))</f>
        <v>4214.8127110556907</v>
      </c>
      <c r="E23" s="15">
        <f>VLOOKUP(A23,[1]SolverQ1!$B$8:$E$98,3,FALSE)</f>
        <v>1939.0206439999999</v>
      </c>
      <c r="F23" s="6">
        <f t="shared" si="0"/>
        <v>6697424.4084610995</v>
      </c>
      <c r="G23" s="7">
        <v>966731508</v>
      </c>
      <c r="H23" s="1" t="s">
        <v>21</v>
      </c>
      <c r="I23" s="12">
        <v>6697424.4084610995</v>
      </c>
      <c r="J23" s="12">
        <f t="shared" si="3"/>
        <v>2232474.8028203663</v>
      </c>
      <c r="K23" s="12">
        <f t="shared" si="3"/>
        <v>2232474.8028203663</v>
      </c>
      <c r="L23" s="12">
        <f t="shared" si="3"/>
        <v>2232474.8028203663</v>
      </c>
    </row>
    <row r="24" spans="1:12" x14ac:dyDescent="0.25">
      <c r="A24" s="1" t="s">
        <v>22</v>
      </c>
      <c r="B24" s="1">
        <v>915635857</v>
      </c>
      <c r="C24" s="6">
        <v>116549</v>
      </c>
      <c r="D24" s="6">
        <f>C24*(SUM('Forutsetninger for beregninger'!$C$8:$C$10)/SUM('Forutsetninger for beregninger'!$C$8:$C$19))</f>
        <v>39937.577777303231</v>
      </c>
      <c r="E24" s="15">
        <f>VLOOKUP(A24,[1]SolverQ1!$B$8:$E$98,3,FALSE)</f>
        <v>1939.0206439999999</v>
      </c>
      <c r="F24" s="6">
        <f t="shared" si="0"/>
        <v>63461635.559490465</v>
      </c>
      <c r="G24" s="7">
        <v>915635857</v>
      </c>
      <c r="H24" s="1" t="s">
        <v>22</v>
      </c>
      <c r="I24" s="12">
        <v>72720416.424650833</v>
      </c>
      <c r="J24" s="12">
        <f t="shared" si="3"/>
        <v>24240138.808216944</v>
      </c>
      <c r="K24" s="12">
        <f t="shared" si="3"/>
        <v>24240138.808216944</v>
      </c>
      <c r="L24" s="12">
        <f t="shared" si="3"/>
        <v>24240138.808216944</v>
      </c>
    </row>
    <row r="25" spans="1:12" x14ac:dyDescent="0.25">
      <c r="A25" s="1" t="s">
        <v>60</v>
      </c>
      <c r="B25" s="1">
        <v>976723805</v>
      </c>
      <c r="C25" s="6">
        <v>17004</v>
      </c>
      <c r="D25" s="6">
        <f>C25*(SUM('Forutsetninger for beregninger'!$C$8:$C$10)/SUM('Forutsetninger for beregninger'!$C$8:$C$19))</f>
        <v>5826.7215722594283</v>
      </c>
      <c r="E25" s="15">
        <f>VLOOKUP(A25,[1]SolverQ1!$B$8:$E$98,3,FALSE)</f>
        <v>1939.0206439999999</v>
      </c>
      <c r="F25" s="6">
        <f t="shared" si="0"/>
        <v>9258780.8651603684</v>
      </c>
      <c r="G25" s="7">
        <v>915635857</v>
      </c>
      <c r="H25" s="1" t="s">
        <v>22</v>
      </c>
      <c r="I25" s="12"/>
      <c r="J25" s="12"/>
      <c r="K25" s="12"/>
      <c r="L25" s="12"/>
    </row>
    <row r="26" spans="1:12" x14ac:dyDescent="0.25">
      <c r="A26" s="1" t="s">
        <v>23</v>
      </c>
      <c r="B26" s="1">
        <v>923354204</v>
      </c>
      <c r="C26" s="6">
        <v>46940</v>
      </c>
      <c r="D26" s="6">
        <f>C26*(SUM('Forutsetninger for beregninger'!$C$8:$C$10)/SUM('Forutsetninger for beregninger'!$C$8:$C$19))</f>
        <v>16084.82184202879</v>
      </c>
      <c r="E26" s="15">
        <f>VLOOKUP(A26,[1]SolverQ1!$B$8:$E$98,3,FALSE)</f>
        <v>919.18204400000002</v>
      </c>
      <c r="F26" s="6">
        <f t="shared" si="0"/>
        <v>9155191.7734217923</v>
      </c>
      <c r="G26" s="7">
        <v>923354204</v>
      </c>
      <c r="H26" s="1" t="s">
        <v>23</v>
      </c>
      <c r="I26" s="12">
        <v>9155191.7734217923</v>
      </c>
      <c r="J26" s="12">
        <f t="shared" ref="J26:L28" si="4">$I26/3</f>
        <v>3051730.5911405976</v>
      </c>
      <c r="K26" s="12">
        <f t="shared" si="4"/>
        <v>3051730.5911405976</v>
      </c>
      <c r="L26" s="12">
        <f t="shared" si="4"/>
        <v>3051730.5911405976</v>
      </c>
    </row>
    <row r="27" spans="1:12" x14ac:dyDescent="0.25">
      <c r="A27" s="1" t="s">
        <v>24</v>
      </c>
      <c r="B27" s="1">
        <v>987626844</v>
      </c>
      <c r="C27" s="6">
        <v>47467</v>
      </c>
      <c r="D27" s="6">
        <f>C27*(SUM('Forutsetninger for beregninger'!$C$8:$C$10)/SUM('Forutsetninger for beregninger'!$C$8:$C$19))</f>
        <v>16265.407719974022</v>
      </c>
      <c r="E27" s="15">
        <f>VLOOKUP(A27,[1]SolverQ1!$B$8:$E$98,3,FALSE)</f>
        <v>1939.0206439999999</v>
      </c>
      <c r="F27" s="6">
        <f t="shared" si="0"/>
        <v>25846068.650115691</v>
      </c>
      <c r="G27" s="7">
        <v>987626844</v>
      </c>
      <c r="H27" s="1" t="s">
        <v>24</v>
      </c>
      <c r="I27" s="12">
        <v>25846068.650115691</v>
      </c>
      <c r="J27" s="12">
        <f t="shared" si="4"/>
        <v>8615356.216705231</v>
      </c>
      <c r="K27" s="12">
        <f t="shared" si="4"/>
        <v>8615356.216705231</v>
      </c>
      <c r="L27" s="12">
        <f t="shared" si="4"/>
        <v>8615356.216705231</v>
      </c>
    </row>
    <row r="28" spans="1:12" x14ac:dyDescent="0.25">
      <c r="A28" s="1" t="s">
        <v>25</v>
      </c>
      <c r="B28" s="1">
        <v>925549738</v>
      </c>
      <c r="C28" s="6">
        <v>13325</v>
      </c>
      <c r="D28" s="6">
        <f>C28*(SUM('Forutsetninger for beregninger'!$C$8:$C$10)/SUM('Forutsetninger for beregninger'!$C$8:$C$19))</f>
        <v>4566.0471036436647</v>
      </c>
      <c r="E28" s="15">
        <f>VLOOKUP(A28,[1]SolverQ1!$B$8:$E$98,3,FALSE)</f>
        <v>1939.0206439999999</v>
      </c>
      <c r="F28" s="6">
        <f t="shared" si="0"/>
        <v>7255543.109166191</v>
      </c>
      <c r="G28" s="7">
        <v>925549738</v>
      </c>
      <c r="H28" s="1" t="s">
        <v>25</v>
      </c>
      <c r="I28" s="12">
        <v>7255543.109166191</v>
      </c>
      <c r="J28" s="12">
        <f t="shared" si="4"/>
        <v>2418514.3697220637</v>
      </c>
      <c r="K28" s="12">
        <f t="shared" si="4"/>
        <v>2418514.3697220637</v>
      </c>
      <c r="L28" s="12">
        <f t="shared" si="4"/>
        <v>2418514.3697220637</v>
      </c>
    </row>
    <row r="29" spans="1:12" x14ac:dyDescent="0.25">
      <c r="A29" s="1" t="s">
        <v>2</v>
      </c>
      <c r="B29" s="1">
        <v>982974011</v>
      </c>
      <c r="C29" s="6">
        <v>299107</v>
      </c>
      <c r="D29" s="6">
        <f>C29*(SUM('Forutsetninger for beregninger'!$C$8:$C$10)/SUM('Forutsetninger for beregninger'!$C$8:$C$19))</f>
        <v>102494.30776957191</v>
      </c>
      <c r="E29" s="15">
        <f>VLOOKUP(A29,[1]SolverQ1!$B$8:$E$98,3,FALSE)</f>
        <v>1939.0206439999999</v>
      </c>
      <c r="F29" s="6">
        <f t="shared" si="0"/>
        <v>162865570.93833935</v>
      </c>
      <c r="G29" s="7">
        <v>981915550</v>
      </c>
      <c r="H29" s="1" t="s">
        <v>149</v>
      </c>
      <c r="I29" s="12"/>
      <c r="J29" s="12"/>
      <c r="K29" s="12"/>
      <c r="L29" s="12"/>
    </row>
    <row r="30" spans="1:12" x14ac:dyDescent="0.25">
      <c r="A30" s="1" t="s">
        <v>26</v>
      </c>
      <c r="B30" s="1">
        <v>981915550</v>
      </c>
      <c r="C30" s="6">
        <v>187889</v>
      </c>
      <c r="D30" s="6">
        <f>C30*(SUM('Forutsetninger for beregninger'!$C$8:$C$10)/SUM('Forutsetninger for beregninger'!$C$8:$C$19))</f>
        <v>64383.491501426237</v>
      </c>
      <c r="E30" s="15">
        <f>VLOOKUP(A30,[1]SolverQ1!$B$8:$E$98,3,FALSE)</f>
        <v>1928.6533967103769</v>
      </c>
      <c r="F30" s="6">
        <f t="shared" si="0"/>
        <v>101639217.55080022</v>
      </c>
      <c r="G30" s="7">
        <v>981915550</v>
      </c>
      <c r="H30" s="1" t="s">
        <v>149</v>
      </c>
      <c r="I30" s="12">
        <v>264504788.48913956</v>
      </c>
      <c r="J30" s="12">
        <f t="shared" ref="J30:L49" si="5">$I30/3</f>
        <v>88168262.829713181</v>
      </c>
      <c r="K30" s="12">
        <f t="shared" si="5"/>
        <v>88168262.829713181</v>
      </c>
      <c r="L30" s="12">
        <f t="shared" si="5"/>
        <v>88168262.829713181</v>
      </c>
    </row>
    <row r="31" spans="1:12" x14ac:dyDescent="0.25">
      <c r="A31" s="1" t="s">
        <v>27</v>
      </c>
      <c r="B31" s="1">
        <v>953681781</v>
      </c>
      <c r="C31" s="6">
        <v>17008</v>
      </c>
      <c r="D31" s="6">
        <f>C31*(SUM('Forutsetninger for beregninger'!$C$8:$C$10)/SUM('Forutsetninger for beregninger'!$C$8:$C$19))</f>
        <v>5828.092243059772</v>
      </c>
      <c r="E31" s="15">
        <f>VLOOKUP(A31,[1]SolverQ1!$B$8:$E$98,3,FALSE)</f>
        <v>1939.0206439999999</v>
      </c>
      <c r="F31" s="6">
        <f t="shared" si="0"/>
        <v>9260958.889358243</v>
      </c>
      <c r="G31" s="7">
        <v>953681781</v>
      </c>
      <c r="H31" s="1" t="s">
        <v>27</v>
      </c>
      <c r="I31" s="12">
        <v>9260958.889358243</v>
      </c>
      <c r="J31" s="12">
        <f t="shared" si="5"/>
        <v>3086986.2964527477</v>
      </c>
      <c r="K31" s="12">
        <f t="shared" si="5"/>
        <v>3086986.2964527477</v>
      </c>
      <c r="L31" s="12">
        <f t="shared" si="5"/>
        <v>3086986.2964527477</v>
      </c>
    </row>
    <row r="32" spans="1:12" x14ac:dyDescent="0.25">
      <c r="A32" s="1" t="s">
        <v>28</v>
      </c>
      <c r="B32" s="1">
        <v>976894677</v>
      </c>
      <c r="C32" s="6">
        <v>647</v>
      </c>
      <c r="D32" s="6">
        <f>C32*(SUM('Forutsetninger for beregninger'!$C$8:$C$10)/SUM('Forutsetninger for beregninger'!$C$8:$C$19))</f>
        <v>221.70600195553106</v>
      </c>
      <c r="E32" s="15">
        <f>VLOOKUP(A32,[1]SolverQ1!$B$8:$E$98,3,FALSE)</f>
        <v>1925.8783940000001</v>
      </c>
      <c r="F32" s="6">
        <f t="shared" si="0"/>
        <v>349381.69830184319</v>
      </c>
      <c r="G32" s="7">
        <v>976894677</v>
      </c>
      <c r="H32" s="1" t="s">
        <v>28</v>
      </c>
      <c r="I32" s="12">
        <v>349381.69830184319</v>
      </c>
      <c r="J32" s="12">
        <f t="shared" si="5"/>
        <v>116460.56610061439</v>
      </c>
      <c r="K32" s="12">
        <f t="shared" si="5"/>
        <v>116460.56610061439</v>
      </c>
      <c r="L32" s="12">
        <f t="shared" si="5"/>
        <v>116460.56610061439</v>
      </c>
    </row>
    <row r="33" spans="1:12" x14ac:dyDescent="0.25">
      <c r="A33" s="1" t="s">
        <v>29</v>
      </c>
      <c r="B33" s="1">
        <v>971589752</v>
      </c>
      <c r="C33" s="6">
        <v>37918</v>
      </c>
      <c r="D33" s="6">
        <f>C33*(SUM('Forutsetninger for beregninger'!$C$8:$C$10)/SUM('Forutsetninger for beregninger'!$C$8:$C$19))</f>
        <v>12993.273851854447</v>
      </c>
      <c r="E33" s="15">
        <f>VLOOKUP(A33,[1]SolverQ1!$B$8:$E$98,3,FALSE)</f>
        <v>1925.8783940000001</v>
      </c>
      <c r="F33" s="6">
        <f t="shared" si="0"/>
        <v>20475819.530462582</v>
      </c>
      <c r="G33" s="7">
        <v>971589752</v>
      </c>
      <c r="H33" s="1" t="s">
        <v>29</v>
      </c>
      <c r="I33" s="12">
        <v>20475819.530462582</v>
      </c>
      <c r="J33" s="12">
        <f t="shared" si="5"/>
        <v>6825273.1768208602</v>
      </c>
      <c r="K33" s="12">
        <f t="shared" si="5"/>
        <v>6825273.1768208602</v>
      </c>
      <c r="L33" s="12">
        <f t="shared" si="5"/>
        <v>6825273.1768208602</v>
      </c>
    </row>
    <row r="34" spans="1:12" x14ac:dyDescent="0.25">
      <c r="A34" s="1" t="s">
        <v>30</v>
      </c>
      <c r="B34" s="1">
        <v>924004150</v>
      </c>
      <c r="C34" s="6">
        <v>7053</v>
      </c>
      <c r="D34" s="6">
        <f>C34*(SUM('Forutsetninger for beregninger'!$C$8:$C$10)/SUM('Forutsetninger for beregninger'!$C$8:$C$19))</f>
        <v>2416.8352887053488</v>
      </c>
      <c r="E34" s="15">
        <f>VLOOKUP(A34,[1]SolverQ1!$B$8:$E$98,3,FALSE)</f>
        <v>1939.0206439999999</v>
      </c>
      <c r="F34" s="6">
        <f t="shared" si="0"/>
        <v>3840401.1669004993</v>
      </c>
      <c r="G34" s="7">
        <v>924004150</v>
      </c>
      <c r="H34" s="1" t="s">
        <v>30</v>
      </c>
      <c r="I34" s="12">
        <v>3840401.1669004993</v>
      </c>
      <c r="J34" s="12">
        <f t="shared" si="5"/>
        <v>1280133.7223001665</v>
      </c>
      <c r="K34" s="12">
        <f t="shared" si="5"/>
        <v>1280133.7223001665</v>
      </c>
      <c r="L34" s="12">
        <f t="shared" si="5"/>
        <v>1280133.7223001665</v>
      </c>
    </row>
    <row r="35" spans="1:12" x14ac:dyDescent="0.25">
      <c r="A35" s="1" t="s">
        <v>31</v>
      </c>
      <c r="B35" s="1">
        <v>923050612</v>
      </c>
      <c r="C35" s="6">
        <v>5560</v>
      </c>
      <c r="D35" s="6">
        <f>C35*(SUM('Forutsetninger for beregninger'!$C$8:$C$10)/SUM('Forutsetninger for beregninger'!$C$8:$C$19))</f>
        <v>1905.2324124772067</v>
      </c>
      <c r="E35" s="15">
        <f>VLOOKUP(A35,[1]SolverQ1!$B$8:$E$98,3,FALSE)</f>
        <v>1925.8783940000001</v>
      </c>
      <c r="F35" s="6">
        <f t="shared" ref="F35:F66" si="6">((E35-350)*D35)</f>
        <v>3002414.5943713263</v>
      </c>
      <c r="G35" s="7">
        <v>923050612</v>
      </c>
      <c r="H35" s="1" t="s">
        <v>31</v>
      </c>
      <c r="I35" s="12">
        <v>3002414.5943713263</v>
      </c>
      <c r="J35" s="12">
        <f t="shared" si="5"/>
        <v>1000804.8647904421</v>
      </c>
      <c r="K35" s="12">
        <f t="shared" si="5"/>
        <v>1000804.8647904421</v>
      </c>
      <c r="L35" s="12">
        <f t="shared" si="5"/>
        <v>1000804.8647904421</v>
      </c>
    </row>
    <row r="36" spans="1:12" x14ac:dyDescent="0.25">
      <c r="A36" s="1" t="s">
        <v>32</v>
      </c>
      <c r="B36" s="1">
        <v>998509289</v>
      </c>
      <c r="C36" s="6">
        <v>10957</v>
      </c>
      <c r="D36" s="6">
        <f>C36*(SUM('Forutsetninger for beregninger'!$C$8:$C$10)/SUM('Forutsetninger for beregninger'!$C$8:$C$19))</f>
        <v>3754.6099898404232</v>
      </c>
      <c r="E36" s="15">
        <f>VLOOKUP(A36,[1]SolverQ1!$B$8:$E$98,3,FALSE)</f>
        <v>1939.0206439999999</v>
      </c>
      <c r="F36" s="6">
        <f t="shared" si="6"/>
        <v>5966152.7840250628</v>
      </c>
      <c r="G36" s="7">
        <v>998509289</v>
      </c>
      <c r="H36" s="1" t="s">
        <v>32</v>
      </c>
      <c r="I36" s="12">
        <v>5966152.7840250628</v>
      </c>
      <c r="J36" s="12">
        <f t="shared" si="5"/>
        <v>1988717.594675021</v>
      </c>
      <c r="K36" s="12">
        <f t="shared" si="5"/>
        <v>1988717.594675021</v>
      </c>
      <c r="L36" s="12">
        <f t="shared" si="5"/>
        <v>1988717.594675021</v>
      </c>
    </row>
    <row r="37" spans="1:12" x14ac:dyDescent="0.25">
      <c r="A37" s="1" t="s">
        <v>33</v>
      </c>
      <c r="B37" s="1">
        <v>917537534</v>
      </c>
      <c r="C37" s="6">
        <v>9279</v>
      </c>
      <c r="D37" s="6">
        <f>C37*(SUM('Forutsetninger for beregninger'!$C$8:$C$10)/SUM('Forutsetninger for beregninger'!$C$8:$C$19))</f>
        <v>3179.6135890964028</v>
      </c>
      <c r="E37" s="15">
        <f>VLOOKUP(A37,[1]SolverQ1!$B$8:$E$98,3,FALSE)</f>
        <v>1927.7777104403494</v>
      </c>
      <c r="F37" s="6">
        <f t="shared" si="6"/>
        <v>5016723.4486895446</v>
      </c>
      <c r="G37" s="7">
        <v>917537534</v>
      </c>
      <c r="H37" s="1" t="s">
        <v>33</v>
      </c>
      <c r="I37" s="12">
        <v>5016723.4486895446</v>
      </c>
      <c r="J37" s="12">
        <f t="shared" si="5"/>
        <v>1672241.1495631814</v>
      </c>
      <c r="K37" s="12">
        <f t="shared" si="5"/>
        <v>1672241.1495631814</v>
      </c>
      <c r="L37" s="12">
        <f t="shared" si="5"/>
        <v>1672241.1495631814</v>
      </c>
    </row>
    <row r="38" spans="1:12" x14ac:dyDescent="0.25">
      <c r="A38" s="1" t="s">
        <v>34</v>
      </c>
      <c r="B38" s="1">
        <v>930187240</v>
      </c>
      <c r="C38" s="6">
        <v>2264</v>
      </c>
      <c r="D38" s="6">
        <f>C38*(SUM('Forutsetninger for beregninger'!$C$8:$C$10)/SUM('Forutsetninger for beregninger'!$C$8:$C$19))</f>
        <v>775.79967299431576</v>
      </c>
      <c r="E38" s="15">
        <f>VLOOKUP(A38,[1]SolverQ1!$B$8:$E$98,3,FALSE)</f>
        <v>1939.0206439999999</v>
      </c>
      <c r="F38" s="6">
        <f t="shared" si="6"/>
        <v>1232761.695996417</v>
      </c>
      <c r="G38" s="7">
        <v>930187240</v>
      </c>
      <c r="H38" s="1" t="s">
        <v>34</v>
      </c>
      <c r="I38" s="12">
        <v>1232761.695996417</v>
      </c>
      <c r="J38" s="12">
        <f t="shared" si="5"/>
        <v>410920.56533213897</v>
      </c>
      <c r="K38" s="12">
        <f t="shared" si="5"/>
        <v>410920.56533213897</v>
      </c>
      <c r="L38" s="12">
        <f t="shared" si="5"/>
        <v>410920.56533213897</v>
      </c>
    </row>
    <row r="39" spans="1:12" x14ac:dyDescent="0.25">
      <c r="A39" s="1" t="s">
        <v>35</v>
      </c>
      <c r="B39" s="1">
        <v>985411131</v>
      </c>
      <c r="C39" s="6">
        <v>73413</v>
      </c>
      <c r="D39" s="6">
        <f>C39*(SUM('Forutsetninger for beregninger'!$C$8:$C$10)/SUM('Forutsetninger for beregninger'!$C$8:$C$19))</f>
        <v>25156.263866400928</v>
      </c>
      <c r="E39" s="15">
        <f>VLOOKUP(A39,[1]SolverQ1!$B$8:$E$98,3,FALSE)</f>
        <v>568.23140000000012</v>
      </c>
      <c r="F39" s="6">
        <f t="shared" si="6"/>
        <v>5489886.6823340906</v>
      </c>
      <c r="G39" s="7">
        <v>985411131</v>
      </c>
      <c r="H39" s="1" t="s">
        <v>35</v>
      </c>
      <c r="I39" s="12">
        <v>5489886.6823340906</v>
      </c>
      <c r="J39" s="12">
        <f t="shared" si="5"/>
        <v>1829962.2274446969</v>
      </c>
      <c r="K39" s="12">
        <f t="shared" si="5"/>
        <v>1829962.2274446969</v>
      </c>
      <c r="L39" s="12">
        <f t="shared" si="5"/>
        <v>1829962.2274446969</v>
      </c>
    </row>
    <row r="40" spans="1:12" x14ac:dyDescent="0.25">
      <c r="A40" s="1" t="s">
        <v>36</v>
      </c>
      <c r="B40" s="1">
        <v>919415096</v>
      </c>
      <c r="C40" s="6">
        <v>12654</v>
      </c>
      <c r="D40" s="6">
        <f>C40*(SUM('Forutsetninger for beregninger'!$C$8:$C$10)/SUM('Forutsetninger for beregninger'!$C$8:$C$19))</f>
        <v>4336.1170768860738</v>
      </c>
      <c r="E40" s="15">
        <f>VLOOKUP(A40,[1]SolverQ1!$B$8:$E$98,3,FALSE)</f>
        <v>1925.8783940000001</v>
      </c>
      <c r="F40" s="6">
        <f t="shared" si="6"/>
        <v>6833193.2153192004</v>
      </c>
      <c r="G40" s="7">
        <v>919415096</v>
      </c>
      <c r="H40" s="1" t="s">
        <v>151</v>
      </c>
      <c r="I40" s="12">
        <v>6833193.2153192004</v>
      </c>
      <c r="J40" s="12">
        <f t="shared" si="5"/>
        <v>2277731.0717730667</v>
      </c>
      <c r="K40" s="12">
        <f t="shared" si="5"/>
        <v>2277731.0717730667</v>
      </c>
      <c r="L40" s="12">
        <f t="shared" si="5"/>
        <v>2277731.0717730667</v>
      </c>
    </row>
    <row r="41" spans="1:12" x14ac:dyDescent="0.25">
      <c r="A41" s="1" t="s">
        <v>37</v>
      </c>
      <c r="B41" s="1">
        <v>914385261</v>
      </c>
      <c r="C41" s="6">
        <v>9168</v>
      </c>
      <c r="D41" s="6">
        <f>C41*(SUM('Forutsetninger for beregninger'!$C$8:$C$10)/SUM('Forutsetninger for beregninger'!$C$8:$C$19))</f>
        <v>3141.577474386876</v>
      </c>
      <c r="E41" s="15">
        <f>VLOOKUP(A41,[1]SolverQ1!$B$8:$E$98,3,FALSE)</f>
        <v>568.23140000000012</v>
      </c>
      <c r="F41" s="6">
        <f t="shared" si="6"/>
        <v>685590.85044391244</v>
      </c>
      <c r="G41" s="7">
        <v>914385261</v>
      </c>
      <c r="H41" s="1" t="s">
        <v>37</v>
      </c>
      <c r="I41" s="12">
        <v>685590.85044391244</v>
      </c>
      <c r="J41" s="12">
        <f t="shared" si="5"/>
        <v>228530.28348130416</v>
      </c>
      <c r="K41" s="12">
        <f t="shared" si="5"/>
        <v>228530.28348130416</v>
      </c>
      <c r="L41" s="12">
        <f t="shared" si="5"/>
        <v>228530.28348130416</v>
      </c>
    </row>
    <row r="42" spans="1:12" x14ac:dyDescent="0.25">
      <c r="A42" s="1" t="s">
        <v>38</v>
      </c>
      <c r="B42" s="1">
        <v>824914982</v>
      </c>
      <c r="C42" s="6">
        <v>8769</v>
      </c>
      <c r="D42" s="6">
        <f>C42*(SUM('Forutsetninger for beregninger'!$C$8:$C$10)/SUM('Forutsetninger for beregninger'!$C$8:$C$19))</f>
        <v>3004.8530620526303</v>
      </c>
      <c r="E42" s="15">
        <f>VLOOKUP(A42,[1]SolverQ1!$B$8:$E$98,3,FALSE)</f>
        <v>1939.0206439999999</v>
      </c>
      <c r="F42" s="6">
        <f t="shared" si="6"/>
        <v>4774773.5477882428</v>
      </c>
      <c r="G42" s="7">
        <v>824914982</v>
      </c>
      <c r="H42" s="1" t="s">
        <v>38</v>
      </c>
      <c r="I42" s="12">
        <v>4774773.5477882428</v>
      </c>
      <c r="J42" s="12">
        <f t="shared" si="5"/>
        <v>1591591.1825960809</v>
      </c>
      <c r="K42" s="12">
        <f t="shared" si="5"/>
        <v>1591591.1825960809</v>
      </c>
      <c r="L42" s="12">
        <f t="shared" si="5"/>
        <v>1591591.1825960809</v>
      </c>
    </row>
    <row r="43" spans="1:12" x14ac:dyDescent="0.25">
      <c r="A43" s="1" t="s">
        <v>39</v>
      </c>
      <c r="B43" s="1">
        <v>977285712</v>
      </c>
      <c r="C43" s="6">
        <v>14648</v>
      </c>
      <c r="D43" s="6">
        <f>C43*(SUM('Forutsetninger for beregninger'!$C$8:$C$10)/SUM('Forutsetninger for beregninger'!$C$8:$C$19))</f>
        <v>5019.3964708572166</v>
      </c>
      <c r="E43" s="15">
        <f>VLOOKUP(A43,[1]SolverQ1!$B$8:$E$98,3,FALSE)</f>
        <v>1939.0206439999999</v>
      </c>
      <c r="F43" s="6">
        <f t="shared" si="6"/>
        <v>7975924.6126128612</v>
      </c>
      <c r="G43" s="7">
        <v>977285712</v>
      </c>
      <c r="H43" s="1" t="s">
        <v>39</v>
      </c>
      <c r="I43" s="12">
        <v>7975924.6126128612</v>
      </c>
      <c r="J43" s="12">
        <f t="shared" si="5"/>
        <v>2658641.5375376204</v>
      </c>
      <c r="K43" s="12">
        <f t="shared" si="5"/>
        <v>2658641.5375376204</v>
      </c>
      <c r="L43" s="12">
        <f t="shared" si="5"/>
        <v>2658641.5375376204</v>
      </c>
    </row>
    <row r="44" spans="1:12" x14ac:dyDescent="0.25">
      <c r="A44" s="1" t="s">
        <v>40</v>
      </c>
      <c r="B44" s="1">
        <v>923436596</v>
      </c>
      <c r="C44" s="6">
        <v>15969</v>
      </c>
      <c r="D44" s="6">
        <f>C44*(SUM('Forutsetninger for beregninger'!$C$8:$C$10)/SUM('Forutsetninger for beregninger'!$C$8:$C$19))</f>
        <v>5472.0605026705962</v>
      </c>
      <c r="E44" s="15">
        <f>VLOOKUP(A44,[1]SolverQ1!$B$8:$E$98,3,FALSE)</f>
        <v>1931.4847334984031</v>
      </c>
      <c r="F44" s="6">
        <f t="shared" si="6"/>
        <v>8653980.1457531452</v>
      </c>
      <c r="G44" s="7">
        <v>923436596</v>
      </c>
      <c r="H44" s="1" t="s">
        <v>40</v>
      </c>
      <c r="I44" s="12">
        <v>8653980.1457531452</v>
      </c>
      <c r="J44" s="12">
        <f t="shared" si="5"/>
        <v>2884660.0485843816</v>
      </c>
      <c r="K44" s="12">
        <f t="shared" si="5"/>
        <v>2884660.0485843816</v>
      </c>
      <c r="L44" s="12">
        <f t="shared" si="5"/>
        <v>2884660.0485843816</v>
      </c>
    </row>
    <row r="45" spans="1:12" x14ac:dyDescent="0.25">
      <c r="A45" s="1" t="s">
        <v>41</v>
      </c>
      <c r="B45" s="1">
        <v>923789324</v>
      </c>
      <c r="C45" s="6">
        <v>7639</v>
      </c>
      <c r="D45" s="6">
        <f>C45*(SUM('Forutsetninger for beregninger'!$C$8:$C$10)/SUM('Forutsetninger for beregninger'!$C$8:$C$19))</f>
        <v>2617.6385609556442</v>
      </c>
      <c r="E45" s="15">
        <f>VLOOKUP(A45,[1]SolverQ1!$B$8:$E$98,3,FALSE)</f>
        <v>1925.8783940000001</v>
      </c>
      <c r="F45" s="6">
        <f t="shared" si="6"/>
        <v>4125080.0515112518</v>
      </c>
      <c r="G45" s="7">
        <v>923789324</v>
      </c>
      <c r="H45" s="1" t="s">
        <v>41</v>
      </c>
      <c r="I45" s="12">
        <v>4125080.0515112518</v>
      </c>
      <c r="J45" s="12">
        <f t="shared" si="5"/>
        <v>1375026.6838370839</v>
      </c>
      <c r="K45" s="12">
        <f t="shared" si="5"/>
        <v>1375026.6838370839</v>
      </c>
      <c r="L45" s="12">
        <f t="shared" si="5"/>
        <v>1375026.6838370839</v>
      </c>
    </row>
    <row r="46" spans="1:12" x14ac:dyDescent="0.25">
      <c r="A46" s="1" t="s">
        <v>42</v>
      </c>
      <c r="B46" s="1">
        <v>923152601</v>
      </c>
      <c r="C46" s="6">
        <v>16887</v>
      </c>
      <c r="D46" s="6">
        <f>C46*(SUM('Forutsetninger for beregninger'!$C$8:$C$10)/SUM('Forutsetninger for beregninger'!$C$8:$C$19))</f>
        <v>5786.6294513493867</v>
      </c>
      <c r="E46" s="15">
        <f>VLOOKUP(A46,[1]SolverQ1!$B$8:$E$98,3,FALSE)</f>
        <v>568.23140000000012</v>
      </c>
      <c r="F46" s="6">
        <f t="shared" si="6"/>
        <v>1262824.2464492093</v>
      </c>
      <c r="G46" s="7">
        <v>923152601</v>
      </c>
      <c r="H46" s="1" t="s">
        <v>42</v>
      </c>
      <c r="I46" s="12">
        <v>1262824.2464492093</v>
      </c>
      <c r="J46" s="12">
        <f t="shared" si="5"/>
        <v>420941.41548306978</v>
      </c>
      <c r="K46" s="12">
        <f t="shared" si="5"/>
        <v>420941.41548306978</v>
      </c>
      <c r="L46" s="12">
        <f t="shared" si="5"/>
        <v>420941.41548306978</v>
      </c>
    </row>
    <row r="47" spans="1:12" x14ac:dyDescent="0.25">
      <c r="A47" s="1" t="s">
        <v>43</v>
      </c>
      <c r="B47" s="1">
        <v>979422679</v>
      </c>
      <c r="C47" s="6">
        <v>351718</v>
      </c>
      <c r="D47" s="6">
        <f>C47*(SUM('Forutsetninger for beregninger'!$C$8:$C$10)/SUM('Forutsetninger for beregninger'!$C$8:$C$19))</f>
        <v>120522.39813878744</v>
      </c>
      <c r="E47" s="15">
        <f>VLOOKUP(A47,[1]SolverQ1!$B$8:$E$98,3,FALSE)</f>
        <v>1939.0206439999999</v>
      </c>
      <c r="F47" s="6">
        <f t="shared" si="6"/>
        <v>191512578.70692042</v>
      </c>
      <c r="G47" s="7">
        <v>979422679</v>
      </c>
      <c r="H47" s="1" t="s">
        <v>43</v>
      </c>
      <c r="I47" s="12">
        <v>191512578.70692042</v>
      </c>
      <c r="J47" s="12">
        <f t="shared" si="5"/>
        <v>63837526.235640138</v>
      </c>
      <c r="K47" s="12">
        <f t="shared" si="5"/>
        <v>63837526.235640138</v>
      </c>
      <c r="L47" s="12">
        <f t="shared" si="5"/>
        <v>63837526.235640138</v>
      </c>
    </row>
    <row r="48" spans="1:12" x14ac:dyDescent="0.25">
      <c r="A48" s="1" t="s">
        <v>44</v>
      </c>
      <c r="B48" s="1">
        <v>924868759</v>
      </c>
      <c r="C48" s="6">
        <v>16742</v>
      </c>
      <c r="D48" s="6">
        <f>C48*(SUM('Forutsetninger for beregninger'!$C$8:$C$10)/SUM('Forutsetninger for beregninger'!$C$8:$C$19))</f>
        <v>5736.9426348369416</v>
      </c>
      <c r="E48" s="15">
        <f>VLOOKUP(A48,[1]SolverQ1!$B$8:$E$98,3,FALSE)</f>
        <v>568.23140000000012</v>
      </c>
      <c r="F48" s="6">
        <f t="shared" si="6"/>
        <v>1251981.0229201552</v>
      </c>
      <c r="G48" s="7">
        <v>924868759</v>
      </c>
      <c r="H48" s="1" t="s">
        <v>44</v>
      </c>
      <c r="I48" s="12">
        <v>1251981.0229201552</v>
      </c>
      <c r="J48" s="12">
        <f t="shared" si="5"/>
        <v>417327.00764005171</v>
      </c>
      <c r="K48" s="12">
        <f t="shared" si="5"/>
        <v>417327.00764005171</v>
      </c>
      <c r="L48" s="12">
        <f t="shared" si="5"/>
        <v>417327.00764005171</v>
      </c>
    </row>
    <row r="49" spans="1:12" x14ac:dyDescent="0.25">
      <c r="A49" s="1" t="s">
        <v>45</v>
      </c>
      <c r="B49" s="1">
        <v>917424799</v>
      </c>
      <c r="C49" s="6">
        <v>142267</v>
      </c>
      <c r="D49" s="6">
        <f>C49*(SUM('Forutsetninger for beregninger'!$C$8:$C$10)/SUM('Forutsetninger for beregninger'!$C$8:$C$19))</f>
        <v>48750.305688110566</v>
      </c>
      <c r="E49" s="15">
        <f>VLOOKUP(A49,[1]SolverQ1!$B$8:$E$98,3,FALSE)</f>
        <v>568.23140000000012</v>
      </c>
      <c r="F49" s="6">
        <f t="shared" si="6"/>
        <v>10638847.460744338</v>
      </c>
      <c r="G49" s="7">
        <v>917424799</v>
      </c>
      <c r="H49" s="1" t="s">
        <v>45</v>
      </c>
      <c r="I49" s="12">
        <v>10638847.460744338</v>
      </c>
      <c r="J49" s="12">
        <f t="shared" si="5"/>
        <v>3546282.4869147795</v>
      </c>
      <c r="K49" s="12">
        <f t="shared" si="5"/>
        <v>3546282.4869147795</v>
      </c>
      <c r="L49" s="12">
        <f t="shared" si="5"/>
        <v>3546282.4869147795</v>
      </c>
    </row>
    <row r="50" spans="1:12" x14ac:dyDescent="0.25">
      <c r="A50" s="1" t="s">
        <v>46</v>
      </c>
      <c r="B50" s="1">
        <v>984882114</v>
      </c>
      <c r="C50" s="6">
        <v>98171</v>
      </c>
      <c r="D50" s="6">
        <f>C50*(SUM('Forutsetninger for beregninger'!$C$8:$C$10)/SUM('Forutsetninger for beregninger'!$C$8:$C$19))</f>
        <v>33640.030785125869</v>
      </c>
      <c r="E50" s="15">
        <f>VLOOKUP(A50,[1]SolverQ1!$B$8:$E$98,3,FALSE)</f>
        <v>1158.9326899443217</v>
      </c>
      <c r="F50" s="6">
        <f t="shared" si="6"/>
        <v>27212520.592821661</v>
      </c>
      <c r="G50" s="7">
        <v>984882114</v>
      </c>
      <c r="H50" s="1" t="s">
        <v>46</v>
      </c>
      <c r="I50" s="12">
        <v>27212520.592821661</v>
      </c>
      <c r="J50" s="12">
        <f t="shared" ref="J50:L69" si="7">$I50/3</f>
        <v>9070840.1976072211</v>
      </c>
      <c r="K50" s="12">
        <f t="shared" si="7"/>
        <v>9070840.1976072211</v>
      </c>
      <c r="L50" s="12">
        <f t="shared" si="7"/>
        <v>9070840.1976072211</v>
      </c>
    </row>
    <row r="51" spans="1:12" x14ac:dyDescent="0.25">
      <c r="A51" s="1" t="s">
        <v>47</v>
      </c>
      <c r="B51" s="1">
        <v>980038408</v>
      </c>
      <c r="C51" s="6">
        <v>256950</v>
      </c>
      <c r="D51" s="6">
        <f>C51*(SUM('Forutsetninger for beregninger'!$C$8:$C$10)/SUM('Forutsetninger for beregninger'!$C$8:$C$19))</f>
        <v>88048.465537053635</v>
      </c>
      <c r="E51" s="15">
        <f>VLOOKUP(A51,[1]SolverQ1!$B$8:$E$98,3,FALSE)</f>
        <v>1939.0206439999999</v>
      </c>
      <c r="F51" s="6">
        <f t="shared" si="6"/>
        <v>139910829.41090077</v>
      </c>
      <c r="G51" s="7">
        <v>980038408</v>
      </c>
      <c r="H51" s="1" t="s">
        <v>47</v>
      </c>
      <c r="I51" s="12">
        <v>139910829.41090077</v>
      </c>
      <c r="J51" s="12">
        <f t="shared" si="7"/>
        <v>46636943.136966921</v>
      </c>
      <c r="K51" s="12">
        <f t="shared" si="7"/>
        <v>46636943.136966921</v>
      </c>
      <c r="L51" s="12">
        <f t="shared" si="7"/>
        <v>46636943.136966921</v>
      </c>
    </row>
    <row r="52" spans="1:12" x14ac:dyDescent="0.25">
      <c r="A52" s="1" t="s">
        <v>48</v>
      </c>
      <c r="B52" s="1">
        <v>982897327</v>
      </c>
      <c r="C52" s="6">
        <v>34115</v>
      </c>
      <c r="D52" s="6">
        <f>C52*(SUM('Forutsetninger for beregninger'!$C$8:$C$10)/SUM('Forutsetninger for beregninger'!$C$8:$C$19))</f>
        <v>11690.10858842804</v>
      </c>
      <c r="E52" s="15">
        <f>VLOOKUP(A52,[1]SolverQ1!$B$8:$E$98,3,FALSE)</f>
        <v>568.23140000000012</v>
      </c>
      <c r="F52" s="6">
        <f t="shared" si="6"/>
        <v>2551148.7634046762</v>
      </c>
      <c r="G52" s="7">
        <v>982897327</v>
      </c>
      <c r="H52" s="1" t="s">
        <v>48</v>
      </c>
      <c r="I52" s="12">
        <v>2551148.7634046762</v>
      </c>
      <c r="J52" s="12">
        <f t="shared" si="7"/>
        <v>850382.92113489204</v>
      </c>
      <c r="K52" s="12">
        <f t="shared" si="7"/>
        <v>850382.92113489204</v>
      </c>
      <c r="L52" s="12">
        <f t="shared" si="7"/>
        <v>850382.92113489204</v>
      </c>
    </row>
    <row r="53" spans="1:12" x14ac:dyDescent="0.25">
      <c r="A53" s="1" t="s">
        <v>139</v>
      </c>
      <c r="B53" s="1">
        <v>924934867</v>
      </c>
      <c r="C53" s="6">
        <v>8135</v>
      </c>
      <c r="D53" s="6">
        <f>C53*(SUM('Forutsetninger for beregninger'!$C$8:$C$10)/SUM('Forutsetninger for beregninger'!$C$8:$C$19))</f>
        <v>2787.6017401982149</v>
      </c>
      <c r="E53" s="15">
        <f>VLOOKUP(A53,[1]SolverQ1!$B$8:$E$98,3,FALSE)</f>
        <v>568.23140000000012</v>
      </c>
      <c r="F53" s="6">
        <f t="shared" si="6"/>
        <v>608342.23040589306</v>
      </c>
      <c r="G53" s="7">
        <v>924934867</v>
      </c>
      <c r="H53" s="1" t="s">
        <v>139</v>
      </c>
      <c r="I53" s="12">
        <v>608342.23040589306</v>
      </c>
      <c r="J53" s="12">
        <f t="shared" si="7"/>
        <v>202780.74346863103</v>
      </c>
      <c r="K53" s="12">
        <f t="shared" si="7"/>
        <v>202780.74346863103</v>
      </c>
      <c r="L53" s="12">
        <f t="shared" si="7"/>
        <v>202780.74346863103</v>
      </c>
    </row>
    <row r="54" spans="1:12" x14ac:dyDescent="0.25">
      <c r="A54" s="1" t="s">
        <v>49</v>
      </c>
      <c r="B54" s="1">
        <v>923833706</v>
      </c>
      <c r="C54" s="6">
        <v>7305</v>
      </c>
      <c r="D54" s="6">
        <f>C54*(SUM('Forutsetninger for beregninger'!$C$8:$C$10)/SUM('Forutsetninger for beregninger'!$C$8:$C$19))</f>
        <v>2503.1875491269775</v>
      </c>
      <c r="E54" s="15">
        <f>VLOOKUP(A54,[1]SolverQ1!$B$8:$E$98,3,FALSE)</f>
        <v>1939.0206439999999</v>
      </c>
      <c r="F54" s="6">
        <f t="shared" si="6"/>
        <v>3977616.6913665314</v>
      </c>
      <c r="G54" s="7">
        <v>923833706</v>
      </c>
      <c r="H54" s="1" t="s">
        <v>49</v>
      </c>
      <c r="I54" s="12">
        <v>3977616.6913665314</v>
      </c>
      <c r="J54" s="12">
        <f t="shared" si="7"/>
        <v>1325872.2304555106</v>
      </c>
      <c r="K54" s="12">
        <f t="shared" si="7"/>
        <v>1325872.2304555106</v>
      </c>
      <c r="L54" s="12">
        <f t="shared" si="7"/>
        <v>1325872.2304555106</v>
      </c>
    </row>
    <row r="55" spans="1:12" x14ac:dyDescent="0.25">
      <c r="A55" s="1" t="s">
        <v>50</v>
      </c>
      <c r="B55" s="1">
        <v>925668389</v>
      </c>
      <c r="C55" s="6">
        <v>54129</v>
      </c>
      <c r="D55" s="6">
        <f>C55*(SUM('Forutsetninger for beregninger'!$C$8:$C$10)/SUM('Forutsetninger for beregninger'!$C$8:$C$19))</f>
        <v>18548.259937945812</v>
      </c>
      <c r="E55" s="15">
        <f>VLOOKUP(A55,[1]SolverQ1!$B$8:$E$98,3,FALSE)</f>
        <v>919.18204400000002</v>
      </c>
      <c r="F55" s="6">
        <f t="shared" si="6"/>
        <v>10557336.50412331</v>
      </c>
      <c r="G55" s="7">
        <v>925668389</v>
      </c>
      <c r="H55" s="1" t="s">
        <v>50</v>
      </c>
      <c r="I55" s="12">
        <v>10557336.50412331</v>
      </c>
      <c r="J55" s="12">
        <f t="shared" si="7"/>
        <v>3519112.1680411031</v>
      </c>
      <c r="K55" s="12">
        <f t="shared" si="7"/>
        <v>3519112.1680411031</v>
      </c>
      <c r="L55" s="12">
        <f t="shared" si="7"/>
        <v>3519112.1680411031</v>
      </c>
    </row>
    <row r="56" spans="1:12" x14ac:dyDescent="0.25">
      <c r="A56" s="1" t="s">
        <v>51</v>
      </c>
      <c r="B56" s="1">
        <v>919173122</v>
      </c>
      <c r="C56" s="6">
        <v>8788</v>
      </c>
      <c r="D56" s="6">
        <f>C56*(SUM('Forutsetninger for beregninger'!$C$8:$C$10)/SUM('Forutsetninger for beregninger'!$C$8:$C$19))</f>
        <v>3011.3637483542611</v>
      </c>
      <c r="E56" s="15">
        <f>VLOOKUP(A56,[1]SolverQ1!$B$8:$E$98,3,FALSE)</f>
        <v>568.23140000000012</v>
      </c>
      <c r="F56" s="6">
        <f t="shared" si="6"/>
        <v>657174.12671259849</v>
      </c>
      <c r="G56" s="1">
        <v>919173122</v>
      </c>
      <c r="H56" s="1" t="s">
        <v>51</v>
      </c>
      <c r="I56" s="12">
        <v>657174.12671259849</v>
      </c>
      <c r="J56" s="12">
        <f t="shared" si="7"/>
        <v>219058.04223753282</v>
      </c>
      <c r="K56" s="12">
        <f t="shared" si="7"/>
        <v>219058.04223753282</v>
      </c>
      <c r="L56" s="12">
        <f t="shared" si="7"/>
        <v>219058.04223753282</v>
      </c>
    </row>
    <row r="57" spans="1:12" x14ac:dyDescent="0.25">
      <c r="A57" s="1" t="s">
        <v>52</v>
      </c>
      <c r="B57" s="1">
        <v>917856222</v>
      </c>
      <c r="C57" s="6">
        <v>21630</v>
      </c>
      <c r="D57" s="6">
        <f>C57*(SUM('Forutsetninger for beregninger'!$C$8:$C$10)/SUM('Forutsetninger for beregninger'!$C$8:$C$19))</f>
        <v>7411.9023528564712</v>
      </c>
      <c r="E57" s="15">
        <f>VLOOKUP(A57,[1]SolverQ1!$B$8:$E$98,3,FALSE)</f>
        <v>1939.0206439999999</v>
      </c>
      <c r="F57" s="6">
        <f t="shared" si="6"/>
        <v>11777665.850001104</v>
      </c>
      <c r="G57" s="7">
        <v>917856222</v>
      </c>
      <c r="H57" s="1" t="s">
        <v>52</v>
      </c>
      <c r="I57" s="12">
        <v>11777665.850001104</v>
      </c>
      <c r="J57" s="12">
        <f t="shared" si="7"/>
        <v>3925888.6166670346</v>
      </c>
      <c r="K57" s="12">
        <f t="shared" si="7"/>
        <v>3925888.6166670346</v>
      </c>
      <c r="L57" s="12">
        <f t="shared" si="7"/>
        <v>3925888.6166670346</v>
      </c>
    </row>
    <row r="58" spans="1:12" x14ac:dyDescent="0.25">
      <c r="A58" s="1" t="s">
        <v>54</v>
      </c>
      <c r="B58" s="1">
        <v>912631532</v>
      </c>
      <c r="C58" s="6">
        <v>165652</v>
      </c>
      <c r="D58" s="6">
        <f>C58*(SUM('Forutsetninger for beregninger'!$C$8:$C$10)/SUM('Forutsetninger for beregninger'!$C$8:$C$19))</f>
        <v>56763.589854617669</v>
      </c>
      <c r="E58" s="15">
        <f>VLOOKUP(A58,[1]SolverQ1!$B$8:$E$98,3,FALSE)</f>
        <v>919.18204400000002</v>
      </c>
      <c r="F58" s="6">
        <f t="shared" si="6"/>
        <v>32308816.09822895</v>
      </c>
      <c r="G58" s="7">
        <v>912631532</v>
      </c>
      <c r="H58" s="1" t="s">
        <v>54</v>
      </c>
      <c r="I58" s="12">
        <v>32308816.09822895</v>
      </c>
      <c r="J58" s="12">
        <f t="shared" si="7"/>
        <v>10769605.366076317</v>
      </c>
      <c r="K58" s="12">
        <f t="shared" si="7"/>
        <v>10769605.366076317</v>
      </c>
      <c r="L58" s="12">
        <f t="shared" si="7"/>
        <v>10769605.366076317</v>
      </c>
    </row>
    <row r="59" spans="1:12" x14ac:dyDescent="0.25">
      <c r="A59" s="1" t="s">
        <v>55</v>
      </c>
      <c r="B59" s="1">
        <v>923993355</v>
      </c>
      <c r="C59" s="6">
        <v>12524</v>
      </c>
      <c r="D59" s="6">
        <f>C59*(SUM('Forutsetninger for beregninger'!$C$8:$C$10)/SUM('Forutsetninger for beregninger'!$C$8:$C$19))</f>
        <v>4291.5702758749167</v>
      </c>
      <c r="E59" s="15">
        <f>VLOOKUP(A59,[1]SolverQ1!$B$8:$E$98,3,FALSE)</f>
        <v>568.23140000000012</v>
      </c>
      <c r="F59" s="6">
        <f t="shared" si="6"/>
        <v>936555.3895025698</v>
      </c>
      <c r="G59" s="7">
        <v>923993355</v>
      </c>
      <c r="H59" s="1" t="s">
        <v>55</v>
      </c>
      <c r="I59" s="12">
        <v>936555.3895025698</v>
      </c>
      <c r="J59" s="12">
        <f t="shared" si="7"/>
        <v>312185.12983418995</v>
      </c>
      <c r="K59" s="12">
        <f t="shared" si="7"/>
        <v>312185.12983418995</v>
      </c>
      <c r="L59" s="12">
        <f t="shared" si="7"/>
        <v>312185.12983418995</v>
      </c>
    </row>
    <row r="60" spans="1:12" x14ac:dyDescent="0.25">
      <c r="A60" s="1" t="s">
        <v>56</v>
      </c>
      <c r="B60" s="1">
        <v>921688679</v>
      </c>
      <c r="C60" s="6">
        <v>40809</v>
      </c>
      <c r="D60" s="6">
        <f>C60*(SUM('Forutsetninger for beregninger'!$C$8:$C$10)/SUM('Forutsetninger for beregninger'!$C$8:$C$19))</f>
        <v>13983.926172802576</v>
      </c>
      <c r="E60" s="15">
        <f>VLOOKUP(A60,[1]SolverQ1!$B$8:$E$98,3,FALSE)</f>
        <v>919.18204400000002</v>
      </c>
      <c r="F60" s="6">
        <f t="shared" si="6"/>
        <v>7959399.6821808675</v>
      </c>
      <c r="G60" s="7">
        <v>921688679</v>
      </c>
      <c r="H60" s="1" t="s">
        <v>56</v>
      </c>
      <c r="I60" s="12">
        <v>7959399.6821808675</v>
      </c>
      <c r="J60" s="12">
        <f t="shared" si="7"/>
        <v>2653133.2273936225</v>
      </c>
      <c r="K60" s="12">
        <f t="shared" si="7"/>
        <v>2653133.2273936225</v>
      </c>
      <c r="L60" s="12">
        <f t="shared" si="7"/>
        <v>2653133.2273936225</v>
      </c>
    </row>
    <row r="61" spans="1:12" x14ac:dyDescent="0.25">
      <c r="A61" s="1" t="s">
        <v>57</v>
      </c>
      <c r="B61" s="1">
        <v>980824586</v>
      </c>
      <c r="C61" s="6">
        <v>22253</v>
      </c>
      <c r="D61" s="6">
        <f>C61*(SUM('Forutsetninger for beregninger'!$C$8:$C$10)/SUM('Forutsetninger for beregninger'!$C$8:$C$19))</f>
        <v>7625.3843300099425</v>
      </c>
      <c r="E61" s="15">
        <f>VLOOKUP(A61,[1]SolverQ1!$B$8:$E$98,3,FALSE)</f>
        <v>919.18204400000002</v>
      </c>
      <c r="F61" s="6">
        <f t="shared" si="6"/>
        <v>4340231.8392406302</v>
      </c>
      <c r="G61" s="7">
        <v>980824586</v>
      </c>
      <c r="H61" s="1" t="s">
        <v>57</v>
      </c>
      <c r="I61" s="12">
        <v>4573500.0403699968</v>
      </c>
      <c r="J61" s="12">
        <f>$I61/3</f>
        <v>1524500.0134566657</v>
      </c>
      <c r="K61" s="12">
        <f t="shared" si="7"/>
        <v>1524500.0134566657</v>
      </c>
      <c r="L61" s="12">
        <f t="shared" si="7"/>
        <v>1524500.0134566657</v>
      </c>
    </row>
    <row r="62" spans="1:12" x14ac:dyDescent="0.25">
      <c r="A62" s="1" t="s">
        <v>66</v>
      </c>
      <c r="B62" s="1">
        <v>921699905</v>
      </c>
      <c r="C62" s="6">
        <v>1196</v>
      </c>
      <c r="D62" s="6">
        <f>C62*(SUM('Forutsetninger for beregninger'!$C$8:$C$10)/SUM('Forutsetninger for beregninger'!$C$8:$C$19))</f>
        <v>409.83056930265093</v>
      </c>
      <c r="E62" s="15">
        <f>VLOOKUP(A62,[1]SolverQ1!$B$8:$E$98,3,FALSE)</f>
        <v>919.18204400000002</v>
      </c>
      <c r="F62" s="6">
        <f t="shared" si="6"/>
        <v>233268.20112936653</v>
      </c>
      <c r="G62" s="7">
        <v>980824586</v>
      </c>
      <c r="H62" s="1" t="s">
        <v>57</v>
      </c>
      <c r="I62" s="12"/>
      <c r="J62" s="12"/>
      <c r="K62" s="12"/>
      <c r="L62" s="12"/>
    </row>
    <row r="63" spans="1:12" x14ac:dyDescent="0.25">
      <c r="A63" s="1" t="s">
        <v>58</v>
      </c>
      <c r="B63" s="1">
        <v>824701482</v>
      </c>
      <c r="C63" s="6">
        <v>3859</v>
      </c>
      <c r="D63" s="6">
        <f>C63*(SUM('Forutsetninger for beregninger'!$C$8:$C$10)/SUM('Forutsetninger for beregninger'!$C$8:$C$19))</f>
        <v>1322.3546546312123</v>
      </c>
      <c r="E63" s="15">
        <f>VLOOKUP(A63,[1]SolverQ1!$B$8:$E$98,3,FALSE)</f>
        <v>1939.0206439999999</v>
      </c>
      <c r="F63" s="6">
        <f t="shared" si="6"/>
        <v>2101248.8448984865</v>
      </c>
      <c r="G63" s="1">
        <v>824701482</v>
      </c>
      <c r="H63" s="1" t="s">
        <v>58</v>
      </c>
      <c r="I63" s="12">
        <v>2101248.8448984865</v>
      </c>
      <c r="J63" s="12">
        <f t="shared" si="7"/>
        <v>700416.28163282888</v>
      </c>
      <c r="K63" s="12">
        <f t="shared" si="7"/>
        <v>700416.28163282888</v>
      </c>
      <c r="L63" s="12">
        <f t="shared" si="7"/>
        <v>700416.28163282888</v>
      </c>
    </row>
    <row r="64" spans="1:12" x14ac:dyDescent="0.25">
      <c r="A64" s="1" t="s">
        <v>59</v>
      </c>
      <c r="B64" s="1">
        <v>980234088</v>
      </c>
      <c r="C64" s="6">
        <v>109382</v>
      </c>
      <c r="D64" s="6">
        <f>C64*(SUM('Forutsetninger for beregninger'!$C$8:$C$10)/SUM('Forutsetninger for beregninger'!$C$8:$C$19))</f>
        <v>37481.678370788097</v>
      </c>
      <c r="E64" s="15">
        <f>VLOOKUP(A64,[1]SolverQ1!$B$8:$E$98,3,FALSE)</f>
        <v>1936.6177636563418</v>
      </c>
      <c r="F64" s="6">
        <f t="shared" si="6"/>
        <v>59469096.714746088</v>
      </c>
      <c r="G64" s="7">
        <v>980234088</v>
      </c>
      <c r="H64" s="1" t="s">
        <v>59</v>
      </c>
      <c r="I64" s="12">
        <v>59469096.714746088</v>
      </c>
      <c r="J64" s="12">
        <f t="shared" si="7"/>
        <v>19823032.238248695</v>
      </c>
      <c r="K64" s="12">
        <f t="shared" si="7"/>
        <v>19823032.238248695</v>
      </c>
      <c r="L64" s="12">
        <f t="shared" si="7"/>
        <v>19823032.238248695</v>
      </c>
    </row>
    <row r="65" spans="1:12" x14ac:dyDescent="0.25">
      <c r="A65" s="1" t="s">
        <v>61</v>
      </c>
      <c r="B65" s="1">
        <v>968398083</v>
      </c>
      <c r="C65" s="6">
        <v>7155</v>
      </c>
      <c r="D65" s="6">
        <f>C65*(SUM('Forutsetninger for beregninger'!$C$8:$C$10)/SUM('Forutsetninger for beregninger'!$C$8:$C$19))</f>
        <v>2451.7873941141033</v>
      </c>
      <c r="E65" s="15">
        <f>VLOOKUP(A65,[1]SolverQ1!$B$8:$E$98,3,FALSE)</f>
        <v>1939.0206439999999</v>
      </c>
      <c r="F65" s="6">
        <f t="shared" si="6"/>
        <v>3895940.7839462743</v>
      </c>
      <c r="G65" s="7">
        <v>968398083</v>
      </c>
      <c r="H65" s="1" t="s">
        <v>61</v>
      </c>
      <c r="I65" s="12">
        <v>3895940.7839462743</v>
      </c>
      <c r="J65" s="12">
        <f t="shared" si="7"/>
        <v>1298646.9279820914</v>
      </c>
      <c r="K65" s="12">
        <f t="shared" si="7"/>
        <v>1298646.9279820914</v>
      </c>
      <c r="L65" s="12">
        <f t="shared" si="7"/>
        <v>1298646.9279820914</v>
      </c>
    </row>
    <row r="66" spans="1:12" x14ac:dyDescent="0.25">
      <c r="A66" s="1" t="s">
        <v>62</v>
      </c>
      <c r="B66" s="1">
        <v>925017809</v>
      </c>
      <c r="C66" s="6">
        <v>8123</v>
      </c>
      <c r="D66" s="6">
        <f>C66*(SUM('Forutsetninger for beregninger'!$C$8:$C$10)/SUM('Forutsetninger for beregninger'!$C$8:$C$19))</f>
        <v>2783.489727797185</v>
      </c>
      <c r="E66" s="15">
        <f>VLOOKUP(A66,[1]SolverQ1!$B$8:$E$98,3,FALSE)</f>
        <v>1939.0206439999999</v>
      </c>
      <c r="F66" s="6">
        <f t="shared" si="6"/>
        <v>4423022.6398316678</v>
      </c>
      <c r="G66" s="7">
        <v>925017809</v>
      </c>
      <c r="H66" s="1" t="s">
        <v>62</v>
      </c>
      <c r="I66" s="12">
        <v>4423022.6398316678</v>
      </c>
      <c r="J66" s="12">
        <f t="shared" si="7"/>
        <v>1474340.8799438893</v>
      </c>
      <c r="K66" s="12">
        <f t="shared" si="7"/>
        <v>1474340.8799438893</v>
      </c>
      <c r="L66" s="12">
        <f t="shared" si="7"/>
        <v>1474340.8799438893</v>
      </c>
    </row>
    <row r="67" spans="1:12" x14ac:dyDescent="0.25">
      <c r="A67" s="1" t="s">
        <v>63</v>
      </c>
      <c r="B67" s="1">
        <v>957896928</v>
      </c>
      <c r="C67" s="6">
        <v>1596</v>
      </c>
      <c r="D67" s="6">
        <f>C67*(SUM('Forutsetninger for beregninger'!$C$8:$C$10)/SUM('Forutsetninger for beregninger'!$C$8:$C$19))</f>
        <v>546.89764933698234</v>
      </c>
      <c r="E67" s="15">
        <f>VLOOKUP(A67,[1]SolverQ1!$B$8:$E$98,3,FALSE)</f>
        <v>1939.0206439999999</v>
      </c>
      <c r="F67" s="6">
        <f t="shared" ref="F67:F93" si="8">((E67-350)*D67)</f>
        <v>869031.65495153784</v>
      </c>
      <c r="G67" s="7">
        <v>957896928</v>
      </c>
      <c r="H67" s="1" t="s">
        <v>63</v>
      </c>
      <c r="I67" s="12">
        <v>869031.65495153784</v>
      </c>
      <c r="J67" s="12">
        <f t="shared" si="7"/>
        <v>289677.2183171793</v>
      </c>
      <c r="K67" s="12">
        <f t="shared" si="7"/>
        <v>289677.2183171793</v>
      </c>
      <c r="L67" s="12">
        <f t="shared" si="7"/>
        <v>289677.2183171793</v>
      </c>
    </row>
    <row r="68" spans="1:12" x14ac:dyDescent="0.25">
      <c r="A68" s="1" t="s">
        <v>64</v>
      </c>
      <c r="B68" s="1">
        <v>926377841</v>
      </c>
      <c r="C68" s="6">
        <v>10377</v>
      </c>
      <c r="D68" s="6">
        <f>C68*(SUM('Forutsetninger for beregninger'!$C$8:$C$10)/SUM('Forutsetninger for beregninger'!$C$8:$C$19))</f>
        <v>3555.8627237906426</v>
      </c>
      <c r="E68" s="15">
        <f>VLOOKUP(A68,[1]SolverQ1!$B$8:$E$98,3,FALSE)</f>
        <v>919.18204400000002</v>
      </c>
      <c r="F68" s="6">
        <f t="shared" si="8"/>
        <v>2023933.2133105653</v>
      </c>
      <c r="G68" s="7">
        <v>926377841</v>
      </c>
      <c r="H68" s="1" t="s">
        <v>64</v>
      </c>
      <c r="I68" s="12">
        <v>2023933.2133105653</v>
      </c>
      <c r="J68" s="12">
        <f t="shared" si="7"/>
        <v>674644.40443685511</v>
      </c>
      <c r="K68" s="12">
        <f t="shared" si="7"/>
        <v>674644.40443685511</v>
      </c>
      <c r="L68" s="12">
        <f t="shared" si="7"/>
        <v>674644.40443685511</v>
      </c>
    </row>
    <row r="69" spans="1:12" x14ac:dyDescent="0.25">
      <c r="A69" s="1" t="s">
        <v>65</v>
      </c>
      <c r="B69" s="1">
        <v>919884452</v>
      </c>
      <c r="C69" s="6">
        <v>6938</v>
      </c>
      <c r="D69" s="6">
        <f>C69*(SUM('Forutsetninger for beregninger'!$C$8:$C$10)/SUM('Forutsetninger for beregninger'!$C$8:$C$19))</f>
        <v>2377.4285031954782</v>
      </c>
      <c r="E69" s="15">
        <f>VLOOKUP(A69,[1]SolverQ1!$B$8:$E$98,3,FALSE)</f>
        <v>1939.0206439999999</v>
      </c>
      <c r="F69" s="6">
        <f t="shared" si="8"/>
        <v>3777782.9712116346</v>
      </c>
      <c r="G69" s="1">
        <v>919884452</v>
      </c>
      <c r="H69" s="1" t="s">
        <v>65</v>
      </c>
      <c r="I69" s="12">
        <v>3777782.9712116346</v>
      </c>
      <c r="J69" s="12">
        <f t="shared" si="7"/>
        <v>1259260.9904038783</v>
      </c>
      <c r="K69" s="12">
        <f t="shared" si="7"/>
        <v>1259260.9904038783</v>
      </c>
      <c r="L69" s="12">
        <f t="shared" si="7"/>
        <v>1259260.9904038783</v>
      </c>
    </row>
    <row r="70" spans="1:12" x14ac:dyDescent="0.25">
      <c r="A70" s="1" t="s">
        <v>67</v>
      </c>
      <c r="B70" s="1">
        <v>920295975</v>
      </c>
      <c r="C70" s="6">
        <v>2429</v>
      </c>
      <c r="D70" s="6">
        <f>C70*(SUM('Forutsetninger for beregninger'!$C$8:$C$10)/SUM('Forutsetninger for beregninger'!$C$8:$C$19))</f>
        <v>832.33984350847754</v>
      </c>
      <c r="E70" s="15">
        <f>VLOOKUP(A70,[1]SolverQ1!$B$8:$E$98,3,FALSE)</f>
        <v>919.18204400000002</v>
      </c>
      <c r="F70" s="6">
        <f t="shared" si="8"/>
        <v>473752.8934307954</v>
      </c>
      <c r="G70" s="7">
        <v>920295975</v>
      </c>
      <c r="H70" s="1" t="s">
        <v>67</v>
      </c>
      <c r="I70" s="12">
        <v>473752.8934307954</v>
      </c>
      <c r="J70" s="12">
        <f t="shared" ref="J70:L93" si="9">$I70/3</f>
        <v>157917.63114359847</v>
      </c>
      <c r="K70" s="12">
        <f t="shared" si="9"/>
        <v>157917.63114359847</v>
      </c>
      <c r="L70" s="12">
        <f t="shared" si="9"/>
        <v>157917.63114359847</v>
      </c>
    </row>
    <row r="71" spans="1:12" x14ac:dyDescent="0.25">
      <c r="A71" s="1" t="s">
        <v>68</v>
      </c>
      <c r="B71" s="1">
        <v>923819177</v>
      </c>
      <c r="C71" s="6">
        <v>14912</v>
      </c>
      <c r="D71" s="6">
        <f>C71*(SUM('Forutsetninger for beregninger'!$C$8:$C$10)/SUM('Forutsetninger for beregninger'!$C$8:$C$19))</f>
        <v>5109.8607436798748</v>
      </c>
      <c r="E71" s="15">
        <f>VLOOKUP(A71,[1]SolverQ1!$B$8:$E$98,3,FALSE)</f>
        <v>919.18204400000002</v>
      </c>
      <c r="F71" s="6">
        <f t="shared" si="8"/>
        <v>2908440.9826430711</v>
      </c>
      <c r="G71" s="7">
        <v>923819177</v>
      </c>
      <c r="H71" s="1" t="s">
        <v>68</v>
      </c>
      <c r="I71" s="12">
        <v>2908440.9826430711</v>
      </c>
      <c r="J71" s="12">
        <f t="shared" si="9"/>
        <v>969480.32754769037</v>
      </c>
      <c r="K71" s="12">
        <f t="shared" si="9"/>
        <v>969480.32754769037</v>
      </c>
      <c r="L71" s="12">
        <f t="shared" si="9"/>
        <v>969480.32754769037</v>
      </c>
    </row>
    <row r="72" spans="1:12" x14ac:dyDescent="0.25">
      <c r="A72" s="1" t="s">
        <v>69</v>
      </c>
      <c r="B72" s="1">
        <v>924940379</v>
      </c>
      <c r="C72" s="6">
        <v>14868</v>
      </c>
      <c r="D72" s="6">
        <f>C72*(SUM('Forutsetninger for beregninger'!$C$8:$C$10)/SUM('Forutsetninger for beregninger'!$C$8:$C$19))</f>
        <v>5094.7833648760989</v>
      </c>
      <c r="E72" s="15">
        <f>VLOOKUP(A72,[1]SolverQ1!$B$8:$E$98,3,FALSE)</f>
        <v>1939.0206439999999</v>
      </c>
      <c r="F72" s="6">
        <f t="shared" si="8"/>
        <v>8095715.943495905</v>
      </c>
      <c r="G72" s="1">
        <v>924940379</v>
      </c>
      <c r="H72" s="1" t="s">
        <v>69</v>
      </c>
      <c r="I72" s="12">
        <v>8095715.943495905</v>
      </c>
      <c r="J72" s="12">
        <f t="shared" si="9"/>
        <v>2698571.9811653015</v>
      </c>
      <c r="K72" s="12">
        <f t="shared" si="9"/>
        <v>2698571.9811653015</v>
      </c>
      <c r="L72" s="12">
        <f t="shared" si="9"/>
        <v>2698571.9811653015</v>
      </c>
    </row>
    <row r="73" spans="1:12" x14ac:dyDescent="0.25">
      <c r="A73" s="1" t="s">
        <v>70</v>
      </c>
      <c r="B73" s="1">
        <v>987059729</v>
      </c>
      <c r="C73" s="6">
        <v>526</v>
      </c>
      <c r="D73" s="6">
        <f>C73*(SUM('Forutsetninger for beregninger'!$C$8:$C$10)/SUM('Forutsetninger for beregninger'!$C$8:$C$19))</f>
        <v>180.2432102451458</v>
      </c>
      <c r="E73" s="15">
        <f>VLOOKUP(A73,[1]SolverQ1!$B$8:$E$98,3,FALSE)</f>
        <v>1925.8783940000001</v>
      </c>
      <c r="F73" s="6">
        <f t="shared" si="8"/>
        <v>284041.3806905247</v>
      </c>
      <c r="G73" s="7">
        <v>987059729</v>
      </c>
      <c r="H73" s="1" t="s">
        <v>70</v>
      </c>
      <c r="I73" s="12">
        <v>284041.3806905247</v>
      </c>
      <c r="J73" s="12">
        <f t="shared" si="9"/>
        <v>94680.460230174896</v>
      </c>
      <c r="K73" s="12">
        <f t="shared" si="9"/>
        <v>94680.460230174896</v>
      </c>
      <c r="L73" s="12">
        <f t="shared" si="9"/>
        <v>94680.460230174896</v>
      </c>
    </row>
    <row r="74" spans="1:12" x14ac:dyDescent="0.25">
      <c r="A74" s="1" t="s">
        <v>71</v>
      </c>
      <c r="B74" s="1">
        <v>925354813</v>
      </c>
      <c r="C74" s="6">
        <v>6415</v>
      </c>
      <c r="D74" s="6">
        <f>C74*(SUM('Forutsetninger for beregninger'!$C$8:$C$10)/SUM('Forutsetninger for beregninger'!$C$8:$C$19))</f>
        <v>2198.2132960505901</v>
      </c>
      <c r="E74" s="15">
        <f>VLOOKUP(A74,[1]SolverQ1!$B$8:$E$98,3,FALSE)</f>
        <v>919.18204400000002</v>
      </c>
      <c r="F74" s="6">
        <f t="shared" si="8"/>
        <v>1251183.5369940521</v>
      </c>
      <c r="G74" s="7">
        <v>925354813</v>
      </c>
      <c r="H74" s="1" t="s">
        <v>71</v>
      </c>
      <c r="I74" s="12">
        <v>1251183.5369940521</v>
      </c>
      <c r="J74" s="12">
        <f t="shared" si="9"/>
        <v>417061.17899801739</v>
      </c>
      <c r="K74" s="12">
        <f t="shared" si="9"/>
        <v>417061.17899801739</v>
      </c>
      <c r="L74" s="12">
        <f t="shared" si="9"/>
        <v>417061.17899801739</v>
      </c>
    </row>
    <row r="75" spans="1:12" x14ac:dyDescent="0.25">
      <c r="A75" s="1" t="s">
        <v>72</v>
      </c>
      <c r="B75" s="1">
        <v>922694435</v>
      </c>
      <c r="C75" s="6">
        <v>4422</v>
      </c>
      <c r="D75" s="6">
        <f>C75*(SUM('Forutsetninger for beregninger'!$C$8:$C$10)/SUM('Forutsetninger for beregninger'!$C$8:$C$19))</f>
        <v>1515.2765697795337</v>
      </c>
      <c r="E75" s="15">
        <f>VLOOKUP(A75,[1]SolverQ1!$B$8:$E$98,3,FALSE)</f>
        <v>1925.8783940000001</v>
      </c>
      <c r="F75" s="6">
        <f t="shared" si="8"/>
        <v>2387891.6072500008</v>
      </c>
      <c r="G75" s="7">
        <v>922694435</v>
      </c>
      <c r="H75" s="1" t="s">
        <v>72</v>
      </c>
      <c r="I75" s="12">
        <v>2387891.6072500008</v>
      </c>
      <c r="J75" s="12">
        <f t="shared" si="9"/>
        <v>795963.86908333364</v>
      </c>
      <c r="K75" s="12">
        <f t="shared" si="9"/>
        <v>795963.86908333364</v>
      </c>
      <c r="L75" s="12">
        <f t="shared" si="9"/>
        <v>795963.86908333364</v>
      </c>
    </row>
    <row r="76" spans="1:12" x14ac:dyDescent="0.25">
      <c r="A76" s="1" t="s">
        <v>73</v>
      </c>
      <c r="B76" s="1">
        <v>924330678</v>
      </c>
      <c r="C76" s="6">
        <v>6220</v>
      </c>
      <c r="D76" s="6">
        <f>C76*(SUM('Forutsetninger for beregninger'!$C$8:$C$10)/SUM('Forutsetninger for beregninger'!$C$8:$C$19))</f>
        <v>2131.3930945338534</v>
      </c>
      <c r="E76" s="15">
        <f>VLOOKUP(A76,[1]SolverQ1!$B$8:$E$98,3,FALSE)</f>
        <v>919.18204400000002</v>
      </c>
      <c r="F76" s="6">
        <f t="shared" si="8"/>
        <v>1213150.678114264</v>
      </c>
      <c r="G76" s="7">
        <v>924330678</v>
      </c>
      <c r="H76" s="1" t="s">
        <v>73</v>
      </c>
      <c r="I76" s="12">
        <v>1213150.678114264</v>
      </c>
      <c r="J76" s="12">
        <f t="shared" si="9"/>
        <v>404383.55937142135</v>
      </c>
      <c r="K76" s="12">
        <f t="shared" si="9"/>
        <v>404383.55937142135</v>
      </c>
      <c r="L76" s="12">
        <f t="shared" si="9"/>
        <v>404383.55937142135</v>
      </c>
    </row>
    <row r="77" spans="1:12" x14ac:dyDescent="0.25">
      <c r="A77" s="1" t="s">
        <v>94</v>
      </c>
      <c r="B77" s="1">
        <v>921025610</v>
      </c>
      <c r="C77" s="6">
        <v>6636</v>
      </c>
      <c r="D77" s="6">
        <f>C77*(SUM('Forutsetninger for beregninger'!$C$8:$C$10)/SUM('Forutsetninger for beregninger'!$C$8:$C$19))</f>
        <v>2273.942857769558</v>
      </c>
      <c r="E77" s="15">
        <f>VLOOKUP(A77,[1]SolverQ1!$B$8:$E$98,3,FALSE)</f>
        <v>568.23140000000012</v>
      </c>
      <c r="F77" s="6">
        <f t="shared" si="8"/>
        <v>496245.73337105179</v>
      </c>
      <c r="G77" s="7">
        <v>921025610</v>
      </c>
      <c r="H77" s="1" t="s">
        <v>152</v>
      </c>
      <c r="I77" s="12">
        <v>496245.73337105179</v>
      </c>
      <c r="J77" s="12">
        <f t="shared" si="9"/>
        <v>165415.24445701725</v>
      </c>
      <c r="K77" s="12">
        <f t="shared" si="9"/>
        <v>165415.24445701725</v>
      </c>
      <c r="L77" s="12">
        <f t="shared" si="9"/>
        <v>165415.24445701725</v>
      </c>
    </row>
    <row r="78" spans="1:12" x14ac:dyDescent="0.25">
      <c r="A78" s="1" t="s">
        <v>74</v>
      </c>
      <c r="B78" s="1">
        <v>924619260</v>
      </c>
      <c r="C78" s="6">
        <v>29817</v>
      </c>
      <c r="D78" s="6">
        <f>C78*(SUM('Forutsetninger for beregninger'!$C$8:$C$10)/SUM('Forutsetninger for beregninger'!$C$8:$C$19))</f>
        <v>10217.32281345915</v>
      </c>
      <c r="E78" s="15">
        <f>VLOOKUP(A78,[1]SolverQ1!$B$8:$E$98,3,FALSE)</f>
        <v>1925.8783940000001</v>
      </c>
      <c r="F78" s="6">
        <f t="shared" si="8"/>
        <v>16101258.266253568</v>
      </c>
      <c r="G78" s="7">
        <v>924619260</v>
      </c>
      <c r="H78" s="1" t="s">
        <v>74</v>
      </c>
      <c r="I78" s="12">
        <v>16101258.266253568</v>
      </c>
      <c r="J78" s="12">
        <f t="shared" si="9"/>
        <v>5367086.0887511894</v>
      </c>
      <c r="K78" s="12">
        <f t="shared" si="9"/>
        <v>5367086.0887511894</v>
      </c>
      <c r="L78" s="12">
        <f t="shared" si="9"/>
        <v>5367086.0887511894</v>
      </c>
    </row>
    <row r="79" spans="1:12" x14ac:dyDescent="0.25">
      <c r="A79" s="1" t="s">
        <v>75</v>
      </c>
      <c r="B79" s="1">
        <v>997712099</v>
      </c>
      <c r="C79" s="6">
        <v>3757</v>
      </c>
      <c r="D79" s="6">
        <f>C79*(SUM('Forutsetninger for beregninger'!$C$8:$C$10)/SUM('Forutsetninger for beregninger'!$C$8:$C$19))</f>
        <v>1287.4025492224578</v>
      </c>
      <c r="E79" s="15">
        <f>VLOOKUP(A79,[1]SolverQ1!$B$8:$E$98,3,FALSE)</f>
        <v>1939.0206439999999</v>
      </c>
      <c r="F79" s="6">
        <f t="shared" si="8"/>
        <v>2045709.2278527115</v>
      </c>
      <c r="G79" s="7">
        <v>997712099</v>
      </c>
      <c r="H79" s="1" t="s">
        <v>75</v>
      </c>
      <c r="I79" s="12">
        <v>2045709.2278527115</v>
      </c>
      <c r="J79" s="12">
        <f t="shared" si="9"/>
        <v>681903.07595090382</v>
      </c>
      <c r="K79" s="12">
        <f t="shared" si="9"/>
        <v>681903.07595090382</v>
      </c>
      <c r="L79" s="12">
        <f t="shared" si="9"/>
        <v>681903.07595090382</v>
      </c>
    </row>
    <row r="80" spans="1:12" x14ac:dyDescent="0.25">
      <c r="A80" s="1" t="s">
        <v>76</v>
      </c>
      <c r="B80" s="1">
        <v>916574894</v>
      </c>
      <c r="C80" s="6">
        <v>7759</v>
      </c>
      <c r="D80" s="6">
        <f>C80*(SUM('Forutsetninger for beregninger'!$C$8:$C$10)/SUM('Forutsetninger for beregninger'!$C$8:$C$19))</f>
        <v>2658.7586849659438</v>
      </c>
      <c r="E80" s="15">
        <f>VLOOKUP(A80,[1]SolverQ1!$B$8:$E$98,3,FALSE)</f>
        <v>1939.0206439999999</v>
      </c>
      <c r="F80" s="6">
        <f t="shared" si="8"/>
        <v>4224822.4378251769</v>
      </c>
      <c r="G80" s="7">
        <v>916574894</v>
      </c>
      <c r="H80" s="1" t="s">
        <v>76</v>
      </c>
      <c r="I80" s="12">
        <v>4224822.4378251769</v>
      </c>
      <c r="J80" s="12">
        <f t="shared" si="9"/>
        <v>1408274.1459417257</v>
      </c>
      <c r="K80" s="12">
        <f t="shared" si="9"/>
        <v>1408274.1459417257</v>
      </c>
      <c r="L80" s="12">
        <f t="shared" si="9"/>
        <v>1408274.1459417257</v>
      </c>
    </row>
    <row r="81" spans="1:12" x14ac:dyDescent="0.25">
      <c r="A81" s="1" t="s">
        <v>140</v>
      </c>
      <c r="B81" s="1">
        <v>925803375</v>
      </c>
      <c r="C81" s="6">
        <v>32268</v>
      </c>
      <c r="D81" s="6">
        <f>C81*(SUM('Forutsetninger for beregninger'!$C$8:$C$10)/SUM('Forutsetninger for beregninger'!$C$8:$C$19))</f>
        <v>11057.201346369515</v>
      </c>
      <c r="E81" s="15">
        <f>VLOOKUP(A81,[1]SolverQ1!$B$8:$E$98,3,FALSE)</f>
        <v>1939.0206439999999</v>
      </c>
      <c r="F81" s="6">
        <f t="shared" si="8"/>
        <v>17570121.204245754</v>
      </c>
      <c r="G81" s="7">
        <v>925803375</v>
      </c>
      <c r="H81" s="1" t="s">
        <v>77</v>
      </c>
      <c r="I81" s="12">
        <v>17570121.204245754</v>
      </c>
      <c r="J81" s="12">
        <f t="shared" si="9"/>
        <v>5856707.0680819182</v>
      </c>
      <c r="K81" s="12">
        <f t="shared" si="9"/>
        <v>5856707.0680819182</v>
      </c>
      <c r="L81" s="12">
        <f t="shared" si="9"/>
        <v>5856707.0680819182</v>
      </c>
    </row>
    <row r="82" spans="1:12" x14ac:dyDescent="0.25">
      <c r="A82" s="1" t="s">
        <v>78</v>
      </c>
      <c r="B82" s="1">
        <v>988807648</v>
      </c>
      <c r="C82" s="6">
        <v>160361</v>
      </c>
      <c r="D82" s="6">
        <f>C82*(SUM('Forutsetninger for beregninger'!$C$8:$C$10)/SUM('Forutsetninger for beregninger'!$C$8:$C$19))</f>
        <v>54950.535053463551</v>
      </c>
      <c r="E82" s="15">
        <f>VLOOKUP(A82,[1]SolverQ1!$B$8:$E$98,3,FALSE)</f>
        <v>871.48579406805902</v>
      </c>
      <c r="F82" s="6">
        <f t="shared" si="8"/>
        <v>28655923.406820152</v>
      </c>
      <c r="G82" s="7">
        <v>988807648</v>
      </c>
      <c r="H82" s="1" t="s">
        <v>78</v>
      </c>
      <c r="I82" s="12">
        <v>28655923.406820152</v>
      </c>
      <c r="J82" s="12">
        <f t="shared" si="9"/>
        <v>9551974.4689400513</v>
      </c>
      <c r="K82" s="12">
        <f t="shared" si="9"/>
        <v>9551974.4689400513</v>
      </c>
      <c r="L82" s="12">
        <f t="shared" si="9"/>
        <v>9551974.4689400513</v>
      </c>
    </row>
    <row r="83" spans="1:12" x14ac:dyDescent="0.25">
      <c r="A83" s="1" t="s">
        <v>79</v>
      </c>
      <c r="B83" s="1">
        <v>978631029</v>
      </c>
      <c r="C83" s="6">
        <v>303501</v>
      </c>
      <c r="D83" s="6">
        <f>C83*(SUM('Forutsetninger for beregninger'!$C$8:$C$10)/SUM('Forutsetninger for beregninger'!$C$8:$C$19))</f>
        <v>103999.98964374904</v>
      </c>
      <c r="E83" s="15">
        <f>VLOOKUP(A83,[1]SolverQ1!$B$8:$E$98,3,FALSE)</f>
        <v>919.18204400000002</v>
      </c>
      <c r="F83" s="6">
        <f t="shared" si="8"/>
        <v>59194926.681407914</v>
      </c>
      <c r="G83" s="7">
        <v>978631029</v>
      </c>
      <c r="H83" s="1" t="s">
        <v>79</v>
      </c>
      <c r="I83" s="12">
        <v>59194926.681407914</v>
      </c>
      <c r="J83" s="12">
        <f t="shared" si="9"/>
        <v>19731642.227135971</v>
      </c>
      <c r="K83" s="12">
        <f t="shared" si="9"/>
        <v>19731642.227135971</v>
      </c>
      <c r="L83" s="12">
        <f t="shared" si="9"/>
        <v>19731642.227135971</v>
      </c>
    </row>
    <row r="84" spans="1:12" x14ac:dyDescent="0.25">
      <c r="A84" s="1" t="s">
        <v>80</v>
      </c>
      <c r="B84" s="1">
        <v>925315958</v>
      </c>
      <c r="C84" s="6">
        <v>10039</v>
      </c>
      <c r="D84" s="6">
        <f>C84*(SUM('Forutsetninger for beregninger'!$C$8:$C$10)/SUM('Forutsetninger for beregninger'!$C$8:$C$19))</f>
        <v>3440.0410411616326</v>
      </c>
      <c r="E84" s="15">
        <f>VLOOKUP(A84,[1]SolverQ1!$B$8:$E$98,3,FALSE)</f>
        <v>919.18204400000002</v>
      </c>
      <c r="F84" s="6">
        <f t="shared" si="8"/>
        <v>1958009.5912522662</v>
      </c>
      <c r="G84" s="7">
        <v>925315958</v>
      </c>
      <c r="H84" s="1" t="s">
        <v>80</v>
      </c>
      <c r="I84" s="12">
        <v>1958009.5912522662</v>
      </c>
      <c r="J84" s="12">
        <f t="shared" si="9"/>
        <v>652669.86375075544</v>
      </c>
      <c r="K84" s="12">
        <f t="shared" si="9"/>
        <v>652669.86375075544</v>
      </c>
      <c r="L84" s="12">
        <f t="shared" si="9"/>
        <v>652669.86375075544</v>
      </c>
    </row>
    <row r="85" spans="1:12" x14ac:dyDescent="0.25">
      <c r="A85" s="1" t="s">
        <v>81</v>
      </c>
      <c r="B85" s="1">
        <v>916763476</v>
      </c>
      <c r="C85" s="6">
        <v>970</v>
      </c>
      <c r="D85" s="6">
        <f>C85*(SUM('Forutsetninger for beregninger'!$C$8:$C$10)/SUM('Forutsetninger for beregninger'!$C$8:$C$19))</f>
        <v>332.38766908325368</v>
      </c>
      <c r="E85" s="15">
        <f>VLOOKUP(A85,[1]SolverQ1!$B$8:$E$98,3,FALSE)</f>
        <v>1939.0206439999999</v>
      </c>
      <c r="F85" s="6">
        <f t="shared" si="8"/>
        <v>528170.86798433063</v>
      </c>
      <c r="G85" s="7">
        <v>916763476</v>
      </c>
      <c r="H85" s="1" t="s">
        <v>81</v>
      </c>
      <c r="I85" s="12">
        <v>528170.86798433063</v>
      </c>
      <c r="J85" s="12">
        <f t="shared" si="9"/>
        <v>176056.95599477689</v>
      </c>
      <c r="K85" s="12">
        <f t="shared" si="9"/>
        <v>176056.95599477689</v>
      </c>
      <c r="L85" s="12">
        <f t="shared" si="9"/>
        <v>176056.95599477689</v>
      </c>
    </row>
    <row r="86" spans="1:12" x14ac:dyDescent="0.25">
      <c r="A86" s="1" t="s">
        <v>82</v>
      </c>
      <c r="B86" s="1">
        <v>917983550</v>
      </c>
      <c r="C86" s="6">
        <v>8690</v>
      </c>
      <c r="D86" s="6">
        <f>C86*(SUM('Forutsetninger for beregninger'!$C$8:$C$10)/SUM('Forutsetninger for beregninger'!$C$8:$C$19))</f>
        <v>2977.7823137458499</v>
      </c>
      <c r="E86" s="15">
        <f>VLOOKUP(A86,[1]SolverQ1!$B$8:$E$98,3,FALSE)</f>
        <v>568.23140000000012</v>
      </c>
      <c r="F86" s="6">
        <f t="shared" si="8"/>
        <v>649845.60322399647</v>
      </c>
      <c r="G86" s="7">
        <v>917983550</v>
      </c>
      <c r="H86" s="1" t="s">
        <v>82</v>
      </c>
      <c r="I86" s="12">
        <v>649845.60322399647</v>
      </c>
      <c r="J86" s="12">
        <f t="shared" si="9"/>
        <v>216615.2010746655</v>
      </c>
      <c r="K86" s="12">
        <f t="shared" si="9"/>
        <v>216615.2010746655</v>
      </c>
      <c r="L86" s="12">
        <f t="shared" si="9"/>
        <v>216615.2010746655</v>
      </c>
    </row>
    <row r="87" spans="1:12" x14ac:dyDescent="0.25">
      <c r="A87" s="1" t="s">
        <v>83</v>
      </c>
      <c r="B87" s="1">
        <v>967670170</v>
      </c>
      <c r="C87" s="6">
        <v>2405</v>
      </c>
      <c r="D87" s="6">
        <f>C87*(SUM('Forutsetninger for beregninger'!$C$8:$C$10)/SUM('Forutsetninger for beregninger'!$C$8:$C$19))</f>
        <v>824.1158187064176</v>
      </c>
      <c r="E87" s="15">
        <f>VLOOKUP(A87,[1]SolverQ1!$B$8:$E$98,3,FALSE)</f>
        <v>1925.8783940000001</v>
      </c>
      <c r="F87" s="6">
        <f t="shared" si="8"/>
        <v>1298706.3128530646</v>
      </c>
      <c r="G87" s="7">
        <v>967670170</v>
      </c>
      <c r="H87" s="1" t="s">
        <v>83</v>
      </c>
      <c r="I87" s="12">
        <v>1298706.3128530646</v>
      </c>
      <c r="J87" s="12">
        <f t="shared" si="9"/>
        <v>432902.10428435489</v>
      </c>
      <c r="K87" s="12">
        <f t="shared" si="9"/>
        <v>432902.10428435489</v>
      </c>
      <c r="L87" s="12">
        <f t="shared" si="9"/>
        <v>432902.10428435489</v>
      </c>
    </row>
    <row r="88" spans="1:12" x14ac:dyDescent="0.25">
      <c r="A88" s="1" t="s">
        <v>84</v>
      </c>
      <c r="B88" s="1">
        <v>824368082</v>
      </c>
      <c r="C88" s="6">
        <v>3665</v>
      </c>
      <c r="D88" s="6">
        <f>C88*(SUM('Forutsetninger for beregninger'!$C$8:$C$10)/SUM('Forutsetninger for beregninger'!$C$8:$C$19))</f>
        <v>1255.8771208145615</v>
      </c>
      <c r="E88" s="15">
        <f>VLOOKUP(A88,[1]SolverQ1!$B$8:$E$98,3,FALSE)</f>
        <v>1939.0206439999999</v>
      </c>
      <c r="F88" s="6">
        <f t="shared" si="8"/>
        <v>1995614.6713016203</v>
      </c>
      <c r="G88" s="7">
        <v>824368082</v>
      </c>
      <c r="H88" s="1" t="s">
        <v>84</v>
      </c>
      <c r="I88" s="12">
        <v>1995614.6713016203</v>
      </c>
      <c r="J88" s="12">
        <f t="shared" si="9"/>
        <v>665204.8904338734</v>
      </c>
      <c r="K88" s="12">
        <f t="shared" si="9"/>
        <v>665204.8904338734</v>
      </c>
      <c r="L88" s="12">
        <f t="shared" si="9"/>
        <v>665204.8904338734</v>
      </c>
    </row>
    <row r="89" spans="1:12" x14ac:dyDescent="0.25">
      <c r="A89" s="1" t="s">
        <v>95</v>
      </c>
      <c r="B89" s="1">
        <v>968168134</v>
      </c>
      <c r="C89" s="6">
        <v>24618</v>
      </c>
      <c r="D89" s="6">
        <f>C89*(SUM('Forutsetninger for beregninger'!$C$8:$C$10)/SUM('Forutsetninger for beregninger'!$C$8:$C$19))</f>
        <v>8435.7934407129269</v>
      </c>
      <c r="E89" s="15">
        <f>VLOOKUP(A89,[1]SolverQ1!$B$8:$E$98,3,FALSE)</f>
        <v>568.23140000000012</v>
      </c>
      <c r="F89" s="6">
        <f t="shared" si="8"/>
        <v>1840955.0126776001</v>
      </c>
      <c r="G89" s="7">
        <v>968168134</v>
      </c>
      <c r="H89" s="1" t="s">
        <v>85</v>
      </c>
      <c r="I89" s="12">
        <v>1840955.0126776001</v>
      </c>
      <c r="J89" s="12">
        <f t="shared" si="9"/>
        <v>613651.67089253338</v>
      </c>
      <c r="K89" s="12">
        <f t="shared" si="9"/>
        <v>613651.67089253338</v>
      </c>
      <c r="L89" s="12">
        <f t="shared" si="9"/>
        <v>613651.67089253338</v>
      </c>
    </row>
    <row r="90" spans="1:12" x14ac:dyDescent="0.25">
      <c r="A90" s="1" t="s">
        <v>86</v>
      </c>
      <c r="B90" s="1">
        <v>979399901</v>
      </c>
      <c r="C90" s="6">
        <v>11036</v>
      </c>
      <c r="D90" s="6">
        <f>C90*(SUM('Forutsetninger for beregninger'!$C$8:$C$10)/SUM('Forutsetninger for beregninger'!$C$8:$C$19))</f>
        <v>3781.6807381472036</v>
      </c>
      <c r="E90" s="15">
        <f>VLOOKUP(A90,[1]SolverQ1!$B$8:$E$98,3,FALSE)</f>
        <v>1939.0206439999999</v>
      </c>
      <c r="F90" s="6">
        <f t="shared" si="8"/>
        <v>6009168.761933065</v>
      </c>
      <c r="G90" s="7">
        <v>979399901</v>
      </c>
      <c r="H90" s="1" t="s">
        <v>86</v>
      </c>
      <c r="I90" s="12">
        <v>6009168.761933065</v>
      </c>
      <c r="J90" s="12">
        <f t="shared" si="9"/>
        <v>2003056.2539776883</v>
      </c>
      <c r="K90" s="12">
        <f t="shared" si="9"/>
        <v>2003056.2539776883</v>
      </c>
      <c r="L90" s="12">
        <f t="shared" si="9"/>
        <v>2003056.2539776883</v>
      </c>
    </row>
    <row r="91" spans="1:12" x14ac:dyDescent="0.25">
      <c r="A91" s="1" t="s">
        <v>87</v>
      </c>
      <c r="B91" s="1">
        <v>916319908</v>
      </c>
      <c r="C91" s="6">
        <v>29924</v>
      </c>
      <c r="D91" s="6">
        <f>C91*(SUM('Forutsetninger for beregninger'!$C$8:$C$10)/SUM('Forutsetninger for beregninger'!$C$8:$C$19))</f>
        <v>10253.988257368334</v>
      </c>
      <c r="E91" s="15">
        <f>VLOOKUP(A91,[1]SolverQ1!$B$8:$E$98,3,FALSE)</f>
        <v>1939.0206439999999</v>
      </c>
      <c r="F91" s="6">
        <f t="shared" si="8"/>
        <v>16293799.024291867</v>
      </c>
      <c r="G91" s="7">
        <v>916319908</v>
      </c>
      <c r="H91" s="1" t="s">
        <v>87</v>
      </c>
      <c r="I91" s="12">
        <v>16293799.024291867</v>
      </c>
      <c r="J91" s="12">
        <f t="shared" si="9"/>
        <v>5431266.3414306222</v>
      </c>
      <c r="K91" s="12">
        <f t="shared" si="9"/>
        <v>5431266.3414306222</v>
      </c>
      <c r="L91" s="12">
        <f t="shared" si="9"/>
        <v>5431266.3414306222</v>
      </c>
    </row>
    <row r="92" spans="1:12" x14ac:dyDescent="0.25">
      <c r="A92" s="1" t="s">
        <v>88</v>
      </c>
      <c r="B92" s="1">
        <v>921683057</v>
      </c>
      <c r="C92" s="6">
        <v>19106</v>
      </c>
      <c r="D92" s="6">
        <f>C92*(SUM('Forutsetninger for beregninger'!$C$8:$C$10)/SUM('Forutsetninger for beregninger'!$C$8:$C$19))</f>
        <v>6547.0090778398398</v>
      </c>
      <c r="E92" s="15">
        <f>VLOOKUP(A92,[1]SolverQ1!$B$8:$E$98,3,FALSE)</f>
        <v>568.23140000000012</v>
      </c>
      <c r="F92" s="6">
        <f t="shared" si="8"/>
        <v>1428762.9568696981</v>
      </c>
      <c r="G92" s="7">
        <v>921683057</v>
      </c>
      <c r="H92" s="1" t="s">
        <v>88</v>
      </c>
      <c r="I92" s="12">
        <v>1428762.9568696981</v>
      </c>
      <c r="J92" s="12">
        <f t="shared" si="9"/>
        <v>476254.31895656604</v>
      </c>
      <c r="K92" s="12">
        <f t="shared" si="9"/>
        <v>476254.31895656604</v>
      </c>
      <c r="L92" s="12">
        <f t="shared" si="9"/>
        <v>476254.31895656604</v>
      </c>
    </row>
    <row r="93" spans="1:12" x14ac:dyDescent="0.25">
      <c r="A93" s="1" t="s">
        <v>89</v>
      </c>
      <c r="B93" s="1">
        <v>918999361</v>
      </c>
      <c r="C93" s="6">
        <v>20341</v>
      </c>
      <c r="D93" s="6">
        <f>C93*(SUM('Forutsetninger for beregninger'!$C$8:$C$10)/SUM('Forutsetninger for beregninger'!$C$8:$C$19))</f>
        <v>6970.2036874458381</v>
      </c>
      <c r="E93" s="15">
        <f>VLOOKUP(A93,[1]SolverQ1!$B$8:$E$98,3,FALSE)</f>
        <v>1925.8783940000001</v>
      </c>
      <c r="F93" s="6">
        <f t="shared" si="8"/>
        <v>10984193.392825026</v>
      </c>
      <c r="G93" s="7">
        <v>918999361</v>
      </c>
      <c r="H93" s="1" t="s">
        <v>89</v>
      </c>
      <c r="I93" s="12">
        <v>10984193.392825026</v>
      </c>
      <c r="J93" s="12">
        <f t="shared" si="9"/>
        <v>3661397.797608342</v>
      </c>
      <c r="K93" s="12">
        <f t="shared" si="9"/>
        <v>3661397.797608342</v>
      </c>
      <c r="L93" s="12">
        <f t="shared" si="9"/>
        <v>3661397.797608342</v>
      </c>
    </row>
    <row r="94" spans="1:12" x14ac:dyDescent="0.25">
      <c r="C94" s="6"/>
      <c r="D94" s="6"/>
      <c r="E94" s="15"/>
      <c r="G94" s="7"/>
      <c r="H94" s="1"/>
      <c r="I94" s="1"/>
    </row>
    <row r="95" spans="1:12" x14ac:dyDescent="0.25">
      <c r="C95" s="6"/>
      <c r="D95" s="6"/>
      <c r="E95" s="15"/>
      <c r="G95" s="7"/>
      <c r="H95" s="1"/>
      <c r="I95" s="1"/>
    </row>
    <row r="96" spans="1:12" x14ac:dyDescent="0.25">
      <c r="C96" s="6"/>
      <c r="D96" s="6"/>
      <c r="E96" s="15"/>
      <c r="G96" s="7"/>
      <c r="H96" s="1"/>
      <c r="I96" s="1"/>
    </row>
    <row r="97" spans="3:9" x14ac:dyDescent="0.25">
      <c r="C97" s="6"/>
      <c r="D97" s="6"/>
      <c r="E97" s="15"/>
      <c r="G97" s="7"/>
      <c r="H97" s="1"/>
      <c r="I97" s="1"/>
    </row>
    <row r="98" spans="3:9" x14ac:dyDescent="0.25">
      <c r="C98" s="6"/>
      <c r="D98" s="6"/>
      <c r="E98" s="15"/>
      <c r="G98" s="7"/>
      <c r="H98" s="1"/>
      <c r="I98" s="1"/>
    </row>
  </sheetData>
  <sortState xmlns:xlrd2="http://schemas.microsoft.com/office/spreadsheetml/2017/richdata2" ref="A3:M93">
    <sortCondition ref="H3:H93"/>
  </sortState>
  <mergeCells count="1">
    <mergeCell ref="G1:L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5AC20-C003-4881-AD8E-2B41A14FF781}">
  <dimension ref="A1:I33"/>
  <sheetViews>
    <sheetView zoomScaleNormal="100" workbookViewId="0">
      <selection activeCell="I4" sqref="I4"/>
    </sheetView>
  </sheetViews>
  <sheetFormatPr baseColWidth="10" defaultColWidth="8.875" defaultRowHeight="15" x14ac:dyDescent="0.25"/>
  <cols>
    <col min="1" max="1" width="25.25" style="1" bestFit="1" customWidth="1"/>
    <col min="2" max="2" width="16.25" style="1" customWidth="1"/>
    <col min="3" max="3" width="16.5" style="1" customWidth="1"/>
    <col min="4" max="4" width="14.25" style="1" bestFit="1" customWidth="1"/>
    <col min="5" max="5" width="12.25" style="1" customWidth="1"/>
    <col min="6" max="6" width="12.125" style="1" customWidth="1"/>
    <col min="7" max="7" width="16.125" style="1" customWidth="1"/>
    <col min="8" max="8" width="23" style="1" bestFit="1" customWidth="1"/>
    <col min="9" max="9" width="10.5" style="1" customWidth="1"/>
    <col min="10" max="16384" width="8.875" style="1"/>
  </cols>
  <sheetData>
    <row r="1" spans="1:9" x14ac:dyDescent="0.25">
      <c r="A1" s="21" t="s">
        <v>154</v>
      </c>
      <c r="B1" s="21"/>
      <c r="C1" s="21"/>
      <c r="D1" s="21"/>
      <c r="E1" s="21"/>
      <c r="F1" s="21"/>
      <c r="G1" s="21"/>
      <c r="H1" s="21"/>
      <c r="I1" s="21"/>
    </row>
    <row r="2" spans="1:9" x14ac:dyDescent="0.25">
      <c r="A2" s="2" t="s">
        <v>96</v>
      </c>
      <c r="B2" s="2" t="s">
        <v>97</v>
      </c>
      <c r="C2" s="2" t="s">
        <v>98</v>
      </c>
      <c r="D2" s="2" t="s">
        <v>99</v>
      </c>
      <c r="E2" s="2" t="s">
        <v>100</v>
      </c>
      <c r="F2" s="2" t="s">
        <v>101</v>
      </c>
      <c r="G2" s="2"/>
    </row>
    <row r="3" spans="1:9" x14ac:dyDescent="0.25">
      <c r="A3" s="1">
        <v>2023</v>
      </c>
      <c r="B3" s="3">
        <f>B31+11</f>
        <v>1939.0206439999999</v>
      </c>
      <c r="C3" s="3">
        <f t="shared" ref="C3:F3" si="0">C31+11</f>
        <v>1939.0206439999999</v>
      </c>
      <c r="D3" s="3">
        <f t="shared" si="0"/>
        <v>919.18204400000002</v>
      </c>
      <c r="E3" s="3">
        <f t="shared" si="0"/>
        <v>568.23140000000012</v>
      </c>
      <c r="F3" s="3">
        <f t="shared" si="0"/>
        <v>1925.8783940000001</v>
      </c>
    </row>
    <row r="6" spans="1:9" x14ac:dyDescent="0.25">
      <c r="A6" s="21" t="s">
        <v>141</v>
      </c>
      <c r="B6" s="21"/>
      <c r="C6" s="21"/>
      <c r="D6" s="21"/>
      <c r="E6" s="21"/>
      <c r="F6" s="21"/>
      <c r="G6" s="21"/>
      <c r="H6" s="21"/>
      <c r="I6" s="21"/>
    </row>
    <row r="7" spans="1:9" x14ac:dyDescent="0.25">
      <c r="A7" s="4" t="s">
        <v>103</v>
      </c>
      <c r="B7" s="4" t="s">
        <v>102</v>
      </c>
      <c r="C7" s="4" t="s">
        <v>104</v>
      </c>
      <c r="D7" s="4" t="s">
        <v>105</v>
      </c>
      <c r="E7" s="4" t="s">
        <v>106</v>
      </c>
      <c r="H7" s="2"/>
    </row>
    <row r="8" spans="1:9" x14ac:dyDescent="0.25">
      <c r="A8" s="1" t="s">
        <v>107</v>
      </c>
      <c r="B8" s="1" t="s">
        <v>119</v>
      </c>
      <c r="C8" s="6">
        <v>10569586</v>
      </c>
      <c r="D8" s="6">
        <f>SUM($C$8:$C$19)</f>
        <v>82791833</v>
      </c>
      <c r="E8" s="13">
        <f>C8/D8</f>
        <v>0.12766459706236966</v>
      </c>
    </row>
    <row r="9" spans="1:9" x14ac:dyDescent="0.25">
      <c r="A9" s="1" t="s">
        <v>107</v>
      </c>
      <c r="B9" s="1" t="s">
        <v>120</v>
      </c>
      <c r="C9" s="6">
        <v>9482403</v>
      </c>
      <c r="D9" s="6">
        <f t="shared" ref="D9:D19" si="1">SUM($C$8:$C$19)</f>
        <v>82791833</v>
      </c>
      <c r="E9" s="13">
        <f t="shared" ref="E9:E19" si="2">C9/D9</f>
        <v>0.11453307236234279</v>
      </c>
    </row>
    <row r="10" spans="1:9" x14ac:dyDescent="0.25">
      <c r="A10" s="1" t="s">
        <v>107</v>
      </c>
      <c r="B10" s="1" t="s">
        <v>121</v>
      </c>
      <c r="C10" s="6">
        <v>8318098</v>
      </c>
      <c r="D10" s="6">
        <f t="shared" si="1"/>
        <v>82791833</v>
      </c>
      <c r="E10" s="13">
        <f t="shared" si="2"/>
        <v>0.10047003066111605</v>
      </c>
    </row>
    <row r="11" spans="1:9" x14ac:dyDescent="0.25">
      <c r="A11" s="1" t="s">
        <v>107</v>
      </c>
      <c r="B11" s="1" t="s">
        <v>122</v>
      </c>
      <c r="C11" s="6">
        <v>7010978</v>
      </c>
      <c r="D11" s="6">
        <f t="shared" si="1"/>
        <v>82791833</v>
      </c>
      <c r="E11" s="13">
        <f t="shared" si="2"/>
        <v>8.4681999974562702E-2</v>
      </c>
    </row>
    <row r="12" spans="1:9" x14ac:dyDescent="0.25">
      <c r="A12" s="1" t="s">
        <v>107</v>
      </c>
      <c r="B12" s="1" t="s">
        <v>123</v>
      </c>
      <c r="C12" s="6">
        <v>5880789</v>
      </c>
      <c r="D12" s="6">
        <f t="shared" si="1"/>
        <v>82791833</v>
      </c>
      <c r="E12" s="13">
        <f t="shared" si="2"/>
        <v>7.1031027903440666E-2</v>
      </c>
    </row>
    <row r="13" spans="1:9" x14ac:dyDescent="0.25">
      <c r="A13" s="1" t="s">
        <v>107</v>
      </c>
      <c r="B13" s="1" t="s">
        <v>124</v>
      </c>
      <c r="C13" s="6">
        <v>4485825</v>
      </c>
      <c r="D13" s="6">
        <f t="shared" si="1"/>
        <v>82791833</v>
      </c>
      <c r="E13" s="13">
        <f t="shared" si="2"/>
        <v>5.4181974688252164E-2</v>
      </c>
    </row>
    <row r="14" spans="1:9" x14ac:dyDescent="0.25">
      <c r="A14" s="1" t="s">
        <v>107</v>
      </c>
      <c r="B14" s="1" t="s">
        <v>125</v>
      </c>
      <c r="C14" s="6">
        <v>4170182</v>
      </c>
      <c r="D14" s="6">
        <f t="shared" si="1"/>
        <v>82791833</v>
      </c>
      <c r="E14" s="13">
        <f t="shared" si="2"/>
        <v>5.036948511576015E-2</v>
      </c>
    </row>
    <row r="15" spans="1:9" x14ac:dyDescent="0.25">
      <c r="A15" s="1" t="s">
        <v>107</v>
      </c>
      <c r="B15" s="1" t="s">
        <v>126</v>
      </c>
      <c r="C15" s="6">
        <v>4612693</v>
      </c>
      <c r="D15" s="6">
        <f t="shared" si="1"/>
        <v>82791833</v>
      </c>
      <c r="E15" s="13">
        <f t="shared" si="2"/>
        <v>5.5714348056528716E-2</v>
      </c>
    </row>
    <row r="16" spans="1:9" x14ac:dyDescent="0.25">
      <c r="A16" s="1" t="s">
        <v>107</v>
      </c>
      <c r="B16" s="1" t="s">
        <v>127</v>
      </c>
      <c r="C16" s="6">
        <v>5071658</v>
      </c>
      <c r="D16" s="6">
        <f t="shared" si="1"/>
        <v>82791833</v>
      </c>
      <c r="E16" s="13">
        <f t="shared" si="2"/>
        <v>6.1257950406775029E-2</v>
      </c>
    </row>
    <row r="17" spans="1:9" x14ac:dyDescent="0.25">
      <c r="A17" s="1" t="s">
        <v>107</v>
      </c>
      <c r="B17" s="1" t="s">
        <v>128</v>
      </c>
      <c r="C17" s="6">
        <v>6329080</v>
      </c>
      <c r="D17" s="6">
        <f t="shared" si="1"/>
        <v>82791833</v>
      </c>
      <c r="E17" s="13">
        <f t="shared" si="2"/>
        <v>7.6445704493582109E-2</v>
      </c>
    </row>
    <row r="18" spans="1:9" x14ac:dyDescent="0.25">
      <c r="A18" s="1" t="s">
        <v>107</v>
      </c>
      <c r="B18" s="1" t="s">
        <v>129</v>
      </c>
      <c r="C18" s="6">
        <v>7562304</v>
      </c>
      <c r="D18" s="6">
        <f t="shared" si="1"/>
        <v>82791833</v>
      </c>
      <c r="E18" s="13">
        <f t="shared" si="2"/>
        <v>9.1341183374935062E-2</v>
      </c>
    </row>
    <row r="19" spans="1:9" x14ac:dyDescent="0.25">
      <c r="A19" s="1" t="s">
        <v>107</v>
      </c>
      <c r="B19" s="1" t="s">
        <v>130</v>
      </c>
      <c r="C19" s="6">
        <v>9298237</v>
      </c>
      <c r="D19" s="6">
        <f t="shared" si="1"/>
        <v>82791833</v>
      </c>
      <c r="E19" s="13">
        <f t="shared" si="2"/>
        <v>0.11230862590033489</v>
      </c>
    </row>
    <row r="21" spans="1:9" x14ac:dyDescent="0.25">
      <c r="A21" s="21" t="s">
        <v>108</v>
      </c>
      <c r="B21" s="21"/>
      <c r="C21" s="21"/>
      <c r="D21" s="21"/>
      <c r="E21" s="21"/>
      <c r="F21" s="21"/>
      <c r="G21" s="21"/>
      <c r="H21" s="21"/>
      <c r="I21" s="21"/>
    </row>
    <row r="22" spans="1:9" x14ac:dyDescent="0.25">
      <c r="A22" s="4" t="s">
        <v>109</v>
      </c>
      <c r="B22" s="4" t="s">
        <v>110</v>
      </c>
      <c r="C22" s="4" t="s">
        <v>111</v>
      </c>
      <c r="D22" s="4" t="s">
        <v>112</v>
      </c>
      <c r="E22" s="4"/>
      <c r="F22" s="2"/>
      <c r="G22" s="2"/>
    </row>
    <row r="23" spans="1:9" x14ac:dyDescent="0.25">
      <c r="A23" s="1" t="s">
        <v>113</v>
      </c>
      <c r="B23" s="1" t="s">
        <v>114</v>
      </c>
      <c r="C23" s="14">
        <v>44925</v>
      </c>
      <c r="D23" s="1">
        <v>10.5138</v>
      </c>
    </row>
    <row r="25" spans="1:9" x14ac:dyDescent="0.25">
      <c r="A25" s="21" t="s">
        <v>153</v>
      </c>
      <c r="B25" s="21"/>
      <c r="C25" s="21"/>
      <c r="D25" s="21"/>
      <c r="E25" s="21"/>
      <c r="F25" s="21"/>
      <c r="G25" s="21"/>
      <c r="H25" s="21"/>
      <c r="I25" s="21"/>
    </row>
    <row r="26" spans="1:9" x14ac:dyDescent="0.25">
      <c r="A26" s="4" t="s">
        <v>131</v>
      </c>
      <c r="B26" s="2" t="s">
        <v>97</v>
      </c>
      <c r="C26" s="2" t="s">
        <v>98</v>
      </c>
      <c r="D26" s="2" t="s">
        <v>99</v>
      </c>
      <c r="E26" s="2" t="s">
        <v>100</v>
      </c>
      <c r="F26" s="2" t="s">
        <v>101</v>
      </c>
      <c r="G26" s="2" t="s">
        <v>115</v>
      </c>
    </row>
    <row r="27" spans="1:9" x14ac:dyDescent="0.25">
      <c r="A27" s="1" t="s">
        <v>132</v>
      </c>
      <c r="B27" s="5">
        <v>231.30359999999999</v>
      </c>
      <c r="C27" s="5">
        <v>231.30359999999999</v>
      </c>
      <c r="D27" s="5">
        <v>-788.53499999999997</v>
      </c>
      <c r="E27" s="5">
        <v>-1139.4856439999999</v>
      </c>
      <c r="F27" s="5">
        <v>218.16135</v>
      </c>
      <c r="G27" s="5">
        <v>1696.717044</v>
      </c>
    </row>
    <row r="29" spans="1:9" ht="33.4" customHeight="1" x14ac:dyDescent="0.25">
      <c r="A29" s="20" t="s">
        <v>133</v>
      </c>
      <c r="B29" s="20"/>
      <c r="C29" s="20"/>
      <c r="D29" s="20"/>
      <c r="E29" s="20"/>
      <c r="F29" s="20"/>
      <c r="G29" s="20"/>
      <c r="H29" s="20"/>
      <c r="I29" s="20"/>
    </row>
    <row r="30" spans="1:9" x14ac:dyDescent="0.25">
      <c r="A30" s="4" t="s">
        <v>131</v>
      </c>
      <c r="B30" s="2" t="s">
        <v>97</v>
      </c>
      <c r="C30" s="2" t="s">
        <v>98</v>
      </c>
      <c r="D30" s="2" t="s">
        <v>99</v>
      </c>
      <c r="E30" s="2" t="s">
        <v>100</v>
      </c>
      <c r="F30" s="2" t="s">
        <v>101</v>
      </c>
      <c r="G30" s="2" t="s">
        <v>115</v>
      </c>
    </row>
    <row r="31" spans="1:9" x14ac:dyDescent="0.25">
      <c r="A31" s="1" t="s">
        <v>132</v>
      </c>
      <c r="B31" s="5">
        <f>$G27+B27</f>
        <v>1928.0206439999999</v>
      </c>
      <c r="C31" s="5">
        <f t="shared" ref="C31:F31" si="3">$G27+C27</f>
        <v>1928.0206439999999</v>
      </c>
      <c r="D31" s="5">
        <f t="shared" si="3"/>
        <v>908.18204400000002</v>
      </c>
      <c r="E31" s="5">
        <f t="shared" si="3"/>
        <v>557.23140000000012</v>
      </c>
      <c r="F31" s="5">
        <f t="shared" si="3"/>
        <v>1914.8783940000001</v>
      </c>
      <c r="G31" s="5">
        <f>G27</f>
        <v>1696.717044</v>
      </c>
    </row>
    <row r="33" spans="6:6" x14ac:dyDescent="0.25">
      <c r="F33" s="3"/>
    </row>
  </sheetData>
  <mergeCells count="5">
    <mergeCell ref="A29:I29"/>
    <mergeCell ref="A1:I1"/>
    <mergeCell ref="A6:I6"/>
    <mergeCell ref="A21:I21"/>
    <mergeCell ref="A25:I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670d86-fc33-4f61-bf51-96e019343c8b" xsi:nil="true"/>
    <lcf76f155ced4ddcb4097134ff3c332f xmlns="caf9241f-7654-46e4-b38c-0683f7584438">
      <Terms xmlns="http://schemas.microsoft.com/office/infopath/2007/PartnerControls"/>
    </lcf76f155ced4ddcb4097134ff3c332f>
    <Prosess xmlns="caf9241f-7654-46e4-b38c-0683f7584438" xsi:nil="true"/>
    <Vedtattdato xmlns="caf9241f-7654-46e4-b38c-0683f7584438">2021-03-02T00:00:00Z</Vedtattdato>
    <SharedWithUsers xmlns="286bd567-8383-458b-8b10-610e1dbf4dce">
      <UserInfo>
        <DisplayName>Sigrid Hendriks Moe</DisplayName>
        <AccountId>42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98B676CC530A34A9FB1F4ACAD0C0A17" ma:contentTypeVersion="17" ma:contentTypeDescription="Opprett et nytt dokument." ma:contentTypeScope="" ma:versionID="d92638ec5ac06c830483e46cbeb0e12f">
  <xsd:schema xmlns:xsd="http://www.w3.org/2001/XMLSchema" xmlns:xs="http://www.w3.org/2001/XMLSchema" xmlns:p="http://schemas.microsoft.com/office/2006/metadata/properties" xmlns:ns2="caf9241f-7654-46e4-b38c-0683f7584438" xmlns:ns3="286bd567-8383-458b-8b10-610e1dbf4dce" xmlns:ns4="08670d86-fc33-4f61-bf51-96e019343c8b" targetNamespace="http://schemas.microsoft.com/office/2006/metadata/properties" ma:root="true" ma:fieldsID="ad2557687e7e455b7b4887eafca2dedc" ns2:_="" ns3:_="" ns4:_="">
    <xsd:import namespace="caf9241f-7654-46e4-b38c-0683f7584438"/>
    <xsd:import namespace="286bd567-8383-458b-8b10-610e1dbf4dce"/>
    <xsd:import namespace="08670d86-fc33-4f61-bf51-96e019343c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Prosess" minOccurs="0"/>
                <xsd:element ref="ns2:Vedtattdato"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f9241f-7654-46e4-b38c-0683f75844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Prosess" ma:index="19" nillable="true" ma:displayName="Prosess" ma:format="Dropdown" ma:internalName="Prosess">
      <xsd:simpleType>
        <xsd:restriction base="dms:Choice">
          <xsd:enumeration value="Tidligere relevante arbeider"/>
        </xsd:restriction>
      </xsd:simpleType>
    </xsd:element>
    <xsd:element name="Vedtattdato" ma:index="20" nillable="true" ma:displayName="Vedtatt dato" ma:default="2021-03-02T00:00:00Z" ma:description="Dato for KT-møte dokumentet ble besluttet ferdig." ma:format="DateOnly" ma:internalName="Vedtattdato">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64152832-9f03-4628-8f8a-984f7e09cd8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6bd567-8383-458b-8b10-610e1dbf4dce"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670d86-fc33-4f61-bf51-96e019343c8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9a588cb2-5654-4e11-92e8-3f1cc2e35934}" ma:internalName="TaxCatchAll" ma:showField="CatchAllData" ma:web="286bd567-8383-458b-8b10-610e1dbf4d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D8AEA9-2E71-4A6B-8BA7-C8B9A55E3C54}">
  <ds:schemaRefs>
    <ds:schemaRef ds:uri="http://schemas.microsoft.com/office/infopath/2007/PartnerControls"/>
    <ds:schemaRef ds:uri="caf9241f-7654-46e4-b38c-0683f7584438"/>
    <ds:schemaRef ds:uri="286bd567-8383-458b-8b10-610e1dbf4dce"/>
    <ds:schemaRef ds:uri="http://purl.org/dc/term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08670d86-fc33-4f61-bf51-96e019343c8b"/>
    <ds:schemaRef ds:uri="http://schemas.microsoft.com/office/2006/metadata/properties"/>
  </ds:schemaRefs>
</ds:datastoreItem>
</file>

<file path=customXml/itemProps2.xml><?xml version="1.0" encoding="utf-8"?>
<ds:datastoreItem xmlns:ds="http://schemas.openxmlformats.org/officeDocument/2006/customXml" ds:itemID="{71246DB6-E9B4-434B-AE82-85E42AC75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f9241f-7654-46e4-b38c-0683f7584438"/>
    <ds:schemaRef ds:uri="286bd567-8383-458b-8b10-610e1dbf4dce"/>
    <ds:schemaRef ds:uri="08670d86-fc33-4f61-bf51-96e019343c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28A1EE-9FDF-4B69-B090-A1F3F11E7F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Fakturerbart beløp</vt:lpstr>
      <vt:lpstr>Underlag til beregninger</vt:lpstr>
      <vt:lpstr>Forutsetninger for beregninger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Fartein Valen Slåttebrekk</dc:creator>
  <cp:keywords/>
  <dc:description/>
  <cp:lastModifiedBy>Sigrid Hendriks Moe</cp:lastModifiedBy>
  <cp:revision/>
  <dcterms:created xsi:type="dcterms:W3CDTF">2022-11-02T11:32:54Z</dcterms:created>
  <dcterms:modified xsi:type="dcterms:W3CDTF">2023-01-06T12:50:34Z</dcterms:modified>
  <cp:category/>
  <cp:contentStatus/>
</cp:coreProperties>
</file>