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nveazure.sharepoint.com/sites/ORG-RME-OE/Delte dokumenter/Inntektsrammer 2021/2022/Varsel/"/>
    </mc:Choice>
  </mc:AlternateContent>
  <xr:revisionPtr revIDLastSave="392" documentId="13_ncr:1_{A4C24AF6-B26C-4E6C-8C16-5964636FA5F1}" xr6:coauthVersionLast="47" xr6:coauthVersionMax="47" xr10:uidLastSave="{D68B6103-026B-4271-A62D-7263B7EF1764}"/>
  <bookViews>
    <workbookView xWindow="-110" yWindow="-110" windowWidth="19420" windowHeight="10420" tabRatio="784" xr2:uid="{00000000-000D-0000-FFFF-FFFF00000000}"/>
  </bookViews>
  <sheets>
    <sheet name="Luftlinje" sheetId="1" r:id="rId1"/>
    <sheet name="Luftlinje Pivot" sheetId="29" r:id="rId2"/>
    <sheet name="Luftfartshinder" sheetId="7" r:id="rId3"/>
    <sheet name="HinderPivot" sheetId="30" r:id="rId4"/>
    <sheet name="Vekt Luftlinje" sheetId="12" r:id="rId5"/>
    <sheet name="Jordkabel" sheetId="2" r:id="rId6"/>
    <sheet name="Jordkabel Pivot" sheetId="31" r:id="rId7"/>
    <sheet name="Lokalisering jordkabler" sheetId="14" r:id="rId8"/>
    <sheet name="Beregning jordkabelvekt" sheetId="15" r:id="rId9"/>
    <sheet name="Sjøkabel" sheetId="16" r:id="rId10"/>
    <sheet name="Trafo" sheetId="3" r:id="rId11"/>
    <sheet name="Avgang" sheetId="4" r:id="rId12"/>
    <sheet name="Stasjon" sheetId="5" r:id="rId13"/>
    <sheet name="Kompensering" sheetId="8" r:id="rId14"/>
  </sheets>
  <definedNames>
    <definedName name="_xlnm._FilterDatabase" localSheetId="11" hidden="1">Avgang!$A$2:$K$300</definedName>
    <definedName name="_xlnm._FilterDatabase" localSheetId="5" hidden="1">Jordkabel!$A$2:$M$222</definedName>
    <definedName name="_xlnm._FilterDatabase" localSheetId="13" hidden="1">Kompensering!$A$2:$N$28</definedName>
    <definedName name="_xlnm._FilterDatabase" localSheetId="7" hidden="1">'Lokalisering jordkabler'!$A$1:$G$33</definedName>
    <definedName name="_xlnm._FilterDatabase" localSheetId="2" hidden="1">Luftfartshinder!$A$4:$N$136</definedName>
    <definedName name="_xlnm._FilterDatabase" localSheetId="0" hidden="1">Luftlinje!$A$2:$Q$512</definedName>
    <definedName name="_xlnm._FilterDatabase" localSheetId="9" hidden="1">Sjøkabel!$A$2:$M$73</definedName>
    <definedName name="_xlnm._FilterDatabase" localSheetId="12" hidden="1">Stasjon!$A$2:$L$285</definedName>
    <definedName name="_xlnm._FilterDatabase" localSheetId="10" hidden="1">Trafo!$A$2:$N$139</definedName>
    <definedName name="_xlnm._FilterDatabase" localSheetId="4" hidden="1">'Vekt Luftlinje'!$A$1:$E$55</definedName>
  </definedNames>
  <calcPr calcId="191029"/>
  <pivotCaches>
    <pivotCache cacheId="0" r:id="rId15"/>
    <pivotCache cacheId="1" r:id="rId16"/>
    <pivotCache cacheId="2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2" l="1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M217" i="2" l="1"/>
  <c r="M218" i="2"/>
  <c r="M219" i="2"/>
  <c r="M220" i="2"/>
  <c r="M221" i="2"/>
  <c r="M222" i="2"/>
  <c r="D47" i="15"/>
  <c r="F47" i="15"/>
  <c r="B21" i="14"/>
  <c r="B14" i="14"/>
  <c r="B3" i="14"/>
  <c r="B11" i="14"/>
  <c r="B30" i="14"/>
  <c r="B9" i="14"/>
  <c r="B32" i="14"/>
  <c r="B4" i="14"/>
  <c r="B33" i="14"/>
  <c r="B7" i="14"/>
  <c r="B24" i="14"/>
  <c r="B22" i="14"/>
  <c r="B31" i="14"/>
  <c r="B12" i="14"/>
  <c r="B26" i="14"/>
  <c r="B6" i="14"/>
  <c r="B29" i="14"/>
  <c r="B5" i="14"/>
  <c r="B17" i="14"/>
  <c r="B27" i="14"/>
  <c r="B20" i="14"/>
  <c r="B8" i="14"/>
  <c r="B10" i="14"/>
  <c r="B13" i="14"/>
  <c r="B2" i="14"/>
  <c r="B23" i="14"/>
  <c r="B18" i="14"/>
  <c r="B16" i="14"/>
  <c r="B19" i="14"/>
  <c r="B28" i="14"/>
  <c r="B25" i="14"/>
  <c r="B15" i="14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7" i="15"/>
  <c r="B46" i="15"/>
  <c r="B23" i="15"/>
  <c r="B8" i="15"/>
  <c r="B50" i="15"/>
  <c r="B20" i="15"/>
  <c r="B29" i="15"/>
  <c r="B36" i="15"/>
  <c r="B54" i="15"/>
  <c r="B16" i="15"/>
  <c r="B58" i="15"/>
  <c r="B48" i="15"/>
  <c r="B37" i="15"/>
  <c r="B10" i="15"/>
  <c r="B59" i="15"/>
  <c r="B24" i="15"/>
  <c r="B28" i="15"/>
  <c r="B14" i="15"/>
  <c r="B52" i="15"/>
  <c r="B47" i="15"/>
  <c r="B33" i="15"/>
  <c r="B35" i="15"/>
  <c r="B32" i="15"/>
  <c r="B57" i="15"/>
  <c r="B41" i="15"/>
  <c r="B39" i="15"/>
  <c r="B17" i="15"/>
  <c r="B56" i="15"/>
  <c r="B9" i="15"/>
  <c r="B55" i="15"/>
  <c r="B21" i="15"/>
  <c r="B45" i="15"/>
  <c r="B13" i="15"/>
  <c r="B12" i="15"/>
  <c r="B53" i="15"/>
  <c r="B11" i="15"/>
  <c r="B27" i="15"/>
  <c r="B49" i="15"/>
  <c r="B34" i="15"/>
  <c r="B42" i="15"/>
  <c r="B15" i="15"/>
  <c r="B19" i="15"/>
  <c r="B18" i="15"/>
  <c r="B22" i="15"/>
  <c r="B7" i="15"/>
  <c r="B40" i="15"/>
  <c r="B30" i="15"/>
  <c r="B26" i="15"/>
  <c r="B31" i="15"/>
  <c r="B51" i="15"/>
  <c r="B44" i="15"/>
  <c r="B43" i="15"/>
  <c r="B25" i="15"/>
  <c r="B38" i="15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N5" i="7"/>
  <c r="M5" i="7"/>
  <c r="L5" i="7"/>
  <c r="K5" i="7"/>
  <c r="C3" i="12" l="1"/>
  <c r="E3" i="12" s="1"/>
  <c r="C4" i="12"/>
  <c r="E4" i="12" s="1"/>
  <c r="C5" i="12"/>
  <c r="E5" i="12" s="1"/>
  <c r="C6" i="12"/>
  <c r="C7" i="12"/>
  <c r="C8" i="12"/>
  <c r="E8" i="12" s="1"/>
  <c r="C9" i="12"/>
  <c r="E9" i="12" s="1"/>
  <c r="C10" i="12"/>
  <c r="E10" i="12" s="1"/>
  <c r="C11" i="12"/>
  <c r="E11" i="12" s="1"/>
  <c r="C12" i="12"/>
  <c r="E12" i="12" s="1"/>
  <c r="C13" i="12"/>
  <c r="E13" i="12" s="1"/>
  <c r="C14" i="12"/>
  <c r="E14" i="12" s="1"/>
  <c r="C15" i="12"/>
  <c r="E15" i="12" s="1"/>
  <c r="C16" i="12"/>
  <c r="E16" i="12" s="1"/>
  <c r="C17" i="12"/>
  <c r="E17" i="12" s="1"/>
  <c r="C18" i="12"/>
  <c r="E18" i="12" s="1"/>
  <c r="C19" i="12"/>
  <c r="E19" i="12" s="1"/>
  <c r="C20" i="12"/>
  <c r="E20" i="12" s="1"/>
  <c r="C21" i="12"/>
  <c r="E21" i="12" s="1"/>
  <c r="C22" i="12"/>
  <c r="E22" i="12" s="1"/>
  <c r="C23" i="12"/>
  <c r="E23" i="12" s="1"/>
  <c r="C24" i="12"/>
  <c r="E24" i="12" s="1"/>
  <c r="C25" i="12"/>
  <c r="E25" i="12" s="1"/>
  <c r="C26" i="12"/>
  <c r="E26" i="12" s="1"/>
  <c r="C27" i="12"/>
  <c r="E27" i="12" s="1"/>
  <c r="C28" i="12"/>
  <c r="C29" i="12"/>
  <c r="E29" i="12" s="1"/>
  <c r="C30" i="12"/>
  <c r="E30" i="12" s="1"/>
  <c r="C31" i="12"/>
  <c r="E31" i="12" s="1"/>
  <c r="C32" i="12"/>
  <c r="E32" i="12" s="1"/>
  <c r="C33" i="12"/>
  <c r="E33" i="12" s="1"/>
  <c r="C34" i="12"/>
  <c r="E34" i="12" s="1"/>
  <c r="C35" i="12"/>
  <c r="E35" i="12" s="1"/>
  <c r="C36" i="12"/>
  <c r="E36" i="12" s="1"/>
  <c r="C37" i="12"/>
  <c r="E37" i="12" s="1"/>
  <c r="C38" i="12"/>
  <c r="E38" i="12" s="1"/>
  <c r="C39" i="12"/>
  <c r="E39" i="12" s="1"/>
  <c r="C40" i="12"/>
  <c r="E40" i="12" s="1"/>
  <c r="C41" i="12"/>
  <c r="E41" i="12" s="1"/>
  <c r="C42" i="12"/>
  <c r="E42" i="12" s="1"/>
  <c r="C43" i="12"/>
  <c r="C44" i="12"/>
  <c r="E44" i="12" s="1"/>
  <c r="C45" i="12"/>
  <c r="E45" i="12" s="1"/>
  <c r="C46" i="12"/>
  <c r="E46" i="12" s="1"/>
  <c r="C47" i="12"/>
  <c r="E47" i="12" s="1"/>
  <c r="C48" i="12"/>
  <c r="E48" i="12" s="1"/>
  <c r="C49" i="12"/>
  <c r="E49" i="12" s="1"/>
  <c r="C50" i="12"/>
  <c r="E50" i="12" s="1"/>
  <c r="C51" i="12"/>
  <c r="E51" i="12" s="1"/>
  <c r="C52" i="12"/>
  <c r="E52" i="12" s="1"/>
  <c r="C53" i="12"/>
  <c r="E53" i="12" s="1"/>
  <c r="C54" i="12"/>
  <c r="E54" i="12" s="1"/>
  <c r="C55" i="12"/>
  <c r="E55" i="12" s="1"/>
  <c r="C2" i="12"/>
  <c r="E2" i="12" s="1"/>
  <c r="B40" i="12"/>
  <c r="B16" i="12"/>
  <c r="B3" i="12"/>
  <c r="B44" i="12"/>
  <c r="B12" i="12"/>
  <c r="B49" i="12"/>
  <c r="B23" i="12"/>
  <c r="B30" i="12"/>
  <c r="B50" i="12"/>
  <c r="B10" i="12"/>
  <c r="B54" i="12"/>
  <c r="B15" i="12"/>
  <c r="B42" i="12"/>
  <c r="B31" i="12"/>
  <c r="B5" i="12"/>
  <c r="B55" i="12"/>
  <c r="B17" i="12"/>
  <c r="B22" i="12"/>
  <c r="B8" i="12"/>
  <c r="B47" i="12"/>
  <c r="B41" i="12"/>
  <c r="B27" i="12"/>
  <c r="B29" i="12"/>
  <c r="B26" i="12"/>
  <c r="B53" i="12"/>
  <c r="B35" i="12"/>
  <c r="B33" i="12"/>
  <c r="B46" i="12"/>
  <c r="B52" i="12"/>
  <c r="B4" i="12"/>
  <c r="B51" i="12"/>
  <c r="B13" i="12"/>
  <c r="B39" i="12"/>
  <c r="B7" i="12"/>
  <c r="B48" i="12"/>
  <c r="B6" i="12"/>
  <c r="B20" i="12"/>
  <c r="B21" i="12"/>
  <c r="B43" i="12"/>
  <c r="B28" i="12"/>
  <c r="B36" i="12"/>
  <c r="B9" i="12"/>
  <c r="B11" i="12"/>
  <c r="B14" i="12"/>
  <c r="B2" i="12"/>
  <c r="B34" i="12"/>
  <c r="B24" i="12"/>
  <c r="B45" i="12"/>
  <c r="B19" i="12"/>
  <c r="B25" i="12"/>
  <c r="B38" i="12"/>
  <c r="B37" i="12"/>
  <c r="B18" i="12"/>
  <c r="B32" i="12"/>
  <c r="Q512" i="1"/>
  <c r="Q520" i="1"/>
  <c r="N512" i="1"/>
  <c r="N513" i="1"/>
  <c r="N514" i="1"/>
  <c r="Q514" i="1" s="1"/>
  <c r="N515" i="1"/>
  <c r="N516" i="1"/>
  <c r="N517" i="1"/>
  <c r="Q517" i="1" s="1"/>
  <c r="N518" i="1"/>
  <c r="N519" i="1"/>
  <c r="Q519" i="1" s="1"/>
  <c r="N520" i="1"/>
  <c r="L512" i="1"/>
  <c r="L513" i="1"/>
  <c r="L514" i="1"/>
  <c r="L515" i="1"/>
  <c r="L516" i="1"/>
  <c r="Q516" i="1" s="1"/>
  <c r="L517" i="1"/>
  <c r="L518" i="1"/>
  <c r="L519" i="1"/>
  <c r="L520" i="1"/>
  <c r="E7" i="12" l="1"/>
  <c r="E6" i="12"/>
  <c r="E28" i="12"/>
  <c r="E43" i="12"/>
  <c r="Q518" i="1"/>
  <c r="Q515" i="1"/>
  <c r="Q513" i="1"/>
  <c r="F46" i="15"/>
  <c r="F23" i="15"/>
  <c r="F8" i="15"/>
  <c r="F50" i="15"/>
  <c r="F20" i="15"/>
  <c r="F29" i="15"/>
  <c r="F36" i="15"/>
  <c r="F54" i="15"/>
  <c r="F16" i="15"/>
  <c r="F58" i="15"/>
  <c r="F48" i="15"/>
  <c r="F37" i="15"/>
  <c r="F10" i="15"/>
  <c r="F59" i="15"/>
  <c r="F24" i="15"/>
  <c r="F28" i="15"/>
  <c r="F14" i="15"/>
  <c r="F52" i="15"/>
  <c r="F33" i="15"/>
  <c r="F35" i="15"/>
  <c r="F32" i="15"/>
  <c r="F57" i="15"/>
  <c r="F41" i="15"/>
  <c r="F39" i="15"/>
  <c r="F17" i="15"/>
  <c r="F56" i="15"/>
  <c r="F9" i="15"/>
  <c r="F55" i="15"/>
  <c r="F21" i="15"/>
  <c r="F45" i="15"/>
  <c r="F13" i="15"/>
  <c r="F12" i="15"/>
  <c r="F53" i="15"/>
  <c r="F11" i="15"/>
  <c r="F27" i="15"/>
  <c r="F49" i="15"/>
  <c r="F34" i="15"/>
  <c r="F42" i="15"/>
  <c r="F15" i="15"/>
  <c r="F19" i="15"/>
  <c r="F18" i="15"/>
  <c r="F22" i="15"/>
  <c r="F7" i="15"/>
  <c r="F40" i="15"/>
  <c r="F30" i="15"/>
  <c r="F26" i="15"/>
  <c r="F31" i="15"/>
  <c r="F51" i="15"/>
  <c r="F44" i="15"/>
  <c r="F43" i="15"/>
  <c r="F25" i="15"/>
  <c r="F38" i="15"/>
  <c r="D46" i="15"/>
  <c r="D23" i="15"/>
  <c r="D8" i="15"/>
  <c r="D50" i="15"/>
  <c r="D20" i="15"/>
  <c r="D29" i="15"/>
  <c r="D36" i="15"/>
  <c r="D54" i="15"/>
  <c r="D16" i="15"/>
  <c r="D58" i="15"/>
  <c r="D48" i="15"/>
  <c r="D37" i="15"/>
  <c r="D10" i="15"/>
  <c r="D59" i="15"/>
  <c r="D24" i="15"/>
  <c r="D28" i="15"/>
  <c r="D14" i="15"/>
  <c r="D52" i="15"/>
  <c r="D33" i="15"/>
  <c r="D35" i="15"/>
  <c r="D32" i="15"/>
  <c r="D57" i="15"/>
  <c r="D41" i="15"/>
  <c r="D39" i="15"/>
  <c r="D17" i="15"/>
  <c r="D56" i="15"/>
  <c r="D9" i="15"/>
  <c r="D55" i="15"/>
  <c r="D21" i="15"/>
  <c r="D45" i="15"/>
  <c r="D13" i="15"/>
  <c r="D12" i="15"/>
  <c r="D53" i="15"/>
  <c r="D11" i="15"/>
  <c r="D27" i="15"/>
  <c r="D49" i="15"/>
  <c r="D34" i="15"/>
  <c r="D42" i="15"/>
  <c r="D15" i="15"/>
  <c r="D19" i="15"/>
  <c r="D18" i="15"/>
  <c r="D22" i="15"/>
  <c r="D7" i="15"/>
  <c r="D40" i="15"/>
  <c r="D30" i="15"/>
  <c r="D26" i="15"/>
  <c r="D31" i="15"/>
  <c r="D51" i="15"/>
  <c r="D44" i="15"/>
  <c r="D43" i="15"/>
  <c r="D25" i="15"/>
  <c r="D38" i="15"/>
  <c r="L3" i="8" l="1"/>
  <c r="M3" i="8"/>
  <c r="L4" i="8"/>
  <c r="M4" i="8"/>
  <c r="L5" i="8"/>
  <c r="M5" i="8"/>
  <c r="L6" i="8"/>
  <c r="M6" i="8"/>
  <c r="L7" i="8"/>
  <c r="M7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15" i="8"/>
  <c r="M15" i="8"/>
  <c r="L16" i="8"/>
  <c r="M16" i="8"/>
  <c r="L17" i="8"/>
  <c r="M17" i="8"/>
  <c r="L18" i="8"/>
  <c r="M18" i="8"/>
  <c r="L19" i="8"/>
  <c r="M19" i="8"/>
  <c r="L20" i="8"/>
  <c r="M20" i="8"/>
  <c r="L21" i="8"/>
  <c r="M21" i="8"/>
  <c r="L22" i="8"/>
  <c r="M22" i="8"/>
  <c r="L23" i="8"/>
  <c r="M23" i="8"/>
  <c r="L24" i="8"/>
  <c r="M24" i="8"/>
  <c r="L25" i="8"/>
  <c r="M25" i="8"/>
  <c r="L26" i="8"/>
  <c r="M26" i="8"/>
  <c r="L27" i="8"/>
  <c r="M27" i="8"/>
  <c r="L28" i="8"/>
  <c r="M28" i="8"/>
  <c r="L3" i="3" l="1"/>
  <c r="M3" i="3"/>
  <c r="L4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L69" i="3"/>
  <c r="M69" i="3"/>
  <c r="L70" i="3"/>
  <c r="M70" i="3"/>
  <c r="L71" i="3"/>
  <c r="M71" i="3"/>
  <c r="L72" i="3"/>
  <c r="M72" i="3"/>
  <c r="L73" i="3"/>
  <c r="M73" i="3"/>
  <c r="L74" i="3"/>
  <c r="M74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82" i="3"/>
  <c r="M82" i="3"/>
  <c r="L83" i="3"/>
  <c r="M83" i="3"/>
  <c r="L84" i="3"/>
  <c r="M84" i="3"/>
  <c r="L85" i="3"/>
  <c r="M85" i="3"/>
  <c r="L86" i="3"/>
  <c r="M86" i="3"/>
  <c r="L87" i="3"/>
  <c r="M87" i="3"/>
  <c r="L88" i="3"/>
  <c r="M88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100" i="3"/>
  <c r="M100" i="3"/>
  <c r="L101" i="3"/>
  <c r="M101" i="3"/>
  <c r="L102" i="3"/>
  <c r="M102" i="3"/>
  <c r="L103" i="3"/>
  <c r="M103" i="3"/>
  <c r="L104" i="3"/>
  <c r="M104" i="3"/>
  <c r="L105" i="3"/>
  <c r="M105" i="3"/>
  <c r="L106" i="3"/>
  <c r="M106" i="3"/>
  <c r="L107" i="3"/>
  <c r="M107" i="3"/>
  <c r="L108" i="3"/>
  <c r="M108" i="3"/>
  <c r="L109" i="3"/>
  <c r="M109" i="3"/>
  <c r="L110" i="3"/>
  <c r="M110" i="3"/>
  <c r="L111" i="3"/>
  <c r="M111" i="3"/>
  <c r="L112" i="3"/>
  <c r="M112" i="3"/>
  <c r="L113" i="3"/>
  <c r="M113" i="3"/>
  <c r="L114" i="3"/>
  <c r="M114" i="3"/>
  <c r="L115" i="3"/>
  <c r="M115" i="3"/>
  <c r="L116" i="3"/>
  <c r="M116" i="3"/>
  <c r="L117" i="3"/>
  <c r="M117" i="3"/>
  <c r="L118" i="3"/>
  <c r="M118" i="3"/>
  <c r="L119" i="3"/>
  <c r="M119" i="3"/>
  <c r="L120" i="3"/>
  <c r="M120" i="3"/>
  <c r="L121" i="3"/>
  <c r="M121" i="3"/>
  <c r="L122" i="3"/>
  <c r="M122" i="3"/>
  <c r="L123" i="3"/>
  <c r="M123" i="3"/>
  <c r="L124" i="3"/>
  <c r="M124" i="3"/>
  <c r="L125" i="3"/>
  <c r="M125" i="3"/>
  <c r="L126" i="3"/>
  <c r="M126" i="3"/>
  <c r="L127" i="3"/>
  <c r="M127" i="3"/>
  <c r="L128" i="3"/>
  <c r="M128" i="3"/>
  <c r="L129" i="3"/>
  <c r="M129" i="3"/>
  <c r="L130" i="3"/>
  <c r="M130" i="3"/>
  <c r="L131" i="3"/>
  <c r="M131" i="3"/>
  <c r="L132" i="3"/>
  <c r="M132" i="3"/>
  <c r="L133" i="3"/>
  <c r="M133" i="3"/>
  <c r="L134" i="3"/>
  <c r="M134" i="3"/>
  <c r="L135" i="3"/>
  <c r="M135" i="3"/>
  <c r="L136" i="3"/>
  <c r="M136" i="3"/>
  <c r="L137" i="3"/>
  <c r="M137" i="3"/>
  <c r="L138" i="3"/>
  <c r="M138" i="3"/>
  <c r="M4" i="16" l="1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3" i="16"/>
  <c r="M195" i="2"/>
  <c r="E46" i="15"/>
  <c r="E23" i="15"/>
  <c r="E8" i="15"/>
  <c r="E50" i="15"/>
  <c r="E20" i="15"/>
  <c r="E29" i="15"/>
  <c r="E36" i="15"/>
  <c r="E54" i="15"/>
  <c r="E16" i="15"/>
  <c r="E58" i="15"/>
  <c r="E48" i="15"/>
  <c r="E37" i="15"/>
  <c r="E10" i="15"/>
  <c r="E59" i="15"/>
  <c r="E24" i="15"/>
  <c r="E28" i="15"/>
  <c r="E14" i="15"/>
  <c r="E52" i="15"/>
  <c r="E47" i="15"/>
  <c r="E33" i="15"/>
  <c r="E35" i="15"/>
  <c r="E32" i="15"/>
  <c r="E57" i="15"/>
  <c r="E41" i="15"/>
  <c r="E39" i="15"/>
  <c r="E17" i="15"/>
  <c r="E56" i="15"/>
  <c r="E9" i="15"/>
  <c r="E55" i="15"/>
  <c r="E21" i="15"/>
  <c r="E45" i="15"/>
  <c r="E13" i="15"/>
  <c r="E12" i="15"/>
  <c r="E53" i="15"/>
  <c r="E11" i="15"/>
  <c r="E27" i="15"/>
  <c r="E49" i="15"/>
  <c r="E34" i="15"/>
  <c r="E42" i="15"/>
  <c r="E15" i="15"/>
  <c r="E19" i="15"/>
  <c r="E18" i="15"/>
  <c r="E22" i="15"/>
  <c r="E7" i="15"/>
  <c r="E40" i="15"/>
  <c r="E30" i="15"/>
  <c r="E26" i="15"/>
  <c r="E31" i="15"/>
  <c r="E51" i="15"/>
  <c r="E44" i="15"/>
  <c r="E43" i="15"/>
  <c r="E25" i="15"/>
  <c r="E38" i="15" l="1"/>
  <c r="G38" i="15"/>
  <c r="G41" i="15"/>
  <c r="H41" i="15" s="1"/>
  <c r="G7" i="15"/>
  <c r="H7" i="15" s="1"/>
  <c r="G37" i="15"/>
  <c r="H37" i="15" s="1"/>
  <c r="G9" i="15"/>
  <c r="H9" i="15" s="1"/>
  <c r="G15" i="15"/>
  <c r="H15" i="15" s="1"/>
  <c r="G54" i="15"/>
  <c r="H54" i="15" s="1"/>
  <c r="G25" i="15"/>
  <c r="H25" i="15" s="1"/>
  <c r="G27" i="15"/>
  <c r="H27" i="15" s="1"/>
  <c r="G33" i="15"/>
  <c r="H33" i="15" s="1"/>
  <c r="G50" i="15"/>
  <c r="H50" i="15" s="1"/>
  <c r="G31" i="15"/>
  <c r="H31" i="15" s="1"/>
  <c r="G13" i="15"/>
  <c r="H13" i="15" s="1"/>
  <c r="G28" i="15"/>
  <c r="H28" i="15" s="1"/>
  <c r="M1" i="16"/>
  <c r="G43" i="15"/>
  <c r="H43" i="15" s="1"/>
  <c r="G26" i="15"/>
  <c r="H26" i="15" s="1"/>
  <c r="G22" i="15"/>
  <c r="H22" i="15" s="1"/>
  <c r="G42" i="15"/>
  <c r="H42" i="15" s="1"/>
  <c r="G11" i="15"/>
  <c r="H11" i="15" s="1"/>
  <c r="G45" i="15"/>
  <c r="H45" i="15" s="1"/>
  <c r="G56" i="15"/>
  <c r="H56" i="15" s="1"/>
  <c r="G57" i="15"/>
  <c r="H57" i="15" s="1"/>
  <c r="G47" i="15"/>
  <c r="H47" i="15" s="1"/>
  <c r="G24" i="15"/>
  <c r="H24" i="15" s="1"/>
  <c r="G48" i="15"/>
  <c r="H48" i="15" s="1"/>
  <c r="G36" i="15"/>
  <c r="H36" i="15" s="1"/>
  <c r="G8" i="15"/>
  <c r="H8" i="15" s="1"/>
  <c r="G44" i="15"/>
  <c r="H44" i="15" s="1"/>
  <c r="G30" i="15"/>
  <c r="H30" i="15" s="1"/>
  <c r="G18" i="15"/>
  <c r="H18" i="15" s="1"/>
  <c r="G34" i="15"/>
  <c r="H34" i="15" s="1"/>
  <c r="G53" i="15"/>
  <c r="H53" i="15" s="1"/>
  <c r="G21" i="15"/>
  <c r="H21" i="15" s="1"/>
  <c r="G17" i="15"/>
  <c r="H17" i="15" s="1"/>
  <c r="G32" i="15"/>
  <c r="H32" i="15" s="1"/>
  <c r="G52" i="15"/>
  <c r="H52" i="15" s="1"/>
  <c r="G59" i="15"/>
  <c r="H59" i="15" s="1"/>
  <c r="G58" i="15"/>
  <c r="H58" i="15" s="1"/>
  <c r="G29" i="15"/>
  <c r="H29" i="15" s="1"/>
  <c r="G23" i="15"/>
  <c r="H23" i="15" s="1"/>
  <c r="G51" i="15"/>
  <c r="H51" i="15" s="1"/>
  <c r="G40" i="15"/>
  <c r="G19" i="15"/>
  <c r="H19" i="15" s="1"/>
  <c r="G49" i="15"/>
  <c r="H49" i="15" s="1"/>
  <c r="G12" i="15"/>
  <c r="H12" i="15" s="1"/>
  <c r="G55" i="15"/>
  <c r="H55" i="15" s="1"/>
  <c r="G39" i="15"/>
  <c r="H39" i="15" s="1"/>
  <c r="G35" i="15"/>
  <c r="H35" i="15" s="1"/>
  <c r="G14" i="15"/>
  <c r="H14" i="15" s="1"/>
  <c r="G10" i="15"/>
  <c r="H10" i="15" s="1"/>
  <c r="G16" i="15"/>
  <c r="H16" i="15" s="1"/>
  <c r="G20" i="15"/>
  <c r="H20" i="15" s="1"/>
  <c r="G46" i="15"/>
  <c r="H46" i="15" s="1"/>
  <c r="N3" i="8"/>
  <c r="N5" i="8"/>
  <c r="N8" i="8"/>
  <c r="H38" i="15" l="1"/>
  <c r="N9" i="8"/>
  <c r="N14" i="8"/>
  <c r="N17" i="8"/>
  <c r="N11" i="8"/>
  <c r="N24" i="8"/>
  <c r="N23" i="8"/>
  <c r="N16" i="8"/>
  <c r="N21" i="8"/>
  <c r="N18" i="8"/>
  <c r="N27" i="8"/>
  <c r="N20" i="8"/>
  <c r="N13" i="8"/>
  <c r="N10" i="8"/>
  <c r="N28" i="8"/>
  <c r="N19" i="8"/>
  <c r="N7" i="8"/>
  <c r="N6" i="8"/>
  <c r="N25" i="8"/>
  <c r="N12" i="8"/>
  <c r="N26" i="8"/>
  <c r="N22" i="8"/>
  <c r="N15" i="8"/>
  <c r="N4" i="8"/>
  <c r="H40" i="1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3" i="5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3" i="4"/>
  <c r="N6" i="3"/>
  <c r="N10" i="3"/>
  <c r="N14" i="3"/>
  <c r="N18" i="3"/>
  <c r="N22" i="3"/>
  <c r="N26" i="3"/>
  <c r="N30" i="3"/>
  <c r="N34" i="3"/>
  <c r="N38" i="3"/>
  <c r="N42" i="3"/>
  <c r="N46" i="3"/>
  <c r="N50" i="3"/>
  <c r="N54" i="3"/>
  <c r="N58" i="3"/>
  <c r="N62" i="3"/>
  <c r="N66" i="3"/>
  <c r="N70" i="3"/>
  <c r="N74" i="3"/>
  <c r="N78" i="3"/>
  <c r="N82" i="3"/>
  <c r="N86" i="3"/>
  <c r="N90" i="3"/>
  <c r="N94" i="3"/>
  <c r="N98" i="3"/>
  <c r="N102" i="3"/>
  <c r="N106" i="3"/>
  <c r="N109" i="3"/>
  <c r="N113" i="3"/>
  <c r="N117" i="3"/>
  <c r="N121" i="3"/>
  <c r="N125" i="3"/>
  <c r="N129" i="3"/>
  <c r="N133" i="3"/>
  <c r="N137" i="3"/>
  <c r="N3" i="3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3" i="2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3" i="1"/>
  <c r="N1" i="8" l="1"/>
  <c r="Q184" i="1"/>
  <c r="N116" i="3"/>
  <c r="N112" i="3"/>
  <c r="N108" i="3"/>
  <c r="N105" i="3"/>
  <c r="N101" i="3"/>
  <c r="N97" i="3"/>
  <c r="N93" i="3"/>
  <c r="N89" i="3"/>
  <c r="N85" i="3"/>
  <c r="N81" i="3"/>
  <c r="N77" i="3"/>
  <c r="N73" i="3"/>
  <c r="N69" i="3"/>
  <c r="N65" i="3"/>
  <c r="N61" i="3"/>
  <c r="N57" i="3"/>
  <c r="N53" i="3"/>
  <c r="N49" i="3"/>
  <c r="N45" i="3"/>
  <c r="N41" i="3"/>
  <c r="N37" i="3"/>
  <c r="N33" i="3"/>
  <c r="N29" i="3"/>
  <c r="N25" i="3"/>
  <c r="N21" i="3"/>
  <c r="N17" i="3"/>
  <c r="N13" i="3"/>
  <c r="N9" i="3"/>
  <c r="N5" i="3"/>
  <c r="N131" i="3"/>
  <c r="N123" i="3"/>
  <c r="N115" i="3"/>
  <c r="N100" i="3"/>
  <c r="N92" i="3"/>
  <c r="N84" i="3"/>
  <c r="N76" i="3"/>
  <c r="N68" i="3"/>
  <c r="N60" i="3"/>
  <c r="N52" i="3"/>
  <c r="N44" i="3"/>
  <c r="N36" i="3"/>
  <c r="N28" i="3"/>
  <c r="N20" i="3"/>
  <c r="N12" i="3"/>
  <c r="N4" i="3"/>
  <c r="N136" i="3"/>
  <c r="N132" i="3"/>
  <c r="N128" i="3"/>
  <c r="N124" i="3"/>
  <c r="N120" i="3"/>
  <c r="N135" i="3"/>
  <c r="N127" i="3"/>
  <c r="N119" i="3"/>
  <c r="N111" i="3"/>
  <c r="N104" i="3"/>
  <c r="N96" i="3"/>
  <c r="N88" i="3"/>
  <c r="N80" i="3"/>
  <c r="N72" i="3"/>
  <c r="N64" i="3"/>
  <c r="N56" i="3"/>
  <c r="N48" i="3"/>
  <c r="N40" i="3"/>
  <c r="N32" i="3"/>
  <c r="N24" i="3"/>
  <c r="N16" i="3"/>
  <c r="N8" i="3"/>
  <c r="N138" i="3"/>
  <c r="N134" i="3"/>
  <c r="N130" i="3"/>
  <c r="N126" i="3"/>
  <c r="N122" i="3"/>
  <c r="N118" i="3"/>
  <c r="N114" i="3"/>
  <c r="N110" i="3"/>
  <c r="N107" i="3"/>
  <c r="N103" i="3"/>
  <c r="N99" i="3"/>
  <c r="N95" i="3"/>
  <c r="N91" i="3"/>
  <c r="N87" i="3"/>
  <c r="N83" i="3"/>
  <c r="N79" i="3"/>
  <c r="N75" i="3"/>
  <c r="N71" i="3"/>
  <c r="N67" i="3"/>
  <c r="N63" i="3"/>
  <c r="N59" i="3"/>
  <c r="N55" i="3"/>
  <c r="N51" i="3"/>
  <c r="N47" i="3"/>
  <c r="N43" i="3"/>
  <c r="N39" i="3"/>
  <c r="N35" i="3"/>
  <c r="N31" i="3"/>
  <c r="N27" i="3"/>
  <c r="N23" i="3"/>
  <c r="N19" i="3"/>
  <c r="N15" i="3"/>
  <c r="N11" i="3"/>
  <c r="N7" i="3"/>
  <c r="M1" i="2"/>
  <c r="Q347" i="1"/>
  <c r="Q330" i="1"/>
  <c r="Q318" i="1"/>
  <c r="Q314" i="1"/>
  <c r="Q298" i="1"/>
  <c r="Q286" i="1"/>
  <c r="Q282" i="1"/>
  <c r="Q266" i="1"/>
  <c r="Q254" i="1"/>
  <c r="Q250" i="1"/>
  <c r="Q234" i="1"/>
  <c r="Q222" i="1"/>
  <c r="Q206" i="1"/>
  <c r="Q202" i="1"/>
  <c r="Q190" i="1"/>
  <c r="Q174" i="1"/>
  <c r="Q170" i="1"/>
  <c r="Q158" i="1"/>
  <c r="Q142" i="1"/>
  <c r="Q138" i="1"/>
  <c r="Q126" i="1"/>
  <c r="Q110" i="1"/>
  <c r="Q106" i="1"/>
  <c r="Q94" i="1"/>
  <c r="Q78" i="1"/>
  <c r="Q74" i="1"/>
  <c r="Q62" i="1"/>
  <c r="Q46" i="1"/>
  <c r="Q42" i="1"/>
  <c r="Q30" i="1"/>
  <c r="Q14" i="1"/>
  <c r="Q10" i="1"/>
  <c r="Q504" i="1"/>
  <c r="Q496" i="1"/>
  <c r="Q488" i="1"/>
  <c r="Q481" i="1"/>
  <c r="Q473" i="1"/>
  <c r="Q465" i="1"/>
  <c r="Q457" i="1"/>
  <c r="Q449" i="1"/>
  <c r="Q441" i="1"/>
  <c r="Q433" i="1"/>
  <c r="Q425" i="1"/>
  <c r="Q417" i="1"/>
  <c r="Q409" i="1"/>
  <c r="Q401" i="1"/>
  <c r="Q393" i="1"/>
  <c r="Q385" i="1"/>
  <c r="Q377" i="1"/>
  <c r="Q369" i="1"/>
  <c r="Q361" i="1"/>
  <c r="Q353" i="1"/>
  <c r="Q345" i="1"/>
  <c r="Q511" i="1"/>
  <c r="Q507" i="1"/>
  <c r="Q503" i="1"/>
  <c r="Q499" i="1"/>
  <c r="Q495" i="1"/>
  <c r="Q491" i="1"/>
  <c r="Q487" i="1"/>
  <c r="Q484" i="1"/>
  <c r="Q480" i="1"/>
  <c r="Q476" i="1"/>
  <c r="Q472" i="1"/>
  <c r="Q468" i="1"/>
  <c r="Q464" i="1"/>
  <c r="Q460" i="1"/>
  <c r="Q456" i="1"/>
  <c r="Q452" i="1"/>
  <c r="Q448" i="1"/>
  <c r="Q444" i="1"/>
  <c r="Q440" i="1"/>
  <c r="Q436" i="1"/>
  <c r="Q432" i="1"/>
  <c r="Q428" i="1"/>
  <c r="Q424" i="1"/>
  <c r="Q420" i="1"/>
  <c r="Q416" i="1"/>
  <c r="Q412" i="1"/>
  <c r="Q408" i="1"/>
  <c r="Q404" i="1"/>
  <c r="Q400" i="1"/>
  <c r="Q396" i="1"/>
  <c r="Q392" i="1"/>
  <c r="Q388" i="1"/>
  <c r="Q384" i="1"/>
  <c r="Q380" i="1"/>
  <c r="Q376" i="1"/>
  <c r="Q372" i="1"/>
  <c r="Q368" i="1"/>
  <c r="Q364" i="1"/>
  <c r="Q360" i="1"/>
  <c r="Q356" i="1"/>
  <c r="Q352" i="1"/>
  <c r="Q348" i="1"/>
  <c r="Q344" i="1"/>
  <c r="Q340" i="1"/>
  <c r="Q336" i="1"/>
  <c r="Q328" i="1"/>
  <c r="Q324" i="1"/>
  <c r="Q320" i="1"/>
  <c r="Q312" i="1"/>
  <c r="Q308" i="1"/>
  <c r="Q304" i="1"/>
  <c r="Q296" i="1"/>
  <c r="Q292" i="1"/>
  <c r="Q288" i="1"/>
  <c r="Q280" i="1"/>
  <c r="Q276" i="1"/>
  <c r="Q272" i="1"/>
  <c r="Q264" i="1"/>
  <c r="Q260" i="1"/>
  <c r="Q256" i="1"/>
  <c r="Q248" i="1"/>
  <c r="Q244" i="1"/>
  <c r="Q240" i="1"/>
  <c r="Q236" i="1"/>
  <c r="Q232" i="1"/>
  <c r="Q228" i="1"/>
  <c r="Q224" i="1"/>
  <c r="Q220" i="1"/>
  <c r="Q216" i="1"/>
  <c r="Q212" i="1"/>
  <c r="Q208" i="1"/>
  <c r="Q204" i="1"/>
  <c r="Q200" i="1"/>
  <c r="Q196" i="1"/>
  <c r="Q192" i="1"/>
  <c r="Q188" i="1"/>
  <c r="Q180" i="1"/>
  <c r="Q176" i="1"/>
  <c r="Q172" i="1"/>
  <c r="Q168" i="1"/>
  <c r="Q164" i="1"/>
  <c r="Q160" i="1"/>
  <c r="Q156" i="1"/>
  <c r="Q152" i="1"/>
  <c r="Q148" i="1"/>
  <c r="Q144" i="1"/>
  <c r="Q140" i="1"/>
  <c r="Q136" i="1"/>
  <c r="Q132" i="1"/>
  <c r="Q128" i="1"/>
  <c r="Q124" i="1"/>
  <c r="Q120" i="1"/>
  <c r="Q116" i="1"/>
  <c r="Q112" i="1"/>
  <c r="Q108" i="1"/>
  <c r="Q104" i="1"/>
  <c r="Q100" i="1"/>
  <c r="Q96" i="1"/>
  <c r="Q92" i="1"/>
  <c r="Q88" i="1"/>
  <c r="Q84" i="1"/>
  <c r="Q80" i="1"/>
  <c r="Q76" i="1"/>
  <c r="Q72" i="1"/>
  <c r="Q68" i="1"/>
  <c r="Q64" i="1"/>
  <c r="Q60" i="1"/>
  <c r="Q56" i="1"/>
  <c r="Q52" i="1"/>
  <c r="Q48" i="1"/>
  <c r="Q44" i="1"/>
  <c r="Q40" i="1"/>
  <c r="Q36" i="1"/>
  <c r="Q32" i="1"/>
  <c r="Q28" i="1"/>
  <c r="Q24" i="1"/>
  <c r="Q20" i="1"/>
  <c r="Q16" i="1"/>
  <c r="Q12" i="1"/>
  <c r="Q8" i="1"/>
  <c r="Q4" i="1"/>
  <c r="Q510" i="1"/>
  <c r="Q506" i="1"/>
  <c r="Q502" i="1"/>
  <c r="Q498" i="1"/>
  <c r="Q494" i="1"/>
  <c r="Q490" i="1"/>
  <c r="Q483" i="1"/>
  <c r="Q479" i="1"/>
  <c r="Q475" i="1"/>
  <c r="Q471" i="1"/>
  <c r="Q467" i="1"/>
  <c r="Q463" i="1"/>
  <c r="Q459" i="1"/>
  <c r="Q455" i="1"/>
  <c r="Q451" i="1"/>
  <c r="Q447" i="1"/>
  <c r="Q443" i="1"/>
  <c r="Q439" i="1"/>
  <c r="Q435" i="1"/>
  <c r="Q431" i="1"/>
  <c r="Q427" i="1"/>
  <c r="Q423" i="1"/>
  <c r="Q419" i="1"/>
  <c r="Q415" i="1"/>
  <c r="Q411" i="1"/>
  <c r="Q407" i="1"/>
  <c r="Q403" i="1"/>
  <c r="Q399" i="1"/>
  <c r="Q395" i="1"/>
  <c r="Q391" i="1"/>
  <c r="Q387" i="1"/>
  <c r="Q383" i="1"/>
  <c r="Q379" i="1"/>
  <c r="Q375" i="1"/>
  <c r="Q371" i="1"/>
  <c r="Q367" i="1"/>
  <c r="Q363" i="1"/>
  <c r="Q359" i="1"/>
  <c r="Q355" i="1"/>
  <c r="Q351" i="1"/>
  <c r="Q343" i="1"/>
  <c r="Q339" i="1"/>
  <c r="Q335" i="1"/>
  <c r="Q331" i="1"/>
  <c r="Q327" i="1"/>
  <c r="Q323" i="1"/>
  <c r="Q319" i="1"/>
  <c r="Q315" i="1"/>
  <c r="Q311" i="1"/>
  <c r="Q307" i="1"/>
  <c r="Q303" i="1"/>
  <c r="Q299" i="1"/>
  <c r="Q295" i="1"/>
  <c r="Q291" i="1"/>
  <c r="Q287" i="1"/>
  <c r="Q283" i="1"/>
  <c r="Q279" i="1"/>
  <c r="Q275" i="1"/>
  <c r="Q271" i="1"/>
  <c r="Q267" i="1"/>
  <c r="Q263" i="1"/>
  <c r="Q259" i="1"/>
  <c r="Q255" i="1"/>
  <c r="Q251" i="1"/>
  <c r="Q247" i="1"/>
  <c r="Q243" i="1"/>
  <c r="Q239" i="1"/>
  <c r="Q235" i="1"/>
  <c r="Q231" i="1"/>
  <c r="Q227" i="1"/>
  <c r="Q223" i="1"/>
  <c r="Q219" i="1"/>
  <c r="Q215" i="1"/>
  <c r="Q211" i="1"/>
  <c r="Q207" i="1"/>
  <c r="Q203" i="1"/>
  <c r="Q199" i="1"/>
  <c r="Q195" i="1"/>
  <c r="Q191" i="1"/>
  <c r="Q187" i="1"/>
  <c r="Q183" i="1"/>
  <c r="Q179" i="1"/>
  <c r="Q175" i="1"/>
  <c r="Q171" i="1"/>
  <c r="Q167" i="1"/>
  <c r="Q163" i="1"/>
  <c r="Q159" i="1"/>
  <c r="Q155" i="1"/>
  <c r="Q151" i="1"/>
  <c r="Q147" i="1"/>
  <c r="Q143" i="1"/>
  <c r="Q139" i="1"/>
  <c r="Q135" i="1"/>
  <c r="Q131" i="1"/>
  <c r="Q127" i="1"/>
  <c r="Q123" i="1"/>
  <c r="Q119" i="1"/>
  <c r="Q115" i="1"/>
  <c r="Q111" i="1"/>
  <c r="Q107" i="1"/>
  <c r="Q103" i="1"/>
  <c r="Q99" i="1"/>
  <c r="Q95" i="1"/>
  <c r="Q91" i="1"/>
  <c r="Q87" i="1"/>
  <c r="Q83" i="1"/>
  <c r="Q79" i="1"/>
  <c r="Q75" i="1"/>
  <c r="Q71" i="1"/>
  <c r="Q67" i="1"/>
  <c r="Q63" i="1"/>
  <c r="Q59" i="1"/>
  <c r="Q55" i="1"/>
  <c r="Q51" i="1"/>
  <c r="Q47" i="1"/>
  <c r="Q43" i="1"/>
  <c r="Q39" i="1"/>
  <c r="Q35" i="1"/>
  <c r="Q31" i="1"/>
  <c r="Q27" i="1"/>
  <c r="Q23" i="1"/>
  <c r="Q19" i="1"/>
  <c r="Q15" i="1"/>
  <c r="Q11" i="1"/>
  <c r="Q7" i="1"/>
  <c r="Q508" i="1"/>
  <c r="Q500" i="1"/>
  <c r="Q492" i="1"/>
  <c r="Q485" i="1"/>
  <c r="Q477" i="1"/>
  <c r="Q469" i="1"/>
  <c r="Q461" i="1"/>
  <c r="Q453" i="1"/>
  <c r="Q445" i="1"/>
  <c r="Q437" i="1"/>
  <c r="Q429" i="1"/>
  <c r="Q421" i="1"/>
  <c r="Q413" i="1"/>
  <c r="Q405" i="1"/>
  <c r="Q397" i="1"/>
  <c r="Q389" i="1"/>
  <c r="Q381" i="1"/>
  <c r="Q373" i="1"/>
  <c r="Q365" i="1"/>
  <c r="Q357" i="1"/>
  <c r="Q349" i="1"/>
  <c r="Q332" i="1"/>
  <c r="Q316" i="1"/>
  <c r="Q300" i="1"/>
  <c r="Q284" i="1"/>
  <c r="Q268" i="1"/>
  <c r="Q252" i="1"/>
  <c r="Q334" i="1"/>
  <c r="Q302" i="1"/>
  <c r="Q270" i="1"/>
  <c r="Q238" i="1"/>
  <c r="Q218" i="1"/>
  <c r="Q186" i="1"/>
  <c r="Q154" i="1"/>
  <c r="Q122" i="1"/>
  <c r="Q90" i="1"/>
  <c r="Q58" i="1"/>
  <c r="Q26" i="1"/>
  <c r="Q3" i="1"/>
  <c r="Q509" i="1"/>
  <c r="Q505" i="1"/>
  <c r="Q501" i="1"/>
  <c r="Q497" i="1"/>
  <c r="Q493" i="1"/>
  <c r="Q489" i="1"/>
  <c r="Q486" i="1"/>
  <c r="Q482" i="1"/>
  <c r="Q478" i="1"/>
  <c r="Q474" i="1"/>
  <c r="Q470" i="1"/>
  <c r="Q466" i="1"/>
  <c r="Q462" i="1"/>
  <c r="Q458" i="1"/>
  <c r="Q454" i="1"/>
  <c r="Q450" i="1"/>
  <c r="Q446" i="1"/>
  <c r="Q442" i="1"/>
  <c r="Q438" i="1"/>
  <c r="Q434" i="1"/>
  <c r="Q430" i="1"/>
  <c r="Q426" i="1"/>
  <c r="Q422" i="1"/>
  <c r="Q418" i="1"/>
  <c r="Q414" i="1"/>
  <c r="Q410" i="1"/>
  <c r="Q406" i="1"/>
  <c r="Q402" i="1"/>
  <c r="Q398" i="1"/>
  <c r="Q394" i="1"/>
  <c r="Q390" i="1"/>
  <c r="Q386" i="1"/>
  <c r="Q382" i="1"/>
  <c r="Q378" i="1"/>
  <c r="Q374" i="1"/>
  <c r="Q370" i="1"/>
  <c r="Q366" i="1"/>
  <c r="Q362" i="1"/>
  <c r="Q358" i="1"/>
  <c r="Q354" i="1"/>
  <c r="Q350" i="1"/>
  <c r="Q346" i="1"/>
  <c r="Q342" i="1"/>
  <c r="Q338" i="1"/>
  <c r="Q326" i="1"/>
  <c r="Q322" i="1"/>
  <c r="Q310" i="1"/>
  <c r="Q306" i="1"/>
  <c r="Q294" i="1"/>
  <c r="Q290" i="1"/>
  <c r="Q278" i="1"/>
  <c r="Q274" i="1"/>
  <c r="Q262" i="1"/>
  <c r="Q258" i="1"/>
  <c r="Q246" i="1"/>
  <c r="Q242" i="1"/>
  <c r="Q230" i="1"/>
  <c r="Q226" i="1"/>
  <c r="Q214" i="1"/>
  <c r="Q210" i="1"/>
  <c r="Q198" i="1"/>
  <c r="Q194" i="1"/>
  <c r="Q182" i="1"/>
  <c r="Q178" i="1"/>
  <c r="Q166" i="1"/>
  <c r="Q162" i="1"/>
  <c r="Q150" i="1"/>
  <c r="Q146" i="1"/>
  <c r="Q134" i="1"/>
  <c r="Q130" i="1"/>
  <c r="Q118" i="1"/>
  <c r="Q114" i="1"/>
  <c r="Q102" i="1"/>
  <c r="Q98" i="1"/>
  <c r="Q86" i="1"/>
  <c r="Q82" i="1"/>
  <c r="Q70" i="1"/>
  <c r="Q66" i="1"/>
  <c r="Q54" i="1"/>
  <c r="Q50" i="1"/>
  <c r="Q38" i="1"/>
  <c r="Q34" i="1"/>
  <c r="Q22" i="1"/>
  <c r="Q18" i="1"/>
  <c r="Q6" i="1"/>
  <c r="Q341" i="1"/>
  <c r="Q337" i="1"/>
  <c r="Q333" i="1"/>
  <c r="Q329" i="1"/>
  <c r="Q325" i="1"/>
  <c r="Q321" i="1"/>
  <c r="Q317" i="1"/>
  <c r="Q313" i="1"/>
  <c r="Q309" i="1"/>
  <c r="Q305" i="1"/>
  <c r="Q301" i="1"/>
  <c r="Q297" i="1"/>
  <c r="Q293" i="1"/>
  <c r="Q289" i="1"/>
  <c r="Q285" i="1"/>
  <c r="Q281" i="1"/>
  <c r="Q277" i="1"/>
  <c r="Q273" i="1"/>
  <c r="Q269" i="1"/>
  <c r="Q265" i="1"/>
  <c r="Q261" i="1"/>
  <c r="Q257" i="1"/>
  <c r="Q253" i="1"/>
  <c r="Q249" i="1"/>
  <c r="Q245" i="1"/>
  <c r="Q241" i="1"/>
  <c r="Q237" i="1"/>
  <c r="Q233" i="1"/>
  <c r="Q229" i="1"/>
  <c r="Q225" i="1"/>
  <c r="Q221" i="1"/>
  <c r="Q217" i="1"/>
  <c r="Q213" i="1"/>
  <c r="Q209" i="1"/>
  <c r="Q205" i="1"/>
  <c r="Q201" i="1"/>
  <c r="Q197" i="1"/>
  <c r="Q193" i="1"/>
  <c r="Q189" i="1"/>
  <c r="Q185" i="1"/>
  <c r="Q181" i="1"/>
  <c r="Q177" i="1"/>
  <c r="Q173" i="1"/>
  <c r="Q169" i="1"/>
  <c r="Q165" i="1"/>
  <c r="Q161" i="1"/>
  <c r="Q157" i="1"/>
  <c r="Q153" i="1"/>
  <c r="Q149" i="1"/>
  <c r="Q145" i="1"/>
  <c r="Q141" i="1"/>
  <c r="Q137" i="1"/>
  <c r="Q133" i="1"/>
  <c r="Q129" i="1"/>
  <c r="Q125" i="1"/>
  <c r="Q121" i="1"/>
  <c r="Q117" i="1"/>
  <c r="Q113" i="1"/>
  <c r="Q109" i="1"/>
  <c r="Q105" i="1"/>
  <c r="Q101" i="1"/>
  <c r="Q97" i="1"/>
  <c r="Q93" i="1"/>
  <c r="Q89" i="1"/>
  <c r="Q85" i="1"/>
  <c r="Q81" i="1"/>
  <c r="Q77" i="1"/>
  <c r="Q73" i="1"/>
  <c r="Q69" i="1"/>
  <c r="Q65" i="1"/>
  <c r="Q61" i="1"/>
  <c r="Q57" i="1"/>
  <c r="Q53" i="1"/>
  <c r="Q49" i="1"/>
  <c r="Q45" i="1"/>
  <c r="Q41" i="1"/>
  <c r="Q37" i="1"/>
  <c r="Q33" i="1"/>
  <c r="Q29" i="1"/>
  <c r="Q25" i="1"/>
  <c r="Q21" i="1"/>
  <c r="Q17" i="1"/>
  <c r="Q13" i="1"/>
  <c r="Q9" i="1"/>
  <c r="Q5" i="1"/>
  <c r="K1" i="4"/>
  <c r="L1" i="5"/>
  <c r="N1" i="3" l="1"/>
  <c r="Q1" i="1"/>
</calcChain>
</file>

<file path=xl/sharedStrings.xml><?xml version="1.0" encoding="utf-8"?>
<sst xmlns="http://schemas.openxmlformats.org/spreadsheetml/2006/main" count="5187" uniqueCount="428">
  <si>
    <t>Orgnr</t>
  </si>
  <si>
    <t>Selskap</t>
  </si>
  <si>
    <t>År</t>
  </si>
  <si>
    <t>kV</t>
  </si>
  <si>
    <t>Mast</t>
  </si>
  <si>
    <t>Tverrsnitt</t>
  </si>
  <si>
    <t>Antall linjer</t>
  </si>
  <si>
    <t>System</t>
  </si>
  <si>
    <t>Eierandel</t>
  </si>
  <si>
    <t>Driftsandel</t>
  </si>
  <si>
    <t>Trase (km)</t>
  </si>
  <si>
    <t>Traselengde Justert for eier- og driftsandel</t>
  </si>
  <si>
    <t>Herav toppline (km)</t>
  </si>
  <si>
    <t>Traselengde herav Toppline, justert for eier- og driftsandel</t>
  </si>
  <si>
    <t>VektID</t>
  </si>
  <si>
    <t>Vekt med topplinje</t>
  </si>
  <si>
    <t>Vekt uten topplinje</t>
  </si>
  <si>
    <t>Sum vektet verdi</t>
  </si>
  <si>
    <t>AGDER ENERGI NETT AS</t>
  </si>
  <si>
    <t>Stål</t>
  </si>
  <si>
    <t>Dobbel</t>
  </si>
  <si>
    <t>Simplex</t>
  </si>
  <si>
    <t>Enkel</t>
  </si>
  <si>
    <t>Tre</t>
  </si>
  <si>
    <t>Duplex</t>
  </si>
  <si>
    <t>Aktieselskabet Saudefaldene</t>
  </si>
  <si>
    <t>ALTA KRAFTLAG SA</t>
  </si>
  <si>
    <t>BKK NETT AS</t>
  </si>
  <si>
    <t>HALLINGDAL KRAFTNETT AS</t>
  </si>
  <si>
    <t>HAMMERFEST ENERGI NETT AS</t>
  </si>
  <si>
    <t>HAUGALAND KRAFT NETT AS</t>
  </si>
  <si>
    <t>HERØYA NETT AS</t>
  </si>
  <si>
    <t>ISTAD NETT AS</t>
  </si>
  <si>
    <t>KRAGERØ ENERGI AS</t>
  </si>
  <si>
    <t>LOFOTKRAFT AS</t>
  </si>
  <si>
    <t>LUOSTEJOK KRAFTLAG SA</t>
  </si>
  <si>
    <t>LYSE ELNETT AS</t>
  </si>
  <si>
    <t>MØRENETT AS</t>
  </si>
  <si>
    <t>NORDKRAFT NETT AS</t>
  </si>
  <si>
    <t>NORDKYN KRAFTLAG SA</t>
  </si>
  <si>
    <t>NTE NETT AS</t>
  </si>
  <si>
    <t>RAULAND KRAFTFORSYNINGSLAG SA</t>
  </si>
  <si>
    <t>SKAGERAK NETT AS</t>
  </si>
  <si>
    <t>SOGNEKRAFT AS</t>
  </si>
  <si>
    <t>STANGE ENERGI NETT AS</t>
  </si>
  <si>
    <t>STATNETT SF</t>
  </si>
  <si>
    <t>TINFOS AS</t>
  </si>
  <si>
    <t>TROLLFJORD NETT AS</t>
  </si>
  <si>
    <t>VARANGER KRAFTNETT AS</t>
  </si>
  <si>
    <t>VESTERÅLSKRAFT NETT AS</t>
  </si>
  <si>
    <t>VEST-TELEMARK KRAFTLAG AS</t>
  </si>
  <si>
    <t>VOSS ENERGI NETT AS</t>
  </si>
  <si>
    <t/>
  </si>
  <si>
    <t>Velg selskap i filteret og se vektet verdi i celle M1</t>
  </si>
  <si>
    <t>PEX/Olje</t>
  </si>
  <si>
    <t>Vekt</t>
  </si>
  <si>
    <t>Vektet verdi før GIS-korreksjon</t>
  </si>
  <si>
    <t>1*3</t>
  </si>
  <si>
    <t>PEX</t>
  </si>
  <si>
    <t>3*1</t>
  </si>
  <si>
    <t>Olje</t>
  </si>
  <si>
    <t>E-CO ENERGI AS</t>
  </si>
  <si>
    <t>FLESBERG ELEKTRISITETSVERK AS</t>
  </si>
  <si>
    <t>STATKRAFT ENERGI AS</t>
  </si>
  <si>
    <t>Velg selskap i filteret og se vektet verdi i celle N1</t>
  </si>
  <si>
    <t>Antall</t>
  </si>
  <si>
    <t>Ytelse</t>
  </si>
  <si>
    <t>Vekt Antall</t>
  </si>
  <si>
    <t>Vekt ytelse</t>
  </si>
  <si>
    <t>Vektet verdi antall</t>
  </si>
  <si>
    <t>Vektet verdi ytelse</t>
  </si>
  <si>
    <t>Vektet verdi transformator</t>
  </si>
  <si>
    <t>PORSA KRAFTLAG AS</t>
  </si>
  <si>
    <t>RAUMA ENERGI AS</t>
  </si>
  <si>
    <t>YARA NORGE AS</t>
  </si>
  <si>
    <t>Velg selskap i filteret og se vektet verdi i celle K1</t>
  </si>
  <si>
    <t>Navn</t>
  </si>
  <si>
    <t>Type</t>
  </si>
  <si>
    <t>Totalvekt</t>
  </si>
  <si>
    <t>Vektet verdi avganger</t>
  </si>
  <si>
    <t>Landsbygd</t>
  </si>
  <si>
    <t>Sentrum</t>
  </si>
  <si>
    <t>Tettsted</t>
  </si>
  <si>
    <t>Velg selskap i filteret og se vektet verdi i celle L1</t>
  </si>
  <si>
    <t>Beliggenhet</t>
  </si>
  <si>
    <t>Vektet verdi</t>
  </si>
  <si>
    <t>under 132 kV</t>
  </si>
  <si>
    <t>over 132 kV</t>
  </si>
  <si>
    <t>Fra</t>
  </si>
  <si>
    <t>Til</t>
  </si>
  <si>
    <t>LufthinderID</t>
  </si>
  <si>
    <t>Belysning</t>
  </si>
  <si>
    <t>Vekt per spenn</t>
  </si>
  <si>
    <t>Vekt per km</t>
  </si>
  <si>
    <t>Vekt belyst spenn</t>
  </si>
  <si>
    <t>Akland</t>
  </si>
  <si>
    <t>152</t>
  </si>
  <si>
    <t>Avg Leivoll</t>
  </si>
  <si>
    <t>141</t>
  </si>
  <si>
    <t>Bjelland</t>
  </si>
  <si>
    <t>140</t>
  </si>
  <si>
    <t>Finså</t>
  </si>
  <si>
    <t>225</t>
  </si>
  <si>
    <t>Havik</t>
  </si>
  <si>
    <t>218, 132</t>
  </si>
  <si>
    <t>Lyngdal</t>
  </si>
  <si>
    <t>Vallemoen</t>
  </si>
  <si>
    <t>Senumstad</t>
  </si>
  <si>
    <t>151</t>
  </si>
  <si>
    <t>113</t>
  </si>
  <si>
    <t>Øye</t>
  </si>
  <si>
    <t>222, 223</t>
  </si>
  <si>
    <t>143, 220</t>
  </si>
  <si>
    <t>Vågåmo</t>
  </si>
  <si>
    <t>61313</t>
  </si>
  <si>
    <t>Arna 1</t>
  </si>
  <si>
    <t>Dale</t>
  </si>
  <si>
    <t>202</t>
  </si>
  <si>
    <t>Arna 2</t>
  </si>
  <si>
    <t>195,203</t>
  </si>
  <si>
    <t>askøy 1</t>
  </si>
  <si>
    <t>271</t>
  </si>
  <si>
    <t>Evanger</t>
  </si>
  <si>
    <t>197,196</t>
  </si>
  <si>
    <t>dale</t>
  </si>
  <si>
    <t>209, 207</t>
  </si>
  <si>
    <t>201,264</t>
  </si>
  <si>
    <t>57814, 57813</t>
  </si>
  <si>
    <t>57793,57794</t>
  </si>
  <si>
    <t>Fana</t>
  </si>
  <si>
    <t>182,57926</t>
  </si>
  <si>
    <t>fana</t>
  </si>
  <si>
    <t>194</t>
  </si>
  <si>
    <t>frøyset 1</t>
  </si>
  <si>
    <t>58122, 58058</t>
  </si>
  <si>
    <t>granvin</t>
  </si>
  <si>
    <t>346</t>
  </si>
  <si>
    <t>kartveit</t>
  </si>
  <si>
    <t>meland</t>
  </si>
  <si>
    <t>6</t>
  </si>
  <si>
    <t>57956</t>
  </si>
  <si>
    <t>kollsnes</t>
  </si>
  <si>
    <t>57950</t>
  </si>
  <si>
    <t>matre</t>
  </si>
  <si>
    <t>223</t>
  </si>
  <si>
    <t>Matre</t>
  </si>
  <si>
    <t>Osterøy</t>
  </si>
  <si>
    <t>215</t>
  </si>
  <si>
    <t>57943</t>
  </si>
  <si>
    <t>183</t>
  </si>
  <si>
    <t>Øystese</t>
  </si>
  <si>
    <t>228</t>
  </si>
  <si>
    <t>Åbjøra</t>
  </si>
  <si>
    <t>130</t>
  </si>
  <si>
    <t>Kikut-Lystad</t>
  </si>
  <si>
    <t>71793</t>
  </si>
  <si>
    <t>Follo - Nystuen</t>
  </si>
  <si>
    <t>71794</t>
  </si>
  <si>
    <t>kvaløya</t>
  </si>
  <si>
    <t>65661</t>
  </si>
  <si>
    <t>porsa</t>
  </si>
  <si>
    <t>67511</t>
  </si>
  <si>
    <t>skaidi trafostasjon</t>
  </si>
  <si>
    <t>65659</t>
  </si>
  <si>
    <t>Langeland</t>
  </si>
  <si>
    <t>63518</t>
  </si>
  <si>
    <t>Blåfalli Vik</t>
  </si>
  <si>
    <t>67682</t>
  </si>
  <si>
    <t>Husnes</t>
  </si>
  <si>
    <t>157</t>
  </si>
  <si>
    <t>Spanne</t>
  </si>
  <si>
    <t>63611</t>
  </si>
  <si>
    <t>HÅVIK</t>
  </si>
  <si>
    <t>63491</t>
  </si>
  <si>
    <t>Vikedal</t>
  </si>
  <si>
    <t>55997</t>
  </si>
  <si>
    <t>132-Alsten</t>
  </si>
  <si>
    <t>42</t>
  </si>
  <si>
    <t>132-Grytåga-l</t>
  </si>
  <si>
    <t>79</t>
  </si>
  <si>
    <t>132-Kolsvik</t>
  </si>
  <si>
    <t>82</t>
  </si>
  <si>
    <t>Knardalstrand Koblingsstasjon</t>
  </si>
  <si>
    <t>70442</t>
  </si>
  <si>
    <t>70441</t>
  </si>
  <si>
    <t>Forsand</t>
  </si>
  <si>
    <t>221</t>
  </si>
  <si>
    <t>Bjørke 1</t>
  </si>
  <si>
    <t>174</t>
  </si>
  <si>
    <t>Ballangen</t>
  </si>
  <si>
    <t>191,192</t>
  </si>
  <si>
    <t>Halsa (Fjordspenn)</t>
  </si>
  <si>
    <t>56348</t>
  </si>
  <si>
    <t>Glomfjord (Fjordspenn)</t>
  </si>
  <si>
    <t>56332</t>
  </si>
  <si>
    <t>Hopen</t>
  </si>
  <si>
    <t>62116</t>
  </si>
  <si>
    <t>62145</t>
  </si>
  <si>
    <t>Sulis</t>
  </si>
  <si>
    <t>62183</t>
  </si>
  <si>
    <t>Sjønstå (M1-22/M23-106)</t>
  </si>
  <si>
    <t>62165</t>
  </si>
  <si>
    <t>Sjønstå (M1-21)</t>
  </si>
  <si>
    <t>62158</t>
  </si>
  <si>
    <t>Fauske (Fjordspenn)</t>
  </si>
  <si>
    <t>62089</t>
  </si>
  <si>
    <t>Svartisen</t>
  </si>
  <si>
    <t>91129</t>
  </si>
  <si>
    <t>Enga (Fjordspenn)</t>
  </si>
  <si>
    <t>56330</t>
  </si>
  <si>
    <t>Sundsfjord (M254-255 Fjordspenn)</t>
  </si>
  <si>
    <t>62213</t>
  </si>
  <si>
    <t>Smibelg (M682-683 Fjordspenn)</t>
  </si>
  <si>
    <t>56386</t>
  </si>
  <si>
    <t>62102</t>
  </si>
  <si>
    <t>Gillesvåg (M17-18 Fjordspenn)</t>
  </si>
  <si>
    <t>62111</t>
  </si>
  <si>
    <t>Sjønstå (M22-23 Fjordspenn)</t>
  </si>
  <si>
    <t>62166</t>
  </si>
  <si>
    <t>Åsen (M73-74)</t>
  </si>
  <si>
    <t>62107</t>
  </si>
  <si>
    <t>Bele  skillebryter</t>
  </si>
  <si>
    <t>RE_66HL10</t>
  </si>
  <si>
    <t>Kristiansund tr.st.</t>
  </si>
  <si>
    <t>Nordheim tr.st.</t>
  </si>
  <si>
    <t>RE_132HL02</t>
  </si>
  <si>
    <t>RE_132HL03</t>
  </si>
  <si>
    <t>RE_66HL15</t>
  </si>
  <si>
    <t>NyeRensvik tr.st.</t>
  </si>
  <si>
    <t>RE_66HL03</t>
  </si>
  <si>
    <t>Botelvatn</t>
  </si>
  <si>
    <t>189</t>
  </si>
  <si>
    <t>9</t>
  </si>
  <si>
    <t>25</t>
  </si>
  <si>
    <t>Bratli</t>
  </si>
  <si>
    <t>66005</t>
  </si>
  <si>
    <t>Daltrøa</t>
  </si>
  <si>
    <t>65842 og 65847</t>
  </si>
  <si>
    <t>Follafoss</t>
  </si>
  <si>
    <t>65998</t>
  </si>
  <si>
    <t>Kolsvik</t>
  </si>
  <si>
    <t>65757 og 65762</t>
  </si>
  <si>
    <t>Salsbruket T</t>
  </si>
  <si>
    <t>65785</t>
  </si>
  <si>
    <t>65781</t>
  </si>
  <si>
    <t>65857</t>
  </si>
  <si>
    <t>Åsen M2a</t>
  </si>
  <si>
    <t>56670,56668,56684</t>
  </si>
  <si>
    <t>Åsen M2</t>
  </si>
  <si>
    <t>Lindenes Mu3</t>
  </si>
  <si>
    <t>56677</t>
  </si>
  <si>
    <t>Mågeli (Å1)</t>
  </si>
  <si>
    <t>69397, 56669</t>
  </si>
  <si>
    <t>Grov</t>
  </si>
  <si>
    <t>82318</t>
  </si>
  <si>
    <t>Leivdal</t>
  </si>
  <si>
    <t>72362</t>
  </si>
  <si>
    <t>Navelsaker</t>
  </si>
  <si>
    <t>82394</t>
  </si>
  <si>
    <t>Reed Nye</t>
  </si>
  <si>
    <t>Drageset</t>
  </si>
  <si>
    <t>72349</t>
  </si>
  <si>
    <t>Skei</t>
  </si>
  <si>
    <t>64423</t>
  </si>
  <si>
    <t>Øksenelvane</t>
  </si>
  <si>
    <t>82362</t>
  </si>
  <si>
    <t>82367</t>
  </si>
  <si>
    <t>Ålfoten</t>
  </si>
  <si>
    <t>64499</t>
  </si>
  <si>
    <t>Åskåra</t>
  </si>
  <si>
    <t>76598, 64504</t>
  </si>
  <si>
    <t>82375</t>
  </si>
  <si>
    <t>65697</t>
  </si>
  <si>
    <t>Brevik</t>
  </si>
  <si>
    <t>63158</t>
  </si>
  <si>
    <t>63150</t>
  </si>
  <si>
    <t>Hauen</t>
  </si>
  <si>
    <t>63155</t>
  </si>
  <si>
    <t>Jåberg</t>
  </si>
  <si>
    <t>63306</t>
  </si>
  <si>
    <t>63152</t>
  </si>
  <si>
    <t>Skotfoss</t>
  </si>
  <si>
    <t>63159</t>
  </si>
  <si>
    <t>Njøs</t>
  </si>
  <si>
    <t>384383</t>
  </si>
  <si>
    <t>Kjelland</t>
  </si>
  <si>
    <t>?</t>
  </si>
  <si>
    <t>Tonstad</t>
  </si>
  <si>
    <t>Åna-Sira</t>
  </si>
  <si>
    <t>63822</t>
  </si>
  <si>
    <t>Bjørnabøle (Blåfalli III)</t>
  </si>
  <si>
    <t>82243</t>
  </si>
  <si>
    <t>Feda (linje 2)</t>
  </si>
  <si>
    <t>63825</t>
  </si>
  <si>
    <t>Jostedal</t>
  </si>
  <si>
    <t>63892</t>
  </si>
  <si>
    <t>Balbergskaret</t>
  </si>
  <si>
    <t>63955</t>
  </si>
  <si>
    <t>Porsgrunn</t>
  </si>
  <si>
    <t>63910</t>
  </si>
  <si>
    <t>Øvre Årdal</t>
  </si>
  <si>
    <t>82386</t>
  </si>
  <si>
    <t>Hjorteland</t>
  </si>
  <si>
    <t>268969;56166;56157</t>
  </si>
  <si>
    <t>Hålandsfoss</t>
  </si>
  <si>
    <t>264694</t>
  </si>
  <si>
    <t>Sande</t>
  </si>
  <si>
    <t>377944</t>
  </si>
  <si>
    <t>Stakaldefoss</t>
  </si>
  <si>
    <t>377945</t>
  </si>
  <si>
    <t>Kviteberg</t>
  </si>
  <si>
    <t>200</t>
  </si>
  <si>
    <t>Selnes-1</t>
  </si>
  <si>
    <t>Selnes-2</t>
  </si>
  <si>
    <t>206</t>
  </si>
  <si>
    <t>Snillfjord</t>
  </si>
  <si>
    <t>68070</t>
  </si>
  <si>
    <t>68072</t>
  </si>
  <si>
    <t>Diplane</t>
  </si>
  <si>
    <t>177</t>
  </si>
  <si>
    <t>Vråvatn aust</t>
  </si>
  <si>
    <t>313</t>
  </si>
  <si>
    <t>MVAr</t>
  </si>
  <si>
    <t>Ytelse vekt</t>
  </si>
  <si>
    <t>Sum vektet verdi kompenseringsanlegg</t>
  </si>
  <si>
    <t>Kondensatorbatteri</t>
  </si>
  <si>
    <t>Reaktor</t>
  </si>
  <si>
    <t>Vekt hinder</t>
  </si>
  <si>
    <t>Vektet verdi luftlinje</t>
  </si>
  <si>
    <t>Forutsetninger</t>
  </si>
  <si>
    <t>Andel grøftekostnad av totalkostnad</t>
  </si>
  <si>
    <t>Tillegg tettsted</t>
  </si>
  <si>
    <t>Tillegg sentrum</t>
  </si>
  <si>
    <t>Vektet verdi (før geo-korreksjon)</t>
  </si>
  <si>
    <t>Andel Sentrum</t>
  </si>
  <si>
    <t>Andel Tettsted</t>
  </si>
  <si>
    <t>Vektet verdi korrigert for beliggenhet</t>
  </si>
  <si>
    <t>Vekt (per km)</t>
  </si>
  <si>
    <t>MIDTKRAFT NETT AS</t>
  </si>
  <si>
    <t>(tom)</t>
  </si>
  <si>
    <t>KVÆNANGEN KRAFTVERK AS</t>
  </si>
  <si>
    <t>SYKKYLVEN ENERGI AS</t>
  </si>
  <si>
    <t>VOKKS NETT AS</t>
  </si>
  <si>
    <t>Koblingsstasjon</t>
  </si>
  <si>
    <t>Trafostasjon</t>
  </si>
  <si>
    <t>HYDRO ALUMINIUM AS</t>
  </si>
  <si>
    <t>HYDRO ENERGI AS</t>
  </si>
  <si>
    <t>RAKKESTAD ENERGI AS</t>
  </si>
  <si>
    <t>STRYN ENERGI AS</t>
  </si>
  <si>
    <t>SUNNDAL ENERGI KF</t>
  </si>
  <si>
    <t>SØR AURDAL ENERGI AS</t>
  </si>
  <si>
    <t>VALDRES ENERGIVERK AS</t>
  </si>
  <si>
    <t>YMBER NETT AS</t>
  </si>
  <si>
    <t>Lengde (meter)</t>
  </si>
  <si>
    <t>Antall hindre</t>
  </si>
  <si>
    <t>Beregnet vekt</t>
  </si>
  <si>
    <t>Radetiketter</t>
  </si>
  <si>
    <t>Summer av Beregnet vekt</t>
  </si>
  <si>
    <t>Vekt eks. hinder</t>
  </si>
  <si>
    <t>Arbeidskostnad andel</t>
  </si>
  <si>
    <t>Andel i Sentrum (%)</t>
  </si>
  <si>
    <t>Andel i Tettsted (%)</t>
  </si>
  <si>
    <t>Tillegg for kabler i sentrum</t>
  </si>
  <si>
    <t>Tillegg for kabler i tettsted</t>
  </si>
  <si>
    <t>ANDØY ENERGI NETT AS</t>
  </si>
  <si>
    <t>ARVA AS</t>
  </si>
  <si>
    <t>EIDEFOSS NETT AS</t>
  </si>
  <si>
    <t>ELVIA AS</t>
  </si>
  <si>
    <t>Enida AS</t>
  </si>
  <si>
    <t>GLITRE ENERGI NETT AS</t>
  </si>
  <si>
    <t>GUDBRANDSDAL ENERGI NETT AS</t>
  </si>
  <si>
    <t>HARDANGER ENERGI NETT AS</t>
  </si>
  <si>
    <t>HEMSEDAL ENERGI AS</t>
  </si>
  <si>
    <t>HÅLOGALAND KRAFT NETT AS</t>
  </si>
  <si>
    <t>KYSTNETT AS</t>
  </si>
  <si>
    <t>LINEA AS</t>
  </si>
  <si>
    <t>LINJA AS</t>
  </si>
  <si>
    <t>LUSTER NETT AS</t>
  </si>
  <si>
    <t>LÆRDAL ENERGI NETT AS</t>
  </si>
  <si>
    <t>MIP INDUSTRINETT AS</t>
  </si>
  <si>
    <t>NEAS AS</t>
  </si>
  <si>
    <t>NORGESNETT AS</t>
  </si>
  <si>
    <t>NORSKE SKOG SKOGN AS</t>
  </si>
  <si>
    <t>ODDA ENERGI NETT AS</t>
  </si>
  <si>
    <t>REPVÅG NETT AS</t>
  </si>
  <si>
    <t>RØROS E-VERK NETT AS</t>
  </si>
  <si>
    <t>SVORKA NETT AS</t>
  </si>
  <si>
    <t>TENSIO TS AS</t>
  </si>
  <si>
    <t>Fauske</t>
  </si>
  <si>
    <t>Svelgen</t>
  </si>
  <si>
    <t>91492</t>
  </si>
  <si>
    <t>Veland</t>
  </si>
  <si>
    <t>66800</t>
  </si>
  <si>
    <t>Dalen</t>
  </si>
  <si>
    <t>56479, 56476</t>
  </si>
  <si>
    <t>56414</t>
  </si>
  <si>
    <t>56420</t>
  </si>
  <si>
    <t>Helmikstøl</t>
  </si>
  <si>
    <t>56440, 56452</t>
  </si>
  <si>
    <t>56466, 56467</t>
  </si>
  <si>
    <t>56672, 56673, 56674, 56675, 56676</t>
  </si>
  <si>
    <t>Samteig</t>
  </si>
  <si>
    <t>56684</t>
  </si>
  <si>
    <t>Tysso II Muffehus</t>
  </si>
  <si>
    <t>56668, 56672</t>
  </si>
  <si>
    <t>56671</t>
  </si>
  <si>
    <t>Sandvikkollen</t>
  </si>
  <si>
    <t>Tørdal</t>
  </si>
  <si>
    <t>65694</t>
  </si>
  <si>
    <t>65695</t>
  </si>
  <si>
    <t>EVERKET AS</t>
  </si>
  <si>
    <t>Summer av Vektet verdi før GIS-korreksjon</t>
  </si>
  <si>
    <t>DRANGEDAL EVERK AS</t>
  </si>
  <si>
    <t>JÆREN EVERK AS</t>
  </si>
  <si>
    <t>KE NETT AS</t>
  </si>
  <si>
    <t>MELØY ENERGI NETT AS</t>
  </si>
  <si>
    <t>MIDTNETT-TELEMARK AS</t>
  </si>
  <si>
    <t>NESSET KRAFT AS</t>
  </si>
  <si>
    <t>NVE</t>
  </si>
  <si>
    <t>NØK NETT AS</t>
  </si>
  <si>
    <t>STANNUM AS</t>
  </si>
  <si>
    <t>AURLAND ENERGI NETT AS</t>
  </si>
  <si>
    <t>BØMLO KRAFTNETT AS</t>
  </si>
  <si>
    <t>FUSA KRAFTLAG NETT AS</t>
  </si>
  <si>
    <t>KVAM ENERGI NETT AS</t>
  </si>
  <si>
    <t>SKJÅK ENERGI AS</t>
  </si>
  <si>
    <t>ÅRDAL ENERGI NETT AS</t>
  </si>
  <si>
    <t>Velg et selskap i filter B2,  se deretter vektet verdi i celle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</si>
</sst>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7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4" fillId="3" borderId="2" xfId="2" applyFont="1" applyFill="1" applyBorder="1" applyAlignment="1">
      <alignment horizont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wrapText="1"/>
    </xf>
    <xf numFmtId="164" fontId="0" fillId="0" borderId="0" xfId="1" applyNumberFormat="1" applyFont="1"/>
    <xf numFmtId="165" fontId="0" fillId="5" borderId="1" xfId="3" applyNumberFormat="1" applyFont="1" applyFill="1" applyBorder="1"/>
    <xf numFmtId="165" fontId="0" fillId="0" borderId="0" xfId="3" applyNumberFormat="1" applyFont="1"/>
    <xf numFmtId="0" fontId="1" fillId="0" borderId="0" xfId="4"/>
    <xf numFmtId="0" fontId="4" fillId="3" borderId="1" xfId="5" applyFont="1" applyFill="1" applyBorder="1" applyAlignment="1">
      <alignment horizontal="center" wrapText="1"/>
    </xf>
    <xf numFmtId="0" fontId="4" fillId="3" borderId="1" xfId="6" applyFont="1" applyFill="1" applyBorder="1" applyAlignment="1">
      <alignment horizontal="center" wrapText="1"/>
    </xf>
    <xf numFmtId="0" fontId="1" fillId="0" borderId="0" xfId="4" applyAlignment="1"/>
    <xf numFmtId="165" fontId="0" fillId="5" borderId="1" xfId="3" applyNumberFormat="1" applyFont="1" applyFill="1" applyBorder="1" applyAlignment="1"/>
    <xf numFmtId="0" fontId="4" fillId="3" borderId="2" xfId="7" applyFont="1" applyFill="1" applyBorder="1" applyAlignment="1">
      <alignment horizontal="center" wrapText="1"/>
    </xf>
    <xf numFmtId="0" fontId="4" fillId="3" borderId="4" xfId="7" applyFont="1" applyFill="1" applyBorder="1" applyAlignment="1">
      <alignment horizontal="center" wrapText="1"/>
    </xf>
    <xf numFmtId="165" fontId="0" fillId="0" borderId="0" xfId="3" applyNumberFormat="1" applyFont="1" applyAlignment="1"/>
    <xf numFmtId="0" fontId="4" fillId="3" borderId="2" xfId="8" applyFont="1" applyFill="1" applyBorder="1" applyAlignment="1">
      <alignment horizontal="center"/>
    </xf>
    <xf numFmtId="0" fontId="4" fillId="3" borderId="4" xfId="8" applyFont="1" applyFill="1" applyBorder="1" applyAlignment="1">
      <alignment horizontal="center" wrapText="1"/>
    </xf>
    <xf numFmtId="0" fontId="0" fillId="0" borderId="0" xfId="0" applyAlignment="1"/>
    <xf numFmtId="0" fontId="4" fillId="3" borderId="2" xfId="9" applyFont="1" applyFill="1" applyBorder="1" applyAlignment="1">
      <alignment horizontal="center"/>
    </xf>
    <xf numFmtId="0" fontId="4" fillId="3" borderId="4" xfId="9" applyFont="1" applyFill="1" applyBorder="1" applyAlignment="1">
      <alignment horizontal="center"/>
    </xf>
    <xf numFmtId="164" fontId="0" fillId="0" borderId="0" xfId="0" applyNumberFormat="1"/>
    <xf numFmtId="0" fontId="0" fillId="4" borderId="5" xfId="0" applyFill="1" applyBorder="1"/>
    <xf numFmtId="165" fontId="0" fillId="5" borderId="6" xfId="3" applyNumberFormat="1" applyFont="1" applyFill="1" applyBorder="1"/>
    <xf numFmtId="0" fontId="4" fillId="3" borderId="1" xfId="11" applyFont="1" applyFill="1" applyBorder="1" applyAlignment="1">
      <alignment horizontal="left"/>
    </xf>
    <xf numFmtId="0" fontId="4" fillId="3" borderId="1" xfId="1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0" fontId="4" fillId="0" borderId="3" xfId="14" applyFont="1" applyFill="1" applyBorder="1" applyAlignment="1">
      <alignment horizontal="right" wrapText="1"/>
    </xf>
    <xf numFmtId="0" fontId="7" fillId="6" borderId="5" xfId="4" applyFont="1" applyFill="1" applyBorder="1" applyAlignment="1"/>
    <xf numFmtId="0" fontId="1" fillId="6" borderId="5" xfId="4" applyFill="1" applyBorder="1" applyAlignment="1"/>
    <xf numFmtId="0" fontId="1" fillId="6" borderId="5" xfId="4" applyFill="1" applyBorder="1" applyAlignment="1">
      <alignment horizontal="right"/>
    </xf>
    <xf numFmtId="9" fontId="1" fillId="6" borderId="5" xfId="4" applyNumberFormat="1" applyFill="1" applyBorder="1" applyAlignment="1">
      <alignment horizontal="right"/>
    </xf>
    <xf numFmtId="0" fontId="1" fillId="7" borderId="5" xfId="4" applyFill="1" applyBorder="1"/>
    <xf numFmtId="0" fontId="8" fillId="7" borderId="5" xfId="4" applyFont="1" applyFill="1" applyBorder="1" applyAlignment="1">
      <alignment wrapText="1"/>
    </xf>
    <xf numFmtId="0" fontId="1" fillId="5" borderId="5" xfId="4" applyFill="1" applyBorder="1"/>
    <xf numFmtId="9" fontId="0" fillId="0" borderId="0" xfId="12" applyFont="1"/>
    <xf numFmtId="165" fontId="1" fillId="0" borderId="0" xfId="4" applyNumberFormat="1"/>
    <xf numFmtId="0" fontId="4" fillId="3" borderId="2" xfId="15" applyFont="1" applyFill="1" applyBorder="1" applyAlignment="1">
      <alignment horizontal="center" wrapText="1"/>
    </xf>
    <xf numFmtId="0" fontId="4" fillId="3" borderId="4" xfId="15" applyFont="1" applyFill="1" applyBorder="1" applyAlignment="1">
      <alignment horizontal="center" wrapText="1"/>
    </xf>
    <xf numFmtId="0" fontId="4" fillId="0" borderId="3" xfId="2" applyFont="1" applyFill="1" applyBorder="1" applyAlignment="1">
      <alignment horizontal="right" wrapText="1"/>
    </xf>
    <xf numFmtId="0" fontId="4" fillId="0" borderId="3" xfId="2" applyFont="1" applyFill="1" applyBorder="1" applyAlignment="1">
      <alignment wrapText="1"/>
    </xf>
    <xf numFmtId="43" fontId="0" fillId="0" borderId="0" xfId="0" applyNumberFormat="1"/>
    <xf numFmtId="0" fontId="4" fillId="3" borderId="2" xfId="10" applyFont="1" applyFill="1" applyBorder="1" applyAlignment="1">
      <alignment horizontal="center" wrapText="1"/>
    </xf>
    <xf numFmtId="0" fontId="6" fillId="3" borderId="2" xfId="10" applyFont="1" applyFill="1" applyBorder="1" applyAlignment="1">
      <alignment horizontal="center" wrapText="1"/>
    </xf>
    <xf numFmtId="0" fontId="6" fillId="3" borderId="4" xfId="10" applyFont="1" applyFill="1" applyBorder="1" applyAlignment="1">
      <alignment horizontal="center" wrapText="1"/>
    </xf>
    <xf numFmtId="0" fontId="0" fillId="4" borderId="1" xfId="0" applyFill="1" applyBorder="1"/>
    <xf numFmtId="164" fontId="4" fillId="3" borderId="2" xfId="1" applyNumberFormat="1" applyFont="1" applyFill="1" applyBorder="1" applyAlignment="1">
      <alignment horizontal="center" wrapText="1"/>
    </xf>
    <xf numFmtId="0" fontId="4" fillId="3" borderId="2" xfId="14" applyFont="1" applyFill="1" applyBorder="1" applyAlignment="1">
      <alignment horizontal="center" wrapText="1"/>
    </xf>
    <xf numFmtId="0" fontId="4" fillId="3" borderId="2" xfId="14" applyFont="1" applyFill="1" applyBorder="1" applyAlignment="1">
      <alignment horizontal="left" wrapText="1"/>
    </xf>
    <xf numFmtId="0" fontId="4" fillId="0" borderId="3" xfId="14" applyFont="1" applyFill="1" applyBorder="1" applyAlignment="1">
      <alignment horizontal="left" wrapText="1"/>
    </xf>
    <xf numFmtId="43" fontId="1" fillId="0" borderId="0" xfId="4" applyNumberFormat="1"/>
    <xf numFmtId="0" fontId="0" fillId="0" borderId="0" xfId="0" applyFill="1"/>
    <xf numFmtId="165" fontId="0" fillId="0" borderId="0" xfId="1" applyNumberFormat="1" applyFont="1" applyFill="1"/>
    <xf numFmtId="164" fontId="1" fillId="0" borderId="0" xfId="1" applyNumberFormat="1"/>
    <xf numFmtId="164" fontId="4" fillId="3" borderId="1" xfId="1" applyNumberFormat="1" applyFont="1" applyFill="1" applyBorder="1" applyAlignment="1">
      <alignment horizontal="center" wrapText="1"/>
    </xf>
    <xf numFmtId="164" fontId="4" fillId="3" borderId="2" xfId="1" applyNumberFormat="1" applyFont="1" applyFill="1" applyBorder="1" applyAlignment="1">
      <alignment horizontal="center"/>
    </xf>
    <xf numFmtId="164" fontId="0" fillId="0" borderId="0" xfId="1" applyNumberFormat="1" applyFont="1" applyAlignment="1"/>
    <xf numFmtId="0" fontId="9" fillId="0" borderId="3" xfId="2" applyFont="1" applyBorder="1" applyAlignment="1">
      <alignment horizontal="right" wrapText="1"/>
    </xf>
    <xf numFmtId="0" fontId="9" fillId="0" borderId="3" xfId="2" applyFont="1" applyBorder="1" applyAlignment="1">
      <alignment wrapText="1"/>
    </xf>
    <xf numFmtId="0" fontId="3" fillId="0" borderId="0" xfId="2"/>
    <xf numFmtId="166" fontId="9" fillId="0" borderId="3" xfId="2" applyNumberFormat="1" applyFont="1" applyBorder="1" applyAlignment="1">
      <alignment horizontal="right" wrapText="1"/>
    </xf>
    <xf numFmtId="165" fontId="4" fillId="0" borderId="3" xfId="1" applyNumberFormat="1" applyFont="1" applyFill="1" applyBorder="1" applyAlignment="1">
      <alignment horizontal="right"/>
    </xf>
    <xf numFmtId="164" fontId="4" fillId="0" borderId="3" xfId="1" applyNumberFormat="1" applyFont="1" applyFill="1" applyBorder="1" applyAlignment="1">
      <alignment horizontal="right"/>
    </xf>
    <xf numFmtId="164" fontId="9" fillId="0" borderId="3" xfId="2" applyNumberFormat="1" applyFont="1" applyBorder="1" applyAlignment="1">
      <alignment horizontal="right" wrapText="1"/>
    </xf>
    <xf numFmtId="164" fontId="9" fillId="0" borderId="3" xfId="1" applyNumberFormat="1" applyFont="1" applyBorder="1" applyAlignment="1">
      <alignment horizontal="right" wrapText="1"/>
    </xf>
    <xf numFmtId="0" fontId="9" fillId="0" borderId="3" xfId="2" applyFont="1" applyBorder="1" applyAlignment="1">
      <alignment horizontal="right"/>
    </xf>
    <xf numFmtId="0" fontId="9" fillId="0" borderId="3" xfId="2" applyFont="1" applyBorder="1"/>
    <xf numFmtId="0" fontId="0" fillId="0" borderId="3" xfId="0" applyBorder="1"/>
    <xf numFmtId="0" fontId="4" fillId="0" borderId="0" xfId="14" applyFont="1" applyFill="1" applyBorder="1" applyAlignment="1">
      <alignment horizontal="right" wrapText="1"/>
    </xf>
    <xf numFmtId="166" fontId="0" fillId="0" borderId="0" xfId="0" applyNumberFormat="1"/>
    <xf numFmtId="164" fontId="3" fillId="0" borderId="0" xfId="1" applyNumberFormat="1" applyFont="1"/>
  </cellXfs>
  <cellStyles count="16">
    <cellStyle name="Komma" xfId="1" builtinId="3"/>
    <cellStyle name="Komma 2" xfId="3" xr:uid="{00000000-0005-0000-0000-000001000000}"/>
    <cellStyle name="Normal" xfId="0" builtinId="0"/>
    <cellStyle name="Normal 2" xfId="4" xr:uid="{00000000-0005-0000-0000-000003000000}"/>
    <cellStyle name="Normal_Ark1" xfId="2" xr:uid="{00000000-0005-0000-0000-000004000000}"/>
    <cellStyle name="Normal_Ark1 2" xfId="5" xr:uid="{00000000-0005-0000-0000-000005000000}"/>
    <cellStyle name="Normal_Ark1 3" xfId="10" xr:uid="{00000000-0005-0000-0000-000006000000}"/>
    <cellStyle name="Normal_Ark9" xfId="9" xr:uid="{00000000-0005-0000-0000-000009000000}"/>
    <cellStyle name="Normal_Avgang" xfId="8" xr:uid="{00000000-0005-0000-0000-00000B000000}"/>
    <cellStyle name="Normal_Jordkabler" xfId="6" xr:uid="{00000000-0005-0000-0000-00000C000000}"/>
    <cellStyle name="Normal_Kompensering" xfId="11" xr:uid="{00000000-0005-0000-0000-00000D000000}"/>
    <cellStyle name="Normal_Lokalisering jordkabler" xfId="14" xr:uid="{00000000-0005-0000-0000-00000E000000}"/>
    <cellStyle name="Normal_Sjøkabel" xfId="15" xr:uid="{00000000-0005-0000-0000-00000F000000}"/>
    <cellStyle name="Normal_Transformator" xfId="7" xr:uid="{00000000-0005-0000-0000-000011000000}"/>
    <cellStyle name="Prosent" xfId="12" builtinId="5"/>
    <cellStyle name="Prosent 2" xfId="13" xr:uid="{00000000-0005-0000-0000-000013000000}"/>
  </cellStyles>
  <dxfs count="4">
    <dxf>
      <numFmt numFmtId="164" formatCode="_-* #,##0.0_-;\-* #,##0.0_-;_-* &quot;-&quot;??_-;_-@_-"/>
    </dxf>
    <dxf>
      <numFmt numFmtId="164" formatCode="_-* #,##0.0_-;\-* #,##0.0_-;_-* &quot;-&quot;??_-;_-@_-"/>
    </dxf>
    <dxf>
      <numFmt numFmtId="166" formatCode="0.0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9639300" cy="83820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533900" y="0"/>
          <a:ext cx="9639300" cy="8382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100"/>
            <a:t>Vi viser til følgende underlag</a:t>
          </a:r>
          <a:r>
            <a:rPr lang="nb-NO" sz="1100" baseline="0"/>
            <a:t> for hvordan vektet verdi for jordkabler beregnes:</a:t>
          </a:r>
          <a:endParaRPr lang="nb-NO" sz="1100"/>
        </a:p>
        <a:p>
          <a:r>
            <a:rPr lang="nb-NO" sz="1100"/>
            <a:t>NVE rapport 110/2015,</a:t>
          </a:r>
          <a:r>
            <a:rPr lang="nb-NO" sz="1100" baseline="0"/>
            <a:t> </a:t>
          </a:r>
          <a:r>
            <a:rPr lang="nb-NO" sz="1100"/>
            <a:t>NVE</a:t>
          </a:r>
          <a:r>
            <a:rPr lang="nb-NO" sz="1100" baseline="0"/>
            <a:t> høringsdokument 5/2014 og 8/2015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530.635578935187" createdVersion="7" refreshedVersion="7" minRefreshableVersion="3" recordCount="519" xr:uid="{7EC50301-405F-42DC-ABE5-9A47054A18F4}">
  <cacheSource type="worksheet">
    <worksheetSource ref="A2:Q1048576" sheet="Luftlinje"/>
  </cacheSource>
  <cacheFields count="18">
    <cacheField name="Orgnr" numFmtId="0">
      <sharedItems containsString="0" containsBlank="1" containsNumber="1" containsInteger="1" minValue="912631532" maxValue="998509289" count="55">
        <n v="982974011"/>
        <n v="915729290"/>
        <n v="971029390"/>
        <n v="921680554"/>
        <n v="979151950"/>
        <n v="976944801"/>
        <n v="923354204"/>
        <n v="980489698"/>
        <n v="918312730"/>
        <n v="981915550"/>
        <n v="916319908"/>
        <n v="971589752"/>
        <n v="982897327"/>
        <n v="919415096"/>
        <n v="915635857"/>
        <n v="923050612"/>
        <n v="998509289"/>
        <n v="985411131"/>
        <n v="979379455"/>
        <n v="979399901"/>
        <n v="923152601"/>
        <n v="917424799"/>
        <n v="984882114"/>
        <n v="986347801"/>
        <n v="938260494"/>
        <n v="924527994"/>
        <n v="980038408"/>
        <n v="925174343"/>
        <n v="917856222"/>
        <n v="921025610"/>
        <n v="912631532"/>
        <n v="960684737"/>
        <n v="983099807"/>
        <n v="956740134"/>
        <n v="980234088"/>
        <n v="996732673"/>
        <n v="988807648"/>
        <n v="976723805"/>
        <n v="915317898"/>
        <n v="923993355"/>
        <n v="919884452"/>
        <n v="979422679"/>
        <n v="916069634"/>
        <n v="985294836"/>
        <n v="962986633"/>
        <n v="923819177"/>
        <n v="978631029"/>
        <n v="916763476"/>
        <n v="917983550"/>
        <n v="971058854"/>
        <n v="968168134"/>
        <n v="955996836"/>
        <n v="918999361"/>
        <n v="921683057"/>
        <m/>
      </sharedItems>
    </cacheField>
    <cacheField name="Selskap" numFmtId="0">
      <sharedItems containsBlank="1"/>
    </cacheField>
    <cacheField name="År" numFmtId="0">
      <sharedItems containsString="0" containsBlank="1" containsNumber="1" containsInteger="1" minValue="2020" maxValue="2020"/>
    </cacheField>
    <cacheField name="kV" numFmtId="0">
      <sharedItems containsString="0" containsBlank="1" containsNumber="1" containsInteger="1" minValue="24" maxValue="300"/>
    </cacheField>
    <cacheField name="Mast" numFmtId="0">
      <sharedItems containsBlank="1"/>
    </cacheField>
    <cacheField name="Tverrsnitt" numFmtId="0">
      <sharedItems containsString="0" containsBlank="1" containsNumber="1" containsInteger="1" minValue="25" maxValue="1022"/>
    </cacheField>
    <cacheField name="Antall linjer" numFmtId="0">
      <sharedItems containsBlank="1"/>
    </cacheField>
    <cacheField name="System" numFmtId="0">
      <sharedItems containsBlank="1"/>
    </cacheField>
    <cacheField name="Eierandel" numFmtId="0">
      <sharedItems containsString="0" containsBlank="1" containsNumber="1" containsInteger="1" minValue="0" maxValue="100"/>
    </cacheField>
    <cacheField name="Driftsandel" numFmtId="0">
      <sharedItems containsString="0" containsBlank="1" containsNumber="1" containsInteger="1" minValue="0" maxValue="100"/>
    </cacheField>
    <cacheField name="Trase (km)" numFmtId="0">
      <sharedItems containsString="0" containsBlank="1" containsNumber="1" minValue="0" maxValue="345.78399999999999"/>
    </cacheField>
    <cacheField name="Traselengde Justert for eier- og driftsandel" numFmtId="0">
      <sharedItems containsString="0" containsBlank="1" containsNumber="1" minValue="0" maxValue="345.78399999999999"/>
    </cacheField>
    <cacheField name="Herav toppline (km)" numFmtId="0">
      <sharedItems containsString="0" containsBlank="1" containsNumber="1" minValue="0" maxValue="345.79"/>
    </cacheField>
    <cacheField name="Traselengde herav Toppline, justert for eier- og driftsandel" numFmtId="0">
      <sharedItems containsString="0" containsBlank="1" containsNumber="1" minValue="0" maxValue="345.79"/>
    </cacheField>
    <cacheField name="VektID" numFmtId="0">
      <sharedItems containsString="0" containsBlank="1" containsNumber="1" containsInteger="1" minValue="100000" maxValue="136700"/>
    </cacheField>
    <cacheField name="Vekt med topplinje" numFmtId="0">
      <sharedItems containsString="0" containsBlank="1" containsNumber="1" minValue="56.510496297927403" maxValue="369.07610831938001"/>
    </cacheField>
    <cacheField name="Vekt uten topplinje" numFmtId="0">
      <sharedItems containsString="0" containsBlank="1" containsNumber="1" minValue="57.5104963" maxValue="369.07610829999999"/>
    </cacheField>
    <cacheField name="Sum vektet verdi" numFmtId="0">
      <sharedItems containsString="0" containsBlank="1" containsNumber="1" minValue="0" maxValue="97424.9258808211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530.639305902776" createdVersion="7" refreshedVersion="7" minRefreshableVersion="3" recordCount="137" xr:uid="{3DED36D5-6B0D-403B-A88D-939B525318C2}">
  <cacheSource type="worksheet">
    <worksheetSource ref="A4:N141" sheet="Luftfartshinder"/>
  </cacheSource>
  <cacheFields count="14">
    <cacheField name="Orgnr" numFmtId="0">
      <sharedItems containsSemiMixedTypes="0" containsString="0" containsNumber="1" containsInteger="1" minValue="912631532" maxValue="998509289" count="22">
        <n v="982974011"/>
        <n v="979151950"/>
        <n v="976944801"/>
        <n v="923354204"/>
        <n v="980489698"/>
        <n v="982897327"/>
        <n v="915635857"/>
        <n v="998509289"/>
        <n v="923152601"/>
        <n v="917424799"/>
        <n v="984882114"/>
        <n v="980038408"/>
        <n v="912631532"/>
        <n v="960684737"/>
        <n v="983099807"/>
        <n v="988807648"/>
        <n v="976723805"/>
        <n v="979422679"/>
        <n v="916069634"/>
        <n v="962986633"/>
        <n v="978631029"/>
        <n v="955996836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20" maxValue="2020"/>
    </cacheField>
    <cacheField name="kV" numFmtId="0">
      <sharedItems containsSemiMixedTypes="0" containsString="0" containsNumber="1" containsInteger="1" minValue="66" maxValue="300"/>
    </cacheField>
    <cacheField name="Fra" numFmtId="0">
      <sharedItems/>
    </cacheField>
    <cacheField name="Til" numFmtId="0">
      <sharedItems/>
    </cacheField>
    <cacheField name="LufthinderID" numFmtId="0">
      <sharedItems/>
    </cacheField>
    <cacheField name="Lengde (meter)" numFmtId="0">
      <sharedItems containsSemiMixedTypes="0" containsString="0" containsNumber="1" containsInteger="1" minValue="77" maxValue="8744"/>
    </cacheField>
    <cacheField name="Belysning" numFmtId="0">
      <sharedItems/>
    </cacheField>
    <cacheField name="Antall hindre" numFmtId="0">
      <sharedItems containsString="0" containsBlank="1" containsNumber="1" containsInteger="1" minValue="1" maxValue="15"/>
    </cacheField>
    <cacheField name="Vekt per spenn" numFmtId="0">
      <sharedItems containsSemiMixedTypes="0" containsString="0" containsNumber="1" minValue="0" maxValue="318"/>
    </cacheField>
    <cacheField name="Vekt per km" numFmtId="165">
      <sharedItems containsSemiMixedTypes="0" containsString="0" containsNumber="1" minValue="3.4573" maxValue="392.60559999999998"/>
    </cacheField>
    <cacheField name="Vekt belyst spenn" numFmtId="0">
      <sharedItems containsSemiMixedTypes="0" containsString="0" containsNumber="1" minValue="0" maxValue="738.59999999999991"/>
    </cacheField>
    <cacheField name="Beregnet vekt" numFmtId="164">
      <sharedItems containsSemiMixedTypes="0" containsString="0" containsNumber="1" minValue="19.5764" maxValue="1066.9968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531.420437037035" createdVersion="7" refreshedVersion="7" minRefreshableVersion="3" recordCount="221" xr:uid="{39BEF32B-BC48-418D-BCE5-46E4C302E15A}">
  <cacheSource type="worksheet">
    <worksheetSource ref="A2:M1048576" sheet="Jordkabel"/>
  </cacheSource>
  <cacheFields count="13">
    <cacheField name="Orgnr" numFmtId="0">
      <sharedItems containsString="0" containsBlank="1" containsNumber="1" containsInteger="1" minValue="912631532" maxValue="998509289" count="54">
        <n v="982974011"/>
        <n v="915729290"/>
        <n v="971029390"/>
        <n v="921680554"/>
        <n v="979151950"/>
        <n v="976944801"/>
        <n v="976894677"/>
        <n v="923354204"/>
        <n v="980489698"/>
        <n v="918312730"/>
        <n v="966731508"/>
        <n v="982677386"/>
        <n v="981915550"/>
        <n v="916319908"/>
        <n v="971589752"/>
        <n v="982897327"/>
        <n v="915635857"/>
        <n v="923050612"/>
        <n v="998509289"/>
        <n v="985411131"/>
        <n v="979379455"/>
        <n v="923152601"/>
        <n v="917424799"/>
        <n v="984882114"/>
        <n v="986347801"/>
        <n v="938260494"/>
        <n v="924527994"/>
        <n v="980038408"/>
        <n v="925174343"/>
        <n v="917856222"/>
        <n v="921025610"/>
        <n v="912631532"/>
        <n v="960684737"/>
        <n v="983099807"/>
        <n v="956740134"/>
        <n v="980234088"/>
        <n v="996732673"/>
        <n v="988807648"/>
        <n v="976723805"/>
        <n v="915317898"/>
        <n v="923993355"/>
        <n v="919884452"/>
        <n v="979422679"/>
        <n v="916069634"/>
        <n v="987059729"/>
        <n v="923819177"/>
        <n v="978631029"/>
        <n v="917983550"/>
        <n v="971058854"/>
        <n v="968168134"/>
        <n v="955996836"/>
        <n v="918999361"/>
        <n v="921683057"/>
        <m/>
      </sharedItems>
    </cacheField>
    <cacheField name="Selskap" numFmtId="0">
      <sharedItems containsBlank="1"/>
    </cacheField>
    <cacheField name="År" numFmtId="0">
      <sharedItems containsString="0" containsBlank="1" containsNumber="1" containsInteger="1" minValue="2020" maxValue="2020"/>
    </cacheField>
    <cacheField name="kV" numFmtId="0">
      <sharedItems containsString="0" containsBlank="1" containsNumber="1" containsInteger="1" minValue="24" maxValue="300"/>
    </cacheField>
    <cacheField name="Tverrsnitt" numFmtId="0">
      <sharedItems containsString="0" containsBlank="1" containsNumber="1" containsInteger="1" minValue="50" maxValue="2000"/>
    </cacheField>
    <cacheField name="System" numFmtId="0">
      <sharedItems containsBlank="1"/>
    </cacheField>
    <cacheField name="PEX/Olje" numFmtId="0">
      <sharedItems containsBlank="1"/>
    </cacheField>
    <cacheField name="Eierandel" numFmtId="0">
      <sharedItems containsString="0" containsBlank="1" containsNumber="1" containsInteger="1" minValue="0" maxValue="100"/>
    </cacheField>
    <cacheField name="Driftsandel" numFmtId="0">
      <sharedItems containsString="0" containsBlank="1" containsNumber="1" containsInteger="1" minValue="0" maxValue="100"/>
    </cacheField>
    <cacheField name="Trase (km)" numFmtId="164">
      <sharedItems containsString="0" containsBlank="1" containsNumber="1" minValue="0" maxValue="96.74"/>
    </cacheField>
    <cacheField name="VektID" numFmtId="0">
      <sharedItems containsString="0" containsBlank="1" containsNumber="1" containsInteger="1" minValue="200000" maxValue="205000"/>
    </cacheField>
    <cacheField name="Vekt" numFmtId="0">
      <sharedItems containsString="0" containsBlank="1" containsNumber="1" minValue="32.158872240444502" maxValue="1159.40177416131"/>
    </cacheField>
    <cacheField name="Vektet verdi før GIS-korreksjon" numFmtId="0">
      <sharedItems containsString="0" containsBlank="1" containsNumber="1" minValue="0" maxValue="39084.1031014761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9">
  <r>
    <x v="0"/>
    <s v="AGDER ENERGI NETT AS"/>
    <n v="2020"/>
    <n v="132"/>
    <s v="Stål"/>
    <n v="243"/>
    <s v="Dobbel"/>
    <s v="Simplex"/>
    <n v="100"/>
    <n v="100"/>
    <n v="98.7"/>
    <n v="98.7"/>
    <n v="7.56"/>
    <n v="7.56"/>
    <n v="119200"/>
    <n v="258.675770678118"/>
    <n v="236.10819359999999"/>
    <n v="23474.489591030571"/>
  </r>
  <r>
    <x v="0"/>
    <s v="AGDER ENERGI NETT AS"/>
    <n v="2020"/>
    <n v="132"/>
    <s v="Stål"/>
    <n v="150"/>
    <s v="Dobbel"/>
    <s v="Simplex"/>
    <n v="100"/>
    <n v="100"/>
    <n v="12.2"/>
    <n v="12.2"/>
    <n v="12.2"/>
    <n v="12.2"/>
    <n v="119100"/>
    <n v="252.10268997875599"/>
    <n v="230.192421"/>
    <n v="3075.6528177408227"/>
  </r>
  <r>
    <x v="0"/>
    <s v="AGDER ENERGI NETT AS"/>
    <n v="2020"/>
    <n v="132"/>
    <s v="Stål"/>
    <n v="380"/>
    <s v="Enkel"/>
    <s v="Simplex"/>
    <n v="100"/>
    <n v="100"/>
    <n v="2.9"/>
    <n v="2.9"/>
    <n v="2.9"/>
    <n v="2.9"/>
    <n v="117800"/>
    <n v="215.05489258618499"/>
    <n v="191.11295010000001"/>
    <n v="623.65918849993648"/>
  </r>
  <r>
    <x v="0"/>
    <s v="AGDER ENERGI NETT AS"/>
    <n v="2020"/>
    <n v="132"/>
    <s v="Stål"/>
    <n v="329"/>
    <s v="Enkel"/>
    <s v="Simplex"/>
    <n v="100"/>
    <n v="100"/>
    <n v="16.399999999999999"/>
    <n v="16.399999999999999"/>
    <n v="16.399999999999999"/>
    <n v="16.399999999999999"/>
    <n v="117700"/>
    <n v="209.70863357882101"/>
    <n v="186.4640292"/>
    <n v="3439.2215906926644"/>
  </r>
  <r>
    <x v="0"/>
    <s v="AGDER ENERGI NETT AS"/>
    <n v="2020"/>
    <n v="132"/>
    <s v="Stål"/>
    <n v="243"/>
    <s v="Enkel"/>
    <s v="Simplex"/>
    <n v="100"/>
    <n v="100"/>
    <n v="127.812"/>
    <n v="127.812"/>
    <n v="53.68"/>
    <n v="53.68"/>
    <n v="117600"/>
    <n v="204.51809085322401"/>
    <n v="181.95051380000001"/>
    <n v="24466.886606022665"/>
  </r>
  <r>
    <x v="0"/>
    <s v="AGDER ENERGI NETT AS"/>
    <n v="2020"/>
    <n v="132"/>
    <s v="Stål"/>
    <n v="150"/>
    <s v="Enkel"/>
    <s v="Simplex"/>
    <n v="100"/>
    <n v="100"/>
    <n v="12.975"/>
    <n v="12.975"/>
    <n v="12.975"/>
    <n v="12.975"/>
    <n v="117500"/>
    <n v="199.47872898371301"/>
    <n v="177.56845999999999"/>
    <n v="2588.2365085636761"/>
  </r>
  <r>
    <x v="0"/>
    <s v="AGDER ENERGI NETT AS"/>
    <n v="2020"/>
    <n v="132"/>
    <s v="Stål"/>
    <n v="120"/>
    <s v="Enkel"/>
    <s v="Simplex"/>
    <n v="100"/>
    <n v="100"/>
    <n v="16.448"/>
    <n v="16.448"/>
    <n v="1.78"/>
    <n v="1.78"/>
    <n v="117400"/>
    <n v="194.43936711420099"/>
    <n v="173.18640619999999"/>
    <n v="2886.4002796048781"/>
  </r>
  <r>
    <x v="0"/>
    <s v="AGDER ENERGI NETT AS"/>
    <n v="2020"/>
    <n v="132"/>
    <s v="Tre"/>
    <n v="329"/>
    <s v="Enkel"/>
    <s v="Simplex"/>
    <n v="100"/>
    <n v="100"/>
    <n v="12.87"/>
    <n v="12.87"/>
    <n v="1.39"/>
    <n v="1.39"/>
    <n v="117100"/>
    <n v="139.54701613808999"/>
    <n v="125.6495793"/>
    <n v="1636.4275227959449"/>
  </r>
  <r>
    <x v="0"/>
    <s v="AGDER ENERGI NETT AS"/>
    <n v="2020"/>
    <n v="132"/>
    <s v="Tre"/>
    <n v="243"/>
    <s v="Enkel"/>
    <s v="Simplex"/>
    <n v="100"/>
    <n v="100"/>
    <n v="141.57900000000001"/>
    <n v="141.57900000000001"/>
    <n v="23.89"/>
    <n v="23.89"/>
    <n v="117000"/>
    <n v="136.44370498843699"/>
    <n v="122.9510478"/>
    <n v="17729.625976707961"/>
  </r>
  <r>
    <x v="0"/>
    <s v="AGDER ENERGI NETT AS"/>
    <n v="2020"/>
    <n v="132"/>
    <s v="Tre"/>
    <n v="150"/>
    <s v="Enkel"/>
    <s v="Simplex"/>
    <n v="100"/>
    <n v="100"/>
    <n v="270.738"/>
    <n v="270.738"/>
    <n v="38.590000000000003"/>
    <n v="38.590000000000003"/>
    <n v="116900"/>
    <n v="133.43078154217099"/>
    <n v="120.3311144"/>
    <n v="33083.721405443575"/>
  </r>
  <r>
    <x v="0"/>
    <s v="AGDER ENERGI NETT AS"/>
    <n v="2020"/>
    <n v="132"/>
    <s v="Tre"/>
    <n v="120"/>
    <s v="Enkel"/>
    <s v="Simplex"/>
    <n v="100"/>
    <n v="100"/>
    <n v="77.42"/>
    <n v="77.42"/>
    <n v="25.96"/>
    <n v="25.96"/>
    <n v="116800"/>
    <n v="130.41785809590601"/>
    <n v="117.711181"/>
    <n v="9443.0649704297193"/>
  </r>
  <r>
    <x v="0"/>
    <s v="AGDER ENERGI NETT AS"/>
    <n v="2020"/>
    <n v="132"/>
    <s v="Tre"/>
    <n v="95"/>
    <s v="Enkel"/>
    <s v="Simplex"/>
    <n v="100"/>
    <n v="100"/>
    <n v="13.74"/>
    <n v="13.74"/>
    <n v="3.1"/>
    <n v="3.1"/>
    <n v="116700"/>
    <n v="127.495322353029"/>
    <n v="115.16984549999999"/>
    <n v="1620.64265541439"/>
  </r>
  <r>
    <x v="0"/>
    <s v="AGDER ENERGI NETT AS"/>
    <n v="2020"/>
    <n v="132"/>
    <s v="Tre"/>
    <n v="70"/>
    <s v="Enkel"/>
    <s v="Simplex"/>
    <n v="100"/>
    <n v="100"/>
    <n v="7.9"/>
    <n v="7.9"/>
    <n v="1.2"/>
    <n v="1.2"/>
    <n v="116600"/>
    <n v="124.66046268243799"/>
    <n v="112.70475020000001"/>
    <n v="904.71438155892565"/>
  </r>
  <r>
    <x v="0"/>
    <s v="AGDER ENERGI NETT AS"/>
    <n v="2020"/>
    <n v="132"/>
    <s v="Stål"/>
    <n v="243"/>
    <s v="Enkel"/>
    <s v="Simplex"/>
    <n v="100"/>
    <n v="100"/>
    <n v="0.878"/>
    <n v="0.878"/>
    <n v="0.79"/>
    <n v="0.79"/>
    <n v="111200"/>
    <n v="181.950513785412"/>
    <n v="181.95051380000001"/>
    <n v="159.75255110487549"/>
  </r>
  <r>
    <x v="0"/>
    <s v="AGDER ENERGI NETT AS"/>
    <n v="2020"/>
    <n v="132"/>
    <s v="Stål"/>
    <n v="150"/>
    <s v="Enkel"/>
    <s v="Simplex"/>
    <n v="100"/>
    <n v="100"/>
    <n v="0.73"/>
    <n v="0.73"/>
    <n v="0"/>
    <n v="0"/>
    <n v="111100"/>
    <n v="177.56845998583699"/>
    <n v="177.56845999999999"/>
    <n v="129.62497579999999"/>
  </r>
  <r>
    <x v="0"/>
    <s v="AGDER ENERGI NETT AS"/>
    <n v="2020"/>
    <n v="132"/>
    <s v="Stål"/>
    <n v="120"/>
    <s v="Enkel"/>
    <s v="Simplex"/>
    <n v="100"/>
    <n v="100"/>
    <n v="0.127"/>
    <n v="0.127"/>
    <m/>
    <n v="0"/>
    <n v="111000"/>
    <n v="173.18640618626199"/>
    <n v="173.18640619999999"/>
    <n v="21.994673587400001"/>
  </r>
  <r>
    <x v="0"/>
    <s v="AGDER ENERGI NETT AS"/>
    <n v="2020"/>
    <n v="132"/>
    <s v="Tre"/>
    <n v="243"/>
    <s v="Enkel"/>
    <s v="Simplex"/>
    <n v="100"/>
    <n v="100"/>
    <n v="36.82"/>
    <n v="36.82"/>
    <n v="0"/>
    <n v="0"/>
    <n v="110600"/>
    <n v="122.951047816032"/>
    <n v="122.9510478"/>
    <n v="4527.0575799959997"/>
  </r>
  <r>
    <x v="0"/>
    <s v="AGDER ENERGI NETT AS"/>
    <n v="2020"/>
    <n v="132"/>
    <s v="Tre"/>
    <n v="150"/>
    <s v="Enkel"/>
    <s v="Simplex"/>
    <n v="100"/>
    <n v="100"/>
    <n v="24.09"/>
    <n v="24.09"/>
    <n v="0"/>
    <n v="0"/>
    <n v="110500"/>
    <n v="120.331114384497"/>
    <n v="120.3311144"/>
    <n v="2898.7765458960002"/>
  </r>
  <r>
    <x v="0"/>
    <s v="AGDER ENERGI NETT AS"/>
    <n v="2020"/>
    <n v="132"/>
    <s v="Tre"/>
    <n v="120"/>
    <s v="Enkel"/>
    <s v="Simplex"/>
    <n v="100"/>
    <n v="100"/>
    <n v="0.15"/>
    <n v="0.15"/>
    <n v="0"/>
    <n v="0"/>
    <n v="110400"/>
    <n v="117.711180952962"/>
    <n v="117.711181"/>
    <n v="17.65667715"/>
  </r>
  <r>
    <x v="0"/>
    <s v="AGDER ENERGI NETT AS"/>
    <n v="2020"/>
    <n v="132"/>
    <s v="Tre"/>
    <n v="95"/>
    <s v="Enkel"/>
    <s v="Simplex"/>
    <n v="100"/>
    <n v="100"/>
    <n v="11.25"/>
    <n v="11.25"/>
    <n v="0"/>
    <n v="0"/>
    <n v="110300"/>
    <n v="115.169845524373"/>
    <n v="115.16984549999999"/>
    <n v="1295.6607618749999"/>
  </r>
  <r>
    <x v="0"/>
    <s v="AGDER ENERGI NETT AS"/>
    <n v="2020"/>
    <n v="66"/>
    <s v="Stål"/>
    <n v="243"/>
    <s v="Dobbel"/>
    <s v="Simplex"/>
    <n v="100"/>
    <n v="100"/>
    <n v="1.69"/>
    <n v="1.69"/>
    <n v="1.69"/>
    <n v="1.69"/>
    <n v="108800"/>
    <n v="224.27524428346899"/>
    <n v="204.99771989999999"/>
    <n v="379.0251628390626"/>
  </r>
  <r>
    <x v="0"/>
    <s v="AGDER ENERGI NETT AS"/>
    <n v="2020"/>
    <n v="66"/>
    <s v="Stål"/>
    <n v="329"/>
    <s v="Enkel"/>
    <s v="Duplex"/>
    <n v="100"/>
    <n v="100"/>
    <n v="0.3"/>
    <n v="0.3"/>
    <n v="0.3"/>
    <n v="0.3"/>
    <n v="107800"/>
    <n v="221.939884891574"/>
    <n v="202.08403469999999"/>
    <n v="66.581965467472202"/>
  </r>
  <r>
    <x v="0"/>
    <s v="AGDER ENERGI NETT AS"/>
    <n v="2020"/>
    <n v="66"/>
    <s v="Tre"/>
    <n v="329"/>
    <s v="Enkel"/>
    <s v="Duplex"/>
    <n v="100"/>
    <n v="100"/>
    <n v="0.3"/>
    <n v="0.3"/>
    <n v="0.3"/>
    <n v="0.3"/>
    <n v="107700"/>
    <n v="141.149014079918"/>
    <n v="129.8060126"/>
    <n v="42.344704223975398"/>
  </r>
  <r>
    <x v="0"/>
    <s v="AGDER ENERGI NETT AS"/>
    <n v="2020"/>
    <n v="66"/>
    <s v="Stål"/>
    <n v="243"/>
    <s v="Enkel"/>
    <s v="Simplex"/>
    <n v="100"/>
    <n v="100"/>
    <n v="12.053000000000001"/>
    <n v="12.053000000000001"/>
    <n v="12.053000000000001"/>
    <n v="12.053000000000001"/>
    <n v="107100"/>
    <n v="177.79435395066"/>
    <n v="158.5168295"/>
    <n v="2142.9553481673051"/>
  </r>
  <r>
    <x v="0"/>
    <s v="AGDER ENERGI NETT AS"/>
    <n v="2020"/>
    <n v="66"/>
    <s v="Stål"/>
    <n v="150"/>
    <s v="Enkel"/>
    <s v="Simplex"/>
    <n v="100"/>
    <n v="100"/>
    <n v="18.72"/>
    <n v="18.72"/>
    <n v="18.72"/>
    <n v="18.72"/>
    <n v="106400"/>
    <n v="173.489664029767"/>
    <n v="154.7736209"/>
    <n v="3247.7265106372379"/>
  </r>
  <r>
    <x v="0"/>
    <s v="AGDER ENERGI NETT AS"/>
    <n v="2020"/>
    <n v="66"/>
    <s v="Stål"/>
    <n v="120"/>
    <s v="Enkel"/>
    <s v="Simplex"/>
    <n v="100"/>
    <n v="100"/>
    <n v="0.43"/>
    <n v="0.43"/>
    <n v="0.43"/>
    <n v="0.43"/>
    <n v="106300"/>
    <n v="169.31035342695799"/>
    <n v="151.1394378"/>
    <n v="72.803451973591933"/>
  </r>
  <r>
    <x v="0"/>
    <s v="AGDER ENERGI NETT AS"/>
    <n v="2020"/>
    <n v="66"/>
    <s v="Stål"/>
    <n v="95"/>
    <s v="Enkel"/>
    <s v="Simplex"/>
    <n v="100"/>
    <n v="100"/>
    <n v="0.63500000000000001"/>
    <n v="0.63500000000000001"/>
    <n v="0.63"/>
    <n v="0.63"/>
    <n v="106200"/>
    <n v="165.25277031743499"/>
    <n v="147.6111046"/>
    <n v="104.84730082298405"/>
  </r>
  <r>
    <x v="0"/>
    <s v="AGDER ENERGI NETT AS"/>
    <n v="2020"/>
    <n v="66"/>
    <s v="Stål"/>
    <n v="70"/>
    <s v="Enkel"/>
    <s v="Simplex"/>
    <n v="100"/>
    <n v="100"/>
    <n v="0.107"/>
    <n v="0.107"/>
    <n v="0.34"/>
    <n v="0.34"/>
    <n v="106100"/>
    <n v="161.195187207912"/>
    <n v="144.08277150000001"/>
    <n v="21.235077891190073"/>
  </r>
  <r>
    <x v="0"/>
    <s v="AGDER ENERGI NETT AS"/>
    <n v="2020"/>
    <n v="66"/>
    <s v="Tre"/>
    <n v="243"/>
    <s v="Enkel"/>
    <s v="Simplex"/>
    <n v="100"/>
    <n v="100"/>
    <n v="2.8"/>
    <n v="2.8"/>
    <n v="2.8"/>
    <n v="2.8"/>
    <n v="106000"/>
    <n v="115.930107928963"/>
    <n v="104.9174852"/>
    <n v="324.60430220109635"/>
  </r>
  <r>
    <x v="0"/>
    <s v="AGDER ENERGI NETT AS"/>
    <n v="2020"/>
    <n v="66"/>
    <s v="Tre"/>
    <n v="150"/>
    <s v="Enkel"/>
    <s v="Simplex"/>
    <n v="100"/>
    <n v="100"/>
    <n v="60.648000000000003"/>
    <n v="60.648000000000003"/>
    <n v="10.55"/>
    <n v="10.55"/>
    <n v="105800"/>
    <n v="113.470978571808"/>
    <n v="102.7791118"/>
    <n v="6346.1467668889745"/>
  </r>
  <r>
    <x v="0"/>
    <s v="AGDER ENERGI NETT AS"/>
    <n v="2020"/>
    <n v="66"/>
    <s v="Tre"/>
    <n v="120"/>
    <s v="Enkel"/>
    <s v="Simplex"/>
    <n v="100"/>
    <n v="100"/>
    <n v="12.23"/>
    <n v="12.23"/>
    <n v="6.74"/>
    <n v="6.74"/>
    <n v="105700"/>
    <n v="111.083474341562"/>
    <n v="100.70302119999999"/>
    <n v="1301.562203450128"/>
  </r>
  <r>
    <x v="0"/>
    <s v="AGDER ENERGI NETT AS"/>
    <n v="2020"/>
    <n v="66"/>
    <s v="Tre"/>
    <n v="95"/>
    <s v="Enkel"/>
    <s v="Simplex"/>
    <n v="100"/>
    <n v="100"/>
    <n v="71.941999999999993"/>
    <n v="71.941999999999993"/>
    <n v="20.024999999999999"/>
    <n v="20.024999999999999"/>
    <n v="105600"/>
    <n v="108.76550906947701"/>
    <n v="98.687399189999994"/>
    <n v="7301.5830228635059"/>
  </r>
  <r>
    <x v="0"/>
    <s v="AGDER ENERGI NETT AS"/>
    <n v="2020"/>
    <n v="66"/>
    <s v="Tre"/>
    <n v="70"/>
    <s v="Enkel"/>
    <s v="Simplex"/>
    <n v="100"/>
    <n v="100"/>
    <n v="26.358000000000001"/>
    <n v="26.358000000000001"/>
    <n v="3.48"/>
    <n v="3.48"/>
    <n v="105500"/>
    <n v="106.447543797393"/>
    <n v="96.671777219999996"/>
    <n v="2582.0943716540874"/>
  </r>
  <r>
    <x v="0"/>
    <s v="AGDER ENERGI NETT AS"/>
    <n v="2020"/>
    <n v="66"/>
    <s v="Tre"/>
    <n v="120"/>
    <s v="Enkel"/>
    <s v="Simplex"/>
    <n v="100"/>
    <n v="100"/>
    <n v="0.38700000000000001"/>
    <n v="0.38700000000000001"/>
    <n v="0"/>
    <n v="0"/>
    <n v="105400"/>
    <n v="100.703021166575"/>
    <n v="100.70302119999999"/>
    <n v="38.9720692044"/>
  </r>
  <r>
    <x v="0"/>
    <s v="AGDER ENERGI NETT AS"/>
    <n v="2020"/>
    <n v="66"/>
    <s v="Tre"/>
    <n v="95"/>
    <s v="Enkel"/>
    <s v="Simplex"/>
    <n v="100"/>
    <n v="100"/>
    <n v="6.5579999999999998"/>
    <n v="6.5579999999999998"/>
    <n v="0"/>
    <n v="0"/>
    <n v="100800"/>
    <n v="98.687399190849803"/>
    <n v="98.687399189999994"/>
    <n v="647.19196388801993"/>
  </r>
  <r>
    <x v="0"/>
    <s v="AGDER ENERGI NETT AS"/>
    <n v="2020"/>
    <n v="66"/>
    <s v="Tre"/>
    <n v="70"/>
    <s v="Enkel"/>
    <s v="Simplex"/>
    <n v="100"/>
    <n v="100"/>
    <n v="0.62"/>
    <n v="0.62"/>
    <n v="0"/>
    <n v="0"/>
    <n v="100700"/>
    <n v="96.671777215124294"/>
    <n v="96.671777219999996"/>
    <n v="59.936501876399994"/>
  </r>
  <r>
    <x v="1"/>
    <s v="Aktieselskabet Saudefaldene"/>
    <n v="2020"/>
    <n v="300"/>
    <s v="Stål"/>
    <n v="481"/>
    <s v="Enkel"/>
    <s v="Simplex"/>
    <n v="100"/>
    <n v="100"/>
    <n v="4"/>
    <n v="4"/>
    <n v="4"/>
    <n v="4"/>
    <n v="100600"/>
    <n v="281.75082097731899"/>
    <n v="281.75082099999997"/>
    <n v="1127.003283909276"/>
  </r>
  <r>
    <x v="1"/>
    <s v="Aktieselskabet Saudefaldene"/>
    <n v="2020"/>
    <n v="66"/>
    <s v="Stål"/>
    <n v="329"/>
    <s v="Dobbel"/>
    <s v="Simplex"/>
    <n v="100"/>
    <n v="100"/>
    <n v="7.47"/>
    <n v="7.47"/>
    <n v="7.47"/>
    <n v="7.47"/>
    <n v="135900"/>
    <n v="230.05850161197301"/>
    <n v="210.2026515"/>
    <n v="1718.5370070414383"/>
  </r>
  <r>
    <x v="1"/>
    <s v="Aktieselskabet Saudefaldene"/>
    <n v="2020"/>
    <n v="66"/>
    <s v="Stål"/>
    <n v="329"/>
    <s v="Enkel"/>
    <s v="Simplex"/>
    <n v="100"/>
    <n v="100"/>
    <n v="5.19"/>
    <n v="5.19"/>
    <n v="5.19"/>
    <n v="5.19"/>
    <n v="108900"/>
    <n v="182.22818456917901"/>
    <n v="162.3723344"/>
    <n v="945.7642779140391"/>
  </r>
  <r>
    <x v="1"/>
    <s v="Aktieselskabet Saudefaldene"/>
    <n v="2020"/>
    <n v="66"/>
    <s v="Tre"/>
    <n v="329"/>
    <s v="Enkel"/>
    <s v="Simplex"/>
    <n v="100"/>
    <n v="100"/>
    <n v="1.8"/>
    <n v="1.8"/>
    <n v="1.8"/>
    <n v="1.8"/>
    <n v="106500"/>
    <n v="118.463011166832"/>
    <n v="107.1200097"/>
    <n v="213.23342010029762"/>
  </r>
  <r>
    <x v="1"/>
    <s v="Aktieselskabet Saudefaldene"/>
    <n v="2020"/>
    <n v="24"/>
    <s v="Tre"/>
    <n v="150"/>
    <s v="Enkel"/>
    <s v="Simplex"/>
    <n v="100"/>
    <n v="100"/>
    <n v="4.3"/>
    <n v="4.3"/>
    <m/>
    <n v="0"/>
    <n v="105900"/>
    <n v="73.287452471718296"/>
    <n v="73.287452470000005"/>
    <n v="315.13604562099999"/>
  </r>
  <r>
    <x v="1"/>
    <s v="Aktieselskabet Saudefaldene"/>
    <n v="2020"/>
    <n v="24"/>
    <s v="Tre"/>
    <n v="95"/>
    <s v="Enkel"/>
    <s v="Simplex"/>
    <n v="100"/>
    <n v="100"/>
    <n v="5.2"/>
    <n v="5.2"/>
    <m/>
    <n v="0"/>
    <n v="100400"/>
    <n v="67.6225062312175"/>
    <n v="67.622506229999999"/>
    <n v="351.637032396"/>
  </r>
  <r>
    <x v="1"/>
    <s v="Aktieselskabet Saudefaldene"/>
    <n v="2020"/>
    <n v="24"/>
    <s v="Tre"/>
    <n v="50"/>
    <s v="Enkel"/>
    <s v="Simplex"/>
    <n v="100"/>
    <n v="100"/>
    <n v="4.4000000000000004"/>
    <n v="4.4000000000000004"/>
    <m/>
    <n v="0"/>
    <n v="100200"/>
    <n v="62.611207633851301"/>
    <n v="62.611207630000003"/>
    <n v="275.48931357200001"/>
  </r>
  <r>
    <x v="2"/>
    <s v="ALTA KRAFTLAG SA"/>
    <n v="2020"/>
    <n v="132"/>
    <s v="Tre"/>
    <n v="150"/>
    <s v="Enkel"/>
    <s v="Simplex"/>
    <n v="100"/>
    <n v="100"/>
    <n v="8.2669999999999995"/>
    <n v="8.2669999999999995"/>
    <m/>
    <n v="0"/>
    <n v="100100"/>
    <n v="120.331114384497"/>
    <n v="120.3311144"/>
    <n v="994.77732274480002"/>
  </r>
  <r>
    <x v="2"/>
    <s v="ALTA KRAFTLAG SA"/>
    <n v="2020"/>
    <n v="66"/>
    <s v="Tre"/>
    <n v="95"/>
    <s v="Enkel"/>
    <s v="Simplex"/>
    <n v="100"/>
    <n v="100"/>
    <n v="58.9"/>
    <n v="58.9"/>
    <m/>
    <n v="0"/>
    <n v="110500"/>
    <n v="98.687399190849803"/>
    <n v="98.687399189999994"/>
    <n v="5812.6878122909993"/>
  </r>
  <r>
    <x v="2"/>
    <s v="ALTA KRAFTLAG SA"/>
    <n v="2020"/>
    <n v="66"/>
    <s v="Tre"/>
    <n v="70"/>
    <s v="Enkel"/>
    <s v="Simplex"/>
    <n v="100"/>
    <n v="100"/>
    <n v="17.399999999999999"/>
    <n v="17.399999999999999"/>
    <m/>
    <n v="0"/>
    <n v="100700"/>
    <n v="96.671777215124294"/>
    <n v="96.671777219999996"/>
    <n v="1682.0889236279997"/>
  </r>
  <r>
    <x v="3"/>
    <s v="ANDØY ENERGI NETT AS"/>
    <n v="2020"/>
    <n v="132"/>
    <s v="Tre"/>
    <n v="150"/>
    <s v="Enkel"/>
    <s v="Simplex"/>
    <n v="100"/>
    <n v="100"/>
    <n v="38.130000000000003"/>
    <n v="38.130000000000003"/>
    <n v="1.6"/>
    <n v="1.6"/>
    <n v="100600"/>
    <n v="133.43078154217099"/>
    <n v="120.3311144"/>
    <n v="4609.1848594994735"/>
  </r>
  <r>
    <x v="3"/>
    <s v="ANDØY ENERGI NETT AS"/>
    <n v="2020"/>
    <n v="132"/>
    <s v="Stål"/>
    <n v="150"/>
    <s v="Enkel"/>
    <s v="Simplex"/>
    <n v="100"/>
    <n v="100"/>
    <n v="1.4"/>
    <n v="1.4"/>
    <m/>
    <n v="0"/>
    <n v="116900"/>
    <n v="177.56845998583699"/>
    <n v="177.56845999999999"/>
    <n v="248.59584399999997"/>
  </r>
  <r>
    <x v="3"/>
    <s v="ANDØY ENERGI NETT AS"/>
    <n v="2020"/>
    <n v="66"/>
    <s v="Tre"/>
    <n v="243"/>
    <s v="Enkel"/>
    <s v="Simplex"/>
    <n v="100"/>
    <n v="100"/>
    <n v="22.308"/>
    <n v="22.308"/>
    <n v="0.7"/>
    <n v="0.7"/>
    <n v="111100"/>
    <n v="115.930107928963"/>
    <n v="104.9174852"/>
    <n v="2348.2080957518742"/>
  </r>
  <r>
    <x v="3"/>
    <s v="ANDØY ENERGI NETT AS"/>
    <n v="2020"/>
    <n v="66"/>
    <s v="Tre"/>
    <n v="70"/>
    <s v="Enkel"/>
    <s v="Simplex"/>
    <n v="100"/>
    <n v="100"/>
    <n v="82.01"/>
    <n v="82.01"/>
    <n v="4.5999999999999996"/>
    <n v="4.5999999999999996"/>
    <n v="105800"/>
    <n v="106.447543797393"/>
    <n v="96.671777219999996"/>
    <n v="7973.0209760682092"/>
  </r>
  <r>
    <x v="3"/>
    <s v="ANDØY ENERGI NETT AS"/>
    <n v="2020"/>
    <n v="66"/>
    <s v="Stål"/>
    <n v="70"/>
    <s v="Enkel"/>
    <s v="Simplex"/>
    <n v="100"/>
    <n v="100"/>
    <n v="0.8"/>
    <n v="0.8"/>
    <m/>
    <n v="0"/>
    <n v="105400"/>
    <n v="144.082771485141"/>
    <n v="144.08277150000001"/>
    <n v="115.26621720000001"/>
  </r>
  <r>
    <x v="4"/>
    <s v="ARVA AS"/>
    <n v="2020"/>
    <n v="132"/>
    <s v="Stål"/>
    <n v="243"/>
    <s v="Enkel"/>
    <s v="Simplex"/>
    <n v="100"/>
    <n v="100"/>
    <n v="1.339"/>
    <n v="1.339"/>
    <m/>
    <n v="0"/>
    <n v="101200"/>
    <n v="204.51809085322401"/>
    <n v="181.95051380000001"/>
    <n v="243.63173797820002"/>
  </r>
  <r>
    <x v="4"/>
    <s v="ARVA AS"/>
    <n v="2020"/>
    <n v="132"/>
    <s v="Stål"/>
    <n v="150"/>
    <s v="Enkel"/>
    <s v="Simplex"/>
    <n v="100"/>
    <n v="100"/>
    <n v="23.07"/>
    <n v="23.07"/>
    <n v="11.07"/>
    <n v="11.07"/>
    <n v="117100"/>
    <n v="199.47872898371301"/>
    <n v="177.56845999999999"/>
    <n v="4339.0510498497024"/>
  </r>
  <r>
    <x v="4"/>
    <s v="ARVA AS"/>
    <n v="2020"/>
    <n v="132"/>
    <s v="Tre"/>
    <n v="243"/>
    <s v="Enkel"/>
    <s v="Simplex"/>
    <n v="100"/>
    <n v="100"/>
    <n v="144.80799999999999"/>
    <n v="144.80799999999999"/>
    <n v="17.62"/>
    <n v="17.62"/>
    <n v="116900"/>
    <n v="136.44370498843699"/>
    <n v="122.9510478"/>
    <n v="18042.035949482659"/>
  </r>
  <r>
    <x v="4"/>
    <s v="ARVA AS"/>
    <n v="2020"/>
    <n v="132"/>
    <s v="Tre"/>
    <n v="150"/>
    <s v="Enkel"/>
    <s v="Simplex"/>
    <n v="100"/>
    <n v="100"/>
    <n v="98.66"/>
    <n v="98.66"/>
    <n v="18.100000000000001"/>
    <n v="18.100000000000001"/>
    <n v="116800"/>
    <n v="133.43078154217099"/>
    <n v="120.3311144"/>
    <n v="12108.971721977297"/>
  </r>
  <r>
    <x v="4"/>
    <s v="ARVA AS"/>
    <n v="2020"/>
    <n v="132"/>
    <s v="Tre"/>
    <n v="120"/>
    <s v="Enkel"/>
    <s v="Simplex"/>
    <n v="100"/>
    <n v="100"/>
    <n v="70.81"/>
    <n v="70.81"/>
    <n v="3.83"/>
    <n v="3.83"/>
    <n v="101000"/>
    <n v="130.41785809590601"/>
    <n v="117.711181"/>
    <n v="8383.7952998873207"/>
  </r>
  <r>
    <x v="4"/>
    <s v="ARVA AS"/>
    <n v="2020"/>
    <n v="132"/>
    <s v="Tre"/>
    <n v="95"/>
    <s v="Enkel"/>
    <s v="Simplex"/>
    <n v="100"/>
    <n v="100"/>
    <n v="63.725000000000001"/>
    <n v="63.725000000000001"/>
    <n v="3.9209999999999998"/>
    <n v="3.9209999999999998"/>
    <n v="100900"/>
    <n v="127.495322353029"/>
    <n v="115.16984549999999"/>
    <n v="7387.5265992282266"/>
  </r>
  <r>
    <x v="4"/>
    <s v="ARVA AS"/>
    <n v="2020"/>
    <n v="132"/>
    <s v="Tre"/>
    <n v="70"/>
    <s v="Enkel"/>
    <s v="Simplex"/>
    <n v="100"/>
    <n v="100"/>
    <n v="0.92"/>
    <n v="0.92"/>
    <n v="0.65600000000000003"/>
    <n v="0.65600000000000003"/>
    <n v="100800"/>
    <n v="124.66046268243799"/>
    <n v="112.70475020000001"/>
    <n v="111.53131757247932"/>
  </r>
  <r>
    <x v="4"/>
    <s v="ARVA AS"/>
    <n v="2020"/>
    <n v="132"/>
    <s v="Stål"/>
    <n v="243"/>
    <s v="Enkel"/>
    <s v="Simplex"/>
    <n v="100"/>
    <n v="100"/>
    <n v="2.081"/>
    <n v="2.081"/>
    <m/>
    <n v="0"/>
    <n v="100600"/>
    <n v="181.950513785412"/>
    <n v="181.95051380000001"/>
    <n v="378.63901921780001"/>
  </r>
  <r>
    <x v="4"/>
    <s v="ARVA AS"/>
    <n v="2020"/>
    <n v="132"/>
    <s v="Stål"/>
    <n v="150"/>
    <s v="Enkel"/>
    <s v="Simplex"/>
    <n v="100"/>
    <n v="100"/>
    <n v="3.7970000000000002"/>
    <n v="3.7970000000000002"/>
    <m/>
    <n v="0"/>
    <n v="136300"/>
    <n v="177.56845998583699"/>
    <n v="177.56845999999999"/>
    <n v="674.22744262000003"/>
  </r>
  <r>
    <x v="4"/>
    <s v="ARVA AS"/>
    <n v="2020"/>
    <n v="132"/>
    <s v="Stål"/>
    <n v="120"/>
    <s v="Enkel"/>
    <s v="Simplex"/>
    <n v="100"/>
    <n v="100"/>
    <n v="2.0070000000000001"/>
    <n v="2.0070000000000001"/>
    <m/>
    <n v="0"/>
    <n v="136200"/>
    <n v="173.18640618626199"/>
    <n v="173.18640619999999"/>
    <n v="347.58511724340002"/>
  </r>
  <r>
    <x v="4"/>
    <s v="ARVA AS"/>
    <n v="2020"/>
    <n v="132"/>
    <s v="Stål"/>
    <n v="70"/>
    <s v="Enkel"/>
    <s v="Simplex"/>
    <n v="100"/>
    <n v="100"/>
    <n v="1.07"/>
    <n v="1.07"/>
    <m/>
    <n v="0"/>
    <n v="136000"/>
    <n v="164.81273958065401"/>
    <n v="164.81273959999999"/>
    <n v="176.349631372"/>
  </r>
  <r>
    <x v="4"/>
    <s v="ARVA AS"/>
    <n v="2020"/>
    <n v="132"/>
    <s v="Tre"/>
    <n v="329"/>
    <s v="Enkel"/>
    <s v="Simplex"/>
    <n v="100"/>
    <n v="100"/>
    <n v="43.026000000000003"/>
    <n v="43.026000000000003"/>
    <m/>
    <n v="0"/>
    <n v="135900"/>
    <n v="125.649579250513"/>
    <n v="125.6495793"/>
    <n v="5406.1987989618001"/>
  </r>
  <r>
    <x v="4"/>
    <s v="ARVA AS"/>
    <n v="2020"/>
    <n v="132"/>
    <s v="Tre"/>
    <n v="329"/>
    <s v="Enkel"/>
    <s v="Simplex"/>
    <n v="50"/>
    <n v="0"/>
    <n v="0.36199999999999999"/>
    <n v="9.0499999999999997E-2"/>
    <m/>
    <n v="0"/>
    <n v="132800"/>
    <n v="125.649579250513"/>
    <n v="125.6495793"/>
    <n v="11.371286926649999"/>
  </r>
  <r>
    <x v="4"/>
    <s v="ARVA AS"/>
    <n v="2020"/>
    <n v="132"/>
    <s v="Tre"/>
    <n v="243"/>
    <s v="Enkel"/>
    <s v="Simplex"/>
    <n v="100"/>
    <n v="100"/>
    <n v="42.893999999999998"/>
    <n v="42.893999999999998"/>
    <n v="1.78"/>
    <n v="1.78"/>
    <n v="132100"/>
    <n v="122.951047816032"/>
    <n v="122.9510478"/>
    <n v="5273.8622443617369"/>
  </r>
  <r>
    <x v="4"/>
    <s v="ARVA AS"/>
    <n v="2020"/>
    <n v="132"/>
    <s v="Tre"/>
    <n v="150"/>
    <s v="Enkel"/>
    <s v="Simplex"/>
    <n v="100"/>
    <n v="100"/>
    <n v="74.784000000000006"/>
    <n v="74.784000000000006"/>
    <m/>
    <n v="0"/>
    <n v="132000"/>
    <n v="120.331114384497"/>
    <n v="120.3311144"/>
    <n v="8998.8420592896018"/>
  </r>
  <r>
    <x v="4"/>
    <s v="ARVA AS"/>
    <n v="2020"/>
    <n v="132"/>
    <s v="Tre"/>
    <n v="120"/>
    <s v="Enkel"/>
    <s v="Simplex"/>
    <n v="100"/>
    <n v="100"/>
    <n v="19.321999999999999"/>
    <n v="19.321999999999999"/>
    <n v="0.82"/>
    <n v="0.82"/>
    <n v="131900"/>
    <n v="117.711180952962"/>
    <n v="117.711181"/>
    <n v="2274.4154392434284"/>
  </r>
  <r>
    <x v="4"/>
    <s v="ARVA AS"/>
    <n v="2020"/>
    <n v="132"/>
    <s v="Tre"/>
    <n v="95"/>
    <s v="Enkel"/>
    <s v="Simplex"/>
    <n v="100"/>
    <n v="100"/>
    <n v="0.22600000000000001"/>
    <n v="0.22600000000000001"/>
    <m/>
    <n v="0"/>
    <n v="131800"/>
    <n v="115.169845524373"/>
    <n v="115.16984549999999"/>
    <n v="26.028385083"/>
  </r>
  <r>
    <x v="4"/>
    <s v="ARVA AS"/>
    <n v="2020"/>
    <n v="66"/>
    <s v="Tre"/>
    <n v="243"/>
    <s v="Enkel"/>
    <s v="Simplex"/>
    <n v="100"/>
    <n v="100"/>
    <n v="15.743"/>
    <n v="15.743"/>
    <n v="2.81"/>
    <n v="2.81"/>
    <n v="130500"/>
    <n v="115.930107928963"/>
    <n v="104.9174852"/>
    <n v="1682.661439371986"/>
  </r>
  <r>
    <x v="4"/>
    <s v="ARVA AS"/>
    <n v="2020"/>
    <n v="66"/>
    <s v="Tre"/>
    <n v="150"/>
    <s v="Enkel"/>
    <s v="Simplex"/>
    <n v="100"/>
    <n v="100"/>
    <n v="21.001999999999999"/>
    <n v="21.001999999999999"/>
    <n v="1.288"/>
    <n v="1.288"/>
    <n v="130400"/>
    <n v="113.470978571808"/>
    <n v="102.7791118"/>
    <n v="2172.3380304256884"/>
  </r>
  <r>
    <x v="4"/>
    <s v="ARVA AS"/>
    <n v="2020"/>
    <n v="66"/>
    <s v="Tre"/>
    <n v="120"/>
    <s v="Enkel"/>
    <s v="Simplex"/>
    <n v="100"/>
    <n v="100"/>
    <n v="4.2770000000000001"/>
    <n v="4.2770000000000001"/>
    <n v="4.32"/>
    <n v="4.32"/>
    <n v="129800"/>
    <n v="111.083474341562"/>
    <n v="100.70302119999999"/>
    <n v="475.55037924394782"/>
  </r>
  <r>
    <x v="4"/>
    <s v="ARVA AS"/>
    <n v="2020"/>
    <n v="66"/>
    <s v="Tre"/>
    <n v="95"/>
    <s v="Enkel"/>
    <s v="Simplex"/>
    <n v="100"/>
    <n v="100"/>
    <n v="52.262999999999998"/>
    <n v="52.262999999999998"/>
    <n v="5.4960000000000004"/>
    <n v="5.4960000000000004"/>
    <n v="129700"/>
    <n v="108.76550906947701"/>
    <n v="98.687399189999994"/>
    <n v="5213.0888357645745"/>
  </r>
  <r>
    <x v="4"/>
    <s v="ARVA AS"/>
    <n v="2020"/>
    <n v="66"/>
    <s v="Tre"/>
    <n v="70"/>
    <s v="Enkel"/>
    <s v="Simplex"/>
    <n v="100"/>
    <n v="100"/>
    <n v="137.84700000000001"/>
    <n v="137.84700000000001"/>
    <n v="10.731"/>
    <n v="10.731"/>
    <n v="129600"/>
    <n v="106.447543797393"/>
    <n v="96.671777219999996"/>
    <n v="13430.818225587345"/>
  </r>
  <r>
    <x v="4"/>
    <s v="ARVA AS"/>
    <n v="2020"/>
    <n v="66"/>
    <s v="Stål"/>
    <n v="243"/>
    <s v="Enkel"/>
    <s v="Simplex"/>
    <n v="100"/>
    <n v="100"/>
    <n v="8.9260000000000002"/>
    <n v="8.9260000000000002"/>
    <m/>
    <n v="0"/>
    <n v="119400"/>
    <n v="158.516829522313"/>
    <n v="158.5168295"/>
    <n v="1414.9212201170001"/>
  </r>
  <r>
    <x v="4"/>
    <s v="ARVA AS"/>
    <n v="2020"/>
    <n v="66"/>
    <s v="Stål"/>
    <n v="70"/>
    <s v="Enkel"/>
    <s v="Simplex"/>
    <n v="100"/>
    <n v="100"/>
    <n v="2.383"/>
    <n v="2.383"/>
    <m/>
    <n v="0"/>
    <n v="118000"/>
    <n v="144.082771485141"/>
    <n v="144.08277150000001"/>
    <n v="343.34924448449999"/>
  </r>
  <r>
    <x v="4"/>
    <s v="ARVA AS"/>
    <n v="2020"/>
    <n v="66"/>
    <s v="Tre"/>
    <n v="150"/>
    <s v="Enkel"/>
    <s v="Simplex"/>
    <n v="100"/>
    <n v="100"/>
    <n v="19.251000000000001"/>
    <n v="19.251000000000001"/>
    <m/>
    <n v="0"/>
    <n v="117600"/>
    <n v="102.77911180157299"/>
    <n v="102.7791118"/>
    <n v="1978.6006812618"/>
  </r>
  <r>
    <x v="4"/>
    <s v="ARVA AS"/>
    <n v="2020"/>
    <n v="66"/>
    <s v="Tre"/>
    <n v="95"/>
    <s v="Enkel"/>
    <s v="Simplex"/>
    <n v="100"/>
    <n v="100"/>
    <n v="26.564"/>
    <n v="26.564"/>
    <m/>
    <n v="0"/>
    <n v="117500"/>
    <n v="98.687399190849803"/>
    <n v="98.687399189999994"/>
    <n v="2621.5320720831596"/>
  </r>
  <r>
    <x v="4"/>
    <s v="ARVA AS"/>
    <n v="2020"/>
    <n v="66"/>
    <s v="Tre"/>
    <n v="70"/>
    <s v="Enkel"/>
    <s v="Simplex"/>
    <n v="100"/>
    <n v="100"/>
    <n v="16.221"/>
    <n v="16.221"/>
    <n v="1.04"/>
    <n v="1.04"/>
    <n v="117000"/>
    <n v="96.671777215124294"/>
    <n v="96.671777219999996"/>
    <n v="1568.1128982805494"/>
  </r>
  <r>
    <x v="5"/>
    <s v="BKK NETT AS"/>
    <n v="2020"/>
    <n v="300"/>
    <s v="Stål"/>
    <n v="481"/>
    <s v="Enkel"/>
    <s v="Duplex"/>
    <n v="0"/>
    <n v="0"/>
    <n v="12"/>
    <n v="0"/>
    <n v="12"/>
    <n v="0"/>
    <n v="116900"/>
    <n v="356.60106727051402"/>
    <n v="356.60106730000001"/>
    <n v="0"/>
  </r>
  <r>
    <x v="5"/>
    <s v="BKK NETT AS"/>
    <n v="2020"/>
    <n v="300"/>
    <s v="Stål"/>
    <n v="380"/>
    <s v="Enkel"/>
    <s v="Duplex"/>
    <n v="0"/>
    <n v="0"/>
    <n v="15.2"/>
    <n v="0"/>
    <n v="15.2"/>
    <n v="0"/>
    <n v="116800"/>
    <n v="327.445915156311"/>
    <n v="327.4459152"/>
    <n v="0"/>
  </r>
  <r>
    <x v="5"/>
    <s v="BKK NETT AS"/>
    <n v="2020"/>
    <n v="300"/>
    <s v="Stål"/>
    <n v="1022"/>
    <s v="Enkel"/>
    <s v="Simplex"/>
    <n v="100"/>
    <n v="100"/>
    <n v="3.7"/>
    <n v="3.7"/>
    <n v="3.7"/>
    <n v="3.7"/>
    <n v="111600"/>
    <n v="302.11008796906799"/>
    <n v="302.11008800000002"/>
    <n v="1117.8073254855517"/>
  </r>
  <r>
    <x v="5"/>
    <s v="BKK NETT AS"/>
    <n v="2020"/>
    <n v="300"/>
    <s v="Stål"/>
    <n v="770"/>
    <s v="Enkel"/>
    <s v="Simplex"/>
    <n v="0"/>
    <n v="0"/>
    <n v="3.7"/>
    <n v="0"/>
    <n v="3.7"/>
    <n v="0"/>
    <n v="108600"/>
    <n v="291.73085381641101"/>
    <n v="291.73085379999998"/>
    <n v="0"/>
  </r>
  <r>
    <x v="5"/>
    <s v="BKK NETT AS"/>
    <n v="2020"/>
    <n v="300"/>
    <s v="Stål"/>
    <n v="770"/>
    <s v="Enkel"/>
    <s v="Simplex"/>
    <n v="100"/>
    <n v="0"/>
    <n v="3.7"/>
    <n v="1.85"/>
    <n v="3.7"/>
    <n v="1.85"/>
    <n v="107900"/>
    <n v="291.73085381641101"/>
    <n v="291.73085379999998"/>
    <n v="539.7020795603604"/>
  </r>
  <r>
    <x v="5"/>
    <s v="BKK NETT AS"/>
    <n v="2020"/>
    <n v="300"/>
    <s v="Stål"/>
    <n v="481"/>
    <s v="Enkel"/>
    <s v="Simplex"/>
    <n v="0"/>
    <n v="0"/>
    <n v="21.1"/>
    <n v="0"/>
    <n v="21.1"/>
    <n v="0"/>
    <n v="106400"/>
    <n v="281.75082097731899"/>
    <n v="281.75082099999997"/>
    <n v="0"/>
  </r>
  <r>
    <x v="5"/>
    <s v="BKK NETT AS"/>
    <n v="2020"/>
    <n v="132"/>
    <s v="Tre"/>
    <n v="120"/>
    <s v="Enkel"/>
    <s v="Duplex"/>
    <n v="100"/>
    <n v="100"/>
    <n v="1.2"/>
    <n v="1.2"/>
    <n v="1.2"/>
    <n v="1.2"/>
    <n v="105700"/>
    <n v="155.83121238179501"/>
    <n v="143.1245352"/>
    <n v="186.99745485815401"/>
  </r>
  <r>
    <x v="5"/>
    <s v="BKK NETT AS"/>
    <n v="2020"/>
    <n v="132"/>
    <s v="Stål"/>
    <n v="329"/>
    <s v="Dobbel"/>
    <s v="Simplex"/>
    <n v="100"/>
    <n v="100"/>
    <n v="16.3"/>
    <n v="16.3"/>
    <n v="16.3"/>
    <n v="16.3"/>
    <n v="105600"/>
    <n v="265.44604379846197"/>
    <n v="242.2014394"/>
    <n v="4326.7705139149302"/>
  </r>
  <r>
    <x v="5"/>
    <s v="BKK NETT AS"/>
    <n v="2020"/>
    <n v="132"/>
    <s v="Stål"/>
    <n v="243"/>
    <s v="Dobbel"/>
    <s v="Simplex"/>
    <n v="100"/>
    <n v="100"/>
    <n v="58.1"/>
    <n v="58.1"/>
    <n v="58.1"/>
    <n v="58.1"/>
    <n v="105500"/>
    <n v="258.675770678118"/>
    <n v="236.10819359999999"/>
    <n v="15029.062276398656"/>
  </r>
  <r>
    <x v="5"/>
    <s v="BKK NETT AS"/>
    <n v="2020"/>
    <n v="132"/>
    <s v="Stål"/>
    <n v="150"/>
    <s v="Dobbel"/>
    <s v="Simplex"/>
    <n v="100"/>
    <n v="100"/>
    <n v="24.5"/>
    <n v="24.5"/>
    <n v="24.5"/>
    <n v="24.5"/>
    <n v="100600"/>
    <n v="252.10268997875599"/>
    <n v="230.192421"/>
    <n v="6176.5159044795219"/>
  </r>
  <r>
    <x v="5"/>
    <s v="BKK NETT AS"/>
    <n v="2020"/>
    <n v="132"/>
    <s v="Stål"/>
    <n v="120"/>
    <s v="Dobbel"/>
    <s v="Simplex"/>
    <n v="100"/>
    <n v="100"/>
    <n v="49.1"/>
    <n v="49.1"/>
    <n v="49.1"/>
    <n v="49.1"/>
    <n v="100900"/>
    <n v="245.52960927939299"/>
    <n v="224.2766484"/>
    <n v="12055.503815618196"/>
  </r>
  <r>
    <x v="5"/>
    <s v="BKK NETT AS"/>
    <n v="2020"/>
    <n v="132"/>
    <s v="Stål"/>
    <n v="243"/>
    <s v="Enkel"/>
    <s v="Simplex"/>
    <n v="100"/>
    <n v="100"/>
    <n v="11.1"/>
    <n v="11.1"/>
    <n v="11.1"/>
    <n v="11.1"/>
    <n v="100700"/>
    <n v="204.51809085322401"/>
    <n v="181.95051380000001"/>
    <n v="2270.1508084707866"/>
  </r>
  <r>
    <x v="5"/>
    <s v="BKK NETT AS"/>
    <n v="2020"/>
    <n v="132"/>
    <s v="Tre"/>
    <n v="243"/>
    <s v="Enkel"/>
    <s v="Simplex"/>
    <n v="100"/>
    <n v="100"/>
    <n v="98.5"/>
    <n v="98.5"/>
    <n v="98.5"/>
    <n v="98.5"/>
    <n v="100600"/>
    <n v="136.44370498843699"/>
    <n v="122.9510478"/>
    <n v="13439.704941361044"/>
  </r>
  <r>
    <x v="5"/>
    <s v="BKK NETT AS"/>
    <n v="2020"/>
    <n v="132"/>
    <s v="Tre"/>
    <n v="150"/>
    <s v="Enkel"/>
    <s v="Simplex"/>
    <n v="100"/>
    <n v="100"/>
    <n v="47.7"/>
    <n v="47.7"/>
    <n v="47.7"/>
    <n v="47.7"/>
    <n v="117600"/>
    <n v="133.43078154217099"/>
    <n v="120.3311144"/>
    <n v="6364.6482795615566"/>
  </r>
  <r>
    <x v="5"/>
    <s v="BKK NETT AS"/>
    <n v="2020"/>
    <n v="132"/>
    <s v="Tre"/>
    <n v="120"/>
    <s v="Enkel"/>
    <s v="Simplex"/>
    <n v="100"/>
    <n v="100"/>
    <n v="11.6"/>
    <n v="11.6"/>
    <n v="11.6"/>
    <n v="11.6"/>
    <n v="117000"/>
    <n v="130.41785809590601"/>
    <n v="117.711181"/>
    <n v="1512.8471539125096"/>
  </r>
  <r>
    <x v="5"/>
    <s v="BKK NETT AS"/>
    <n v="2020"/>
    <n v="132"/>
    <s v="Stål"/>
    <n v="380"/>
    <s v="Dobbel"/>
    <s v="Simplex"/>
    <n v="100"/>
    <n v="100"/>
    <n v="9.1999999999999993"/>
    <n v="9.1999999999999993"/>
    <n v="9.1999999999999993"/>
    <n v="9.1999999999999993"/>
    <n v="110600"/>
    <n v="272.41942511241598"/>
    <n v="248.4774826"/>
    <n v="2506.258711034227"/>
  </r>
  <r>
    <x v="5"/>
    <s v="BKK NETT AS"/>
    <n v="2020"/>
    <n v="132"/>
    <s v="Stål"/>
    <n v="481"/>
    <s v="Enkel"/>
    <s v="Simplex"/>
    <n v="100"/>
    <n v="100"/>
    <n v="1.2"/>
    <n v="1.2"/>
    <n v="1.2"/>
    <n v="1.2"/>
    <n v="110500"/>
    <n v="226.23338554468401"/>
    <n v="200.8333787"/>
    <n v="271.48006265362079"/>
  </r>
  <r>
    <x v="5"/>
    <s v="BKK NETT AS"/>
    <n v="2020"/>
    <n v="132"/>
    <s v="Stål"/>
    <n v="329"/>
    <s v="Enkel"/>
    <s v="Simplex"/>
    <n v="100"/>
    <n v="100"/>
    <n v="2.5"/>
    <n v="2.5"/>
    <n v="2.5"/>
    <n v="2.5"/>
    <n v="110400"/>
    <n v="209.70863357882101"/>
    <n v="186.4640292"/>
    <n v="524.27158394705248"/>
  </r>
  <r>
    <x v="5"/>
    <s v="BKK NETT AS"/>
    <n v="2020"/>
    <n v="132"/>
    <s v="Stål"/>
    <n v="243"/>
    <s v="Enkel"/>
    <s v="Simplex"/>
    <n v="100"/>
    <n v="100"/>
    <n v="25.1"/>
    <n v="25.1"/>
    <n v="24.2"/>
    <n v="24.2"/>
    <n v="110300"/>
    <n v="204.51809085322401"/>
    <n v="181.95051380000001"/>
    <n v="5113.0932610680211"/>
  </r>
  <r>
    <x v="5"/>
    <s v="BKK NETT AS"/>
    <n v="2020"/>
    <n v="132"/>
    <s v="Stål"/>
    <n v="150"/>
    <s v="Enkel"/>
    <s v="Simplex"/>
    <n v="100"/>
    <n v="100"/>
    <n v="5.2"/>
    <n v="5.2"/>
    <n v="5.2"/>
    <n v="5.2"/>
    <n v="110200"/>
    <n v="199.47872898371301"/>
    <n v="177.56845999999999"/>
    <n v="1037.2893907153077"/>
  </r>
  <r>
    <x v="5"/>
    <s v="BKK NETT AS"/>
    <n v="2020"/>
    <n v="132"/>
    <s v="Tre"/>
    <n v="243"/>
    <s v="Enkel"/>
    <s v="Simplex"/>
    <n v="100"/>
    <n v="100"/>
    <n v="45.15"/>
    <n v="45.15"/>
    <n v="42.17"/>
    <n v="42.17"/>
    <n v="108800"/>
    <n v="136.44370498843699"/>
    <n v="122.9510478"/>
    <n v="6120.2251618063874"/>
  </r>
  <r>
    <x v="5"/>
    <s v="BKK NETT AS"/>
    <n v="2020"/>
    <n v="132"/>
    <s v="Tre"/>
    <n v="150"/>
    <s v="Enkel"/>
    <s v="Simplex"/>
    <n v="100"/>
    <n v="100"/>
    <n v="121"/>
    <n v="121"/>
    <n v="85.9"/>
    <n v="85.9"/>
    <n v="106300"/>
    <n v="133.43078154217099"/>
    <n v="120.3311144"/>
    <n v="15685.326249912488"/>
  </r>
  <r>
    <x v="5"/>
    <s v="BKK NETT AS"/>
    <n v="2020"/>
    <n v="132"/>
    <s v="Tre"/>
    <n v="120"/>
    <s v="Enkel"/>
    <s v="Simplex"/>
    <n v="100"/>
    <n v="100"/>
    <n v="32.6"/>
    <n v="32.6"/>
    <n v="32.9"/>
    <n v="32.9"/>
    <n v="105700"/>
    <n v="130.41785809590601"/>
    <n v="117.711181"/>
    <n v="4255.4341770553083"/>
  </r>
  <r>
    <x v="5"/>
    <s v="BKK NETT AS"/>
    <n v="2020"/>
    <n v="132"/>
    <s v="Tre"/>
    <n v="95"/>
    <s v="Enkel"/>
    <s v="Simplex"/>
    <n v="100"/>
    <n v="100"/>
    <n v="2.04"/>
    <n v="2.04"/>
    <n v="0.5"/>
    <n v="0.5"/>
    <n v="105500"/>
    <n v="127.495322353029"/>
    <n v="115.16984549999999"/>
    <n v="241.10922324651449"/>
  </r>
  <r>
    <x v="5"/>
    <s v="BKK NETT AS"/>
    <n v="2020"/>
    <n v="132"/>
    <s v="Stål"/>
    <n v="481"/>
    <s v="Enkel"/>
    <s v="Simplex"/>
    <n v="100"/>
    <n v="100"/>
    <n v="0.1"/>
    <n v="0.1"/>
    <m/>
    <n v="0"/>
    <n v="104100"/>
    <n v="200.83337873450799"/>
    <n v="200.8333787"/>
    <n v="20.083337870000001"/>
  </r>
  <r>
    <x v="5"/>
    <s v="BKK NETT AS"/>
    <n v="2020"/>
    <n v="66"/>
    <s v="Stål"/>
    <n v="120"/>
    <s v="Dobbel"/>
    <s v="Simplex"/>
    <n v="100"/>
    <n v="100"/>
    <n v="8.86"/>
    <n v="8.86"/>
    <n v="8.86"/>
    <n v="8.86"/>
    <n v="104000"/>
    <n v="213.20915664385799"/>
    <n v="195.038241"/>
    <n v="1889.0331278645817"/>
  </r>
  <r>
    <x v="5"/>
    <s v="BKK NETT AS"/>
    <n v="2020"/>
    <n v="66"/>
    <s v="Tre"/>
    <n v="95"/>
    <s v="Dobbel"/>
    <s v="Simplex"/>
    <n v="100"/>
    <n v="100"/>
    <n v="9.1"/>
    <n v="9.1"/>
    <n v="2.9"/>
    <n v="2.9"/>
    <n v="103900"/>
    <n v="133.78109878627501"/>
    <n v="123.70298889999999"/>
    <n v="1154.9237176601973"/>
  </r>
  <r>
    <x v="5"/>
    <s v="BKK NETT AS"/>
    <n v="2020"/>
    <n v="66"/>
    <s v="Stål"/>
    <n v="243"/>
    <s v="Enkel"/>
    <s v="Simplex"/>
    <n v="100"/>
    <n v="100"/>
    <n v="0.08"/>
    <n v="0.08"/>
    <n v="0.08"/>
    <n v="0.08"/>
    <n v="103700"/>
    <n v="177.79435395066"/>
    <n v="158.5168295"/>
    <n v="14.223548316052799"/>
  </r>
  <r>
    <x v="5"/>
    <s v="BKK NETT AS"/>
    <n v="2020"/>
    <n v="66"/>
    <s v="Tre"/>
    <n v="150"/>
    <s v="Enkel"/>
    <s v="Simplex"/>
    <n v="100"/>
    <n v="100"/>
    <n v="7.54"/>
    <n v="7.54"/>
    <n v="2.76"/>
    <n v="2.76"/>
    <n v="103400"/>
    <n v="113.470978571808"/>
    <n v="102.7791118"/>
    <n v="804.46405526219007"/>
  </r>
  <r>
    <x v="5"/>
    <s v="BKK NETT AS"/>
    <n v="2020"/>
    <n v="66"/>
    <s v="Tre"/>
    <n v="120"/>
    <s v="Enkel"/>
    <s v="Simplex"/>
    <n v="100"/>
    <n v="100"/>
    <n v="1.2"/>
    <n v="1.2"/>
    <n v="1.2"/>
    <n v="1.2"/>
    <n v="101200"/>
    <n v="111.083474341562"/>
    <n v="100.70302119999999"/>
    <n v="133.30016920987438"/>
  </r>
  <r>
    <x v="5"/>
    <s v="BKK NETT AS"/>
    <n v="2020"/>
    <n v="66"/>
    <s v="Tre"/>
    <n v="95"/>
    <s v="Enkel"/>
    <s v="Simplex"/>
    <n v="100"/>
    <n v="100"/>
    <n v="27.05"/>
    <n v="27.05"/>
    <n v="14.5"/>
    <n v="14.5"/>
    <n v="101000"/>
    <n v="108.76550906947701"/>
    <n v="98.687399189999994"/>
    <n v="2815.6267413419164"/>
  </r>
  <r>
    <x v="5"/>
    <s v="BKK NETT AS"/>
    <n v="2020"/>
    <n v="66"/>
    <s v="Tre"/>
    <n v="70"/>
    <s v="Enkel"/>
    <s v="Simplex"/>
    <n v="100"/>
    <n v="100"/>
    <n v="41.83"/>
    <n v="41.83"/>
    <n v="3.08"/>
    <n v="3.08"/>
    <n v="100900"/>
    <n v="106.447543797393"/>
    <n v="96.671777219999996"/>
    <n v="4073.8898021709701"/>
  </r>
  <r>
    <x v="5"/>
    <s v="BKK NETT AS"/>
    <n v="2020"/>
    <n v="66"/>
    <s v="Tre"/>
    <n v="150"/>
    <s v="Enkel"/>
    <s v="Simplex"/>
    <n v="100"/>
    <n v="100"/>
    <n v="5.04"/>
    <n v="5.04"/>
    <m/>
    <n v="0"/>
    <n v="100800"/>
    <n v="102.77911180157299"/>
    <n v="102.7791118"/>
    <n v="518.00672347199998"/>
  </r>
  <r>
    <x v="5"/>
    <s v="BKK NETT AS"/>
    <n v="2020"/>
    <n v="66"/>
    <s v="Tre"/>
    <n v="95"/>
    <s v="Enkel"/>
    <s v="Simplex"/>
    <n v="100"/>
    <n v="100"/>
    <n v="2.75"/>
    <n v="2.75"/>
    <m/>
    <n v="0"/>
    <n v="100700"/>
    <n v="98.687399190849803"/>
    <n v="98.687399189999994"/>
    <n v="271.39034777249998"/>
  </r>
  <r>
    <x v="5"/>
    <s v="BKK NETT AS"/>
    <n v="2020"/>
    <n v="66"/>
    <s v="Tre"/>
    <n v="70"/>
    <s v="Enkel"/>
    <s v="Simplex"/>
    <n v="100"/>
    <n v="100"/>
    <n v="41.99"/>
    <n v="41.99"/>
    <n v="0.75"/>
    <n v="0.75"/>
    <n v="100600"/>
    <n v="96.671777215124294"/>
    <n v="96.671777219999996"/>
    <n v="4059.247925464143"/>
  </r>
  <r>
    <x v="6"/>
    <s v="EIDEFOSS NETT AS"/>
    <n v="2020"/>
    <n v="132"/>
    <s v="Tre"/>
    <n v="329"/>
    <s v="Enkel"/>
    <s v="Simplex"/>
    <n v="100"/>
    <n v="100"/>
    <n v="64.8"/>
    <n v="64.8"/>
    <n v="3.38"/>
    <n v="3.38"/>
    <n v="122400"/>
    <n v="139.54701613808999"/>
    <n v="125.6495793"/>
    <n v="8189.0660751527439"/>
  </r>
  <r>
    <x v="6"/>
    <s v="EIDEFOSS NETT AS"/>
    <n v="2020"/>
    <n v="132"/>
    <s v="Tre"/>
    <n v="150"/>
    <s v="Enkel"/>
    <s v="Simplex"/>
    <n v="100"/>
    <n v="100"/>
    <n v="0.65"/>
    <n v="0.65"/>
    <n v="0.65"/>
    <n v="0.65"/>
    <n v="119300"/>
    <n v="133.43078154217099"/>
    <n v="120.3311144"/>
    <n v="86.730008002411154"/>
  </r>
  <r>
    <x v="6"/>
    <s v="EIDEFOSS NETT AS"/>
    <n v="2020"/>
    <n v="132"/>
    <s v="Tre"/>
    <n v="120"/>
    <s v="Enkel"/>
    <s v="Simplex"/>
    <n v="100"/>
    <n v="100"/>
    <n v="8.4700000000000006"/>
    <n v="8.4700000000000006"/>
    <n v="1.97"/>
    <n v="1.97"/>
    <n v="119200"/>
    <n v="130.41785809590601"/>
    <n v="117.711181"/>
    <n v="1022.0458569489349"/>
  </r>
  <r>
    <x v="6"/>
    <s v="EIDEFOSS NETT AS"/>
    <n v="2020"/>
    <n v="132"/>
    <s v="Tre"/>
    <n v="243"/>
    <s v="Enkel"/>
    <s v="Simplex"/>
    <n v="100"/>
    <n v="100"/>
    <n v="12.13"/>
    <n v="12.13"/>
    <n v="0"/>
    <n v="0"/>
    <n v="119000"/>
    <n v="122.951047816032"/>
    <n v="122.9510478"/>
    <n v="1491.396209814"/>
  </r>
  <r>
    <x v="6"/>
    <s v="EIDEFOSS NETT AS"/>
    <n v="2020"/>
    <n v="66"/>
    <s v="Tre"/>
    <n v="243"/>
    <s v="Enkel"/>
    <s v="Simplex"/>
    <n v="100"/>
    <n v="100"/>
    <n v="8.5"/>
    <n v="8.5"/>
    <m/>
    <n v="0"/>
    <n v="118900"/>
    <n v="104.91748515562"/>
    <n v="104.9174852"/>
    <n v="891.79862420000006"/>
  </r>
  <r>
    <x v="6"/>
    <s v="EIDEFOSS NETT AS"/>
    <n v="2020"/>
    <n v="66"/>
    <s v="Tre"/>
    <n v="150"/>
    <s v="Enkel"/>
    <s v="Simplex"/>
    <n v="100"/>
    <n v="100"/>
    <n v="32.137999999999998"/>
    <n v="32.137999999999998"/>
    <m/>
    <n v="0"/>
    <n v="117600"/>
    <n v="102.77911180157299"/>
    <n v="102.7791118"/>
    <n v="3303.1150950283995"/>
  </r>
  <r>
    <x v="6"/>
    <s v="EIDEFOSS NETT AS"/>
    <n v="2020"/>
    <n v="66"/>
    <s v="Tre"/>
    <n v="120"/>
    <s v="Enkel"/>
    <s v="Simplex"/>
    <n v="100"/>
    <n v="100"/>
    <n v="89.5"/>
    <n v="89.5"/>
    <m/>
    <n v="0"/>
    <n v="117500"/>
    <n v="100.703021166575"/>
    <n v="100.70302119999999"/>
    <n v="9012.9203973999993"/>
  </r>
  <r>
    <x v="6"/>
    <s v="EIDEFOSS NETT AS"/>
    <n v="2020"/>
    <n v="66"/>
    <s v="Tre"/>
    <n v="70"/>
    <s v="Enkel"/>
    <s v="Simplex"/>
    <n v="100"/>
    <n v="100"/>
    <n v="73.744"/>
    <n v="73.744"/>
    <m/>
    <n v="0"/>
    <n v="117400"/>
    <n v="96.671777215124294"/>
    <n v="96.671777219999996"/>
    <n v="7128.9635393116796"/>
  </r>
  <r>
    <x v="7"/>
    <s v="ELVIA AS"/>
    <n v="2020"/>
    <n v="132"/>
    <s v="Stål"/>
    <n v="430"/>
    <s v="Dobbel"/>
    <s v="Simplex"/>
    <n v="100"/>
    <n v="100"/>
    <n v="28.470700000000001"/>
    <n v="28.470700000000001"/>
    <n v="28.47"/>
    <n v="28.47"/>
    <n v="117000"/>
    <n v="279.60200786578798"/>
    <n v="254.94180710000001"/>
    <n v="7960.4476232039533"/>
  </r>
  <r>
    <x v="7"/>
    <s v="ELVIA AS"/>
    <n v="2020"/>
    <n v="132"/>
    <s v="Stål"/>
    <n v="243"/>
    <s v="Dobbel"/>
    <s v="Simplex"/>
    <n v="100"/>
    <n v="100"/>
    <n v="62.925600000000003"/>
    <n v="62.925600000000003"/>
    <n v="62.89"/>
    <n v="62.89"/>
    <n v="116900"/>
    <n v="258.675770678118"/>
    <n v="236.10819359999999"/>
    <n v="16276.524669639002"/>
  </r>
  <r>
    <x v="7"/>
    <s v="ELVIA AS"/>
    <n v="2020"/>
    <n v="132"/>
    <s v="Stål"/>
    <n v="430"/>
    <s v="Enkel"/>
    <s v="Simplex"/>
    <n v="100"/>
    <n v="100"/>
    <n v="8.2138000000000009"/>
    <n v="8.2138000000000009"/>
    <n v="8.2100000000000009"/>
    <n v="8.2100000000000009"/>
    <n v="110300"/>
    <n v="220.561539363771"/>
    <n v="195.9013386"/>
    <n v="1811.5546632632402"/>
  </r>
  <r>
    <x v="7"/>
    <s v="ELVIA AS"/>
    <n v="2020"/>
    <n v="132"/>
    <s v="Stål"/>
    <n v="329"/>
    <s v="Enkel"/>
    <s v="Simplex"/>
    <n v="100"/>
    <n v="100"/>
    <n v="7.7039"/>
    <n v="7.7039"/>
    <n v="7.7"/>
    <n v="7.7"/>
    <n v="108900"/>
    <n v="209.70863357882101"/>
    <n v="186.4640292"/>
    <n v="1615.4836882708018"/>
  </r>
  <r>
    <x v="7"/>
    <s v="ELVIA AS"/>
    <n v="2020"/>
    <n v="132"/>
    <s v="Stål"/>
    <n v="243"/>
    <s v="Enkel"/>
    <s v="Simplex"/>
    <n v="100"/>
    <n v="100"/>
    <n v="73.099999999999994"/>
    <n v="73.099999999999994"/>
    <n v="73.099999999999994"/>
    <n v="73.099999999999994"/>
    <n v="108800"/>
    <n v="204.51809085322401"/>
    <n v="181.95051380000001"/>
    <n v="14950.272441370675"/>
  </r>
  <r>
    <x v="7"/>
    <s v="ELVIA AS"/>
    <n v="2020"/>
    <n v="132"/>
    <s v="Tre"/>
    <n v="243"/>
    <s v="Enkel"/>
    <s v="Simplex"/>
    <n v="100"/>
    <n v="100"/>
    <n v="129.48150000000001"/>
    <n v="129.48150000000001"/>
    <n v="129.44999999999999"/>
    <n v="129.44999999999999"/>
    <n v="108500"/>
    <n v="136.44370498843699"/>
    <n v="122.9510478"/>
    <n v="17666.510568758873"/>
  </r>
  <r>
    <x v="7"/>
    <s v="ELVIA AS"/>
    <n v="2020"/>
    <n v="132"/>
    <s v="Stål"/>
    <n v="770"/>
    <s v="Enkel"/>
    <s v="Simplex"/>
    <n v="100"/>
    <n v="100"/>
    <n v="23.3"/>
    <n v="23.3"/>
    <n v="23.3"/>
    <n v="23.3"/>
    <n v="108400"/>
    <n v="322.07607790841598"/>
    <n v="322.07607789999997"/>
    <n v="7504.3726152660929"/>
  </r>
  <r>
    <x v="7"/>
    <s v="ELVIA AS"/>
    <n v="2020"/>
    <n v="132"/>
    <s v="Stål"/>
    <n v="243"/>
    <s v="Dobbel"/>
    <s v="Simplex"/>
    <n v="100"/>
    <n v="100"/>
    <n v="9.8190000000000008"/>
    <n v="9.8190000000000008"/>
    <n v="9.81"/>
    <n v="9.81"/>
    <n v="108200"/>
    <n v="236.10819361030701"/>
    <n v="236.10819359999999"/>
    <n v="2318.3463530595118"/>
  </r>
  <r>
    <x v="7"/>
    <s v="ELVIA AS"/>
    <n v="2020"/>
    <n v="132"/>
    <s v="Tre"/>
    <n v="243"/>
    <s v="Enkel"/>
    <s v="Simplex"/>
    <n v="100"/>
    <n v="100"/>
    <n v="204.72649999999999"/>
    <n v="204.72649999999999"/>
    <n v="0"/>
    <n v="0"/>
    <n v="108100"/>
    <n v="122.951047816032"/>
    <n v="122.9510478"/>
    <n v="25171.337687426698"/>
  </r>
  <r>
    <x v="7"/>
    <s v="ELVIA AS"/>
    <n v="2020"/>
    <n v="132"/>
    <s v="Tre"/>
    <n v="150"/>
    <s v="Enkel"/>
    <s v="Simplex"/>
    <n v="100"/>
    <n v="100"/>
    <n v="211"/>
    <n v="211"/>
    <m/>
    <n v="0"/>
    <n v="107900"/>
    <n v="120.331114384497"/>
    <n v="120.3311144"/>
    <n v="25389.8651384"/>
  </r>
  <r>
    <x v="7"/>
    <s v="ELVIA AS"/>
    <n v="2020"/>
    <n v="132"/>
    <s v="Tre"/>
    <n v="120"/>
    <s v="Enkel"/>
    <s v="Simplex"/>
    <n v="100"/>
    <n v="100"/>
    <n v="238"/>
    <n v="238"/>
    <m/>
    <n v="0"/>
    <n v="106900"/>
    <n v="117.711180952962"/>
    <n v="117.711181"/>
    <n v="28015.261078"/>
  </r>
  <r>
    <x v="7"/>
    <s v="ELVIA AS"/>
    <n v="2020"/>
    <n v="132"/>
    <s v="Tre"/>
    <n v="95"/>
    <s v="Enkel"/>
    <s v="Simplex"/>
    <n v="100"/>
    <n v="100"/>
    <n v="6.9"/>
    <n v="6.9"/>
    <m/>
    <n v="0"/>
    <n v="106400"/>
    <n v="115.169845524373"/>
    <n v="115.16984549999999"/>
    <n v="794.67193395000004"/>
  </r>
  <r>
    <x v="7"/>
    <s v="ELVIA AS"/>
    <n v="2020"/>
    <n v="132"/>
    <s v="Tre"/>
    <n v="70"/>
    <s v="Enkel"/>
    <s v="Simplex"/>
    <n v="100"/>
    <n v="100"/>
    <n v="14.1"/>
    <n v="14.1"/>
    <m/>
    <n v="0"/>
    <n v="106200"/>
    <n v="112.704750158642"/>
    <n v="112.70475020000001"/>
    <n v="1589.1369778200001"/>
  </r>
  <r>
    <x v="7"/>
    <s v="ELVIA AS"/>
    <n v="2020"/>
    <n v="66"/>
    <s v="Stål"/>
    <n v="329"/>
    <s v="Dobbel"/>
    <s v="Simplex"/>
    <n v="100"/>
    <n v="100"/>
    <n v="61.592100000000002"/>
    <n v="61.592100000000002"/>
    <n v="61.46"/>
    <n v="61.46"/>
    <n v="106100"/>
    <n v="230.05850161197301"/>
    <n v="210.2026515"/>
    <n v="14167.163279335011"/>
  </r>
  <r>
    <x v="7"/>
    <s v="ELVIA AS"/>
    <n v="2020"/>
    <n v="66"/>
    <s v="Stål"/>
    <n v="243"/>
    <s v="Dobbel"/>
    <s v="Simplex"/>
    <n v="100"/>
    <n v="100"/>
    <n v="160.4872"/>
    <n v="160.4872"/>
    <n v="160.26"/>
    <n v="160.26"/>
    <n v="106000"/>
    <n v="224.27524428346899"/>
    <n v="204.99771989999999"/>
    <n v="35988.926130830027"/>
  </r>
  <r>
    <x v="7"/>
    <s v="ELVIA AS"/>
    <n v="2020"/>
    <n v="66"/>
    <s v="Stål"/>
    <n v="150"/>
    <s v="Dobbel"/>
    <s v="Simplex"/>
    <n v="100"/>
    <n v="100"/>
    <n v="100.6208"/>
    <n v="100.6208"/>
    <n v="100.45"/>
    <n v="100.45"/>
    <n v="105800"/>
    <n v="218.660431343174"/>
    <n v="199.94438819999999"/>
    <n v="21998.590829926387"/>
  </r>
  <r>
    <x v="7"/>
    <s v="ELVIA AS"/>
    <n v="2020"/>
    <n v="66"/>
    <s v="Stål"/>
    <n v="120"/>
    <s v="Dobbel"/>
    <s v="Simplex"/>
    <n v="100"/>
    <n v="100"/>
    <n v="15.307499999999999"/>
    <n v="15.307499999999999"/>
    <n v="15.29"/>
    <n v="15.29"/>
    <n v="105700"/>
    <n v="213.20915664385799"/>
    <n v="195.038241"/>
    <n v="3263.3811743020888"/>
  </r>
  <r>
    <x v="7"/>
    <s v="ELVIA AS"/>
    <n v="2020"/>
    <n v="66"/>
    <s v="Stål"/>
    <n v="95"/>
    <s v="Dobbel"/>
    <s v="Simplex"/>
    <n v="100"/>
    <n v="100"/>
    <n v="51.310899999999997"/>
    <n v="51.310899999999997"/>
    <n v="51.26"/>
    <n v="51.26"/>
    <n v="105500"/>
    <n v="207.916656935784"/>
    <n v="190.27499119999999"/>
    <n v="10667.492831580368"/>
  </r>
  <r>
    <x v="7"/>
    <s v="ELVIA AS"/>
    <n v="2020"/>
    <n v="66"/>
    <s v="Stål"/>
    <n v="70"/>
    <s v="Dobbel"/>
    <s v="Simplex"/>
    <n v="100"/>
    <n v="100"/>
    <n v="3.8281999999999998"/>
    <n v="3.8281999999999998"/>
    <n v="3.82"/>
    <n v="3.82"/>
    <n v="105400"/>
    <n v="202.62415722771101"/>
    <n v="185.5117415"/>
    <n v="775.54547689015612"/>
  </r>
  <r>
    <x v="7"/>
    <s v="ELVIA AS"/>
    <n v="2020"/>
    <n v="66"/>
    <s v="Tre"/>
    <n v="243"/>
    <s v="Dobbel"/>
    <s v="Simplex"/>
    <n v="100"/>
    <n v="100"/>
    <n v="3.3902999999999999"/>
    <n v="3.3902999999999999"/>
    <n v="3.39"/>
    <n v="3.39"/>
    <n v="100400"/>
    <n v="143.12622773343"/>
    <n v="132.11360500000001"/>
    <n v="485.2375460978277"/>
  </r>
  <r>
    <x v="7"/>
    <s v="ELVIA AS"/>
    <n v="2020"/>
    <n v="66"/>
    <s v="Tre"/>
    <n v="150"/>
    <s v="Dobbel"/>
    <s v="Simplex"/>
    <n v="100"/>
    <n v="100"/>
    <n v="26.332899999999999"/>
    <n v="26.332899999999999"/>
    <n v="26.32"/>
    <n v="26.32"/>
    <n v="100300"/>
    <n v="139.91866770235899"/>
    <n v="129.2268009"/>
    <n v="3684.3263596576985"/>
  </r>
  <r>
    <x v="7"/>
    <s v="ELVIA AS"/>
    <n v="2020"/>
    <n v="66"/>
    <s v="Stål"/>
    <n v="329"/>
    <s v="Enkel"/>
    <s v="Duplex"/>
    <n v="100"/>
    <n v="100"/>
    <n v="0.48559999999999998"/>
    <n v="0.48559999999999998"/>
    <n v="0.48"/>
    <n v="0.48"/>
    <n v="100000"/>
    <n v="221.939884891574"/>
    <n v="202.08403469999999"/>
    <n v="107.66281534227551"/>
  </r>
  <r>
    <x v="7"/>
    <s v="ELVIA AS"/>
    <n v="2020"/>
    <n v="66"/>
    <s v="Stål"/>
    <n v="150"/>
    <s v="Enkel"/>
    <s v="Duplex"/>
    <n v="100"/>
    <n v="100"/>
    <n v="0.15509999999999999"/>
    <n v="0.15509999999999999"/>
    <n v="0.15"/>
    <n v="0.15"/>
    <n v="105700"/>
    <n v="210.92175029840101"/>
    <n v="192.20570720000001"/>
    <n v="32.618511651480148"/>
  </r>
  <r>
    <x v="7"/>
    <s v="ELVIA AS"/>
    <n v="2020"/>
    <n v="66"/>
    <s v="Stål"/>
    <n v="329"/>
    <s v="Enkel"/>
    <s v="Simplex"/>
    <n v="100"/>
    <n v="100"/>
    <n v="0.14729999999999999"/>
    <n v="0.14729999999999999"/>
    <n v="0.14000000000000001"/>
    <n v="0.14000000000000001"/>
    <n v="100900"/>
    <n v="182.22818456917901"/>
    <n v="162.3723344"/>
    <n v="26.697263880805057"/>
  </r>
  <r>
    <x v="7"/>
    <s v="ELVIA AS"/>
    <n v="2020"/>
    <n v="66"/>
    <s v="Stål"/>
    <n v="243"/>
    <s v="Enkel"/>
    <s v="Simplex"/>
    <n v="100"/>
    <n v="100"/>
    <n v="21.709399999999999"/>
    <n v="21.709399999999999"/>
    <n v="21.66"/>
    <n v="21.66"/>
    <n v="100800"/>
    <n v="177.79435395066"/>
    <n v="158.5168295"/>
    <n v="3858.8564379485952"/>
  </r>
  <r>
    <x v="7"/>
    <s v="ELVIA AS"/>
    <n v="2020"/>
    <n v="66"/>
    <s v="Stål"/>
    <n v="150"/>
    <s v="Enkel"/>
    <s v="Simplex"/>
    <n v="100"/>
    <n v="100"/>
    <n v="36.0167"/>
    <n v="36.0167"/>
    <n v="35.97"/>
    <n v="35.97"/>
    <n v="100600"/>
    <n v="173.489664029767"/>
    <n v="154.7736209"/>
    <n v="6247.6511432467487"/>
  </r>
  <r>
    <x v="7"/>
    <s v="ELVIA AS"/>
    <n v="2020"/>
    <n v="66"/>
    <s v="Stål"/>
    <n v="95"/>
    <s v="Enkel"/>
    <s v="Simplex"/>
    <n v="100"/>
    <n v="100"/>
    <n v="10.3789"/>
    <n v="10.3789"/>
    <n v="10.37"/>
    <n v="10.37"/>
    <n v="100600"/>
    <n v="165.25277031743499"/>
    <n v="147.6111046"/>
    <n v="1714.9849670227409"/>
  </r>
  <r>
    <x v="7"/>
    <s v="ELVIA AS"/>
    <n v="2020"/>
    <n v="66"/>
    <s v="Stål"/>
    <n v="70"/>
    <s v="Enkel"/>
    <s v="Simplex"/>
    <n v="100"/>
    <n v="100"/>
    <n v="6.9168000000000003"/>
    <n v="6.9168000000000003"/>
    <n v="6.91"/>
    <n v="6.91"/>
    <n v="119500"/>
    <n v="161.195187207912"/>
    <n v="144.08277150000001"/>
    <n v="1114.8385064528718"/>
  </r>
  <r>
    <x v="7"/>
    <s v="ELVIA AS"/>
    <n v="2020"/>
    <n v="66"/>
    <s v="Tre"/>
    <n v="243"/>
    <s v="Enkel"/>
    <s v="Simplex"/>
    <n v="100"/>
    <n v="100"/>
    <n v="57.252899999999997"/>
    <n v="57.252899999999997"/>
    <n v="43.44"/>
    <n v="43.44"/>
    <n v="119200"/>
    <n v="115.930107928963"/>
    <n v="104.9174852"/>
    <n v="6485.2186197532319"/>
  </r>
  <r>
    <x v="7"/>
    <s v="ELVIA AS"/>
    <n v="2020"/>
    <n v="66"/>
    <s v="Tre"/>
    <n v="150"/>
    <s v="Enkel"/>
    <s v="Simplex"/>
    <n v="100"/>
    <n v="100"/>
    <n v="100.8395"/>
    <n v="100.8395"/>
    <n v="85.76"/>
    <n v="85.76"/>
    <n v="117900"/>
    <n v="113.470978571808"/>
    <n v="102.7791118"/>
    <n v="11281.128738706353"/>
  </r>
  <r>
    <x v="7"/>
    <s v="ELVIA AS"/>
    <n v="2020"/>
    <n v="66"/>
    <s v="Tre"/>
    <n v="120"/>
    <s v="Enkel"/>
    <s v="Simplex"/>
    <n v="100"/>
    <n v="100"/>
    <n v="41.817100000000003"/>
    <n v="41.817100000000003"/>
    <n v="7.42"/>
    <n v="7.42"/>
    <n v="117700"/>
    <n v="111.083474341562"/>
    <n v="100.70302119999999"/>
    <n v="4288.1312701329098"/>
  </r>
  <r>
    <x v="7"/>
    <s v="ELVIA AS"/>
    <n v="2020"/>
    <n v="66"/>
    <s v="Tre"/>
    <n v="95"/>
    <s v="Enkel"/>
    <s v="Simplex"/>
    <n v="100"/>
    <n v="100"/>
    <n v="22.1629"/>
    <n v="22.1629"/>
    <n v="22.14"/>
    <n v="22.14"/>
    <n v="117000"/>
    <n v="108.76550906947701"/>
    <n v="98.687399189999994"/>
    <n v="2410.328312239672"/>
  </r>
  <r>
    <x v="7"/>
    <s v="ELVIA AS"/>
    <n v="2020"/>
    <n v="66"/>
    <s v="Tre"/>
    <n v="70"/>
    <s v="Enkel"/>
    <s v="Simplex"/>
    <n v="100"/>
    <n v="100"/>
    <n v="45.772199999999998"/>
    <n v="45.772199999999998"/>
    <n v="33.700000000000003"/>
    <n v="33.700000000000003"/>
    <n v="112800"/>
    <n v="106.447543797393"/>
    <n v="96.671777219999996"/>
    <n v="4754.323254927428"/>
  </r>
  <r>
    <x v="7"/>
    <s v="ELVIA AS"/>
    <n v="2020"/>
    <n v="66"/>
    <s v="Stål"/>
    <n v="243"/>
    <s v="Dobbel"/>
    <s v="Duplex"/>
    <n v="100"/>
    <n v="100"/>
    <n v="3.8067000000000002"/>
    <n v="3.8067000000000002"/>
    <n v="3.8"/>
    <n v="3.8"/>
    <n v="110600"/>
    <n v="243.55276871181599"/>
    <n v="243.5527687"/>
    <n v="927.13232465519081"/>
  </r>
  <r>
    <x v="7"/>
    <s v="ELVIA AS"/>
    <n v="2020"/>
    <n v="66"/>
    <s v="Stål"/>
    <n v="329"/>
    <s v="Dobbel"/>
    <s v="Simplex"/>
    <n v="100"/>
    <n v="100"/>
    <n v="10.1"/>
    <n v="10.1"/>
    <m/>
    <n v="0"/>
    <n v="108900"/>
    <n v="210.20265145077599"/>
    <n v="210.2026515"/>
    <n v="2123.0467801499999"/>
  </r>
  <r>
    <x v="7"/>
    <s v="ELVIA AS"/>
    <n v="2020"/>
    <n v="66"/>
    <s v="Stål"/>
    <n v="243"/>
    <s v="Dobbel"/>
    <s v="Simplex"/>
    <n v="100"/>
    <n v="100"/>
    <n v="98.257999999999996"/>
    <n v="98.257999999999996"/>
    <n v="0.1"/>
    <n v="0.1"/>
    <n v="108800"/>
    <n v="204.997719855122"/>
    <n v="204.99771989999999"/>
    <n v="20142.665961929713"/>
  </r>
  <r>
    <x v="7"/>
    <s v="ELVIA AS"/>
    <n v="2020"/>
    <n v="66"/>
    <s v="Stål"/>
    <n v="150"/>
    <s v="Dobbel"/>
    <s v="Simplex"/>
    <n v="100"/>
    <n v="100"/>
    <n v="13.0877"/>
    <n v="13.0877"/>
    <n v="5.17"/>
    <n v="5.17"/>
    <n v="108700"/>
    <n v="199.944388208856"/>
    <n v="199.94438819999999"/>
    <n v="2616.812169490925"/>
  </r>
  <r>
    <x v="7"/>
    <s v="ELVIA AS"/>
    <n v="2020"/>
    <n v="66"/>
    <s v="Stål"/>
    <n v="95"/>
    <s v="Dobbel"/>
    <s v="Simplex"/>
    <n v="100"/>
    <n v="100"/>
    <n v="5.2"/>
    <n v="5.2"/>
    <m/>
    <n v="0"/>
    <n v="108600"/>
    <n v="190.274991242206"/>
    <n v="190.27499119999999"/>
    <n v="989.42995423999992"/>
  </r>
  <r>
    <x v="7"/>
    <s v="ELVIA AS"/>
    <n v="2020"/>
    <n v="66"/>
    <s v="Stål"/>
    <n v="70"/>
    <s v="Dobbel"/>
    <s v="Simplex"/>
    <n v="100"/>
    <n v="100"/>
    <n v="7.6802999999999999"/>
    <n v="7.6802999999999999"/>
    <n v="0"/>
    <n v="0"/>
    <n v="108500"/>
    <n v="185.51174150494001"/>
    <n v="185.5117415"/>
    <n v="1424.78582824245"/>
  </r>
  <r>
    <x v="7"/>
    <s v="ELVIA AS"/>
    <n v="2020"/>
    <n v="66"/>
    <s v="Tre"/>
    <n v="243"/>
    <s v="Dobbel"/>
    <s v="Simplex"/>
    <n v="100"/>
    <n v="100"/>
    <n v="6.25"/>
    <n v="6.25"/>
    <m/>
    <n v="0"/>
    <n v="108400"/>
    <n v="132.113604960087"/>
    <n v="132.11360500000001"/>
    <n v="825.71003125000004"/>
  </r>
  <r>
    <x v="7"/>
    <s v="ELVIA AS"/>
    <n v="2020"/>
    <n v="66"/>
    <s v="Stål"/>
    <n v="329"/>
    <s v="Enkel"/>
    <s v="Duplex"/>
    <n v="100"/>
    <n v="100"/>
    <n v="0.54"/>
    <n v="0.54"/>
    <n v="0.54"/>
    <n v="0.54"/>
    <n v="108200"/>
    <n v="202.084034730377"/>
    <n v="202.08403469999999"/>
    <n v="109.12537875440358"/>
  </r>
  <r>
    <x v="7"/>
    <s v="ELVIA AS"/>
    <n v="2020"/>
    <n v="66"/>
    <s v="Stål"/>
    <n v="243"/>
    <s v="Enkel"/>
    <s v="Simplex"/>
    <n v="100"/>
    <n v="100"/>
    <n v="0.18740000000000001"/>
    <n v="0.18740000000000001"/>
    <n v="0"/>
    <n v="0"/>
    <n v="108100"/>
    <n v="158.516829522313"/>
    <n v="158.5168295"/>
    <n v="29.706053848300002"/>
  </r>
  <r>
    <x v="7"/>
    <s v="ELVIA AS"/>
    <n v="2020"/>
    <n v="66"/>
    <s v="Stål"/>
    <n v="150"/>
    <s v="Enkel"/>
    <s v="Simplex"/>
    <n v="100"/>
    <n v="100"/>
    <n v="3.0785999999999998"/>
    <n v="3.0785999999999998"/>
    <n v="0"/>
    <n v="0"/>
    <n v="107600"/>
    <n v="154.773620895449"/>
    <n v="154.7736209"/>
    <n v="476.48606930273996"/>
  </r>
  <r>
    <x v="7"/>
    <s v="ELVIA AS"/>
    <n v="2020"/>
    <n v="66"/>
    <s v="Stål"/>
    <n v="70"/>
    <s v="Enkel"/>
    <s v="Simplex"/>
    <n v="100"/>
    <n v="100"/>
    <n v="8.6999999999999993"/>
    <n v="8.6999999999999993"/>
    <m/>
    <n v="0"/>
    <n v="107500"/>
    <n v="144.082771485141"/>
    <n v="144.08277150000001"/>
    <n v="1253.5201120499999"/>
  </r>
  <r>
    <x v="7"/>
    <s v="ELVIA AS"/>
    <n v="2020"/>
    <n v="66"/>
    <s v="Tre"/>
    <n v="243"/>
    <s v="Enkel"/>
    <s v="Simplex"/>
    <n v="100"/>
    <n v="100"/>
    <n v="63.732999999999997"/>
    <n v="63.732999999999997"/>
    <n v="0"/>
    <n v="0"/>
    <n v="106500"/>
    <n v="104.91748515562"/>
    <n v="104.9174852"/>
    <n v="6686.7060842515993"/>
  </r>
  <r>
    <x v="7"/>
    <s v="ELVIA AS"/>
    <n v="2020"/>
    <n v="66"/>
    <s v="Tre"/>
    <n v="150"/>
    <s v="Enkel"/>
    <s v="Simplex"/>
    <n v="100"/>
    <n v="100"/>
    <n v="68.314700000000002"/>
    <n v="68.314700000000002"/>
    <n v="0"/>
    <n v="0"/>
    <n v="106400"/>
    <n v="102.77911180157299"/>
    <n v="102.7791118"/>
    <n v="7021.32418888346"/>
  </r>
  <r>
    <x v="7"/>
    <s v="ELVIA AS"/>
    <n v="2020"/>
    <n v="66"/>
    <s v="Tre"/>
    <n v="120"/>
    <s v="Enkel"/>
    <s v="Simplex"/>
    <n v="100"/>
    <n v="100"/>
    <n v="101.97239999999999"/>
    <n v="101.97239999999999"/>
    <n v="0"/>
    <n v="0"/>
    <n v="106300"/>
    <n v="100.703021166575"/>
    <n v="100.70302119999999"/>
    <n v="10268.92875901488"/>
  </r>
  <r>
    <x v="7"/>
    <s v="ELVIA AS"/>
    <n v="2020"/>
    <n v="66"/>
    <s v="Tre"/>
    <n v="95"/>
    <s v="Enkel"/>
    <s v="Simplex"/>
    <n v="100"/>
    <n v="100"/>
    <n v="54.92"/>
    <n v="54.92"/>
    <m/>
    <n v="0"/>
    <n v="106100"/>
    <n v="98.687399190849803"/>
    <n v="98.687399189999994"/>
    <n v="5419.9119635147999"/>
  </r>
  <r>
    <x v="7"/>
    <s v="ELVIA AS"/>
    <n v="2020"/>
    <n v="66"/>
    <s v="Tre"/>
    <n v="70"/>
    <s v="Enkel"/>
    <s v="Simplex"/>
    <n v="100"/>
    <n v="100"/>
    <n v="260.35000000000002"/>
    <n v="260.35000000000002"/>
    <m/>
    <n v="0"/>
    <n v="106000"/>
    <n v="96.671777215124294"/>
    <n v="96.671777219999996"/>
    <n v="25168.497199227"/>
  </r>
  <r>
    <x v="8"/>
    <s v="Enida AS"/>
    <n v="2020"/>
    <n v="66"/>
    <s v="Tre"/>
    <n v="150"/>
    <s v="Enkel"/>
    <s v="Simplex"/>
    <n v="100"/>
    <n v="100"/>
    <n v="9.1"/>
    <n v="9.1"/>
    <m/>
    <n v="0"/>
    <n v="105800"/>
    <n v="102.77911180157299"/>
    <n v="102.7791118"/>
    <n v="935.28991737999991"/>
  </r>
  <r>
    <x v="8"/>
    <s v="Enida AS"/>
    <n v="2020"/>
    <n v="66"/>
    <s v="Tre"/>
    <n v="95"/>
    <s v="Enkel"/>
    <s v="Simplex"/>
    <n v="100"/>
    <n v="100"/>
    <n v="45.17"/>
    <n v="45.17"/>
    <m/>
    <n v="0"/>
    <n v="105700"/>
    <n v="98.687399190849803"/>
    <n v="98.687399189999994"/>
    <n v="4457.7098214122998"/>
  </r>
  <r>
    <x v="8"/>
    <s v="Enida AS"/>
    <n v="2020"/>
    <n v="66"/>
    <s v="Tre"/>
    <n v="70"/>
    <s v="Enkel"/>
    <s v="Simplex"/>
    <n v="100"/>
    <n v="100"/>
    <n v="19.82"/>
    <n v="19.82"/>
    <m/>
    <n v="0"/>
    <n v="105600"/>
    <n v="96.671777215124294"/>
    <n v="96.671777219999996"/>
    <n v="1916.0346245004"/>
  </r>
  <r>
    <x v="9"/>
    <s v="GLITRE ENERGI NETT AS"/>
    <n v="2020"/>
    <n v="132"/>
    <s v="Stål"/>
    <n v="243"/>
    <s v="Dobbel"/>
    <s v="Duplex"/>
    <n v="100"/>
    <n v="100"/>
    <n v="10"/>
    <n v="10"/>
    <n v="10"/>
    <n v="10"/>
    <n v="105500"/>
    <n v="303.81092481374202"/>
    <n v="281.24334770000002"/>
    <n v="3038.1092481374203"/>
  </r>
  <r>
    <x v="9"/>
    <s v="GLITRE ENERGI NETT AS"/>
    <n v="2020"/>
    <n v="132"/>
    <s v="Stål"/>
    <n v="329"/>
    <s v="Dobbel"/>
    <s v="Simplex"/>
    <n v="100"/>
    <n v="100"/>
    <n v="9.9909999999999997"/>
    <n v="9.9909999999999997"/>
    <n v="9.99"/>
    <n v="9.99"/>
    <n v="105400"/>
    <n v="265.44604379846197"/>
    <n v="242.2014394"/>
    <n v="2652.0481789860346"/>
  </r>
  <r>
    <x v="9"/>
    <s v="GLITRE ENERGI NETT AS"/>
    <n v="2020"/>
    <n v="132"/>
    <s v="Stål"/>
    <n v="243"/>
    <s v="Dobbel"/>
    <s v="Simplex"/>
    <n v="100"/>
    <n v="100"/>
    <n v="49.81"/>
    <n v="49.81"/>
    <n v="49.81"/>
    <n v="49.81"/>
    <n v="105200"/>
    <n v="258.675770678118"/>
    <n v="236.10819359999999"/>
    <n v="12884.640137477058"/>
  </r>
  <r>
    <x v="9"/>
    <s v="GLITRE ENERGI NETT AS"/>
    <n v="2020"/>
    <n v="132"/>
    <s v="Stål"/>
    <n v="120"/>
    <s v="Dobbel"/>
    <s v="Simplex"/>
    <n v="100"/>
    <n v="100"/>
    <n v="8.3000000000000007"/>
    <n v="8.3000000000000007"/>
    <n v="8.3000000000000007"/>
    <n v="8.3000000000000007"/>
    <n v="104000"/>
    <n v="245.52960927939299"/>
    <n v="224.2766484"/>
    <n v="2037.8957570189621"/>
  </r>
  <r>
    <x v="9"/>
    <s v="GLITRE ENERGI NETT AS"/>
    <n v="2020"/>
    <n v="132"/>
    <s v="Stål"/>
    <n v="95"/>
    <s v="Dobbel"/>
    <s v="Simplex"/>
    <n v="100"/>
    <n v="100"/>
    <n v="79.760000000000005"/>
    <n v="79.760000000000005"/>
    <n v="79.760000000000005"/>
    <n v="79.760000000000005"/>
    <n v="103900"/>
    <n v="239.15372100101101"/>
    <n v="218.53834889999999"/>
    <n v="19074.900787040639"/>
  </r>
  <r>
    <x v="9"/>
    <s v="GLITRE ENERGI NETT AS"/>
    <n v="2020"/>
    <n v="132"/>
    <s v="Stål"/>
    <n v="243"/>
    <s v="Enkel"/>
    <s v="Simplex"/>
    <n v="100"/>
    <n v="100"/>
    <n v="112.15300000000001"/>
    <n v="112.15300000000001"/>
    <n v="112.12"/>
    <n v="112.12"/>
    <n v="103600"/>
    <n v="204.51809085322401"/>
    <n v="181.95051380000001"/>
    <n v="22936.572713418878"/>
  </r>
  <r>
    <x v="9"/>
    <s v="GLITRE ENERGI NETT AS"/>
    <n v="2020"/>
    <n v="132"/>
    <s v="Stål"/>
    <n v="150"/>
    <s v="Enkel"/>
    <s v="Simplex"/>
    <n v="100"/>
    <n v="100"/>
    <n v="3.26"/>
    <n v="3.26"/>
    <n v="3.26"/>
    <n v="3.26"/>
    <n v="101600"/>
    <n v="199.47872898371301"/>
    <n v="177.56845999999999"/>
    <n v="650.30065648690436"/>
  </r>
  <r>
    <x v="9"/>
    <s v="GLITRE ENERGI NETT AS"/>
    <n v="2020"/>
    <n v="132"/>
    <s v="Stål"/>
    <n v="120"/>
    <s v="Enkel"/>
    <s v="Simplex"/>
    <n v="100"/>
    <n v="100"/>
    <n v="59.48"/>
    <n v="59.48"/>
    <n v="59.48"/>
    <n v="59.48"/>
    <n v="101500"/>
    <n v="194.43936711420099"/>
    <n v="173.18640619999999"/>
    <n v="11565.253555952675"/>
  </r>
  <r>
    <x v="9"/>
    <s v="GLITRE ENERGI NETT AS"/>
    <n v="2020"/>
    <n v="132"/>
    <s v="Tre"/>
    <n v="243"/>
    <s v="Enkel"/>
    <s v="Simplex"/>
    <n v="100"/>
    <n v="100"/>
    <n v="65.349999999999994"/>
    <n v="65.349999999999994"/>
    <n v="44.51"/>
    <n v="44.51"/>
    <n v="101000"/>
    <n v="136.44370498843699"/>
    <n v="122.9510478"/>
    <n v="8635.4091451873301"/>
  </r>
  <r>
    <x v="9"/>
    <s v="GLITRE ENERGI NETT AS"/>
    <n v="2020"/>
    <n v="132"/>
    <s v="Tre"/>
    <n v="150"/>
    <s v="Enkel"/>
    <s v="Simplex"/>
    <n v="100"/>
    <n v="100"/>
    <n v="2.1"/>
    <n v="2.1"/>
    <n v="2.1"/>
    <n v="2.1"/>
    <n v="100900"/>
    <n v="133.43078154217099"/>
    <n v="120.3311144"/>
    <n v="280.20464123855908"/>
  </r>
  <r>
    <x v="9"/>
    <s v="GLITRE ENERGI NETT AS"/>
    <n v="2020"/>
    <n v="132"/>
    <s v="Tre"/>
    <n v="95"/>
    <s v="Enkel"/>
    <s v="Simplex"/>
    <n v="100"/>
    <n v="100"/>
    <n v="24.472000000000001"/>
    <n v="24.472000000000001"/>
    <n v="5.4160000000000004"/>
    <n v="5.4160000000000004"/>
    <n v="100800"/>
    <n v="115.169845524373"/>
    <n v="115.16984549999999"/>
    <n v="2818.4364592080042"/>
  </r>
  <r>
    <x v="9"/>
    <s v="GLITRE ENERGI NETT AS"/>
    <n v="2020"/>
    <n v="66"/>
    <s v="Stål"/>
    <n v="329"/>
    <s v="Dobbel"/>
    <s v="Simplex"/>
    <n v="100"/>
    <n v="100"/>
    <n v="17.637"/>
    <n v="17.637"/>
    <n v="17.62"/>
    <n v="17.62"/>
    <n v="106100"/>
    <n v="230.05850161197301"/>
    <n v="210.2026515"/>
    <n v="4057.2042434784648"/>
  </r>
  <r>
    <x v="9"/>
    <s v="GLITRE ENERGI NETT AS"/>
    <n v="2020"/>
    <n v="66"/>
    <s v="Stål"/>
    <n v="243"/>
    <s v="Dobbel"/>
    <s v="Simplex"/>
    <n v="100"/>
    <n v="100"/>
    <n v="0.93"/>
    <n v="0.93"/>
    <n v="0.93"/>
    <n v="0.93"/>
    <n v="106000"/>
    <n v="224.27524428346899"/>
    <n v="204.99771989999999"/>
    <n v="208.57597718362618"/>
  </r>
  <r>
    <x v="9"/>
    <s v="GLITRE ENERGI NETT AS"/>
    <n v="2020"/>
    <n v="66"/>
    <s v="Stål"/>
    <n v="95"/>
    <s v="Dobbel"/>
    <s v="Simplex"/>
    <n v="100"/>
    <n v="100"/>
    <n v="3.375"/>
    <n v="3.375"/>
    <n v="3.37"/>
    <n v="3.37"/>
    <n v="105700"/>
    <n v="207.916656935784"/>
    <n v="190.27499119999999"/>
    <n v="701.63050882959215"/>
  </r>
  <r>
    <x v="9"/>
    <s v="GLITRE ENERGI NETT AS"/>
    <n v="2020"/>
    <n v="66"/>
    <s v="Stål"/>
    <n v="70"/>
    <s v="Dobbel"/>
    <s v="Simplex"/>
    <n v="100"/>
    <n v="100"/>
    <n v="32.06"/>
    <n v="32.06"/>
    <n v="32.06"/>
    <n v="32.06"/>
    <n v="105600"/>
    <n v="202.62415722771101"/>
    <n v="185.5117415"/>
    <n v="6496.1304807204151"/>
  </r>
  <r>
    <x v="9"/>
    <s v="GLITRE ENERGI NETT AS"/>
    <n v="2020"/>
    <n v="66"/>
    <s v="Tre"/>
    <n v="243"/>
    <s v="Dobbel"/>
    <s v="Simplex"/>
    <n v="100"/>
    <n v="100"/>
    <n v="1.2"/>
    <n v="1.2"/>
    <n v="1.2"/>
    <n v="1.2"/>
    <n v="105600"/>
    <n v="143.12622773343"/>
    <n v="132.11360500000001"/>
    <n v="171.75147328011599"/>
  </r>
  <r>
    <x v="9"/>
    <s v="GLITRE ENERGI NETT AS"/>
    <n v="2020"/>
    <n v="66"/>
    <s v="Tre"/>
    <n v="150"/>
    <s v="Dobbel"/>
    <s v="Simplex"/>
    <n v="100"/>
    <n v="100"/>
    <n v="31.9"/>
    <n v="31.9"/>
    <n v="31.9"/>
    <n v="31.9"/>
    <n v="105400"/>
    <n v="139.91866770235899"/>
    <n v="129.2268009"/>
    <n v="4463.4054997052517"/>
  </r>
  <r>
    <x v="9"/>
    <s v="GLITRE ENERGI NETT AS"/>
    <n v="2020"/>
    <n v="66"/>
    <s v="Tre"/>
    <n v="95"/>
    <s v="Dobbel"/>
    <s v="Simplex"/>
    <n v="100"/>
    <n v="100"/>
    <n v="0.56999999999999995"/>
    <n v="0.56999999999999995"/>
    <n v="0.56999999999999995"/>
    <n v="0.56999999999999995"/>
    <n v="100900"/>
    <n v="133.78109878627501"/>
    <n v="123.70298889999999"/>
    <n v="76.255226308176745"/>
  </r>
  <r>
    <x v="9"/>
    <s v="GLITRE ENERGI NETT AS"/>
    <n v="2020"/>
    <n v="66"/>
    <s v="Tre"/>
    <n v="150"/>
    <s v="Enkel"/>
    <s v="Duplex"/>
    <n v="100"/>
    <n v="100"/>
    <n v="3.4"/>
    <n v="3.4"/>
    <n v="3.4"/>
    <n v="3.4"/>
    <n v="100600"/>
    <n v="134.85471211228"/>
    <n v="124.1628453"/>
    <n v="458.50602118175198"/>
  </r>
  <r>
    <x v="9"/>
    <s v="GLITRE ENERGI NETT AS"/>
    <n v="2020"/>
    <n v="66"/>
    <s v="Stål"/>
    <n v="243"/>
    <s v="Enkel"/>
    <s v="Simplex"/>
    <n v="100"/>
    <n v="100"/>
    <n v="3.45"/>
    <n v="3.45"/>
    <n v="3.45"/>
    <n v="3.45"/>
    <n v="117000"/>
    <n v="177.79435395066"/>
    <n v="158.5168295"/>
    <n v="613.39052112977697"/>
  </r>
  <r>
    <x v="9"/>
    <s v="GLITRE ENERGI NETT AS"/>
    <n v="2020"/>
    <n v="66"/>
    <s v="Stål"/>
    <n v="120"/>
    <s v="Enkel"/>
    <s v="Simplex"/>
    <n v="100"/>
    <n v="100"/>
    <n v="33.729999999999997"/>
    <n v="33.729999999999997"/>
    <n v="33.729999999999997"/>
    <n v="33.729999999999997"/>
    <n v="110600"/>
    <n v="169.31035342695799"/>
    <n v="151.1394378"/>
    <n v="5710.8382210912923"/>
  </r>
  <r>
    <x v="9"/>
    <s v="GLITRE ENERGI NETT AS"/>
    <n v="2020"/>
    <n v="66"/>
    <s v="Stål"/>
    <n v="95"/>
    <s v="Enkel"/>
    <s v="Simplex"/>
    <n v="100"/>
    <n v="100"/>
    <n v="20.097999999999999"/>
    <n v="20.097999999999999"/>
    <n v="20.097999999999999"/>
    <n v="20.097999999999999"/>
    <n v="110500"/>
    <n v="165.25277031743499"/>
    <n v="147.6111046"/>
    <n v="3321.2501778398082"/>
  </r>
  <r>
    <x v="9"/>
    <s v="GLITRE ENERGI NETT AS"/>
    <n v="2020"/>
    <n v="66"/>
    <s v="Stål"/>
    <n v="70"/>
    <s v="Enkel"/>
    <s v="Simplex"/>
    <n v="100"/>
    <n v="100"/>
    <n v="49.204999999999998"/>
    <n v="49.204999999999998"/>
    <n v="42.765000000000001"/>
    <n v="42.765000000000001"/>
    <n v="110400"/>
    <n v="161.195187207912"/>
    <n v="144.08277150000001"/>
    <n v="7821.4052294063567"/>
  </r>
  <r>
    <x v="9"/>
    <s v="GLITRE ENERGI NETT AS"/>
    <n v="2020"/>
    <n v="66"/>
    <s v="Tre"/>
    <n v="243"/>
    <s v="Enkel"/>
    <s v="Simplex"/>
    <n v="100"/>
    <n v="100"/>
    <n v="13.84"/>
    <n v="13.84"/>
    <n v="13.84"/>
    <n v="13.84"/>
    <n v="100900"/>
    <n v="115.930107928963"/>
    <n v="104.9174852"/>
    <n v="1604.4726937368478"/>
  </r>
  <r>
    <x v="9"/>
    <s v="GLITRE ENERGI NETT AS"/>
    <n v="2020"/>
    <n v="66"/>
    <s v="Tre"/>
    <n v="150"/>
    <s v="Enkel"/>
    <s v="Simplex"/>
    <n v="100"/>
    <n v="100"/>
    <n v="0.73"/>
    <n v="0.73"/>
    <n v="0.73"/>
    <n v="0.73"/>
    <n v="100600"/>
    <n v="113.470978571808"/>
    <n v="102.7791118"/>
    <n v="82.83381435741984"/>
  </r>
  <r>
    <x v="9"/>
    <s v="GLITRE ENERGI NETT AS"/>
    <n v="2020"/>
    <n v="66"/>
    <s v="Tre"/>
    <n v="95"/>
    <s v="Enkel"/>
    <s v="Simplex"/>
    <n v="100"/>
    <n v="100"/>
    <n v="0.48"/>
    <n v="0.48"/>
    <n v="0.48"/>
    <n v="0.48"/>
    <n v="100600"/>
    <n v="108.76550906947701"/>
    <n v="98.687399189999994"/>
    <n v="52.207444353348961"/>
  </r>
  <r>
    <x v="9"/>
    <s v="GLITRE ENERGI NETT AS"/>
    <n v="2020"/>
    <n v="66"/>
    <s v="Tre"/>
    <n v="70"/>
    <s v="Enkel"/>
    <s v="Simplex"/>
    <n v="100"/>
    <n v="100"/>
    <n v="81.691000000000003"/>
    <n v="81.691000000000003"/>
    <n v="63.320999999999998"/>
    <n v="63.320999999999998"/>
    <n v="135900"/>
    <n v="106.447543797393"/>
    <n v="96.671777219999996"/>
    <n v="8516.2254683261217"/>
  </r>
  <r>
    <x v="9"/>
    <s v="GLITRE ENERGI NETT AS"/>
    <n v="2020"/>
    <n v="66"/>
    <s v="Tre"/>
    <n v="70"/>
    <s v="Enkel"/>
    <s v="Simplex"/>
    <n v="100"/>
    <n v="100"/>
    <n v="0.85599999999999998"/>
    <n v="0.85599999999999998"/>
    <m/>
    <n v="0"/>
    <n v="109600"/>
    <n v="96.671777215124294"/>
    <n v="96.671777219999996"/>
    <n v="82.751041300319997"/>
  </r>
  <r>
    <x v="9"/>
    <s v="GLITRE ENERGI NETT AS"/>
    <n v="2020"/>
    <n v="24"/>
    <s v="Tre"/>
    <n v="150"/>
    <s v="Enkel"/>
    <s v="Simplex"/>
    <n v="100"/>
    <n v="100"/>
    <n v="1.5860000000000001"/>
    <n v="1.5860000000000001"/>
    <m/>
    <n v="0"/>
    <n v="108400"/>
    <n v="73.287452471718296"/>
    <n v="73.287452470000005"/>
    <n v="116.23389961742001"/>
  </r>
  <r>
    <x v="9"/>
    <s v="GLITRE ENERGI NETT AS"/>
    <n v="2020"/>
    <n v="24"/>
    <s v="Tre"/>
    <n v="120"/>
    <s v="Enkel"/>
    <s v="Simplex"/>
    <n v="100"/>
    <n v="100"/>
    <n v="2.4"/>
    <n v="2.4"/>
    <m/>
    <n v="0"/>
    <n v="108300"/>
    <n v="69.583449160621598"/>
    <n v="69.583449160000001"/>
    <n v="167.00027798400001"/>
  </r>
  <r>
    <x v="9"/>
    <s v="GLITRE ENERGI NETT AS"/>
    <n v="2020"/>
    <n v="24"/>
    <s v="Tre"/>
    <n v="25"/>
    <s v="Enkel"/>
    <s v="Simplex"/>
    <n v="100"/>
    <n v="100"/>
    <n v="26.5"/>
    <n v="26.5"/>
    <m/>
    <n v="0"/>
    <n v="108200"/>
    <n v="56.510496297927403"/>
    <n v="57.5104963"/>
    <n v="1524.0281519499999"/>
  </r>
  <r>
    <x v="10"/>
    <s v="GUDBRANDSDAL ENERGI NETT AS"/>
    <n v="2020"/>
    <n v="66"/>
    <s v="Tre"/>
    <n v="150"/>
    <s v="Enkel"/>
    <s v="Simplex"/>
    <n v="100"/>
    <n v="100"/>
    <n v="2.2000000000000002"/>
    <n v="2.2000000000000002"/>
    <n v="2.2000000000000002"/>
    <n v="2.2000000000000002"/>
    <n v="106500"/>
    <n v="113.470978571808"/>
    <n v="102.7791118"/>
    <n v="249.63615285797763"/>
  </r>
  <r>
    <x v="10"/>
    <s v="GUDBRANDSDAL ENERGI NETT AS"/>
    <n v="2020"/>
    <n v="66"/>
    <s v="Tre"/>
    <n v="150"/>
    <s v="Enkel"/>
    <s v="Simplex"/>
    <n v="100"/>
    <n v="100"/>
    <n v="5.6920000000000002"/>
    <n v="5.6920000000000002"/>
    <m/>
    <n v="0"/>
    <n v="106400"/>
    <n v="102.77911180157299"/>
    <n v="102.7791118"/>
    <n v="585.0187043656"/>
  </r>
  <r>
    <x v="10"/>
    <s v="GUDBRANDSDAL ENERGI NETT AS"/>
    <n v="2020"/>
    <n v="66"/>
    <s v="Tre"/>
    <n v="120"/>
    <s v="Enkel"/>
    <s v="Simplex"/>
    <n v="100"/>
    <n v="100"/>
    <n v="54.582000000000001"/>
    <n v="54.582000000000001"/>
    <m/>
    <n v="0"/>
    <n v="106200"/>
    <n v="100.703021166575"/>
    <n v="100.70302119999999"/>
    <n v="5496.5723031383995"/>
  </r>
  <r>
    <x v="10"/>
    <s v="GUDBRANDSDAL ENERGI NETT AS"/>
    <n v="2020"/>
    <n v="66"/>
    <s v="Tre"/>
    <n v="70"/>
    <s v="Enkel"/>
    <s v="Simplex"/>
    <n v="0"/>
    <n v="0"/>
    <n v="2.2000000000000002"/>
    <n v="0"/>
    <m/>
    <n v="0"/>
    <n v="106100"/>
    <n v="96.671777215124294"/>
    <n v="96.671777219999996"/>
    <n v="0"/>
  </r>
  <r>
    <x v="10"/>
    <s v="GUDBRANDSDAL ENERGI NETT AS"/>
    <n v="2020"/>
    <n v="66"/>
    <s v="Tre"/>
    <n v="70"/>
    <s v="Enkel"/>
    <s v="Simplex"/>
    <n v="100"/>
    <n v="100"/>
    <n v="13.965999999999999"/>
    <n v="13.965999999999999"/>
    <m/>
    <n v="0"/>
    <n v="105900"/>
    <n v="96.671777215124294"/>
    <n v="96.671777219999996"/>
    <n v="1350.11804065452"/>
  </r>
  <r>
    <x v="11"/>
    <s v="HALLINGDAL KRAFTNETT AS"/>
    <n v="2020"/>
    <n v="66"/>
    <s v="Stål"/>
    <n v="95"/>
    <s v="Enkel"/>
    <s v="Simplex"/>
    <n v="100"/>
    <n v="100"/>
    <n v="0.6"/>
    <n v="0.6"/>
    <n v="0.6"/>
    <n v="0.6"/>
    <n v="105800"/>
    <n v="165.25277031743499"/>
    <n v="147.6111046"/>
    <n v="99.151662190460996"/>
  </r>
  <r>
    <x v="11"/>
    <s v="HALLINGDAL KRAFTNETT AS"/>
    <n v="2020"/>
    <n v="66"/>
    <s v="Stål"/>
    <n v="70"/>
    <s v="Enkel"/>
    <s v="Simplex"/>
    <n v="100"/>
    <n v="100"/>
    <n v="13.94"/>
    <n v="13.94"/>
    <n v="7.5"/>
    <n v="7.5"/>
    <n v="105700"/>
    <n v="161.195187207912"/>
    <n v="144.08277150000001"/>
    <n v="2136.8569525193398"/>
  </r>
  <r>
    <x v="11"/>
    <s v="HALLINGDAL KRAFTNETT AS"/>
    <n v="2020"/>
    <n v="66"/>
    <s v="Tre"/>
    <n v="150"/>
    <s v="Enkel"/>
    <s v="Simplex"/>
    <n v="100"/>
    <n v="100"/>
    <n v="42.521999999999998"/>
    <n v="42.521999999999998"/>
    <n v="10.119"/>
    <n v="10.119"/>
    <n v="105600"/>
    <n v="113.470978571808"/>
    <n v="102.7791118"/>
    <n v="4478.5643918235255"/>
  </r>
  <r>
    <x v="11"/>
    <s v="HALLINGDAL KRAFTNETT AS"/>
    <n v="2020"/>
    <n v="66"/>
    <s v="Tre"/>
    <n v="120"/>
    <s v="Enkel"/>
    <s v="Simplex"/>
    <n v="0"/>
    <n v="100"/>
    <n v="7.9"/>
    <n v="3.95"/>
    <n v="1"/>
    <n v="0.5"/>
    <n v="105400"/>
    <n v="111.083474341562"/>
    <n v="100.70302119999999"/>
    <n v="402.96716031078103"/>
  </r>
  <r>
    <x v="11"/>
    <s v="HALLINGDAL KRAFTNETT AS"/>
    <n v="2020"/>
    <n v="66"/>
    <s v="Tre"/>
    <n v="120"/>
    <s v="Enkel"/>
    <s v="Simplex"/>
    <n v="100"/>
    <n v="100"/>
    <n v="0.372"/>
    <n v="0.372"/>
    <n v="0.372"/>
    <n v="0.372"/>
    <n v="101500"/>
    <n v="111.083474341562"/>
    <n v="100.70302119999999"/>
    <n v="41.32305245506106"/>
  </r>
  <r>
    <x v="11"/>
    <s v="HALLINGDAL KRAFTNETT AS"/>
    <n v="2020"/>
    <n v="66"/>
    <s v="Tre"/>
    <n v="70"/>
    <s v="Enkel"/>
    <s v="Simplex"/>
    <n v="100"/>
    <n v="100"/>
    <n v="2.758"/>
    <n v="2.758"/>
    <n v="2.758"/>
    <n v="2.758"/>
    <n v="101000"/>
    <n v="106.447543797393"/>
    <n v="96.671777219999996"/>
    <n v="293.58232579320986"/>
  </r>
  <r>
    <x v="11"/>
    <s v="HALLINGDAL KRAFTNETT AS"/>
    <n v="2020"/>
    <n v="66"/>
    <s v="Tre"/>
    <n v="150"/>
    <s v="Enkel"/>
    <s v="Simplex"/>
    <n v="100"/>
    <n v="100"/>
    <n v="1.06"/>
    <n v="1.06"/>
    <m/>
    <n v="0"/>
    <n v="100900"/>
    <n v="102.77911180157299"/>
    <n v="102.7791118"/>
    <n v="108.945858508"/>
  </r>
  <r>
    <x v="11"/>
    <s v="HALLINGDAL KRAFTNETT AS"/>
    <n v="2020"/>
    <n v="66"/>
    <s v="Tre"/>
    <n v="70"/>
    <s v="Enkel"/>
    <s v="Simplex"/>
    <n v="100"/>
    <n v="0"/>
    <n v="1.0489999999999999"/>
    <n v="0.52449999999999997"/>
    <m/>
    <n v="0"/>
    <n v="100800"/>
    <n v="96.671777215124294"/>
    <n v="96.671777219999996"/>
    <n v="50.704347151889998"/>
  </r>
  <r>
    <x v="12"/>
    <s v="HAMMERFEST ENERGI NETT AS"/>
    <n v="2020"/>
    <n v="132"/>
    <s v="Tre"/>
    <n v="243"/>
    <s v="Enkel"/>
    <s v="Simplex"/>
    <n v="100"/>
    <n v="100"/>
    <n v="5.0999999999999996"/>
    <n v="5.0999999999999996"/>
    <n v="5.0999999999999996"/>
    <n v="5.0999999999999996"/>
    <n v="100700"/>
    <n v="136.44370498843699"/>
    <n v="122.9510478"/>
    <n v="695.86289544102863"/>
  </r>
  <r>
    <x v="12"/>
    <s v="HAMMERFEST ENERGI NETT AS"/>
    <n v="2020"/>
    <n v="132"/>
    <s v="Tre"/>
    <n v="243"/>
    <s v="Enkel"/>
    <s v="Simplex"/>
    <n v="100"/>
    <n v="100"/>
    <n v="57.42"/>
    <n v="57.42"/>
    <m/>
    <n v="0"/>
    <n v="100600"/>
    <n v="122.951047816032"/>
    <n v="122.9510478"/>
    <n v="7059.8491646760003"/>
  </r>
  <r>
    <x v="12"/>
    <s v="HAMMERFEST ENERGI NETT AS"/>
    <n v="2020"/>
    <n v="132"/>
    <s v="Tre"/>
    <n v="150"/>
    <s v="Enkel"/>
    <s v="Simplex"/>
    <n v="100"/>
    <n v="100"/>
    <n v="1.2470000000000001"/>
    <n v="1.2470000000000001"/>
    <m/>
    <n v="0"/>
    <n v="121200"/>
    <n v="120.331114384497"/>
    <n v="120.3311144"/>
    <n v="150.05289965680001"/>
  </r>
  <r>
    <x v="12"/>
    <s v="HAMMERFEST ENERGI NETT AS"/>
    <n v="2020"/>
    <n v="132"/>
    <s v="Tre"/>
    <n v="120"/>
    <s v="Enkel"/>
    <s v="Simplex"/>
    <n v="100"/>
    <n v="100"/>
    <n v="49"/>
    <n v="49"/>
    <m/>
    <n v="0"/>
    <n v="119100"/>
    <n v="117.711180952962"/>
    <n v="117.711181"/>
    <n v="5767.8478690000002"/>
  </r>
  <r>
    <x v="12"/>
    <s v="HAMMERFEST ENERGI NETT AS"/>
    <n v="2020"/>
    <n v="66"/>
    <s v="Tre"/>
    <n v="150"/>
    <s v="Enkel"/>
    <s v="Simplex"/>
    <n v="100"/>
    <n v="100"/>
    <n v="18.05"/>
    <n v="18.05"/>
    <m/>
    <n v="0"/>
    <n v="119000"/>
    <n v="102.77911180157299"/>
    <n v="102.7791118"/>
    <n v="1855.16296799"/>
  </r>
  <r>
    <x v="12"/>
    <s v="HAMMERFEST ENERGI NETT AS"/>
    <n v="2020"/>
    <n v="66"/>
    <s v="Tre"/>
    <n v="70"/>
    <s v="Enkel"/>
    <s v="Simplex"/>
    <n v="100"/>
    <n v="100"/>
    <n v="73.643000000000001"/>
    <n v="73.643000000000001"/>
    <m/>
    <n v="0"/>
    <n v="118000"/>
    <n v="96.671777215124294"/>
    <n v="96.671777219999996"/>
    <n v="7119.1996898124598"/>
  </r>
  <r>
    <x v="13"/>
    <s v="HARDANGER ENERGI NETT AS"/>
    <n v="2020"/>
    <n v="66"/>
    <s v="Tre"/>
    <n v="70"/>
    <s v="Enkel"/>
    <s v="Simplex"/>
    <n v="100"/>
    <n v="100"/>
    <n v="20"/>
    <n v="20"/>
    <m/>
    <n v="0"/>
    <n v="117500"/>
    <n v="96.671777215124294"/>
    <n v="96.671777219999996"/>
    <n v="1933.4355443999998"/>
  </r>
  <r>
    <x v="14"/>
    <s v="HAUGALAND KRAFT NETT AS"/>
    <n v="2020"/>
    <n v="300"/>
    <s v="Stål"/>
    <n v="481"/>
    <s v="Enkel"/>
    <s v="Simplex"/>
    <n v="100"/>
    <n v="100"/>
    <n v="12"/>
    <n v="12"/>
    <n v="12"/>
    <n v="12"/>
    <n v="117400"/>
    <n v="281.75082097731899"/>
    <n v="281.75082099999997"/>
    <n v="3381.0098517278279"/>
  </r>
  <r>
    <x v="14"/>
    <s v="HAUGALAND KRAFT NETT AS"/>
    <n v="2020"/>
    <n v="132"/>
    <s v="Stål"/>
    <n v="243"/>
    <s v="Enkel"/>
    <s v="Simplex"/>
    <n v="100"/>
    <n v="100"/>
    <n v="3.73"/>
    <n v="3.73"/>
    <n v="3.73"/>
    <n v="3.73"/>
    <n v="117000"/>
    <n v="204.51809085322401"/>
    <n v="181.95051380000001"/>
    <n v="762.85247888252559"/>
  </r>
  <r>
    <x v="14"/>
    <s v="HAUGALAND KRAFT NETT AS"/>
    <n v="2020"/>
    <n v="132"/>
    <s v="Tre"/>
    <n v="243"/>
    <s v="Enkel"/>
    <s v="Simplex"/>
    <n v="100"/>
    <n v="100"/>
    <n v="4.3499999999999996"/>
    <n v="4.3499999999999996"/>
    <n v="4.3499999999999996"/>
    <n v="4.3499999999999996"/>
    <n v="116900"/>
    <n v="136.44370498843699"/>
    <n v="122.9510478"/>
    <n v="593.5301166997009"/>
  </r>
  <r>
    <x v="14"/>
    <s v="HAUGALAND KRAFT NETT AS"/>
    <n v="2020"/>
    <n v="132"/>
    <s v="Tre"/>
    <n v="120"/>
    <s v="Enkel"/>
    <s v="Simplex"/>
    <n v="100"/>
    <n v="100"/>
    <n v="14"/>
    <n v="14"/>
    <n v="14"/>
    <n v="14"/>
    <n v="116800"/>
    <n v="130.41785809590601"/>
    <n v="117.711181"/>
    <n v="1825.8500133426842"/>
  </r>
  <r>
    <x v="14"/>
    <s v="HAUGALAND KRAFT NETT AS"/>
    <n v="2020"/>
    <n v="132"/>
    <s v="Tre"/>
    <n v="120"/>
    <s v="Enkel"/>
    <s v="Simplex"/>
    <n v="100"/>
    <n v="100"/>
    <n v="35.93"/>
    <n v="35.93"/>
    <n v="35.93"/>
    <n v="35.93"/>
    <n v="116700"/>
    <n v="117.711180952962"/>
    <n v="117.711181"/>
    <n v="4229.3627316399243"/>
  </r>
  <r>
    <x v="14"/>
    <s v="HAUGALAND KRAFT NETT AS"/>
    <n v="2020"/>
    <n v="66"/>
    <s v="Stål"/>
    <n v="70"/>
    <s v="Dobbel"/>
    <s v="Duplex"/>
    <n v="100"/>
    <n v="100"/>
    <n v="27.172000000000001"/>
    <n v="27.172000000000001"/>
    <n v="27.16"/>
    <n v="27.16"/>
    <n v="111200"/>
    <n v="236.84898867325299"/>
    <n v="219.73657299999999"/>
    <n v="6435.4553712415518"/>
  </r>
  <r>
    <x v="14"/>
    <s v="HAUGALAND KRAFT NETT AS"/>
    <n v="2020"/>
    <n v="66"/>
    <s v="Stål"/>
    <n v="70"/>
    <s v="Dobbel"/>
    <s v="Simplex"/>
    <n v="100"/>
    <n v="100"/>
    <n v="36.865000000000002"/>
    <n v="36.865000000000002"/>
    <n v="36.85"/>
    <n v="36.85"/>
    <n v="111100"/>
    <n v="202.62415722771101"/>
    <n v="185.5117415"/>
    <n v="7469.482869963651"/>
  </r>
  <r>
    <x v="14"/>
    <s v="HAUGALAND KRAFT NETT AS"/>
    <n v="2020"/>
    <n v="66"/>
    <s v="Tre"/>
    <n v="329"/>
    <s v="Dobbel"/>
    <s v="Simplex"/>
    <n v="100"/>
    <n v="100"/>
    <n v="2.4510000000000001"/>
    <n v="2.4510000000000001"/>
    <n v="2.4500000000000002"/>
    <n v="2.4500000000000002"/>
    <n v="111000"/>
    <n v="146.430014565432"/>
    <n v="135.08701310000001"/>
    <n v="358.88862269840837"/>
  </r>
  <r>
    <x v="14"/>
    <s v="HAUGALAND KRAFT NETT AS"/>
    <n v="2020"/>
    <n v="66"/>
    <s v="Tre"/>
    <n v="243"/>
    <s v="Dobbel"/>
    <s v="Simplex"/>
    <n v="100"/>
    <n v="100"/>
    <n v="3.66"/>
    <n v="3.66"/>
    <n v="3.66"/>
    <n v="3.66"/>
    <n v="110600"/>
    <n v="143.12622773343"/>
    <n v="132.11360500000001"/>
    <n v="523.84199350435381"/>
  </r>
  <r>
    <x v="14"/>
    <s v="HAUGALAND KRAFT NETT AS"/>
    <n v="2020"/>
    <n v="66"/>
    <s v="Stål"/>
    <n v="329"/>
    <s v="Enkel"/>
    <s v="Simplex"/>
    <n v="100"/>
    <n v="100"/>
    <n v="3.09"/>
    <n v="3.09"/>
    <n v="3.09"/>
    <n v="3.09"/>
    <n v="110500"/>
    <n v="182.22818456917901"/>
    <n v="162.3723344"/>
    <n v="563.08509031876315"/>
  </r>
  <r>
    <x v="14"/>
    <s v="HAUGALAND KRAFT NETT AS"/>
    <n v="2020"/>
    <n v="66"/>
    <s v="Stål"/>
    <n v="243"/>
    <s v="Enkel"/>
    <s v="Simplex"/>
    <n v="100"/>
    <n v="100"/>
    <n v="4.75"/>
    <n v="4.75"/>
    <n v="4.74"/>
    <n v="4.74"/>
    <n v="110400"/>
    <n v="177.79435395066"/>
    <n v="158.5168295"/>
    <n v="844.3304060211284"/>
  </r>
  <r>
    <x v="14"/>
    <s v="HAUGALAND KRAFT NETT AS"/>
    <n v="2020"/>
    <n v="66"/>
    <s v="Stål"/>
    <n v="120"/>
    <s v="Enkel"/>
    <s v="Simplex"/>
    <n v="100"/>
    <n v="100"/>
    <n v="14.9"/>
    <n v="14.9"/>
    <n v="1.1200000000000001"/>
    <n v="1.1200000000000001"/>
    <n v="110300"/>
    <n v="169.31035342695799"/>
    <n v="151.1394378"/>
    <n v="2272.329048722193"/>
  </r>
  <r>
    <x v="14"/>
    <s v="HAUGALAND KRAFT NETT AS"/>
    <n v="2020"/>
    <n v="66"/>
    <s v="Stål"/>
    <n v="95"/>
    <s v="Enkel"/>
    <s v="Simplex"/>
    <n v="100"/>
    <n v="100"/>
    <n v="0.03"/>
    <n v="0.03"/>
    <n v="0.03"/>
    <n v="0.03"/>
    <n v="110200"/>
    <n v="165.25277031743499"/>
    <n v="147.6111046"/>
    <n v="4.9575831095230498"/>
  </r>
  <r>
    <x v="14"/>
    <s v="HAUGALAND KRAFT NETT AS"/>
    <n v="2020"/>
    <n v="66"/>
    <s v="Tre"/>
    <n v="329"/>
    <s v="Enkel"/>
    <s v="Simplex"/>
    <n v="100"/>
    <n v="100"/>
    <n v="14.378"/>
    <n v="14.378"/>
    <n v="14.36"/>
    <n v="14.36"/>
    <n v="107900"/>
    <n v="118.463011166832"/>
    <n v="107.1200097"/>
    <n v="1703.0570005303077"/>
  </r>
  <r>
    <x v="14"/>
    <s v="HAUGALAND KRAFT NETT AS"/>
    <n v="2020"/>
    <n v="66"/>
    <s v="Tre"/>
    <n v="243"/>
    <s v="Enkel"/>
    <s v="Simplex"/>
    <n v="100"/>
    <n v="100"/>
    <n v="38.015000000000001"/>
    <n v="38.015000000000001"/>
    <n v="38.01"/>
    <n v="38.01"/>
    <n v="105400"/>
    <n v="115.930107928963"/>
    <n v="104.9174852"/>
    <n v="4407.0279898058834"/>
  </r>
  <r>
    <x v="14"/>
    <s v="HAUGALAND KRAFT NETT AS"/>
    <n v="2020"/>
    <n v="66"/>
    <s v="Tre"/>
    <n v="150"/>
    <s v="Enkel"/>
    <s v="Simplex"/>
    <n v="100"/>
    <n v="100"/>
    <n v="130.9"/>
    <n v="130.9"/>
    <n v="123.87"/>
    <n v="123.87"/>
    <n v="100600"/>
    <n v="113.470978571808"/>
    <n v="102.7791118"/>
    <n v="14778.187271643857"/>
  </r>
  <r>
    <x v="14"/>
    <s v="HAUGALAND KRAFT NETT AS"/>
    <n v="2020"/>
    <n v="66"/>
    <s v="Tre"/>
    <n v="120"/>
    <s v="Enkel"/>
    <s v="Simplex"/>
    <n v="100"/>
    <n v="100"/>
    <n v="87.7"/>
    <n v="87.7"/>
    <n v="16.97"/>
    <n v="16.97"/>
    <n v="100600"/>
    <n v="111.083474341562"/>
    <n v="100.70302119999999"/>
    <n v="9007.8112490523072"/>
  </r>
  <r>
    <x v="14"/>
    <s v="HAUGALAND KRAFT NETT AS"/>
    <n v="2020"/>
    <n v="66"/>
    <s v="Tre"/>
    <n v="95"/>
    <s v="Enkel"/>
    <s v="Simplex"/>
    <n v="100"/>
    <n v="100"/>
    <n v="19.023"/>
    <n v="19.023"/>
    <n v="1.57"/>
    <n v="1.57"/>
    <n v="100600"/>
    <n v="108.76550906947701"/>
    <n v="98.687399189999994"/>
    <n v="1893.1530273021488"/>
  </r>
  <r>
    <x v="14"/>
    <s v="HAUGALAND KRAFT NETT AS"/>
    <n v="2020"/>
    <n v="66"/>
    <s v="Tre"/>
    <n v="70"/>
    <s v="Enkel"/>
    <s v="Simplex"/>
    <n v="100"/>
    <n v="100"/>
    <n v="57.487000000000002"/>
    <n v="57.487000000000002"/>
    <n v="19.45"/>
    <n v="19.45"/>
    <n v="112500"/>
    <n v="106.447543797393"/>
    <n v="96.671777219999996"/>
    <n v="5747.5091169764346"/>
  </r>
  <r>
    <x v="14"/>
    <s v="HAUGALAND KRAFT NETT AS"/>
    <n v="2020"/>
    <n v="66"/>
    <s v="Stål"/>
    <n v="150"/>
    <s v="Enkel"/>
    <s v="Simplex"/>
    <n v="100"/>
    <n v="100"/>
    <n v="0.7"/>
    <n v="0.7"/>
    <m/>
    <n v="0"/>
    <n v="110600"/>
    <n v="154.773620895449"/>
    <n v="154.7736209"/>
    <n v="108.34153463"/>
  </r>
  <r>
    <x v="14"/>
    <s v="HAUGALAND KRAFT NETT AS"/>
    <n v="2020"/>
    <n v="66"/>
    <s v="Tre"/>
    <n v="150"/>
    <s v="Enkel"/>
    <s v="Simplex"/>
    <n v="100"/>
    <n v="100"/>
    <n v="15.577"/>
    <n v="15.577"/>
    <m/>
    <n v="0"/>
    <n v="100600"/>
    <n v="102.77911180157299"/>
    <n v="102.7791118"/>
    <n v="1600.9902245086"/>
  </r>
  <r>
    <x v="14"/>
    <s v="HAUGALAND KRAFT NETT AS"/>
    <n v="2020"/>
    <n v="66"/>
    <s v="Tre"/>
    <n v="120"/>
    <s v="Enkel"/>
    <s v="Simplex"/>
    <n v="100"/>
    <n v="100"/>
    <n v="11.98"/>
    <n v="11.98"/>
    <n v="1.23"/>
    <n v="1.23"/>
    <n v="110600"/>
    <n v="100.703021166575"/>
    <n v="100.70302119999999"/>
    <n v="1206.4221939348872"/>
  </r>
  <r>
    <x v="14"/>
    <s v="HAUGALAND KRAFT NETT AS"/>
    <n v="2020"/>
    <n v="66"/>
    <s v="Tre"/>
    <n v="95"/>
    <s v="Enkel"/>
    <s v="Simplex"/>
    <n v="100"/>
    <n v="100"/>
    <n v="12.622999999999999"/>
    <n v="12.622999999999999"/>
    <m/>
    <n v="0"/>
    <n v="110500"/>
    <n v="98.687399190849803"/>
    <n v="98.687399189999994"/>
    <n v="1245.7310399753699"/>
  </r>
  <r>
    <x v="14"/>
    <s v="HAUGALAND KRAFT NETT AS"/>
    <n v="2020"/>
    <n v="66"/>
    <s v="Tre"/>
    <n v="70"/>
    <s v="Enkel"/>
    <s v="Simplex"/>
    <n v="100"/>
    <n v="100"/>
    <n v="52.512999999999998"/>
    <n v="52.512999999999998"/>
    <m/>
    <n v="0"/>
    <n v="110400"/>
    <n v="96.671777215124294"/>
    <n v="96.671777219999996"/>
    <n v="5076.5250371538596"/>
  </r>
  <r>
    <x v="15"/>
    <s v="HEMSEDAL ENERGI AS"/>
    <n v="2020"/>
    <n v="66"/>
    <s v="Tre"/>
    <n v="70"/>
    <s v="Enkel"/>
    <s v="Simplex"/>
    <n v="100"/>
    <n v="100"/>
    <n v="18.2"/>
    <n v="18.2"/>
    <m/>
    <n v="0"/>
    <n v="119100"/>
    <n v="96.671777215124294"/>
    <n v="96.671777219999996"/>
    <n v="1759.4263454039999"/>
  </r>
  <r>
    <x v="15"/>
    <s v="HEMSEDAL ENERGI AS"/>
    <n v="2020"/>
    <n v="66"/>
    <s v="Tre"/>
    <n v="70"/>
    <s v="Enkel"/>
    <s v="Simplex"/>
    <n v="0"/>
    <n v="100"/>
    <n v="1.05"/>
    <n v="0.52500000000000002"/>
    <m/>
    <n v="0"/>
    <n v="106300"/>
    <n v="96.671777215124294"/>
    <n v="96.671777219999996"/>
    <n v="50.752683040500003"/>
  </r>
  <r>
    <x v="16"/>
    <s v="HERØYA NETT AS"/>
    <n v="2020"/>
    <n v="132"/>
    <s v="Stål"/>
    <n v="95"/>
    <s v="Dobbel"/>
    <s v="Simplex"/>
    <n v="100"/>
    <n v="100"/>
    <n v="2.2000000000000002"/>
    <n v="2.2000000000000002"/>
    <n v="0"/>
    <n v="0"/>
    <n v="105400"/>
    <n v="218.53834890090999"/>
    <n v="218.53834889999999"/>
    <n v="480.78436758000004"/>
  </r>
  <r>
    <x v="17"/>
    <s v="HÅLOGALAND KRAFT NETT AS"/>
    <n v="2020"/>
    <n v="132"/>
    <s v="Tre"/>
    <n v="243"/>
    <s v="Enkel"/>
    <s v="Simplex"/>
    <n v="100"/>
    <n v="100"/>
    <n v="34.982999999999997"/>
    <n v="34.982999999999997"/>
    <m/>
    <n v="0"/>
    <n v="116800"/>
    <n v="122.951047816032"/>
    <n v="122.9510478"/>
    <n v="4301.1965051873995"/>
  </r>
  <r>
    <x v="17"/>
    <s v="HÅLOGALAND KRAFT NETT AS"/>
    <n v="2020"/>
    <n v="66"/>
    <s v="Tre"/>
    <n v="70"/>
    <s v="Enkel"/>
    <s v="Simplex"/>
    <n v="100"/>
    <n v="100"/>
    <n v="132.09399999999999"/>
    <n v="132.09399999999999"/>
    <m/>
    <n v="0"/>
    <n v="110400"/>
    <n v="96.671777215124294"/>
    <n v="96.671777219999996"/>
    <n v="12769.761740098678"/>
  </r>
  <r>
    <x v="18"/>
    <s v="ISTAD NETT AS"/>
    <n v="2020"/>
    <n v="132"/>
    <s v="Tre"/>
    <n v="243"/>
    <s v="Enkel"/>
    <s v="Simplex"/>
    <n v="100"/>
    <n v="100"/>
    <n v="22.4"/>
    <n v="22.4"/>
    <m/>
    <n v="0"/>
    <n v="101500"/>
    <n v="122.951047816032"/>
    <n v="122.9510478"/>
    <n v="2754.1034707199997"/>
  </r>
  <r>
    <x v="18"/>
    <s v="ISTAD NETT AS"/>
    <n v="2020"/>
    <n v="132"/>
    <s v="Tre"/>
    <n v="150"/>
    <s v="Enkel"/>
    <s v="Simplex"/>
    <n v="100"/>
    <n v="100"/>
    <n v="107.899"/>
    <n v="107.899"/>
    <m/>
    <n v="0"/>
    <n v="100800"/>
    <n v="120.331114384497"/>
    <n v="120.3311144"/>
    <n v="12983.6069126456"/>
  </r>
  <r>
    <x v="18"/>
    <s v="ISTAD NETT AS"/>
    <n v="2020"/>
    <n v="132"/>
    <s v="Tre"/>
    <n v="120"/>
    <s v="Enkel"/>
    <s v="Simplex"/>
    <n v="100"/>
    <n v="100"/>
    <n v="1"/>
    <n v="1"/>
    <m/>
    <n v="0"/>
    <n v="100700"/>
    <n v="117.711180952962"/>
    <n v="117.711181"/>
    <n v="117.711181"/>
  </r>
  <r>
    <x v="19"/>
    <s v="KRAGERØ ENERGI AS"/>
    <n v="2020"/>
    <n v="132"/>
    <s v="Stål"/>
    <n v="150"/>
    <s v="Dobbel"/>
    <s v="Simplex"/>
    <n v="100"/>
    <n v="100"/>
    <n v="10.050000000000001"/>
    <n v="10.050000000000001"/>
    <n v="10.050000000000001"/>
    <n v="10.050000000000001"/>
    <n v="100600"/>
    <n v="252.10268997875599"/>
    <n v="230.192421"/>
    <n v="2533.6320342864979"/>
  </r>
  <r>
    <x v="19"/>
    <s v="KRAGERØ ENERGI AS"/>
    <n v="2020"/>
    <n v="66"/>
    <s v="Stål"/>
    <n v="150"/>
    <s v="Enkel"/>
    <s v="Simplex"/>
    <n v="100"/>
    <n v="100"/>
    <n v="0.57999999999999996"/>
    <n v="0.57999999999999996"/>
    <n v="0.57999999999999996"/>
    <n v="0.57999999999999996"/>
    <n v="100700"/>
    <n v="173.489664029767"/>
    <n v="154.7736209"/>
    <n v="100.62400513726486"/>
  </r>
  <r>
    <x v="19"/>
    <s v="KRAGERØ ENERGI AS"/>
    <n v="2020"/>
    <n v="66"/>
    <s v="Tre"/>
    <n v="70"/>
    <s v="Enkel"/>
    <s v="Simplex"/>
    <n v="100"/>
    <n v="100"/>
    <n v="5.2"/>
    <n v="5.2"/>
    <n v="5.2"/>
    <n v="5.2"/>
    <n v="100700"/>
    <n v="106.447543797393"/>
    <n v="96.671777219999996"/>
    <n v="553.5272277464436"/>
  </r>
  <r>
    <x v="20"/>
    <s v="KYSTNETT AS"/>
    <n v="2020"/>
    <n v="132"/>
    <s v="Tre"/>
    <n v="243"/>
    <s v="Enkel"/>
    <s v="Simplex"/>
    <n v="100"/>
    <n v="100"/>
    <n v="0.35899999999999999"/>
    <n v="0.35899999999999999"/>
    <n v="0.35"/>
    <n v="0.35"/>
    <n v="119200"/>
    <n v="136.44370498843699"/>
    <n v="122.9510478"/>
    <n v="48.861856176152948"/>
  </r>
  <r>
    <x v="20"/>
    <s v="KYSTNETT AS"/>
    <n v="2020"/>
    <n v="66"/>
    <s v="Stål"/>
    <n v="150"/>
    <s v="Enkel"/>
    <s v="Simplex"/>
    <n v="100"/>
    <n v="100"/>
    <n v="7"/>
    <n v="7"/>
    <m/>
    <n v="0"/>
    <n v="117700"/>
    <n v="154.773620895449"/>
    <n v="154.7736209"/>
    <n v="1083.4153463"/>
  </r>
  <r>
    <x v="20"/>
    <s v="KYSTNETT AS"/>
    <n v="2020"/>
    <n v="66"/>
    <s v="Tre"/>
    <n v="150"/>
    <s v="Enkel"/>
    <s v="Simplex"/>
    <n v="100"/>
    <n v="100"/>
    <n v="3.7"/>
    <n v="3.7"/>
    <m/>
    <n v="0"/>
    <n v="117600"/>
    <n v="102.77911180157299"/>
    <n v="102.7791118"/>
    <n v="380.28271366000001"/>
  </r>
  <r>
    <x v="20"/>
    <s v="KYSTNETT AS"/>
    <n v="2020"/>
    <n v="66"/>
    <s v="Tre"/>
    <n v="95"/>
    <s v="Enkel"/>
    <s v="Simplex"/>
    <n v="0"/>
    <n v="100"/>
    <n v="8"/>
    <n v="4"/>
    <m/>
    <n v="0"/>
    <n v="117500"/>
    <n v="98.687399190849803"/>
    <n v="98.687399189999994"/>
    <n v="394.74959675999997"/>
  </r>
  <r>
    <x v="20"/>
    <s v="KYSTNETT AS"/>
    <n v="2020"/>
    <n v="66"/>
    <s v="Tre"/>
    <n v="95"/>
    <s v="Enkel"/>
    <s v="Simplex"/>
    <n v="100"/>
    <n v="100"/>
    <n v="131.80000000000001"/>
    <n v="131.80000000000001"/>
    <m/>
    <n v="0"/>
    <n v="117400"/>
    <n v="98.687399190849803"/>
    <n v="98.687399189999994"/>
    <n v="13006.999213242001"/>
  </r>
  <r>
    <x v="20"/>
    <s v="KYSTNETT AS"/>
    <n v="2020"/>
    <n v="66"/>
    <s v="Tre"/>
    <n v="70"/>
    <s v="Enkel"/>
    <s v="Simplex"/>
    <n v="100"/>
    <n v="100"/>
    <n v="83.4"/>
    <n v="83.4"/>
    <m/>
    <n v="0"/>
    <n v="116900"/>
    <n v="96.671777215124294"/>
    <n v="96.671777219999996"/>
    <n v="8062.4262201480005"/>
  </r>
  <r>
    <x v="21"/>
    <s v="LINEA AS"/>
    <n v="2020"/>
    <n v="132"/>
    <s v="Stål"/>
    <n v="481"/>
    <s v="Enkel"/>
    <s v="Duplex"/>
    <n v="100"/>
    <n v="100"/>
    <n v="4.3"/>
    <n v="4.3"/>
    <n v="4.3"/>
    <n v="4.3"/>
    <n v="110000"/>
    <n v="277.03339916503597"/>
    <n v="251.63339239999999"/>
    <n v="1191.2436164096546"/>
  </r>
  <r>
    <x v="21"/>
    <s v="LINEA AS"/>
    <n v="2020"/>
    <n v="132"/>
    <s v="Stål"/>
    <n v="150"/>
    <s v="Dobbel"/>
    <s v="Simplex"/>
    <n v="100"/>
    <n v="100"/>
    <n v="52.7"/>
    <n v="52.7"/>
    <n v="52.7"/>
    <n v="52.7"/>
    <n v="108800"/>
    <n v="252.10268997875599"/>
    <n v="230.192421"/>
    <n v="13285.811761880441"/>
  </r>
  <r>
    <x v="21"/>
    <s v="LINEA AS"/>
    <n v="2020"/>
    <n v="132"/>
    <s v="Stål"/>
    <n v="120"/>
    <s v="Dobbel"/>
    <s v="Simplex"/>
    <n v="100"/>
    <n v="100"/>
    <n v="0.98"/>
    <n v="0.98"/>
    <n v="0.98"/>
    <n v="0.98"/>
    <n v="108600"/>
    <n v="245.52960927939299"/>
    <n v="224.2766484"/>
    <n v="240.61901709380513"/>
  </r>
  <r>
    <x v="21"/>
    <s v="LINEA AS"/>
    <n v="2020"/>
    <n v="132"/>
    <s v="Stål"/>
    <n v="481"/>
    <s v="Enkel"/>
    <s v="Simplex"/>
    <n v="100"/>
    <n v="100"/>
    <n v="0.3"/>
    <n v="0.3"/>
    <n v="0.3"/>
    <n v="0.3"/>
    <n v="108500"/>
    <n v="226.23338554468401"/>
    <n v="200.8333787"/>
    <n v="67.870015663405198"/>
  </r>
  <r>
    <x v="21"/>
    <s v="LINEA AS"/>
    <n v="2020"/>
    <n v="132"/>
    <s v="Stål"/>
    <n v="150"/>
    <s v="Enkel"/>
    <s v="Simplex"/>
    <n v="100"/>
    <n v="100"/>
    <n v="46.8"/>
    <n v="46.8"/>
    <n v="46.8"/>
    <n v="46.8"/>
    <n v="108000"/>
    <n v="199.47872898371301"/>
    <n v="177.56845999999999"/>
    <n v="9335.6045164377683"/>
  </r>
  <r>
    <x v="21"/>
    <s v="LINEA AS"/>
    <n v="2020"/>
    <n v="132"/>
    <s v="Stål"/>
    <n v="120"/>
    <s v="Enkel"/>
    <s v="Simplex"/>
    <n v="100"/>
    <n v="100"/>
    <n v="37"/>
    <n v="37"/>
    <n v="2"/>
    <n v="2"/>
    <n v="107900"/>
    <n v="194.43936711420099"/>
    <n v="173.18640619999999"/>
    <n v="6450.4029512284023"/>
  </r>
  <r>
    <x v="21"/>
    <s v="LINEA AS"/>
    <n v="2020"/>
    <n v="132"/>
    <s v="Tre"/>
    <n v="243"/>
    <s v="Enkel"/>
    <s v="Simplex"/>
    <n v="100"/>
    <n v="100"/>
    <n v="16.3"/>
    <n v="16.3"/>
    <n v="4.8949999999999996"/>
    <n v="4.8949999999999996"/>
    <n v="107800"/>
    <n v="136.44370498843699"/>
    <n v="122.9510478"/>
    <n v="2070.1486360773988"/>
  </r>
  <r>
    <x v="21"/>
    <s v="LINEA AS"/>
    <n v="2020"/>
    <n v="132"/>
    <s v="Tre"/>
    <n v="150"/>
    <s v="Enkel"/>
    <s v="Simplex"/>
    <n v="100"/>
    <n v="100"/>
    <n v="56.21"/>
    <n v="56.21"/>
    <n v="10.14"/>
    <n v="10.14"/>
    <n v="107600"/>
    <n v="133.43078154217099"/>
    <n v="120.3311144"/>
    <n v="6896.6425652456146"/>
  </r>
  <r>
    <x v="21"/>
    <s v="LINEA AS"/>
    <n v="2020"/>
    <n v="132"/>
    <s v="Tre"/>
    <n v="120"/>
    <s v="Enkel"/>
    <s v="Simplex"/>
    <n v="100"/>
    <n v="100"/>
    <n v="120.9"/>
    <n v="120.9"/>
    <n v="10.199999999999999"/>
    <n v="10.199999999999999"/>
    <n v="106400"/>
    <n v="130.41785809590601"/>
    <n v="117.711181"/>
    <n v="14360.889889278242"/>
  </r>
  <r>
    <x v="21"/>
    <s v="LINEA AS"/>
    <n v="2020"/>
    <n v="132"/>
    <s v="Tre"/>
    <n v="95"/>
    <s v="Enkel"/>
    <s v="Simplex"/>
    <n v="100"/>
    <n v="100"/>
    <n v="14.153"/>
    <n v="14.153"/>
    <n v="3.41"/>
    <n v="3.41"/>
    <n v="106200"/>
    <n v="127.495322353029"/>
    <n v="115.16984549999999"/>
    <n v="1672.028699430329"/>
  </r>
  <r>
    <x v="21"/>
    <s v="LINEA AS"/>
    <n v="2020"/>
    <n v="132"/>
    <s v="Stål"/>
    <n v="243"/>
    <s v="Enkel"/>
    <s v="Simplex"/>
    <n v="100"/>
    <n v="100"/>
    <n v="0.7"/>
    <n v="0.7"/>
    <m/>
    <n v="0"/>
    <n v="105800"/>
    <n v="181.950513785412"/>
    <n v="181.95051380000001"/>
    <n v="127.36535966"/>
  </r>
  <r>
    <x v="21"/>
    <s v="LINEA AS"/>
    <n v="2020"/>
    <n v="132"/>
    <s v="Stål"/>
    <n v="150"/>
    <s v="Enkel"/>
    <s v="Simplex"/>
    <n v="100"/>
    <n v="100"/>
    <n v="2.9"/>
    <n v="2.9"/>
    <m/>
    <n v="0"/>
    <n v="105700"/>
    <n v="177.56845998583699"/>
    <n v="177.56845999999999"/>
    <n v="514.948534"/>
  </r>
  <r>
    <x v="21"/>
    <s v="LINEA AS"/>
    <n v="2020"/>
    <n v="132"/>
    <s v="Stål"/>
    <n v="120"/>
    <s v="Enkel"/>
    <s v="Simplex"/>
    <n v="100"/>
    <n v="100"/>
    <n v="0.59"/>
    <n v="0.59"/>
    <m/>
    <n v="0"/>
    <n v="105600"/>
    <n v="173.18640618626199"/>
    <n v="173.18640619999999"/>
    <n v="102.17997965799999"/>
  </r>
  <r>
    <x v="21"/>
    <s v="LINEA AS"/>
    <n v="2020"/>
    <n v="132"/>
    <s v="Tre"/>
    <n v="243"/>
    <s v="Enkel"/>
    <s v="Simplex"/>
    <n v="100"/>
    <n v="100"/>
    <n v="19.3"/>
    <n v="19.3"/>
    <m/>
    <n v="0"/>
    <n v="105500"/>
    <n v="122.951047816032"/>
    <n v="122.9510478"/>
    <n v="2372.9552225400002"/>
  </r>
  <r>
    <x v="21"/>
    <s v="LINEA AS"/>
    <n v="2020"/>
    <n v="132"/>
    <s v="Tre"/>
    <n v="150"/>
    <s v="Enkel"/>
    <s v="Simplex"/>
    <n v="100"/>
    <n v="100"/>
    <n v="21.19"/>
    <n v="21.19"/>
    <m/>
    <n v="0"/>
    <n v="105400"/>
    <n v="120.331114384497"/>
    <n v="120.3311144"/>
    <n v="2549.8163141360001"/>
  </r>
  <r>
    <x v="21"/>
    <s v="LINEA AS"/>
    <n v="2020"/>
    <n v="132"/>
    <s v="Tre"/>
    <n v="120"/>
    <s v="Enkel"/>
    <s v="Simplex"/>
    <n v="100"/>
    <n v="100"/>
    <n v="5.085"/>
    <n v="5.085"/>
    <n v="0"/>
    <n v="0"/>
    <n v="100700"/>
    <n v="117.711180952962"/>
    <n v="117.711181"/>
    <n v="598.56135538499996"/>
  </r>
  <r>
    <x v="21"/>
    <s v="LINEA AS"/>
    <n v="2020"/>
    <n v="132"/>
    <s v="Tre"/>
    <n v="95"/>
    <s v="Enkel"/>
    <s v="Simplex"/>
    <n v="100"/>
    <n v="100"/>
    <n v="32.448"/>
    <n v="32.448"/>
    <m/>
    <n v="0"/>
    <n v="100600"/>
    <n v="115.169845524373"/>
    <n v="115.16984549999999"/>
    <n v="3737.0311467839997"/>
  </r>
  <r>
    <x v="21"/>
    <s v="LINEA AS"/>
    <n v="2020"/>
    <n v="132"/>
    <s v="Tre"/>
    <n v="70"/>
    <s v="Enkel"/>
    <s v="Simplex"/>
    <n v="100"/>
    <n v="100"/>
    <n v="2.4"/>
    <n v="2.4"/>
    <m/>
    <n v="0"/>
    <n v="111000"/>
    <n v="112.704750158642"/>
    <n v="112.70475020000001"/>
    <n v="270.49140047999998"/>
  </r>
  <r>
    <x v="21"/>
    <s v="LINEA AS"/>
    <n v="2020"/>
    <n v="66"/>
    <s v="Tre"/>
    <n v="95"/>
    <s v="Dobbel"/>
    <s v="Simplex"/>
    <n v="100"/>
    <n v="100"/>
    <n v="2.5"/>
    <n v="2.5"/>
    <n v="0.5"/>
    <n v="0.5"/>
    <n v="107900"/>
    <n v="133.78109878627501"/>
    <n v="123.70298889999999"/>
    <n v="314.29652719313748"/>
  </r>
  <r>
    <x v="21"/>
    <s v="LINEA AS"/>
    <n v="2020"/>
    <n v="66"/>
    <s v="Tre"/>
    <n v="70"/>
    <s v="Enkel"/>
    <s v="Simplex"/>
    <n v="100"/>
    <n v="100"/>
    <n v="65.8"/>
    <n v="65.8"/>
    <n v="7.6"/>
    <n v="7.6"/>
    <n v="105400"/>
    <n v="106.447543797393"/>
    <n v="96.671777219999996"/>
    <n v="6435.2987670641869"/>
  </r>
  <r>
    <x v="21"/>
    <s v="LINEA AS"/>
    <n v="2020"/>
    <n v="66"/>
    <s v="Tre"/>
    <n v="70"/>
    <s v="Enkel"/>
    <s v="Simplex"/>
    <n v="100"/>
    <n v="100"/>
    <n v="4.9000000000000004"/>
    <n v="4.9000000000000004"/>
    <m/>
    <n v="0"/>
    <n v="100600"/>
    <n v="96.671777215124294"/>
    <n v="96.671777219999996"/>
    <n v="473.69170837799999"/>
  </r>
  <r>
    <x v="22"/>
    <s v="LINJA AS"/>
    <n v="2020"/>
    <n v="132"/>
    <s v="Stål"/>
    <n v="380"/>
    <s v="Enkel"/>
    <s v="Simplex"/>
    <n v="100"/>
    <n v="100"/>
    <n v="2.3199999999999998"/>
    <n v="2.3199999999999998"/>
    <m/>
    <n v="0"/>
    <n v="110400"/>
    <n v="191.112950074944"/>
    <n v="191.11295010000001"/>
    <n v="443.382044232"/>
  </r>
  <r>
    <x v="22"/>
    <s v="LINJA AS"/>
    <n v="2020"/>
    <n v="132"/>
    <s v="Tre"/>
    <n v="329"/>
    <s v="Enkel"/>
    <s v="Simplex"/>
    <n v="100"/>
    <n v="100"/>
    <n v="22.5"/>
    <n v="22.5"/>
    <m/>
    <n v="0"/>
    <n v="119200"/>
    <n v="125.649579250513"/>
    <n v="125.6495793"/>
    <n v="2827.1155342500001"/>
  </r>
  <r>
    <x v="22"/>
    <s v="LINJA AS"/>
    <n v="2020"/>
    <n v="132"/>
    <s v="Tre"/>
    <n v="243"/>
    <s v="Enkel"/>
    <s v="Simplex"/>
    <n v="100"/>
    <n v="100"/>
    <n v="80.813999999999993"/>
    <n v="80.813999999999993"/>
    <m/>
    <n v="0"/>
    <n v="119100"/>
    <n v="122.951047816032"/>
    <n v="122.9510478"/>
    <n v="9936.1659769091984"/>
  </r>
  <r>
    <x v="22"/>
    <s v="LINJA AS"/>
    <n v="2020"/>
    <n v="132"/>
    <s v="Tre"/>
    <n v="150"/>
    <s v="Enkel"/>
    <s v="Simplex"/>
    <n v="100"/>
    <n v="100"/>
    <n v="22.056999999999999"/>
    <n v="22.056999999999999"/>
    <n v="0"/>
    <n v="0"/>
    <n v="118900"/>
    <n v="120.331114384497"/>
    <n v="120.3311144"/>
    <n v="2654.1433903207999"/>
  </r>
  <r>
    <x v="22"/>
    <s v="LINJA AS"/>
    <n v="2020"/>
    <n v="66"/>
    <s v="Stål"/>
    <n v="95"/>
    <s v="Enkel"/>
    <s v="Simplex"/>
    <n v="100"/>
    <n v="100"/>
    <n v="3.3"/>
    <n v="3.3"/>
    <m/>
    <n v="0"/>
    <n v="117500"/>
    <n v="147.61110462385599"/>
    <n v="147.6111046"/>
    <n v="487.11664517999998"/>
  </r>
  <r>
    <x v="22"/>
    <s v="LINJA AS"/>
    <n v="2020"/>
    <n v="66"/>
    <s v="Stål"/>
    <n v="70"/>
    <s v="Enkel"/>
    <s v="Simplex"/>
    <n v="100"/>
    <n v="100"/>
    <n v="39.9"/>
    <n v="39.9"/>
    <m/>
    <n v="0"/>
    <n v="116900"/>
    <n v="144.082771485141"/>
    <n v="144.08277150000001"/>
    <n v="5748.9025828499998"/>
  </r>
  <r>
    <x v="22"/>
    <s v="LINJA AS"/>
    <n v="2020"/>
    <n v="66"/>
    <s v="Tre"/>
    <n v="243"/>
    <s v="Enkel"/>
    <s v="Simplex"/>
    <n v="100"/>
    <n v="100"/>
    <n v="2.9350000000000001"/>
    <n v="2.9350000000000001"/>
    <m/>
    <n v="0"/>
    <n v="116800"/>
    <n v="104.91748515562"/>
    <n v="104.9174852"/>
    <n v="307.93281906200002"/>
  </r>
  <r>
    <x v="22"/>
    <s v="LINJA AS"/>
    <n v="2020"/>
    <n v="66"/>
    <s v="Tre"/>
    <n v="150"/>
    <s v="Enkel"/>
    <s v="Simplex"/>
    <n v="100"/>
    <n v="100"/>
    <n v="30.047999999999998"/>
    <n v="30.047999999999998"/>
    <m/>
    <n v="0"/>
    <n v="112500"/>
    <n v="102.77911180157299"/>
    <n v="102.7791118"/>
    <n v="3088.3067513663996"/>
  </r>
  <r>
    <x v="22"/>
    <s v="LINJA AS"/>
    <n v="2020"/>
    <n v="66"/>
    <s v="Tre"/>
    <n v="120"/>
    <s v="Enkel"/>
    <s v="Simplex"/>
    <n v="100"/>
    <n v="100"/>
    <n v="19.196999999999999"/>
    <n v="19.196999999999999"/>
    <m/>
    <n v="0"/>
    <n v="110500"/>
    <n v="100.703021166575"/>
    <n v="100.70302119999999"/>
    <n v="1933.1958979763999"/>
  </r>
  <r>
    <x v="22"/>
    <s v="LINJA AS"/>
    <n v="2020"/>
    <n v="66"/>
    <s v="Tre"/>
    <n v="95"/>
    <s v="Enkel"/>
    <s v="Simplex"/>
    <n v="100"/>
    <n v="100"/>
    <n v="56.749000000000002"/>
    <n v="56.749000000000002"/>
    <m/>
    <n v="0"/>
    <n v="105700"/>
    <n v="98.687399190849803"/>
    <n v="98.687399189999994"/>
    <n v="5600.4112166333098"/>
  </r>
  <r>
    <x v="22"/>
    <s v="LINJA AS"/>
    <n v="2020"/>
    <n v="66"/>
    <s v="Tre"/>
    <n v="70"/>
    <s v="Enkel"/>
    <s v="Simplex"/>
    <n v="100"/>
    <n v="100"/>
    <n v="65.81"/>
    <n v="65.81"/>
    <m/>
    <n v="0"/>
    <n v="105600"/>
    <n v="96.671777215124294"/>
    <n v="96.671777219999996"/>
    <n v="6361.9696588482002"/>
  </r>
  <r>
    <x v="23"/>
    <s v="LOFOTKRAFT AS"/>
    <n v="2020"/>
    <n v="132"/>
    <s v="Tre"/>
    <n v="150"/>
    <s v="Enkel"/>
    <s v="Simplex"/>
    <n v="100"/>
    <n v="100"/>
    <n v="4.4489999999999998"/>
    <n v="4.4489999999999998"/>
    <n v="2.33"/>
    <n v="2.33"/>
    <n v="105500"/>
    <n v="133.43078154217099"/>
    <n v="120.3311144"/>
    <n v="565.87535240685838"/>
  </r>
  <r>
    <x v="23"/>
    <s v="LOFOTKRAFT AS"/>
    <n v="2020"/>
    <n v="132"/>
    <s v="Tre"/>
    <n v="120"/>
    <s v="Enkel"/>
    <s v="Simplex"/>
    <n v="100"/>
    <n v="100"/>
    <n v="95.244"/>
    <n v="95.244"/>
    <n v="10.01"/>
    <n v="10.01"/>
    <n v="105400"/>
    <n v="130.41785809590601"/>
    <n v="117.711181"/>
    <n v="11338.477560894018"/>
  </r>
  <r>
    <x v="23"/>
    <s v="LOFOTKRAFT AS"/>
    <n v="2020"/>
    <n v="132"/>
    <s v="Stål"/>
    <n v="150"/>
    <s v="Enkel"/>
    <s v="Simplex"/>
    <n v="100"/>
    <n v="100"/>
    <n v="0.72099999999999997"/>
    <n v="0.72099999999999997"/>
    <n v="0"/>
    <n v="0"/>
    <n v="100900"/>
    <n v="177.56845998583699"/>
    <n v="177.56845999999999"/>
    <n v="128.02685965999999"/>
  </r>
  <r>
    <x v="23"/>
    <s v="LOFOTKRAFT AS"/>
    <n v="2020"/>
    <n v="132"/>
    <s v="Tre"/>
    <n v="150"/>
    <s v="Enkel"/>
    <s v="Simplex"/>
    <n v="100"/>
    <n v="100"/>
    <n v="10.029999999999999"/>
    <n v="10.029999999999999"/>
    <n v="0.1"/>
    <n v="0.1"/>
    <n v="100700"/>
    <n v="120.331114384497"/>
    <n v="120.3311144"/>
    <n v="1206.9210774304497"/>
  </r>
  <r>
    <x v="23"/>
    <s v="LOFOTKRAFT AS"/>
    <n v="2020"/>
    <n v="66"/>
    <s v="Tre"/>
    <n v="95"/>
    <s v="Enkel"/>
    <s v="Simplex"/>
    <n v="100"/>
    <n v="100"/>
    <n v="0.34"/>
    <n v="0.34"/>
    <m/>
    <n v="0"/>
    <n v="100600"/>
    <n v="98.687399190849803"/>
    <n v="98.687399189999994"/>
    <n v="33.553715724600004"/>
  </r>
  <r>
    <x v="23"/>
    <s v="LOFOTKRAFT AS"/>
    <n v="2020"/>
    <n v="66"/>
    <s v="Tre"/>
    <n v="70"/>
    <s v="Enkel"/>
    <s v="Simplex"/>
    <n v="100"/>
    <n v="100"/>
    <n v="22.535"/>
    <n v="22.535"/>
    <m/>
    <n v="0"/>
    <n v="100400"/>
    <n v="96.671777215124294"/>
    <n v="96.671777219999996"/>
    <n v="2178.4984996527"/>
  </r>
  <r>
    <x v="24"/>
    <s v="LUOSTEJOK KRAFTLAG SA"/>
    <n v="2020"/>
    <n v="66"/>
    <s v="Tre"/>
    <n v="95"/>
    <s v="Enkel"/>
    <s v="Simplex"/>
    <n v="100"/>
    <n v="100"/>
    <n v="144.4"/>
    <n v="144.4"/>
    <m/>
    <n v="0"/>
    <n v="100100"/>
    <n v="98.687399190849803"/>
    <n v="98.687399189999994"/>
    <n v="14250.460443036"/>
  </r>
  <r>
    <x v="25"/>
    <s v="LUSTER NETT AS"/>
    <n v="2020"/>
    <n v="66"/>
    <s v="Tre"/>
    <n v="95"/>
    <s v="Enkel"/>
    <s v="Simplex"/>
    <n v="100"/>
    <n v="100"/>
    <n v="25.1"/>
    <n v="25.1"/>
    <m/>
    <n v="0"/>
    <n v="117000"/>
    <n v="98.687399190849803"/>
    <n v="98.687399189999994"/>
    <n v="2477.0537196690002"/>
  </r>
  <r>
    <x v="26"/>
    <s v="LYSE ELNETT AS"/>
    <n v="2020"/>
    <n v="132"/>
    <s v="Stål"/>
    <n v="150"/>
    <s v="Enkel"/>
    <s v="Duplex"/>
    <n v="100"/>
    <n v="100"/>
    <n v="15.31"/>
    <n v="15.31"/>
    <n v="15.31"/>
    <n v="15.31"/>
    <n v="110400"/>
    <n v="243.29926697946399"/>
    <n v="221.38899799999999"/>
    <n v="3724.9117774555939"/>
  </r>
  <r>
    <x v="26"/>
    <s v="LYSE ELNETT AS"/>
    <n v="2020"/>
    <n v="132"/>
    <s v="Stål"/>
    <n v="243"/>
    <s v="Dobbel"/>
    <s v="Simplex"/>
    <n v="100"/>
    <n v="100"/>
    <n v="11.01"/>
    <n v="11.01"/>
    <n v="11.01"/>
    <n v="11.01"/>
    <n v="100700"/>
    <n v="258.675770678118"/>
    <n v="236.10819359999999"/>
    <n v="2848.0202351660791"/>
  </r>
  <r>
    <x v="26"/>
    <s v="LYSE ELNETT AS"/>
    <n v="2020"/>
    <n v="132"/>
    <s v="Stål"/>
    <n v="770"/>
    <s v="Dobbel"/>
    <s v="Simplex"/>
    <n v="100"/>
    <n v="100"/>
    <n v="6.87"/>
    <n v="6.87"/>
    <n v="6.87"/>
    <n v="6.87"/>
    <n v="100600"/>
    <n v="235.52272096647101"/>
    <n v="209.10671389999999"/>
    <n v="1618.0410930396558"/>
  </r>
  <r>
    <x v="26"/>
    <s v="LYSE ELNETT AS"/>
    <n v="2020"/>
    <n v="132"/>
    <s v="Stål"/>
    <n v="481"/>
    <s v="Enkel"/>
    <s v="Simplex"/>
    <n v="100"/>
    <n v="100"/>
    <n v="2"/>
    <n v="2"/>
    <n v="2"/>
    <n v="2"/>
    <n v="100700"/>
    <n v="226.23338554468401"/>
    <n v="200.8333787"/>
    <n v="452.46677108936802"/>
  </r>
  <r>
    <x v="26"/>
    <s v="LYSE ELNETT AS"/>
    <n v="2020"/>
    <n v="132"/>
    <s v="Stål"/>
    <n v="243"/>
    <s v="Enkel"/>
    <s v="Simplex"/>
    <n v="100"/>
    <n v="100"/>
    <n v="63.05"/>
    <n v="63.05"/>
    <n v="63.09"/>
    <n v="63.09"/>
    <n v="100600"/>
    <n v="204.51809085322401"/>
    <n v="181.95051380000001"/>
    <n v="12895.768331377902"/>
  </r>
  <r>
    <x v="26"/>
    <s v="LYSE ELNETT AS"/>
    <n v="2020"/>
    <n v="132"/>
    <s v="Stål"/>
    <n v="150"/>
    <s v="Enkel"/>
    <s v="Simplex"/>
    <n v="100"/>
    <n v="100"/>
    <n v="63.33"/>
    <n v="63.33"/>
    <n v="63.33"/>
    <n v="63.33"/>
    <n v="117600"/>
    <n v="199.47872898371301"/>
    <n v="177.56845999999999"/>
    <n v="12632.987906538545"/>
  </r>
  <r>
    <x v="26"/>
    <s v="LYSE ELNETT AS"/>
    <n v="2020"/>
    <n v="132"/>
    <s v="Stål"/>
    <n v="120"/>
    <s v="Enkel"/>
    <s v="Simplex"/>
    <n v="100"/>
    <n v="100"/>
    <n v="1.96"/>
    <n v="1.96"/>
    <n v="1.96"/>
    <n v="1.96"/>
    <n v="117500"/>
    <n v="194.43936711420099"/>
    <n v="173.18640619999999"/>
    <n v="381.10115954383394"/>
  </r>
  <r>
    <x v="26"/>
    <s v="LYSE ELNETT AS"/>
    <n v="2020"/>
    <n v="132"/>
    <s v="Tre"/>
    <n v="150"/>
    <s v="Enkel"/>
    <s v="Simplex"/>
    <n v="100"/>
    <n v="100"/>
    <n v="26.38"/>
    <n v="26.38"/>
    <n v="26.38"/>
    <n v="26.38"/>
    <n v="117000"/>
    <n v="133.43078154217099"/>
    <n v="120.3311144"/>
    <n v="3519.9040170824705"/>
  </r>
  <r>
    <x v="26"/>
    <s v="LYSE ELNETT AS"/>
    <n v="2020"/>
    <n v="132"/>
    <s v="Stål"/>
    <n v="770"/>
    <s v="Enkel"/>
    <s v="Simplex"/>
    <n v="100"/>
    <n v="100"/>
    <n v="11"/>
    <n v="11"/>
    <n v="11"/>
    <n v="11"/>
    <n v="116900"/>
    <n v="322.07607790841598"/>
    <n v="322.07607789999997"/>
    <n v="3542.836856992576"/>
  </r>
  <r>
    <x v="26"/>
    <s v="LYSE ELNETT AS"/>
    <n v="2020"/>
    <n v="132"/>
    <s v="Stål"/>
    <n v="150"/>
    <s v="Enkel"/>
    <s v="Simplex"/>
    <n v="100"/>
    <n v="100"/>
    <n v="37.520000000000003"/>
    <n v="37.520000000000003"/>
    <n v="35.11"/>
    <n v="35.11"/>
    <n v="116800"/>
    <n v="177.56845998583699"/>
    <n v="177.56845999999999"/>
    <n v="6662.3686187027379"/>
  </r>
  <r>
    <x v="26"/>
    <s v="LYSE ELNETT AS"/>
    <n v="2020"/>
    <n v="66"/>
    <s v="Stål"/>
    <n v="243"/>
    <s v="Dobbel"/>
    <s v="Duplex"/>
    <n v="100"/>
    <n v="100"/>
    <n v="0.63"/>
    <n v="0.63"/>
    <n v="0.63"/>
    <n v="0.63"/>
    <n v="111200"/>
    <n v="262.83029314016301"/>
    <n v="243.5527687"/>
    <n v="165.5830846783027"/>
  </r>
  <r>
    <x v="26"/>
    <s v="LYSE ELNETT AS"/>
    <n v="2020"/>
    <n v="66"/>
    <s v="Stål"/>
    <n v="329"/>
    <s v="Dobbel"/>
    <s v="Simplex"/>
    <n v="100"/>
    <n v="100"/>
    <n v="9.16"/>
    <n v="9.16"/>
    <n v="9.16"/>
    <n v="9.16"/>
    <n v="111100"/>
    <n v="230.05850161197301"/>
    <n v="210.2026515"/>
    <n v="2107.335874765673"/>
  </r>
  <r>
    <x v="26"/>
    <s v="LYSE ELNETT AS"/>
    <n v="2020"/>
    <n v="66"/>
    <s v="Stål"/>
    <n v="243"/>
    <s v="Dobbel"/>
    <s v="Simplex"/>
    <n v="100"/>
    <n v="100"/>
    <n v="9.8800000000000008"/>
    <n v="9.8800000000000008"/>
    <n v="9.8800000000000008"/>
    <n v="9.8800000000000008"/>
    <n v="111000"/>
    <n v="224.27524428346899"/>
    <n v="204.99771989999999"/>
    <n v="2215.839413520674"/>
  </r>
  <r>
    <x v="26"/>
    <s v="LYSE ELNETT AS"/>
    <n v="2020"/>
    <n v="66"/>
    <s v="Stål"/>
    <n v="120"/>
    <s v="Dobbel"/>
    <s v="Simplex"/>
    <n v="100"/>
    <n v="100"/>
    <n v="7.58"/>
    <n v="7.58"/>
    <n v="7.58"/>
    <n v="7.58"/>
    <n v="110800"/>
    <n v="213.20915664385799"/>
    <n v="195.038241"/>
    <n v="1616.1254073604437"/>
  </r>
  <r>
    <x v="26"/>
    <s v="LYSE ELNETT AS"/>
    <n v="2020"/>
    <n v="66"/>
    <s v="Stål"/>
    <n v="95"/>
    <s v="Dobbel"/>
    <s v="Simplex"/>
    <n v="100"/>
    <n v="100"/>
    <n v="4.7300000000000004"/>
    <n v="4.7300000000000004"/>
    <n v="4.7300000000000004"/>
    <n v="4.7300000000000004"/>
    <n v="110700"/>
    <n v="207.916656935784"/>
    <n v="190.27499119999999"/>
    <n v="983.44578730625847"/>
  </r>
  <r>
    <x v="26"/>
    <s v="LYSE ELNETT AS"/>
    <n v="2020"/>
    <n v="66"/>
    <s v="Tre"/>
    <n v="120"/>
    <s v="Dobbel"/>
    <s v="Simplex"/>
    <n v="100"/>
    <n v="100"/>
    <n v="5.47"/>
    <n v="5.47"/>
    <n v="5.47"/>
    <n v="5.47"/>
    <n v="110600"/>
    <n v="136.804531749863"/>
    <n v="126.4240786"/>
    <n v="748.32078867175062"/>
  </r>
  <r>
    <x v="26"/>
    <s v="LYSE ELNETT AS"/>
    <n v="2020"/>
    <n v="66"/>
    <s v="Stål"/>
    <n v="243"/>
    <s v="Enkel"/>
    <s v="Duplex"/>
    <n v="100"/>
    <n v="100"/>
    <n v="4.76"/>
    <n v="4.76"/>
    <n v="4.76"/>
    <n v="4.76"/>
    <n v="110500"/>
    <n v="216.34940280735299"/>
    <n v="197.0718784"/>
    <n v="1029.8231573630001"/>
  </r>
  <r>
    <x v="26"/>
    <s v="LYSE ELNETT AS"/>
    <n v="2020"/>
    <n v="66"/>
    <s v="Stål"/>
    <n v="243"/>
    <s v="Enkel"/>
    <s v="Simplex"/>
    <n v="100"/>
    <n v="100"/>
    <n v="22.71"/>
    <n v="22.71"/>
    <n v="22.71"/>
    <n v="22.71"/>
    <n v="110400"/>
    <n v="177.79435395066"/>
    <n v="158.5168295"/>
    <n v="4037.7097782194887"/>
  </r>
  <r>
    <x v="26"/>
    <s v="LYSE ELNETT AS"/>
    <n v="2020"/>
    <n v="66"/>
    <s v="Stål"/>
    <n v="120"/>
    <s v="Enkel"/>
    <s v="Simplex"/>
    <n v="100"/>
    <n v="100"/>
    <n v="12.76"/>
    <n v="12.76"/>
    <n v="12.76"/>
    <n v="12.76"/>
    <n v="105800"/>
    <n v="169.31035342695799"/>
    <n v="151.1394378"/>
    <n v="2160.4001097279838"/>
  </r>
  <r>
    <x v="26"/>
    <s v="LYSE ELNETT AS"/>
    <n v="2020"/>
    <n v="66"/>
    <s v="Stål"/>
    <n v="95"/>
    <s v="Enkel"/>
    <s v="Simplex"/>
    <n v="100"/>
    <n v="100"/>
    <n v="23.88"/>
    <n v="23.88"/>
    <n v="23.88"/>
    <n v="23.88"/>
    <n v="105600"/>
    <n v="165.25277031743499"/>
    <n v="147.6111046"/>
    <n v="3946.2361551803474"/>
  </r>
  <r>
    <x v="26"/>
    <s v="LYSE ELNETT AS"/>
    <n v="2020"/>
    <n v="66"/>
    <s v="Stål"/>
    <n v="70"/>
    <s v="Enkel"/>
    <s v="Simplex"/>
    <n v="100"/>
    <n v="100"/>
    <n v="30.38"/>
    <n v="30.38"/>
    <n v="30.38"/>
    <n v="30.38"/>
    <n v="105400"/>
    <n v="161.195187207912"/>
    <n v="144.08277150000001"/>
    <n v="4897.1097873763665"/>
  </r>
  <r>
    <x v="26"/>
    <s v="LYSE ELNETT AS"/>
    <n v="2020"/>
    <n v="66"/>
    <s v="Tre"/>
    <n v="329"/>
    <s v="Enkel"/>
    <s v="Simplex"/>
    <n v="100"/>
    <n v="100"/>
    <n v="31.28"/>
    <n v="31.28"/>
    <n v="31.28"/>
    <n v="31.28"/>
    <n v="101600"/>
    <n v="118.463011166832"/>
    <n v="107.1200097"/>
    <n v="3705.5229892985053"/>
  </r>
  <r>
    <x v="26"/>
    <s v="LYSE ELNETT AS"/>
    <n v="2020"/>
    <n v="66"/>
    <s v="Tre"/>
    <n v="243"/>
    <s v="Enkel"/>
    <s v="Simplex"/>
    <n v="100"/>
    <n v="100"/>
    <n v="37.409999999999997"/>
    <n v="37.409999999999997"/>
    <n v="37.409999999999997"/>
    <n v="37.409999999999997"/>
    <n v="101200"/>
    <n v="115.930107928963"/>
    <n v="104.9174852"/>
    <n v="4336.9453376225056"/>
  </r>
  <r>
    <x v="26"/>
    <s v="LYSE ELNETT AS"/>
    <n v="2020"/>
    <n v="66"/>
    <s v="Tre"/>
    <n v="150"/>
    <s v="Enkel"/>
    <s v="Simplex"/>
    <n v="100"/>
    <n v="100"/>
    <n v="6.61"/>
    <n v="6.61"/>
    <n v="6.61"/>
    <n v="6.61"/>
    <n v="100600"/>
    <n v="113.470978571808"/>
    <n v="102.7791118"/>
    <n v="750.04316835965096"/>
  </r>
  <r>
    <x v="26"/>
    <s v="LYSE ELNETT AS"/>
    <n v="2020"/>
    <n v="66"/>
    <s v="Tre"/>
    <n v="120"/>
    <s v="Enkel"/>
    <s v="Simplex"/>
    <n v="100"/>
    <n v="100"/>
    <n v="13.07"/>
    <n v="13.07"/>
    <n v="13.07"/>
    <n v="13.07"/>
    <n v="117000"/>
    <n v="111.083474341562"/>
    <n v="100.70302119999999"/>
    <n v="1451.8610096442153"/>
  </r>
  <r>
    <x v="26"/>
    <s v="LYSE ELNETT AS"/>
    <n v="2020"/>
    <n v="66"/>
    <s v="Tre"/>
    <n v="95"/>
    <s v="Enkel"/>
    <s v="Simplex"/>
    <n v="100"/>
    <n v="100"/>
    <n v="2.94"/>
    <n v="2.94"/>
    <n v="2.94"/>
    <n v="2.94"/>
    <n v="105700"/>
    <n v="108.76550906947701"/>
    <n v="98.687399189999994"/>
    <n v="319.77059666426237"/>
  </r>
  <r>
    <x v="26"/>
    <s v="LYSE ELNETT AS"/>
    <n v="2020"/>
    <n v="66"/>
    <s v="Tre"/>
    <n v="70"/>
    <s v="Enkel"/>
    <s v="Simplex"/>
    <n v="100"/>
    <n v="100"/>
    <n v="31.89"/>
    <n v="31.89"/>
    <n v="31.89"/>
    <n v="31.89"/>
    <n v="105400"/>
    <n v="106.447543797393"/>
    <n v="96.671777219999996"/>
    <n v="3394.6121716988628"/>
  </r>
  <r>
    <x v="26"/>
    <s v="LYSE ELNETT AS"/>
    <n v="2020"/>
    <n v="66"/>
    <s v="Stål"/>
    <n v="120"/>
    <s v="Dobbel"/>
    <s v="Simplex"/>
    <n v="100"/>
    <n v="100"/>
    <n v="1.3"/>
    <n v="1.3"/>
    <n v="0"/>
    <n v="0"/>
    <n v="101000"/>
    <n v="195.03824097947199"/>
    <n v="195.038241"/>
    <n v="253.54971330000001"/>
  </r>
  <r>
    <x v="26"/>
    <s v="LYSE ELNETT AS"/>
    <n v="2020"/>
    <n v="66"/>
    <s v="Tre"/>
    <n v="120"/>
    <s v="Enkel"/>
    <s v="Simplex"/>
    <n v="100"/>
    <n v="100"/>
    <n v="5.82"/>
    <n v="5.82"/>
    <n v="0"/>
    <n v="0"/>
    <n v="100700"/>
    <n v="100.703021166575"/>
    <n v="100.70302119999999"/>
    <n v="586.09158338400005"/>
  </r>
  <r>
    <x v="26"/>
    <s v="LYSE ELNETT AS"/>
    <n v="2020"/>
    <n v="66"/>
    <s v="Tre"/>
    <n v="95"/>
    <s v="Enkel"/>
    <s v="Simplex"/>
    <n v="100"/>
    <n v="100"/>
    <n v="4.6500000000000004"/>
    <n v="4.6500000000000004"/>
    <n v="0"/>
    <n v="0"/>
    <n v="100600"/>
    <n v="98.687399190849803"/>
    <n v="98.687399189999994"/>
    <n v="458.89640623349999"/>
  </r>
  <r>
    <x v="26"/>
    <s v="LYSE ELNETT AS"/>
    <n v="2020"/>
    <n v="66"/>
    <s v="Tre"/>
    <n v="70"/>
    <s v="Enkel"/>
    <s v="Simplex"/>
    <n v="100"/>
    <n v="100"/>
    <n v="6.81"/>
    <n v="6.81"/>
    <n v="0"/>
    <n v="0"/>
    <n v="101500"/>
    <n v="96.671777215124294"/>
    <n v="96.671777219999996"/>
    <n v="658.33480286819997"/>
  </r>
  <r>
    <x v="27"/>
    <s v="LÆRDAL ENERGI NETT AS"/>
    <n v="2020"/>
    <n v="66"/>
    <s v="Tre"/>
    <n v="95"/>
    <s v="Enkel"/>
    <s v="Simplex"/>
    <n v="100"/>
    <n v="100"/>
    <n v="12.365"/>
    <n v="12.365"/>
    <m/>
    <n v="0"/>
    <n v="100900"/>
    <n v="98.687399190849803"/>
    <n v="98.687399189999994"/>
    <n v="1220.2696909843498"/>
  </r>
  <r>
    <x v="27"/>
    <s v="LÆRDAL ENERGI NETT AS"/>
    <n v="2020"/>
    <n v="66"/>
    <s v="Tre"/>
    <n v="70"/>
    <s v="Enkel"/>
    <s v="Simplex"/>
    <n v="100"/>
    <n v="100"/>
    <n v="10.359"/>
    <n v="10.359"/>
    <m/>
    <n v="0"/>
    <n v="100700"/>
    <n v="96.671777215124294"/>
    <n v="96.671777219999996"/>
    <n v="1001.42294022198"/>
  </r>
  <r>
    <x v="28"/>
    <s v="MIDTKRAFT NETT AS"/>
    <n v="2020"/>
    <n v="132"/>
    <s v="Stål"/>
    <n v="120"/>
    <s v="Enkel"/>
    <s v="Simplex"/>
    <n v="100"/>
    <n v="100"/>
    <n v="0.01"/>
    <n v="0.01"/>
    <m/>
    <n v="0"/>
    <n v="100600"/>
    <n v="173.18640618626199"/>
    <n v="173.18640619999999"/>
    <n v="1.7318640619999999"/>
  </r>
  <r>
    <x v="28"/>
    <s v="MIDTKRAFT NETT AS"/>
    <n v="2020"/>
    <n v="66"/>
    <s v="Tre"/>
    <n v="95"/>
    <s v="Dobbel"/>
    <s v="Simplex"/>
    <n v="100"/>
    <n v="100"/>
    <n v="17.5"/>
    <n v="17.5"/>
    <n v="17.5"/>
    <n v="17.5"/>
    <n v="112600"/>
    <n v="133.78109878627501"/>
    <n v="123.70298889999999"/>
    <n v="2341.1692287598125"/>
  </r>
  <r>
    <x v="28"/>
    <s v="MIDTKRAFT NETT AS"/>
    <n v="2020"/>
    <n v="66"/>
    <s v="Tre"/>
    <n v="70"/>
    <s v="Enkel"/>
    <s v="Simplex"/>
    <n v="100"/>
    <n v="100"/>
    <n v="10.7"/>
    <n v="10.7"/>
    <n v="10.7"/>
    <n v="10.7"/>
    <n v="117000"/>
    <n v="106.447543797393"/>
    <n v="96.671777219999996"/>
    <n v="1138.988718632105"/>
  </r>
  <r>
    <x v="28"/>
    <s v="MIDTKRAFT NETT AS"/>
    <n v="2020"/>
    <n v="66"/>
    <s v="Tre"/>
    <n v="70"/>
    <s v="Enkel"/>
    <s v="Simplex"/>
    <n v="100"/>
    <n v="100"/>
    <n v="20.100000000000001"/>
    <n v="20.100000000000001"/>
    <m/>
    <n v="0"/>
    <n v="116900"/>
    <n v="96.671777215124294"/>
    <n v="96.671777219999996"/>
    <n v="1943.1027221220002"/>
  </r>
  <r>
    <x v="29"/>
    <s v="MIP INDUSTRINETT AS"/>
    <n v="2020"/>
    <n v="132"/>
    <s v="Tre"/>
    <n v="120"/>
    <s v="Enkel"/>
    <s v="Simplex"/>
    <n v="100"/>
    <n v="100"/>
    <n v="28.5"/>
    <n v="28.5"/>
    <m/>
    <n v="0"/>
    <n v="110600"/>
    <n v="117.711180952962"/>
    <n v="117.711181"/>
    <n v="3354.7686584999997"/>
  </r>
  <r>
    <x v="30"/>
    <s v="MØRENETT AS"/>
    <n v="2020"/>
    <n v="132"/>
    <s v="Stål"/>
    <n v="243"/>
    <s v="Dobbel"/>
    <s v="Simplex"/>
    <n v="100"/>
    <n v="100"/>
    <n v="1.6919999999999999"/>
    <n v="1.6919999999999999"/>
    <n v="1.68"/>
    <n v="1.68"/>
    <n v="110500"/>
    <n v="258.675770678118"/>
    <n v="236.10819359999999"/>
    <n v="437.40859306243823"/>
  </r>
  <r>
    <x v="30"/>
    <s v="MØRENETT AS"/>
    <n v="2020"/>
    <n v="132"/>
    <s v="Stål"/>
    <n v="150"/>
    <s v="Dobbel"/>
    <s v="Simplex"/>
    <n v="100"/>
    <n v="100"/>
    <n v="44.536000000000001"/>
    <n v="44.536000000000001"/>
    <n v="37.81"/>
    <n v="37.81"/>
    <n v="110300"/>
    <n v="252.10268997875599"/>
    <n v="230.192421"/>
    <n v="11080.276931742765"/>
  </r>
  <r>
    <x v="30"/>
    <s v="MØRENETT AS"/>
    <n v="2020"/>
    <n v="132"/>
    <s v="Stål"/>
    <n v="95"/>
    <s v="Dobbel"/>
    <s v="Simplex"/>
    <n v="100"/>
    <n v="100"/>
    <n v="82.793000000000006"/>
    <n v="82.793000000000006"/>
    <n v="75.319999999999993"/>
    <n v="75.319999999999993"/>
    <n v="108700"/>
    <n v="239.15372100101101"/>
    <n v="218.53834889999999"/>
    <n v="19646.195347125849"/>
  </r>
  <r>
    <x v="30"/>
    <s v="MØRENETT AS"/>
    <n v="2020"/>
    <n v="132"/>
    <s v="Stål"/>
    <n v="150"/>
    <s v="Enkel"/>
    <s v="Simplex"/>
    <n v="100"/>
    <n v="100"/>
    <n v="4.7519999999999998"/>
    <n v="4.7519999999999998"/>
    <n v="4.74"/>
    <n v="4.74"/>
    <n v="108500"/>
    <n v="199.47872898371301"/>
    <n v="177.56845999999999"/>
    <n v="947.65999690279966"/>
  </r>
  <r>
    <x v="30"/>
    <s v="MØRENETT AS"/>
    <n v="2020"/>
    <n v="132"/>
    <s v="Tre"/>
    <n v="150"/>
    <s v="Enkel"/>
    <s v="Simplex"/>
    <n v="100"/>
    <n v="100"/>
    <n v="57.061999999999998"/>
    <n v="57.061999999999998"/>
    <n v="26"/>
    <n v="26"/>
    <n v="108200"/>
    <n v="133.43078154217099"/>
    <n v="120.3311144"/>
    <n v="7206.9253955892455"/>
  </r>
  <r>
    <x v="30"/>
    <s v="MØRENETT AS"/>
    <n v="2020"/>
    <n v="132"/>
    <s v="Tre"/>
    <n v="120"/>
    <s v="Enkel"/>
    <s v="Simplex"/>
    <n v="100"/>
    <n v="100"/>
    <n v="19.677"/>
    <n v="19.677"/>
    <n v="2.1"/>
    <n v="2.1"/>
    <n v="105800"/>
    <n v="130.41785809590601"/>
    <n v="117.711181"/>
    <n v="2342.8869304384025"/>
  </r>
  <r>
    <x v="30"/>
    <s v="MØRENETT AS"/>
    <n v="2020"/>
    <n v="132"/>
    <s v="Stål"/>
    <n v="95"/>
    <s v="Dobbel"/>
    <s v="Simplex"/>
    <n v="100"/>
    <n v="100"/>
    <n v="2.4"/>
    <n v="2.4"/>
    <n v="0"/>
    <n v="0"/>
    <n v="105700"/>
    <n v="218.53834890090999"/>
    <n v="218.53834889999999"/>
    <n v="524.49203735999993"/>
  </r>
  <r>
    <x v="30"/>
    <s v="MØRENETT AS"/>
    <n v="2020"/>
    <n v="132"/>
    <s v="Tre"/>
    <n v="150"/>
    <s v="Enkel"/>
    <s v="Simplex"/>
    <n v="100"/>
    <n v="100"/>
    <n v="41.27"/>
    <n v="41.27"/>
    <n v="9.36"/>
    <n v="9.36"/>
    <n v="105600"/>
    <n v="120.331114384497"/>
    <n v="120.3311144"/>
    <n v="4966.0650911428929"/>
  </r>
  <r>
    <x v="30"/>
    <s v="MØRENETT AS"/>
    <n v="2020"/>
    <n v="66"/>
    <s v="Tre"/>
    <n v="150"/>
    <s v="Enkel"/>
    <s v="Simplex"/>
    <n v="100"/>
    <n v="100"/>
    <n v="23.091000000000001"/>
    <n v="23.091000000000001"/>
    <n v="3.74"/>
    <n v="3.74"/>
    <n v="105500"/>
    <n v="113.470978571808"/>
    <n v="102.7791118"/>
    <n v="2413.2600523003616"/>
  </r>
  <r>
    <x v="30"/>
    <s v="MØRENETT AS"/>
    <n v="2020"/>
    <n v="66"/>
    <s v="Tre"/>
    <n v="120"/>
    <s v="Enkel"/>
    <s v="Simplex"/>
    <n v="100"/>
    <n v="100"/>
    <n v="5.77"/>
    <n v="5.77"/>
    <n v="1.38"/>
    <n v="1.38"/>
    <n v="105400"/>
    <n v="111.083474341562"/>
    <n v="100.70302119999999"/>
    <n v="595.38145765935542"/>
  </r>
  <r>
    <x v="30"/>
    <s v="MØRENETT AS"/>
    <n v="2020"/>
    <n v="66"/>
    <s v="Tre"/>
    <n v="95"/>
    <s v="Enkel"/>
    <s v="Simplex"/>
    <n v="100"/>
    <n v="100"/>
    <n v="69.649000000000001"/>
    <n v="69.649000000000001"/>
    <n v="9.86"/>
    <n v="9.86"/>
    <n v="103500"/>
    <n v="108.76550906947701"/>
    <n v="98.687399189999994"/>
    <n v="6972.8488295959523"/>
  </r>
  <r>
    <x v="30"/>
    <s v="MØRENETT AS"/>
    <n v="2020"/>
    <n v="66"/>
    <s v="Tre"/>
    <n v="70"/>
    <s v="Enkel"/>
    <s v="Simplex"/>
    <n v="100"/>
    <n v="100"/>
    <n v="22.530999999999999"/>
    <n v="22.530999999999999"/>
    <n v="4.5"/>
    <n v="4.5"/>
    <n v="103400"/>
    <n v="106.447543797393"/>
    <n v="96.671777219999996"/>
    <n v="2222.1027621420885"/>
  </r>
  <r>
    <x v="30"/>
    <s v="MØRENETT AS"/>
    <n v="2020"/>
    <n v="66"/>
    <s v="Tre"/>
    <n v="150"/>
    <s v="Enkel"/>
    <s v="Simplex"/>
    <n v="100"/>
    <n v="100"/>
    <n v="5.55"/>
    <n v="5.55"/>
    <n v="0"/>
    <n v="0"/>
    <n v="101600"/>
    <n v="102.77911180157299"/>
    <n v="102.7791118"/>
    <n v="570.42407048999996"/>
  </r>
  <r>
    <x v="30"/>
    <s v="MØRENETT AS"/>
    <n v="2020"/>
    <n v="66"/>
    <s v="Tre"/>
    <n v="95"/>
    <s v="Enkel"/>
    <s v="Simplex"/>
    <n v="100"/>
    <n v="100"/>
    <n v="3.2149999999999999"/>
    <n v="3.2149999999999999"/>
    <n v="0"/>
    <n v="0"/>
    <n v="101500"/>
    <n v="98.687399190849803"/>
    <n v="98.687399189999994"/>
    <n v="317.27998839584995"/>
  </r>
  <r>
    <x v="30"/>
    <s v="MØRENETT AS"/>
    <n v="2020"/>
    <n v="66"/>
    <s v="Tre"/>
    <n v="70"/>
    <s v="Enkel"/>
    <s v="Simplex"/>
    <n v="100"/>
    <n v="100"/>
    <n v="1.5629999999999999"/>
    <n v="1.5629999999999999"/>
    <n v="0"/>
    <n v="0"/>
    <n v="101300"/>
    <n v="96.671777215124294"/>
    <n v="96.671777219999996"/>
    <n v="151.09798779485999"/>
  </r>
  <r>
    <x v="30"/>
    <s v="MØRENETT AS"/>
    <n v="2020"/>
    <n v="24"/>
    <s v="Tre"/>
    <n v="150"/>
    <s v="Enkel"/>
    <s v="Simplex"/>
    <n v="100"/>
    <n v="100"/>
    <n v="19.015999999999998"/>
    <n v="19.015999999999998"/>
    <n v="0"/>
    <n v="0"/>
    <n v="101000"/>
    <n v="73.287452471718296"/>
    <n v="73.287452470000005"/>
    <n v="1393.63419616952"/>
  </r>
  <r>
    <x v="30"/>
    <s v="MØRENETT AS"/>
    <n v="2020"/>
    <n v="24"/>
    <s v="Tre"/>
    <n v="50"/>
    <s v="Enkel"/>
    <s v="Simplex"/>
    <n v="100"/>
    <n v="100"/>
    <n v="17.327999999999999"/>
    <n v="17.327999999999999"/>
    <m/>
    <n v="0"/>
    <n v="100900"/>
    <n v="62.611207633851301"/>
    <n v="62.611207630000003"/>
    <n v="1084.9270058126401"/>
  </r>
  <r>
    <x v="31"/>
    <s v="NEAS AS"/>
    <n v="2020"/>
    <n v="132"/>
    <s v="Tre"/>
    <n v="243"/>
    <s v="Enkel"/>
    <s v="Simplex"/>
    <n v="100"/>
    <n v="100"/>
    <n v="154.5"/>
    <n v="154.5"/>
    <n v="26.6"/>
    <n v="26.6"/>
    <n v="100800"/>
    <n v="136.44370498843699"/>
    <n v="122.9510478"/>
    <n v="19354.841566312425"/>
  </r>
  <r>
    <x v="31"/>
    <s v="NEAS AS"/>
    <n v="2020"/>
    <n v="66"/>
    <s v="Tre"/>
    <n v="150"/>
    <s v="Enkel"/>
    <s v="Simplex"/>
    <n v="100"/>
    <n v="100"/>
    <n v="11.4"/>
    <n v="11.4"/>
    <n v="2"/>
    <n v="2"/>
    <n v="100700"/>
    <n v="113.470978571808"/>
    <n v="102.7791118"/>
    <n v="1193.0656080636161"/>
  </r>
  <r>
    <x v="31"/>
    <s v="NEAS AS"/>
    <n v="2020"/>
    <n v="66"/>
    <s v="Tre"/>
    <n v="70"/>
    <s v="Enkel"/>
    <s v="Simplex"/>
    <n v="100"/>
    <n v="100"/>
    <n v="95.28"/>
    <n v="95.28"/>
    <n v="20.2"/>
    <n v="20.2"/>
    <n v="100600"/>
    <n v="106.447543797393"/>
    <n v="96.671777219999996"/>
    <n v="9408.3574183849378"/>
  </r>
  <r>
    <x v="31"/>
    <s v="NEAS AS"/>
    <n v="2020"/>
    <n v="66"/>
    <s v="Tre"/>
    <n v="243"/>
    <s v="Enkel"/>
    <s v="Simplex"/>
    <n v="100"/>
    <n v="100"/>
    <n v="4.3"/>
    <n v="4.3"/>
    <n v="0"/>
    <n v="0"/>
    <n v="108800"/>
    <n v="104.91748515562"/>
    <n v="104.9174852"/>
    <n v="451.14518635999997"/>
  </r>
  <r>
    <x v="31"/>
    <s v="NEAS AS"/>
    <n v="2020"/>
    <n v="66"/>
    <s v="Tre"/>
    <n v="95"/>
    <s v="Enkel"/>
    <s v="Simplex"/>
    <n v="100"/>
    <n v="100"/>
    <n v="21.14"/>
    <n v="21.14"/>
    <n v="0"/>
    <n v="0"/>
    <n v="106400"/>
    <n v="98.687399190849803"/>
    <n v="98.687399189999994"/>
    <n v="2086.2516188765999"/>
  </r>
  <r>
    <x v="31"/>
    <s v="NEAS AS"/>
    <n v="2020"/>
    <n v="66"/>
    <s v="Tre"/>
    <n v="70"/>
    <s v="Enkel"/>
    <s v="Simplex"/>
    <n v="100"/>
    <n v="100"/>
    <n v="15.7"/>
    <n v="15.7"/>
    <n v="0"/>
    <n v="0"/>
    <n v="105800"/>
    <n v="96.671777215124294"/>
    <n v="96.671777219999996"/>
    <n v="1517.7469023539998"/>
  </r>
  <r>
    <x v="32"/>
    <s v="NORDKRAFT NETT AS"/>
    <n v="2020"/>
    <n v="132"/>
    <s v="Tre"/>
    <n v="243"/>
    <s v="Enkel"/>
    <s v="Simplex"/>
    <n v="100"/>
    <n v="100"/>
    <n v="28.35"/>
    <n v="28.35"/>
    <n v="2.2000000000000002"/>
    <n v="2.2000000000000002"/>
    <n v="100700"/>
    <n v="136.44370498843699"/>
    <n v="122.9510478"/>
    <n v="3515.3460509445617"/>
  </r>
  <r>
    <x v="32"/>
    <s v="NORDKRAFT NETT AS"/>
    <n v="2020"/>
    <n v="132"/>
    <s v="Tre"/>
    <n v="120"/>
    <s v="Enkel"/>
    <s v="Simplex"/>
    <n v="100"/>
    <n v="100"/>
    <n v="8.4"/>
    <n v="8.4"/>
    <m/>
    <n v="0"/>
    <n v="100600"/>
    <n v="117.711180952962"/>
    <n v="117.711181"/>
    <n v="988.77392040000007"/>
  </r>
  <r>
    <x v="32"/>
    <s v="NORDKRAFT NETT AS"/>
    <n v="2020"/>
    <n v="66"/>
    <s v="Tre"/>
    <n v="95"/>
    <s v="Enkel"/>
    <s v="Simplex"/>
    <n v="100"/>
    <n v="100"/>
    <n v="2.91"/>
    <n v="2.91"/>
    <m/>
    <n v="0"/>
    <n v="105500"/>
    <n v="98.687399190849803"/>
    <n v="98.687399189999994"/>
    <n v="287.1803316429"/>
  </r>
  <r>
    <x v="32"/>
    <s v="NORDKRAFT NETT AS"/>
    <n v="2020"/>
    <n v="66"/>
    <s v="Tre"/>
    <n v="70"/>
    <s v="Enkel"/>
    <s v="Simplex"/>
    <n v="100"/>
    <n v="100"/>
    <n v="2.6739999999999999"/>
    <n v="2.6739999999999999"/>
    <m/>
    <n v="0"/>
    <n v="105400"/>
    <n v="96.671777215124294"/>
    <n v="96.671777219999996"/>
    <n v="258.50033228627996"/>
  </r>
  <r>
    <x v="33"/>
    <s v="NORDKYN KRAFTLAG SA"/>
    <n v="2020"/>
    <n v="66"/>
    <s v="Tre"/>
    <n v="95"/>
    <s v="Enkel"/>
    <s v="Simplex"/>
    <n v="100"/>
    <n v="100"/>
    <n v="85.42"/>
    <n v="85.42"/>
    <m/>
    <n v="0"/>
    <n v="105600"/>
    <n v="98.687399190849803"/>
    <n v="98.687399189999994"/>
    <n v="8429.8776388097995"/>
  </r>
  <r>
    <x v="33"/>
    <s v="NORDKYN KRAFTLAG SA"/>
    <n v="2020"/>
    <n v="66"/>
    <s v="Tre"/>
    <n v="70"/>
    <s v="Enkel"/>
    <s v="Simplex"/>
    <n v="100"/>
    <n v="100"/>
    <n v="64.790000000000006"/>
    <n v="64.790000000000006"/>
    <m/>
    <n v="0"/>
    <n v="105400"/>
    <n v="96.671777215124294"/>
    <n v="96.671777219999996"/>
    <n v="6263.3644460838004"/>
  </r>
  <r>
    <x v="34"/>
    <s v="NORGESNETT AS"/>
    <n v="2020"/>
    <n v="132"/>
    <s v="Stål"/>
    <n v="120"/>
    <s v="Dobbel"/>
    <s v="Simplex"/>
    <n v="100"/>
    <n v="100"/>
    <n v="0.3"/>
    <n v="0.3"/>
    <n v="0"/>
    <n v="0"/>
    <n v="111400"/>
    <n v="224.27664835145401"/>
    <n v="224.2766484"/>
    <n v="67.282994520000003"/>
  </r>
  <r>
    <x v="35"/>
    <s v="NORSKE SKOG SKOGN AS"/>
    <n v="2020"/>
    <n v="66"/>
    <s v="Stål"/>
    <n v="329"/>
    <s v="Enkel"/>
    <s v="Simplex"/>
    <n v="100"/>
    <n v="100"/>
    <n v="46"/>
    <n v="46"/>
    <n v="46"/>
    <n v="46"/>
    <n v="110700"/>
    <n v="182.22818456917901"/>
    <n v="162.3723344"/>
    <n v="8382.496490182235"/>
  </r>
  <r>
    <x v="36"/>
    <s v="NTE NETT AS"/>
    <n v="2020"/>
    <n v="132"/>
    <s v="Tre"/>
    <n v="243"/>
    <s v="Enkel"/>
    <s v="Simplex"/>
    <n v="100"/>
    <n v="100"/>
    <n v="62.302999999999997"/>
    <n v="62.302999999999997"/>
    <n v="21.05"/>
    <n v="21.05"/>
    <n v="110600"/>
    <n v="136.44370498843699"/>
    <n v="122.9510478"/>
    <n v="7944.2395648999991"/>
  </r>
  <r>
    <x v="36"/>
    <s v="NTE NETT AS"/>
    <n v="2020"/>
    <n v="132"/>
    <s v="Tre"/>
    <n v="150"/>
    <s v="Enkel"/>
    <s v="Simplex"/>
    <n v="100"/>
    <n v="100"/>
    <n v="37.200000000000003"/>
    <n v="37.200000000000003"/>
    <n v="1.62"/>
    <n v="1.62"/>
    <n v="110500"/>
    <n v="133.43078154217099"/>
    <n v="120.3311144"/>
    <n v="4497.5389164503176"/>
  </r>
  <r>
    <x v="36"/>
    <s v="NTE NETT AS"/>
    <n v="2020"/>
    <n v="132"/>
    <s v="Tre"/>
    <n v="243"/>
    <s v="Enkel"/>
    <s v="Simplex"/>
    <n v="100"/>
    <n v="100"/>
    <n v="85.676000000000002"/>
    <n v="85.676000000000002"/>
    <n v="10.52"/>
    <n v="10.52"/>
    <n v="101300"/>
    <n v="122.951047816032"/>
    <n v="122.9510478"/>
    <n v="10533.953971481456"/>
  </r>
  <r>
    <x v="36"/>
    <s v="NTE NETT AS"/>
    <n v="2020"/>
    <n v="132"/>
    <s v="Tre"/>
    <n v="150"/>
    <s v="Enkel"/>
    <s v="Simplex"/>
    <n v="100"/>
    <n v="100"/>
    <n v="2.5190000000000001"/>
    <n v="2.5190000000000001"/>
    <n v="0"/>
    <n v="0"/>
    <n v="101200"/>
    <n v="120.331114384497"/>
    <n v="120.3311144"/>
    <n v="303.11407717360004"/>
  </r>
  <r>
    <x v="36"/>
    <s v="NTE NETT AS"/>
    <n v="2020"/>
    <n v="132"/>
    <s v="Tre"/>
    <n v="95"/>
    <s v="Enkel"/>
    <s v="Simplex"/>
    <n v="100"/>
    <n v="100"/>
    <n v="3.3000000000000002E-2"/>
    <n v="3.3000000000000002E-2"/>
    <n v="0"/>
    <n v="0"/>
    <n v="101000"/>
    <n v="115.169845524373"/>
    <n v="115.16984549999999"/>
    <n v="3.8006049014999999"/>
  </r>
  <r>
    <x v="36"/>
    <s v="NTE NETT AS"/>
    <n v="2020"/>
    <n v="66"/>
    <s v="Stål"/>
    <n v="150"/>
    <s v="Dobbel"/>
    <s v="Simplex"/>
    <n v="100"/>
    <n v="100"/>
    <n v="4.5659999999999998"/>
    <n v="4.5659999999999998"/>
    <n v="4.5599999999999996"/>
    <n v="4.5599999999999996"/>
    <n v="100900"/>
    <n v="218.660431343174"/>
    <n v="199.94438819999999"/>
    <n v="998.29123325407329"/>
  </r>
  <r>
    <x v="36"/>
    <s v="NTE NETT AS"/>
    <n v="2020"/>
    <n v="66"/>
    <s v="Stål"/>
    <n v="95"/>
    <s v="Dobbel"/>
    <s v="Simplex"/>
    <n v="100"/>
    <n v="100"/>
    <n v="1.2230000000000001"/>
    <n v="1.2230000000000001"/>
    <n v="1.02"/>
    <n v="1.02"/>
    <n v="100800"/>
    <n v="207.916656935784"/>
    <n v="190.27499119999999"/>
    <n v="250.70081328809968"/>
  </r>
  <r>
    <x v="36"/>
    <s v="NTE NETT AS"/>
    <n v="2020"/>
    <n v="66"/>
    <s v="Tre"/>
    <n v="243"/>
    <s v="Dobbel"/>
    <s v="Simplex"/>
    <n v="100"/>
    <n v="100"/>
    <n v="11.36"/>
    <n v="11.36"/>
    <n v="0.63"/>
    <n v="0.63"/>
    <n v="100700"/>
    <n v="143.12622773343"/>
    <n v="132.11360500000001"/>
    <n v="1507.7485051220608"/>
  </r>
  <r>
    <x v="36"/>
    <s v="NTE NETT AS"/>
    <n v="2020"/>
    <n v="66"/>
    <s v="Tre"/>
    <n v="243"/>
    <s v="Enkel"/>
    <s v="Simplex"/>
    <n v="100"/>
    <n v="100"/>
    <n v="38.146599999999999"/>
    <n v="38.146599999999999"/>
    <n v="11.83"/>
    <n v="11.83"/>
    <n v="100600"/>
    <n v="115.930107928963"/>
    <n v="104.9174852"/>
    <n v="4132.524667813952"/>
  </r>
  <r>
    <x v="36"/>
    <s v="NTE NETT AS"/>
    <n v="2020"/>
    <n v="66"/>
    <s v="Tre"/>
    <n v="150"/>
    <s v="Enkel"/>
    <s v="Simplex"/>
    <n v="100"/>
    <n v="100"/>
    <n v="163.881"/>
    <n v="163.881"/>
    <n v="40.01"/>
    <n v="40.01"/>
    <n v="120800"/>
    <n v="113.470978571808"/>
    <n v="102.7791118"/>
    <n v="17271.32521043584"/>
  </r>
  <r>
    <x v="36"/>
    <s v="NTE NETT AS"/>
    <n v="2020"/>
    <n v="66"/>
    <s v="Tre"/>
    <n v="120"/>
    <s v="Enkel"/>
    <s v="Simplex"/>
    <n v="100"/>
    <n v="100"/>
    <n v="121.753"/>
    <n v="121.753"/>
    <n v="39.659999999999997"/>
    <n v="39.659999999999997"/>
    <n v="119300"/>
    <n v="111.083474341562"/>
    <n v="100.70302119999999"/>
    <n v="12672.583711757949"/>
  </r>
  <r>
    <x v="36"/>
    <s v="NTE NETT AS"/>
    <n v="2020"/>
    <n v="66"/>
    <s v="Tre"/>
    <n v="95"/>
    <s v="Enkel"/>
    <s v="Simplex"/>
    <n v="100"/>
    <n v="100"/>
    <n v="32.377000000000002"/>
    <n v="32.377000000000002"/>
    <n v="1.29"/>
    <n v="1.29"/>
    <n v="119200"/>
    <n v="108.76550906947701"/>
    <n v="98.687399189999994"/>
    <n v="3208.2026853191555"/>
  </r>
  <r>
    <x v="36"/>
    <s v="NTE NETT AS"/>
    <n v="2020"/>
    <n v="66"/>
    <s v="Tre"/>
    <n v="70"/>
    <s v="Enkel"/>
    <s v="Simplex"/>
    <n v="100"/>
    <n v="100"/>
    <n v="43.69"/>
    <n v="43.69"/>
    <n v="1.38"/>
    <n v="1.38"/>
    <n v="119100"/>
    <n v="106.447543797393"/>
    <n v="96.671777219999996"/>
    <n v="4237.0805046186015"/>
  </r>
  <r>
    <x v="36"/>
    <s v="NTE NETT AS"/>
    <n v="2020"/>
    <n v="66"/>
    <s v="Tre"/>
    <n v="329"/>
    <s v="Dobbel"/>
    <s v="Simplex"/>
    <n v="100"/>
    <n v="100"/>
    <n v="0.68300000000000005"/>
    <n v="0.68300000000000005"/>
    <n v="0.68"/>
    <n v="0.68"/>
    <n v="119000"/>
    <n v="135.08701310888901"/>
    <n v="135.08701310000001"/>
    <n v="92.264429953344532"/>
  </r>
  <r>
    <x v="36"/>
    <s v="NTE NETT AS"/>
    <n v="2020"/>
    <n v="66"/>
    <s v="Tre"/>
    <n v="243"/>
    <s v="Dobbel"/>
    <s v="Simplex"/>
    <n v="100"/>
    <n v="100"/>
    <n v="5.843"/>
    <n v="5.843"/>
    <n v="5.84"/>
    <n v="5.84"/>
    <n v="118500"/>
    <n v="132.113604960087"/>
    <n v="132.11360500000001"/>
    <n v="771.93979378190807"/>
  </r>
  <r>
    <x v="36"/>
    <s v="NTE NETT AS"/>
    <n v="2020"/>
    <n v="66"/>
    <s v="Stål"/>
    <n v="243"/>
    <s v="Enkel"/>
    <s v="Simplex"/>
    <n v="100"/>
    <n v="100"/>
    <n v="0.95799999999999996"/>
    <n v="0.95799999999999996"/>
    <n v="0"/>
    <n v="0"/>
    <n v="118400"/>
    <n v="158.516829522313"/>
    <n v="158.5168295"/>
    <n v="151.85912266099999"/>
  </r>
  <r>
    <x v="36"/>
    <s v="NTE NETT AS"/>
    <n v="2020"/>
    <n v="66"/>
    <s v="Stål"/>
    <n v="150"/>
    <s v="Enkel"/>
    <s v="Simplex"/>
    <n v="100"/>
    <n v="100"/>
    <n v="2.1230000000000002"/>
    <n v="2.1230000000000002"/>
    <n v="0"/>
    <n v="0"/>
    <n v="117900"/>
    <n v="154.773620895449"/>
    <n v="154.7736209"/>
    <n v="328.58439717070002"/>
  </r>
  <r>
    <x v="36"/>
    <s v="NTE NETT AS"/>
    <n v="2020"/>
    <n v="66"/>
    <s v="Stål"/>
    <n v="95"/>
    <s v="Enkel"/>
    <s v="Simplex"/>
    <n v="100"/>
    <n v="100"/>
    <n v="1.161"/>
    <n v="1.161"/>
    <n v="0"/>
    <n v="0"/>
    <n v="117700"/>
    <n v="147.61110462385599"/>
    <n v="147.6111046"/>
    <n v="171.3764924406"/>
  </r>
  <r>
    <x v="36"/>
    <s v="NTE NETT AS"/>
    <n v="2020"/>
    <n v="66"/>
    <s v="Tre"/>
    <n v="243"/>
    <s v="Enkel"/>
    <s v="Simplex"/>
    <n v="100"/>
    <n v="100"/>
    <n v="44.936999999999998"/>
    <n v="44.936999999999998"/>
    <n v="0"/>
    <n v="0"/>
    <n v="117600"/>
    <n v="104.91748515562"/>
    <n v="104.9174852"/>
    <n v="4714.6770324323998"/>
  </r>
  <r>
    <x v="36"/>
    <s v="NTE NETT AS"/>
    <n v="2020"/>
    <n v="66"/>
    <s v="Tre"/>
    <n v="150"/>
    <s v="Enkel"/>
    <s v="Simplex"/>
    <n v="100"/>
    <n v="100"/>
    <n v="91.379000000000005"/>
    <n v="91.379000000000005"/>
    <n v="0"/>
    <n v="0"/>
    <n v="117500"/>
    <n v="102.77911180157299"/>
    <n v="102.7791118"/>
    <n v="9391.852457172201"/>
  </r>
  <r>
    <x v="36"/>
    <s v="NTE NETT AS"/>
    <n v="2020"/>
    <n v="66"/>
    <s v="Tre"/>
    <n v="120"/>
    <s v="Enkel"/>
    <s v="Simplex"/>
    <n v="100"/>
    <n v="100"/>
    <n v="87.747"/>
    <n v="87.747"/>
    <n v="0"/>
    <n v="0"/>
    <n v="117400"/>
    <n v="100.703021166575"/>
    <n v="100.70302119999999"/>
    <n v="8836.3880012363988"/>
  </r>
  <r>
    <x v="36"/>
    <s v="NTE NETT AS"/>
    <n v="2020"/>
    <n v="66"/>
    <s v="Tre"/>
    <n v="95"/>
    <s v="Enkel"/>
    <s v="Simplex"/>
    <n v="100"/>
    <n v="100"/>
    <n v="56.23"/>
    <n v="56.23"/>
    <n v="0"/>
    <n v="0"/>
    <n v="117300"/>
    <n v="98.687399190849803"/>
    <n v="98.687399189999994"/>
    <n v="5549.1924564536994"/>
  </r>
  <r>
    <x v="36"/>
    <s v="NTE NETT AS"/>
    <n v="2020"/>
    <n v="66"/>
    <s v="Tre"/>
    <n v="70"/>
    <s v="Enkel"/>
    <s v="Simplex"/>
    <n v="100"/>
    <n v="100"/>
    <n v="29.452999999999999"/>
    <n v="29.452999999999999"/>
    <n v="0"/>
    <n v="0"/>
    <n v="117000"/>
    <n v="96.671777215124294"/>
    <n v="96.671777219999996"/>
    <n v="2847.27385446066"/>
  </r>
  <r>
    <x v="37"/>
    <s v="ODDA ENERGI NETT AS"/>
    <n v="2020"/>
    <n v="66"/>
    <s v="Stål"/>
    <n v="243"/>
    <s v="Dobbel"/>
    <s v="Simplex"/>
    <n v="100"/>
    <n v="100"/>
    <n v="10"/>
    <n v="10"/>
    <n v="10"/>
    <n v="10"/>
    <n v="116900"/>
    <n v="224.27524428346899"/>
    <n v="204.99771989999999"/>
    <n v="2242.7524428346901"/>
  </r>
  <r>
    <x v="37"/>
    <s v="ODDA ENERGI NETT AS"/>
    <n v="2020"/>
    <n v="66"/>
    <s v="Stål"/>
    <n v="243"/>
    <s v="Enkel"/>
    <s v="Simplex"/>
    <n v="100"/>
    <n v="100"/>
    <n v="6.3"/>
    <n v="6.3"/>
    <n v="6.3"/>
    <n v="6.3"/>
    <n v="112900"/>
    <n v="177.79435395066"/>
    <n v="158.5168295"/>
    <n v="1120.1044298891579"/>
  </r>
  <r>
    <x v="37"/>
    <s v="ODDA ENERGI NETT AS"/>
    <n v="2020"/>
    <n v="66"/>
    <s v="Tre"/>
    <n v="243"/>
    <s v="Enkel"/>
    <s v="Simplex"/>
    <n v="100"/>
    <n v="100"/>
    <n v="4.7"/>
    <n v="4.7"/>
    <n v="4.7"/>
    <n v="4.7"/>
    <n v="112800"/>
    <n v="115.930107928963"/>
    <n v="104.9174852"/>
    <n v="544.87150726612606"/>
  </r>
  <r>
    <x v="38"/>
    <s v="RAULAND KRAFTFORSYNINGSLAG SA"/>
    <n v="2020"/>
    <n v="66"/>
    <s v="Tre"/>
    <n v="95"/>
    <s v="Enkel"/>
    <s v="Simplex"/>
    <n v="100"/>
    <n v="100"/>
    <n v="6"/>
    <n v="6"/>
    <m/>
    <n v="0"/>
    <n v="111000"/>
    <n v="98.687399190849803"/>
    <n v="98.687399189999994"/>
    <n v="592.12439513999993"/>
  </r>
  <r>
    <x v="38"/>
    <s v="RAULAND KRAFTFORSYNINGSLAG SA"/>
    <n v="2020"/>
    <n v="66"/>
    <s v="Tre"/>
    <n v="70"/>
    <s v="Enkel"/>
    <s v="Simplex"/>
    <n v="100"/>
    <n v="100"/>
    <n v="17"/>
    <n v="17"/>
    <m/>
    <n v="0"/>
    <n v="110400"/>
    <n v="96.671777215124294"/>
    <n v="96.671777219999996"/>
    <n v="1643.4202127399999"/>
  </r>
  <r>
    <x v="39"/>
    <s v="REPVÅG NETT AS"/>
    <n v="2020"/>
    <n v="66"/>
    <s v="Tre"/>
    <n v="95"/>
    <s v="Enkel"/>
    <s v="Simplex"/>
    <n v="100"/>
    <n v="100"/>
    <n v="271.7"/>
    <n v="271.7"/>
    <n v="12"/>
    <n v="12"/>
    <n v="106400"/>
    <n v="108.76550906947701"/>
    <n v="98.687399189999994"/>
    <n v="26934.303678476721"/>
  </r>
  <r>
    <x v="39"/>
    <s v="REPVÅG NETT AS"/>
    <n v="2020"/>
    <n v="66"/>
    <s v="Tre"/>
    <n v="70"/>
    <s v="Enkel"/>
    <s v="Simplex"/>
    <n v="100"/>
    <n v="100"/>
    <n v="17.3"/>
    <n v="17.3"/>
    <n v="2"/>
    <n v="2"/>
    <n v="105600"/>
    <n v="106.447543797393"/>
    <n v="96.671777219999996"/>
    <n v="1691.9732790607859"/>
  </r>
  <r>
    <x v="40"/>
    <s v="RØROS E-VERK NETT AS"/>
    <n v="2020"/>
    <n v="132"/>
    <s v="Tre"/>
    <n v="120"/>
    <s v="Enkel"/>
    <s v="Simplex"/>
    <n v="100"/>
    <n v="100"/>
    <n v="27.13"/>
    <n v="27.13"/>
    <n v="2.57"/>
    <n v="2.57"/>
    <n v="105400"/>
    <n v="130.41785809590601"/>
    <n v="117.711181"/>
    <n v="3226.1605006664781"/>
  </r>
  <r>
    <x v="40"/>
    <s v="RØROS E-VERK NETT AS"/>
    <n v="2020"/>
    <n v="66"/>
    <s v="Tre"/>
    <n v="120"/>
    <s v="Enkel"/>
    <s v="Simplex"/>
    <n v="100"/>
    <n v="100"/>
    <n v="13.262"/>
    <n v="13.262"/>
    <n v="2.2570000000000001"/>
    <n v="2.2570000000000001"/>
    <n v="100700"/>
    <n v="111.083474341562"/>
    <n v="100.70302119999999"/>
    <n v="1358.9521498949055"/>
  </r>
  <r>
    <x v="40"/>
    <s v="RØROS E-VERK NETT AS"/>
    <n v="2020"/>
    <n v="66"/>
    <s v="Tre"/>
    <n v="70"/>
    <s v="Enkel"/>
    <s v="Simplex"/>
    <n v="100"/>
    <n v="100"/>
    <n v="17.399999999999999"/>
    <n v="17.399999999999999"/>
    <n v="2.9820000000000002"/>
    <n v="2.9820000000000002"/>
    <n v="116900"/>
    <n v="106.447543797393"/>
    <n v="96.671777219999996"/>
    <n v="1711.2402595617859"/>
  </r>
  <r>
    <x v="41"/>
    <s v="SKAGERAK NETT AS"/>
    <n v="2020"/>
    <n v="300"/>
    <s v="Stål"/>
    <n v="481"/>
    <s v="Enkel"/>
    <s v="Simplex"/>
    <n v="100"/>
    <n v="100"/>
    <n v="2.25"/>
    <n v="2.25"/>
    <n v="2.25"/>
    <n v="2.25"/>
    <n v="105500"/>
    <n v="281.75082097731899"/>
    <n v="281.75082099999997"/>
    <n v="633.93934719896777"/>
  </r>
  <r>
    <x v="41"/>
    <s v="SKAGERAK NETT AS"/>
    <n v="2020"/>
    <n v="132"/>
    <s v="Stål"/>
    <n v="243"/>
    <s v="Enkel"/>
    <s v="Duplex"/>
    <n v="100"/>
    <n v="100"/>
    <n v="3.3"/>
    <n v="3.3"/>
    <n v="3.3"/>
    <n v="3.3"/>
    <n v="105400"/>
    <n v="249.653244988848"/>
    <n v="227.0856679"/>
    <n v="823.85570846319831"/>
  </r>
  <r>
    <x v="41"/>
    <s v="SKAGERAK NETT AS"/>
    <n v="2020"/>
    <n v="132"/>
    <s v="Stål"/>
    <n v="329"/>
    <s v="Dobbel"/>
    <s v="Simplex"/>
    <n v="100"/>
    <n v="100"/>
    <n v="1.1399999999999999"/>
    <n v="1.1399999999999999"/>
    <n v="1.1399999999999999"/>
    <n v="1.1399999999999999"/>
    <n v="100900"/>
    <n v="265.44604379846197"/>
    <n v="242.2014394"/>
    <n v="302.60848993024661"/>
  </r>
  <r>
    <x v="41"/>
    <s v="SKAGERAK NETT AS"/>
    <n v="2020"/>
    <n v="132"/>
    <s v="Stål"/>
    <n v="243"/>
    <s v="Dobbel"/>
    <s v="Simplex"/>
    <n v="100"/>
    <n v="100"/>
    <n v="58.039000000000001"/>
    <n v="58.039000000000001"/>
    <n v="60.24"/>
    <n v="60.24"/>
    <n v="100600"/>
    <n v="258.675770678118"/>
    <n v="236.10819359999999"/>
    <n v="15062.954291536229"/>
  </r>
  <r>
    <x v="41"/>
    <s v="SKAGERAK NETT AS"/>
    <n v="2020"/>
    <n v="132"/>
    <s v="Stål"/>
    <n v="150"/>
    <s v="Dobbel"/>
    <s v="Simplex"/>
    <n v="100"/>
    <n v="100"/>
    <n v="14"/>
    <n v="14"/>
    <n v="14"/>
    <n v="14"/>
    <n v="136700"/>
    <n v="252.10268997875599"/>
    <n v="230.192421"/>
    <n v="3529.4376597025839"/>
  </r>
  <r>
    <x v="41"/>
    <s v="SKAGERAK NETT AS"/>
    <n v="2020"/>
    <n v="132"/>
    <s v="Stål"/>
    <n v="120"/>
    <s v="Dobbel"/>
    <s v="Simplex"/>
    <n v="100"/>
    <n v="100"/>
    <n v="54.7"/>
    <n v="54.7"/>
    <n v="54.7"/>
    <n v="54.7"/>
    <n v="135900"/>
    <n v="245.52960927939299"/>
    <n v="224.2766484"/>
    <n v="13430.469627582797"/>
  </r>
  <r>
    <x v="41"/>
    <s v="SKAGERAK NETT AS"/>
    <n v="2020"/>
    <n v="132"/>
    <s v="Tre"/>
    <n v="150"/>
    <s v="Dobbel"/>
    <s v="Simplex"/>
    <n v="100"/>
    <n v="100"/>
    <n v="14.5"/>
    <n v="14.5"/>
    <n v="1"/>
    <n v="1"/>
    <n v="135800"/>
    <n v="165.496671576745"/>
    <n v="152.39700439999999"/>
    <n v="2222.8562309767449"/>
  </r>
  <r>
    <x v="41"/>
    <s v="SKAGERAK NETT AS"/>
    <n v="2020"/>
    <n v="132"/>
    <s v="Tre"/>
    <n v="120"/>
    <s v="Dobbel"/>
    <s v="Simplex"/>
    <n v="100"/>
    <n v="100"/>
    <n v="3.39"/>
    <n v="3.39"/>
    <n v="3.39"/>
    <n v="3.39"/>
    <n v="120800"/>
    <n v="161.56677142944301"/>
    <n v="148.86009429999999"/>
    <n v="547.71135514581181"/>
  </r>
  <r>
    <x v="41"/>
    <s v="SKAGERAK NETT AS"/>
    <n v="2020"/>
    <n v="132"/>
    <s v="Stål"/>
    <n v="481"/>
    <s v="Enkel"/>
    <s v="Simplex"/>
    <n v="100"/>
    <n v="100"/>
    <n v="1.8"/>
    <n v="1.8"/>
    <n v="1.8"/>
    <n v="1.8"/>
    <n v="119200"/>
    <n v="226.23338554468401"/>
    <n v="200.8333787"/>
    <n v="407.22009398043122"/>
  </r>
  <r>
    <x v="41"/>
    <s v="SKAGERAK NETT AS"/>
    <n v="2020"/>
    <n v="132"/>
    <s v="Stål"/>
    <n v="430"/>
    <s v="Enkel"/>
    <s v="Simplex"/>
    <n v="100"/>
    <n v="100"/>
    <n v="2.69"/>
    <n v="2.69"/>
    <n v="2.69"/>
    <n v="2.69"/>
    <n v="119000"/>
    <n v="220.561539363771"/>
    <n v="195.9013386"/>
    <n v="593.31054088854398"/>
  </r>
  <r>
    <x v="41"/>
    <s v="SKAGERAK NETT AS"/>
    <n v="2020"/>
    <n v="132"/>
    <s v="Stål"/>
    <n v="329"/>
    <s v="Enkel"/>
    <s v="Simplex"/>
    <n v="100"/>
    <n v="100"/>
    <n v="74.338999999999999"/>
    <n v="74.338999999999999"/>
    <n v="74.42"/>
    <n v="74.42"/>
    <n v="117700"/>
    <n v="209.70863357882101"/>
    <n v="186.4640292"/>
    <n v="15591.412924570659"/>
  </r>
  <r>
    <x v="41"/>
    <s v="SKAGERAK NETT AS"/>
    <n v="2020"/>
    <n v="132"/>
    <s v="Stål"/>
    <n v="243"/>
    <s v="Enkel"/>
    <s v="Simplex"/>
    <n v="100"/>
    <n v="100"/>
    <n v="265.96100000000001"/>
    <n v="265.96100000000001"/>
    <n v="265.89999999999998"/>
    <n v="265.89999999999998"/>
    <n v="117600"/>
    <n v="204.51809085322401"/>
    <n v="181.95051380000001"/>
    <n v="54392.459339214067"/>
  </r>
  <r>
    <x v="41"/>
    <s v="SKAGERAK NETT AS"/>
    <n v="2020"/>
    <n v="132"/>
    <s v="Stål"/>
    <n v="150"/>
    <s v="Enkel"/>
    <s v="Simplex"/>
    <n v="100"/>
    <n v="100"/>
    <n v="116.11"/>
    <n v="116.11"/>
    <n v="116.1"/>
    <n v="116.1"/>
    <n v="117400"/>
    <n v="199.47872898371301"/>
    <n v="177.56845999999999"/>
    <n v="23161.256119609079"/>
  </r>
  <r>
    <x v="41"/>
    <s v="SKAGERAK NETT AS"/>
    <n v="2020"/>
    <n v="132"/>
    <s v="Stål"/>
    <n v="120"/>
    <s v="Enkel"/>
    <s v="Simplex"/>
    <n v="100"/>
    <n v="100"/>
    <n v="145.12100000000001"/>
    <n v="145.12100000000001"/>
    <n v="129.71"/>
    <n v="129.71"/>
    <n v="116900"/>
    <n v="194.43936711420099"/>
    <n v="173.18640619999999"/>
    <n v="27889.706014331212"/>
  </r>
  <r>
    <x v="41"/>
    <s v="SKAGERAK NETT AS"/>
    <n v="2020"/>
    <n v="132"/>
    <s v="Stål"/>
    <n v="95"/>
    <s v="Enkel"/>
    <s v="Simplex"/>
    <n v="100"/>
    <n v="100"/>
    <n v="21"/>
    <n v="21"/>
    <n v="20.76"/>
    <n v="20.76"/>
    <n v="116700"/>
    <n v="189.551186100775"/>
    <n v="168.93581399999999"/>
    <n v="3975.6272188120888"/>
  </r>
  <r>
    <x v="41"/>
    <s v="SKAGERAK NETT AS"/>
    <n v="2020"/>
    <n v="132"/>
    <s v="Tre"/>
    <n v="243"/>
    <s v="Enkel"/>
    <s v="Simplex"/>
    <n v="100"/>
    <n v="100"/>
    <n v="58.689"/>
    <n v="58.689"/>
    <n v="34.22"/>
    <n v="34.22"/>
    <n v="105500"/>
    <n v="136.44370498843699"/>
    <n v="122.9510478"/>
    <n v="7677.5927733225144"/>
  </r>
  <r>
    <x v="41"/>
    <s v="SKAGERAK NETT AS"/>
    <n v="2020"/>
    <n v="132"/>
    <s v="Tre"/>
    <n v="150"/>
    <s v="Enkel"/>
    <s v="Simplex"/>
    <n v="100"/>
    <n v="100"/>
    <n v="9.657"/>
    <n v="9.657"/>
    <n v="9.65"/>
    <n v="9.65"/>
    <n v="105400"/>
    <n v="133.43078154217099"/>
    <n v="120.3311144"/>
    <n v="1288.4493596827501"/>
  </r>
  <r>
    <x v="41"/>
    <s v="SKAGERAK NETT AS"/>
    <n v="2020"/>
    <n v="132"/>
    <s v="Stål"/>
    <n v="329"/>
    <s v="Dobbel"/>
    <s v="Simplex"/>
    <n v="100"/>
    <n v="100"/>
    <n v="90.29"/>
    <n v="90.29"/>
    <n v="1.25"/>
    <n v="1.25"/>
    <n v="100100"/>
    <n v="242.20143941861599"/>
    <n v="242.2014394"/>
    <n v="21868.367963449269"/>
  </r>
  <r>
    <x v="41"/>
    <s v="SKAGERAK NETT AS"/>
    <n v="2020"/>
    <n v="132"/>
    <s v="Stål"/>
    <n v="243"/>
    <s v="Dobbel"/>
    <s v="Simplex"/>
    <n v="100"/>
    <n v="100"/>
    <n v="39.85"/>
    <n v="39.85"/>
    <n v="6.65"/>
    <n v="6.65"/>
    <n v="100000"/>
    <n v="236.10819361030701"/>
    <n v="236.10819359999999"/>
    <n v="9408.9115150285415"/>
  </r>
  <r>
    <x v="41"/>
    <s v="SKAGERAK NETT AS"/>
    <n v="2020"/>
    <n v="132"/>
    <s v="Stål"/>
    <n v="120"/>
    <s v="Enkel"/>
    <s v="Simplex"/>
    <n v="100"/>
    <n v="100"/>
    <n v="0.2"/>
    <n v="0.2"/>
    <m/>
    <n v="0"/>
    <n v="105500"/>
    <n v="173.18640618626199"/>
    <n v="173.18640619999999"/>
    <n v="34.63728124"/>
  </r>
  <r>
    <x v="41"/>
    <s v="SKAGERAK NETT AS"/>
    <n v="2020"/>
    <n v="132"/>
    <s v="Tre"/>
    <n v="120"/>
    <s v="Enkel"/>
    <s v="Simplex"/>
    <n v="100"/>
    <n v="100"/>
    <n v="24.26"/>
    <n v="24.26"/>
    <m/>
    <n v="0"/>
    <n v="105400"/>
    <n v="117.711180952962"/>
    <n v="117.711181"/>
    <n v="2855.67325106"/>
  </r>
  <r>
    <x v="41"/>
    <s v="SKAGERAK NETT AS"/>
    <n v="2020"/>
    <n v="66"/>
    <s v="Stål"/>
    <n v="243"/>
    <s v="Dobbel"/>
    <s v="Simplex"/>
    <n v="100"/>
    <n v="100"/>
    <n v="23.1"/>
    <n v="23.1"/>
    <n v="23.1"/>
    <n v="23.1"/>
    <n v="100600"/>
    <n v="224.27524428346899"/>
    <n v="204.99771989999999"/>
    <n v="5180.7581429481343"/>
  </r>
  <r>
    <x v="41"/>
    <s v="SKAGERAK NETT AS"/>
    <n v="2020"/>
    <n v="66"/>
    <s v="Stål"/>
    <n v="243"/>
    <s v="Enkel"/>
    <s v="Simplex"/>
    <n v="100"/>
    <n v="100"/>
    <n v="0.95"/>
    <n v="0.95"/>
    <n v="0.95"/>
    <n v="0.95"/>
    <n v="117000"/>
    <n v="177.79435395066"/>
    <n v="158.5168295"/>
    <n v="168.90463625312699"/>
  </r>
  <r>
    <x v="41"/>
    <s v="SKAGERAK NETT AS"/>
    <n v="2020"/>
    <n v="66"/>
    <s v="Tre"/>
    <n v="120"/>
    <s v="Enkel"/>
    <s v="Simplex"/>
    <n v="100"/>
    <n v="100"/>
    <n v="29.916"/>
    <n v="29.916"/>
    <n v="29.91"/>
    <n v="29.91"/>
    <n v="116900"/>
    <n v="111.083474341562"/>
    <n v="100.70302119999999"/>
    <n v="3323.1109356833194"/>
  </r>
  <r>
    <x v="41"/>
    <s v="SKAGERAK NETT AS"/>
    <n v="2020"/>
    <n v="66"/>
    <s v="Tre"/>
    <n v="70"/>
    <s v="Enkel"/>
    <s v="Simplex"/>
    <n v="100"/>
    <n v="100"/>
    <n v="21.024999999999999"/>
    <n v="21.024999999999999"/>
    <n v="20.95"/>
    <n v="20.95"/>
    <n v="116700"/>
    <n v="106.447543797393"/>
    <n v="96.671777219999996"/>
    <n v="2237.326425846883"/>
  </r>
  <r>
    <x v="41"/>
    <s v="SKAGERAK NETT AS"/>
    <n v="2020"/>
    <n v="66"/>
    <s v="Tre"/>
    <n v="95"/>
    <s v="Enkel"/>
    <s v="Simplex"/>
    <n v="100"/>
    <n v="100"/>
    <n v="6.16"/>
    <n v="6.16"/>
    <m/>
    <n v="0"/>
    <n v="105700"/>
    <n v="98.687399190849803"/>
    <n v="98.687399189999994"/>
    <n v="607.91437901040001"/>
  </r>
  <r>
    <x v="42"/>
    <s v="SOGNEKRAFT AS"/>
    <n v="2020"/>
    <n v="132"/>
    <s v="Stål"/>
    <n v="150"/>
    <s v="Enkel"/>
    <s v="Simplex"/>
    <n v="100"/>
    <n v="100"/>
    <n v="3.5"/>
    <n v="3.5"/>
    <n v="3.5"/>
    <n v="3.5"/>
    <n v="105500"/>
    <n v="199.47872898371301"/>
    <n v="177.56845999999999"/>
    <n v="698.17555144299558"/>
  </r>
  <r>
    <x v="42"/>
    <s v="SOGNEKRAFT AS"/>
    <n v="2020"/>
    <n v="132"/>
    <s v="Tre"/>
    <n v="150"/>
    <s v="Enkel"/>
    <s v="Simplex"/>
    <n v="100"/>
    <n v="100"/>
    <n v="14"/>
    <n v="14"/>
    <n v="14"/>
    <n v="14"/>
    <n v="105400"/>
    <n v="133.43078154217099"/>
    <n v="120.3311144"/>
    <n v="1868.0309415903939"/>
  </r>
  <r>
    <x v="42"/>
    <s v="SOGNEKRAFT AS"/>
    <n v="2020"/>
    <n v="66"/>
    <s v="Tre"/>
    <n v="95"/>
    <s v="Enkel"/>
    <s v="Simplex"/>
    <n v="100"/>
    <n v="100"/>
    <n v="43.4"/>
    <n v="43.4"/>
    <n v="10.1"/>
    <n v="10.1"/>
    <n v="100900"/>
    <n v="108.76550906947701"/>
    <n v="98.687399189999994"/>
    <n v="4384.8220346287171"/>
  </r>
  <r>
    <x v="42"/>
    <s v="SOGNEKRAFT AS"/>
    <n v="2020"/>
    <n v="66"/>
    <s v="Tre"/>
    <n v="70"/>
    <s v="Enkel"/>
    <s v="Simplex"/>
    <n v="100"/>
    <n v="100"/>
    <n v="36"/>
    <n v="36"/>
    <n v="29.2"/>
    <n v="29.2"/>
    <n v="100700"/>
    <n v="106.447543797393"/>
    <n v="96.671777219999996"/>
    <n v="3765.6363639798756"/>
  </r>
  <r>
    <x v="42"/>
    <s v="SOGNEKRAFT AS"/>
    <n v="2020"/>
    <n v="66"/>
    <s v="Tre"/>
    <n v="150"/>
    <s v="Enkel"/>
    <s v="Simplex"/>
    <n v="100"/>
    <n v="100"/>
    <n v="20.100000000000001"/>
    <n v="20.100000000000001"/>
    <m/>
    <n v="0"/>
    <n v="100600"/>
    <n v="102.77911180157299"/>
    <n v="102.7791118"/>
    <n v="2065.8601471800002"/>
  </r>
  <r>
    <x v="43"/>
    <s v="STANGE ENERGI NETT AS"/>
    <n v="2020"/>
    <n v="66"/>
    <s v="Tre"/>
    <n v="70"/>
    <s v="Enkel"/>
    <s v="Simplex"/>
    <n v="100"/>
    <n v="100"/>
    <n v="4.6310000000000002"/>
    <n v="4.6310000000000002"/>
    <m/>
    <n v="0"/>
    <n v="100600"/>
    <n v="96.671777215124294"/>
    <n v="96.671777219999996"/>
    <n v="447.68700030581999"/>
  </r>
  <r>
    <x v="44"/>
    <s v="STATNETT SF"/>
    <n v="2020"/>
    <n v="300"/>
    <s v="Stål"/>
    <n v="481"/>
    <s v="Dobbel"/>
    <s v="Simplex"/>
    <n v="100"/>
    <n v="100"/>
    <n v="18.350000000000001"/>
    <n v="18.350000000000001"/>
    <n v="18.350000000000001"/>
    <n v="18.350000000000001"/>
    <n v="111000"/>
    <n v="369.07610831938001"/>
    <n v="369.07610829999999"/>
    <n v="6772.546587660624"/>
  </r>
  <r>
    <x v="44"/>
    <s v="STATNETT SF"/>
    <n v="2020"/>
    <n v="300"/>
    <s v="Stål"/>
    <n v="481"/>
    <s v="Enkel"/>
    <s v="Simplex"/>
    <n v="100"/>
    <n v="100"/>
    <n v="345.78399999999999"/>
    <n v="345.78399999999999"/>
    <n v="345.79"/>
    <n v="345.79"/>
    <n v="110500"/>
    <n v="281.75082097731899"/>
    <n v="281.75082099999997"/>
    <n v="97424.925880821131"/>
  </r>
  <r>
    <x v="44"/>
    <s v="STATNETT SF"/>
    <n v="2020"/>
    <n v="300"/>
    <s v="Stål"/>
    <n v="380"/>
    <s v="Enkel"/>
    <s v="Simplex"/>
    <n v="100"/>
    <n v="100"/>
    <n v="12.9"/>
    <n v="12.9"/>
    <n v="12.9"/>
    <n v="12.9"/>
    <n v="110500"/>
    <n v="259.32378088947002"/>
    <n v="259.32378089999997"/>
    <n v="3345.2767734741633"/>
  </r>
  <r>
    <x v="44"/>
    <s v="STATNETT SF"/>
    <n v="2020"/>
    <n v="132"/>
    <s v="Stål"/>
    <n v="243"/>
    <s v="Enkel"/>
    <s v="Duplex"/>
    <n v="100"/>
    <n v="100"/>
    <n v="5.3250000000000002"/>
    <n v="5.3250000000000002"/>
    <n v="5.32"/>
    <n v="5.32"/>
    <n v="116700"/>
    <n v="249.653244988848"/>
    <n v="227.0856679"/>
    <n v="1329.2906916801712"/>
  </r>
  <r>
    <x v="44"/>
    <s v="STATNETT SF"/>
    <n v="2020"/>
    <n v="132"/>
    <s v="Stål"/>
    <n v="243"/>
    <s v="Dobbel"/>
    <s v="Simplex"/>
    <n v="100"/>
    <n v="100"/>
    <n v="1.2"/>
    <n v="1.2"/>
    <n v="1.2"/>
    <n v="1.2"/>
    <n v="116600"/>
    <n v="258.675770678118"/>
    <n v="236.10819359999999"/>
    <n v="310.41092481374159"/>
  </r>
  <r>
    <x v="44"/>
    <s v="STATNETT SF"/>
    <n v="2020"/>
    <n v="132"/>
    <s v="Stål"/>
    <n v="120"/>
    <s v="Dobbel"/>
    <s v="Simplex"/>
    <n v="100"/>
    <n v="100"/>
    <n v="31.7"/>
    <n v="31.7"/>
    <n v="31.7"/>
    <n v="31.7"/>
    <n v="111100"/>
    <n v="245.52960927939299"/>
    <n v="224.2766484"/>
    <n v="7783.2886141567578"/>
  </r>
  <r>
    <x v="44"/>
    <s v="STATNETT SF"/>
    <n v="2020"/>
    <n v="132"/>
    <s v="Stål"/>
    <n v="329"/>
    <s v="Enkel"/>
    <s v="Simplex"/>
    <n v="100"/>
    <n v="100"/>
    <n v="80.7"/>
    <n v="80.7"/>
    <n v="80.7"/>
    <n v="80.7"/>
    <n v="110700"/>
    <n v="209.70863357882101"/>
    <n v="186.4640292"/>
    <n v="16923.486729810855"/>
  </r>
  <r>
    <x v="44"/>
    <s v="STATNETT SF"/>
    <n v="2020"/>
    <n v="132"/>
    <s v="Stål"/>
    <n v="243"/>
    <s v="Enkel"/>
    <s v="Simplex"/>
    <n v="100"/>
    <n v="100"/>
    <n v="6"/>
    <n v="6"/>
    <n v="6"/>
    <n v="6"/>
    <n v="110600"/>
    <n v="204.51809085322401"/>
    <n v="181.95051380000001"/>
    <n v="1227.1085451193439"/>
  </r>
  <r>
    <x v="44"/>
    <s v="STATNETT SF"/>
    <n v="2020"/>
    <n v="132"/>
    <s v="Stål"/>
    <n v="120"/>
    <s v="Enkel"/>
    <s v="Simplex"/>
    <n v="0"/>
    <n v="0"/>
    <n v="30.4"/>
    <n v="0"/>
    <n v="30.4"/>
    <n v="0"/>
    <n v="110500"/>
    <n v="194.43936711420099"/>
    <n v="173.18640619999999"/>
    <n v="0"/>
  </r>
  <r>
    <x v="44"/>
    <s v="STATNETT SF"/>
    <n v="2020"/>
    <n v="132"/>
    <s v="Tre"/>
    <n v="150"/>
    <s v="Enkel"/>
    <s v="Simplex"/>
    <n v="100"/>
    <n v="100"/>
    <n v="12"/>
    <n v="12"/>
    <n v="12"/>
    <n v="12"/>
    <n v="110300"/>
    <n v="133.43078154217099"/>
    <n v="120.3311144"/>
    <n v="1601.169378506052"/>
  </r>
  <r>
    <x v="44"/>
    <s v="STATNETT SF"/>
    <n v="2020"/>
    <n v="132"/>
    <s v="Tre"/>
    <n v="95"/>
    <s v="Enkel"/>
    <s v="Simplex"/>
    <n v="100"/>
    <n v="100"/>
    <n v="1.8"/>
    <n v="1.8"/>
    <n v="1.8"/>
    <n v="1.8"/>
    <n v="105700"/>
    <n v="127.495322353029"/>
    <n v="115.16984549999999"/>
    <n v="229.4915802354522"/>
  </r>
  <r>
    <x v="44"/>
    <s v="STATNETT SF"/>
    <n v="2020"/>
    <n v="66"/>
    <s v="Tre"/>
    <n v="95"/>
    <s v="Enkel"/>
    <s v="Simplex"/>
    <n v="0"/>
    <n v="0"/>
    <n v="23.8"/>
    <n v="0"/>
    <n v="23.8"/>
    <n v="0"/>
    <n v="105500"/>
    <n v="108.76550906947701"/>
    <n v="98.687399189999994"/>
    <n v="0"/>
  </r>
  <r>
    <x v="44"/>
    <s v="STATNETT SF"/>
    <n v="2020"/>
    <n v="66"/>
    <s v="Tre"/>
    <n v="70"/>
    <s v="Enkel"/>
    <s v="Simplex"/>
    <n v="100"/>
    <n v="100"/>
    <n v="12.8"/>
    <n v="12.8"/>
    <n v="12.8"/>
    <n v="12.8"/>
    <n v="105400"/>
    <n v="106.447543797393"/>
    <n v="96.671777219999996"/>
    <n v="1362.5285606066304"/>
  </r>
  <r>
    <x v="44"/>
    <s v="STATNETT SF"/>
    <n v="2020"/>
    <n v="24"/>
    <s v="Tre"/>
    <n v="50"/>
    <s v="Enkel"/>
    <s v="Simplex"/>
    <n v="100"/>
    <n v="100"/>
    <n v="18.7"/>
    <n v="18.7"/>
    <m/>
    <n v="0"/>
    <n v="100900"/>
    <n v="62.611207633851301"/>
    <n v="62.611207630000003"/>
    <n v="1170.8295826809999"/>
  </r>
  <r>
    <x v="44"/>
    <s v="STATNETT SF"/>
    <n v="2020"/>
    <n v="24"/>
    <s v="Tre"/>
    <n v="25"/>
    <s v="Enkel"/>
    <s v="Simplex"/>
    <n v="100"/>
    <n v="100"/>
    <n v="6.4"/>
    <n v="6.4"/>
    <m/>
    <n v="0"/>
    <n v="100700"/>
    <n v="56.510496297927403"/>
    <n v="57.5104963"/>
    <n v="368.06717632000004"/>
  </r>
  <r>
    <x v="45"/>
    <s v="SVORKA NETT AS"/>
    <n v="2020"/>
    <n v="66"/>
    <s v="Tre"/>
    <n v="70"/>
    <s v="Enkel"/>
    <s v="Simplex"/>
    <n v="100"/>
    <n v="100"/>
    <n v="10"/>
    <n v="10"/>
    <m/>
    <n v="0"/>
    <n v="118600"/>
    <n v="96.671777215124294"/>
    <n v="96.671777219999996"/>
    <n v="966.7177721999999"/>
  </r>
  <r>
    <x v="46"/>
    <s v="TENSIO TS AS"/>
    <n v="2020"/>
    <n v="132"/>
    <s v="Tre"/>
    <n v="329"/>
    <s v="Dobbel"/>
    <s v="Simplex"/>
    <n v="100"/>
    <n v="100"/>
    <n v="40.4"/>
    <n v="40.4"/>
    <n v="2.2000000000000002"/>
    <n v="2.2000000000000002"/>
    <n v="117500"/>
    <n v="173.47436887576899"/>
    <n v="159.576932"/>
    <n v="6477.4824139266912"/>
  </r>
  <r>
    <x v="46"/>
    <s v="TENSIO TS AS"/>
    <n v="2020"/>
    <n v="132"/>
    <s v="Stål"/>
    <n v="481"/>
    <s v="Enkel"/>
    <s v="Simplex"/>
    <n v="100"/>
    <n v="100"/>
    <n v="36.537999999999997"/>
    <n v="36.537999999999997"/>
    <n v="36.53"/>
    <n v="36.53"/>
    <n v="117000"/>
    <n v="226.23338554468401"/>
    <n v="200.8333787"/>
    <n v="8265.9122409769061"/>
  </r>
  <r>
    <x v="46"/>
    <s v="TENSIO TS AS"/>
    <n v="2020"/>
    <n v="132"/>
    <s v="Stål"/>
    <n v="150"/>
    <s v="Enkel"/>
    <s v="Simplex"/>
    <n v="100"/>
    <n v="100"/>
    <n v="64.808000000000007"/>
    <n v="64.808000000000007"/>
    <n v="64.808000000000007"/>
    <n v="64.808000000000007"/>
    <n v="116900"/>
    <n v="199.47872898371301"/>
    <n v="177.56845999999999"/>
    <n v="12927.817467976474"/>
  </r>
  <r>
    <x v="46"/>
    <s v="TENSIO TS AS"/>
    <n v="2020"/>
    <n v="132"/>
    <s v="Tre"/>
    <n v="243"/>
    <s v="Enkel"/>
    <s v="Simplex"/>
    <n v="100"/>
    <n v="100"/>
    <n v="44.6"/>
    <n v="44.6"/>
    <n v="4.4000000000000004"/>
    <n v="4.4000000000000004"/>
    <n v="116800"/>
    <n v="136.44370498843699"/>
    <n v="122.9510478"/>
    <n v="5542.9844235091232"/>
  </r>
  <r>
    <x v="46"/>
    <s v="TENSIO TS AS"/>
    <n v="2020"/>
    <n v="132"/>
    <s v="Tre"/>
    <n v="150"/>
    <s v="Enkel"/>
    <s v="Simplex"/>
    <n v="100"/>
    <n v="100"/>
    <n v="139.39400000000001"/>
    <n v="139.39400000000001"/>
    <n v="10.8"/>
    <n v="10.8"/>
    <n v="113000"/>
    <n v="133.43078154217099"/>
    <n v="120.3311144"/>
    <n v="16914.911765809047"/>
  </r>
  <r>
    <x v="46"/>
    <s v="TENSIO TS AS"/>
    <n v="2020"/>
    <n v="132"/>
    <s v="Tre"/>
    <n v="120"/>
    <s v="Enkel"/>
    <s v="Simplex"/>
    <n v="100"/>
    <n v="100"/>
    <n v="69.650999999999996"/>
    <n v="69.650999999999996"/>
    <n v="5.2519999999999998"/>
    <n v="5.2519999999999998"/>
    <n v="111500"/>
    <n v="130.41785809590601"/>
    <n v="117.711181"/>
    <n v="8265.4369359386983"/>
  </r>
  <r>
    <x v="46"/>
    <s v="TENSIO TS AS"/>
    <n v="2020"/>
    <n v="132"/>
    <s v="Tre"/>
    <n v="120"/>
    <s v="Enkel"/>
    <s v="Duplex"/>
    <n v="100"/>
    <n v="100"/>
    <n v="12.765000000000001"/>
    <n v="12.765000000000001"/>
    <n v="12.76"/>
    <n v="12.76"/>
    <n v="110700"/>
    <n v="143.124535238851"/>
    <n v="143.1245352"/>
    <n v="1826.9846923237387"/>
  </r>
  <r>
    <x v="46"/>
    <s v="TENSIO TS AS"/>
    <n v="2020"/>
    <n v="132"/>
    <s v="Stål"/>
    <n v="430"/>
    <s v="Dobbel"/>
    <s v="Simplex"/>
    <n v="100"/>
    <n v="100"/>
    <n v="7.1840000000000002"/>
    <n v="7.1840000000000002"/>
    <n v="7.18"/>
    <n v="7.18"/>
    <n v="110400"/>
    <n v="254.94180707920901"/>
    <n v="254.94180710000001"/>
    <n v="1831.5019420571207"/>
  </r>
  <r>
    <x v="46"/>
    <s v="TENSIO TS AS"/>
    <n v="2020"/>
    <n v="132"/>
    <s v="Stål"/>
    <n v="481"/>
    <s v="Enkel"/>
    <s v="Simplex"/>
    <n v="100"/>
    <n v="100"/>
    <n v="7.3860000000000001"/>
    <n v="7.3860000000000001"/>
    <n v="7.38"/>
    <n v="7.38"/>
    <n v="110300"/>
    <n v="200.83337873450799"/>
    <n v="200.8333787"/>
    <n v="1483.3553353328691"/>
  </r>
  <r>
    <x v="46"/>
    <s v="TENSIO TS AS"/>
    <n v="2020"/>
    <n v="132"/>
    <s v="Stål"/>
    <n v="430"/>
    <s v="Enkel"/>
    <s v="Simplex"/>
    <n v="100"/>
    <n v="100"/>
    <n v="11.4"/>
    <n v="11.4"/>
    <n v="11.4"/>
    <n v="11.4"/>
    <n v="109300"/>
    <n v="195.90133857719201"/>
    <n v="195.9013386"/>
    <n v="2233.275259779989"/>
  </r>
  <r>
    <x v="46"/>
    <s v="TENSIO TS AS"/>
    <n v="2020"/>
    <n v="132"/>
    <s v="Tre"/>
    <n v="329"/>
    <s v="Enkel"/>
    <s v="Simplex"/>
    <n v="100"/>
    <n v="100"/>
    <n v="1.661"/>
    <n v="1.661"/>
    <n v="1.66"/>
    <n v="1.66"/>
    <n v="108800"/>
    <n v="125.649579250513"/>
    <n v="125.6495793"/>
    <n v="208.70395113515158"/>
  </r>
  <r>
    <x v="46"/>
    <s v="TENSIO TS AS"/>
    <n v="2020"/>
    <n v="132"/>
    <s v="Tre"/>
    <n v="120"/>
    <s v="Enkel"/>
    <s v="Simplex"/>
    <n v="100"/>
    <n v="100"/>
    <n v="30.768000000000001"/>
    <n v="30.768000000000001"/>
    <n v="18.059999999999999"/>
    <n v="18.059999999999999"/>
    <n v="108100"/>
    <n v="117.711180952962"/>
    <n v="117.711181"/>
    <n v="3621.7376161584934"/>
  </r>
  <r>
    <x v="46"/>
    <s v="TENSIO TS AS"/>
    <n v="2020"/>
    <n v="132"/>
    <s v="Tre"/>
    <n v="95"/>
    <s v="Enkel"/>
    <s v="Simplex"/>
    <n v="100"/>
    <n v="100"/>
    <n v="0.379"/>
    <n v="0.379"/>
    <m/>
    <n v="0"/>
    <n v="107500"/>
    <n v="115.169845524373"/>
    <n v="115.16984549999999"/>
    <n v="43.649371444499998"/>
  </r>
  <r>
    <x v="46"/>
    <s v="TENSIO TS AS"/>
    <n v="2020"/>
    <n v="66"/>
    <s v="Tre"/>
    <n v="150"/>
    <s v="Dobbel"/>
    <s v="Duplex"/>
    <n v="100"/>
    <n v="100"/>
    <n v="8.41"/>
    <n v="8.41"/>
    <n v="2"/>
    <n v="2"/>
    <n v="106400"/>
    <n v="161.302401242831"/>
    <n v="150.6105345"/>
    <n v="1288.0183286306619"/>
  </r>
  <r>
    <x v="46"/>
    <s v="TENSIO TS AS"/>
    <n v="2020"/>
    <n v="66"/>
    <s v="Stål"/>
    <n v="243"/>
    <s v="Dobbel"/>
    <s v="Simplex"/>
    <n v="100"/>
    <n v="100"/>
    <n v="9.7929999999999993"/>
    <n v="9.7929999999999993"/>
    <n v="9.7899999999999991"/>
    <n v="9.7899999999999991"/>
    <n v="106300"/>
    <n v="224.27524428346899"/>
    <n v="204.99771989999999"/>
    <n v="2196.2696346948615"/>
  </r>
  <r>
    <x v="46"/>
    <s v="TENSIO TS AS"/>
    <n v="2020"/>
    <n v="66"/>
    <s v="Tre"/>
    <n v="150"/>
    <s v="Dobbel"/>
    <s v="Simplex"/>
    <n v="100"/>
    <n v="100"/>
    <n v="2.42"/>
    <n v="2.42"/>
    <n v="2.42"/>
    <n v="2.42"/>
    <n v="105900"/>
    <n v="139.91866770235899"/>
    <n v="129.2268009"/>
    <n v="338.60317583970874"/>
  </r>
  <r>
    <x v="46"/>
    <s v="TENSIO TS AS"/>
    <n v="2020"/>
    <n v="66"/>
    <s v="Stål"/>
    <n v="150"/>
    <s v="Enkel"/>
    <s v="Duplex"/>
    <n v="100"/>
    <n v="100"/>
    <n v="4.2190000000000003"/>
    <n v="4.2190000000000003"/>
    <n v="4.2190000000000003"/>
    <n v="4.2190000000000003"/>
    <n v="105800"/>
    <n v="210.92175029840101"/>
    <n v="192.20570720000001"/>
    <n v="889.87886450895394"/>
  </r>
  <r>
    <x v="46"/>
    <s v="TENSIO TS AS"/>
    <n v="2020"/>
    <n v="66"/>
    <s v="Stål"/>
    <n v="329"/>
    <s v="Enkel"/>
    <s v="Simplex"/>
    <n v="100"/>
    <n v="100"/>
    <n v="14.372999999999999"/>
    <n v="14.372999999999999"/>
    <n v="14.36"/>
    <n v="14.36"/>
    <n v="105700"/>
    <n v="182.22818456917901"/>
    <n v="162.3723344"/>
    <n v="2618.9075707606103"/>
  </r>
  <r>
    <x v="46"/>
    <s v="TENSIO TS AS"/>
    <n v="2020"/>
    <n v="66"/>
    <s v="Stål"/>
    <n v="243"/>
    <s v="Enkel"/>
    <s v="Simplex"/>
    <n v="100"/>
    <n v="100"/>
    <n v="51.646000000000001"/>
    <n v="51.646000000000001"/>
    <n v="51.997999999999998"/>
    <n v="51.997999999999998"/>
    <n v="105600"/>
    <n v="177.79435395066"/>
    <n v="158.5168295"/>
    <n v="9189.1528927424188"/>
  </r>
  <r>
    <x v="46"/>
    <s v="TENSIO TS AS"/>
    <n v="2020"/>
    <n v="66"/>
    <s v="Stål"/>
    <n v="150"/>
    <s v="Enkel"/>
    <s v="Simplex"/>
    <n v="100"/>
    <n v="100"/>
    <n v="9.1419999999999995"/>
    <n v="9.1419999999999995"/>
    <n v="9.15"/>
    <n v="9.15"/>
    <n v="105500"/>
    <n v="173.489664029767"/>
    <n v="154.7736209"/>
    <n v="1586.1922369051679"/>
  </r>
  <r>
    <x v="46"/>
    <s v="TENSIO TS AS"/>
    <n v="2020"/>
    <n v="66"/>
    <s v="Tre"/>
    <n v="329"/>
    <s v="Enkel"/>
    <s v="Simplex"/>
    <n v="100"/>
    <n v="100"/>
    <n v="2.4E-2"/>
    <n v="2.4E-2"/>
    <n v="2.4E-2"/>
    <n v="2.4E-2"/>
    <n v="105400"/>
    <n v="118.463011166832"/>
    <n v="107.1200097"/>
    <n v="2.843112268003968"/>
  </r>
  <r>
    <x v="46"/>
    <s v="TENSIO TS AS"/>
    <n v="2020"/>
    <n v="66"/>
    <s v="Tre"/>
    <n v="243"/>
    <s v="Enkel"/>
    <s v="Simplex"/>
    <n v="100"/>
    <n v="100"/>
    <n v="20.814"/>
    <n v="20.814"/>
    <n v="3.742"/>
    <n v="3.742"/>
    <n v="105400"/>
    <n v="115.930107928963"/>
    <n v="104.9174852"/>
    <n v="2224.9617712045792"/>
  </r>
  <r>
    <x v="46"/>
    <s v="TENSIO TS AS"/>
    <n v="2020"/>
    <n v="66"/>
    <s v="Tre"/>
    <n v="150"/>
    <s v="Enkel"/>
    <s v="Simplex"/>
    <n v="100"/>
    <n v="100"/>
    <n v="105.03400000000001"/>
    <n v="105.03400000000001"/>
    <n v="21.216999999999999"/>
    <n v="21.216999999999999"/>
    <n v="101600"/>
    <n v="113.470978571808"/>
    <n v="102.7791118"/>
    <n v="11022.150566098651"/>
  </r>
  <r>
    <x v="46"/>
    <s v="TENSIO TS AS"/>
    <n v="2020"/>
    <n v="66"/>
    <s v="Tre"/>
    <n v="120"/>
    <s v="Enkel"/>
    <s v="Simplex"/>
    <n v="100"/>
    <n v="100"/>
    <n v="53.359000000000002"/>
    <n v="53.359000000000002"/>
    <n v="8.8689999999999998"/>
    <n v="8.8689999999999998"/>
    <n v="101000"/>
    <n v="111.083474341562"/>
    <n v="100.70302119999999"/>
    <n v="5465.4767471233126"/>
  </r>
  <r>
    <x v="46"/>
    <s v="TENSIO TS AS"/>
    <n v="2020"/>
    <n v="66"/>
    <s v="Tre"/>
    <n v="95"/>
    <s v="Enkel"/>
    <s v="Simplex"/>
    <n v="100"/>
    <n v="100"/>
    <n v="154.94499999999999"/>
    <n v="154.94499999999999"/>
    <n v="30.475999999999999"/>
    <n v="30.475999999999999"/>
    <n v="100900"/>
    <n v="108.76550906947701"/>
    <n v="98.687399189999994"/>
    <n v="15598.259544181488"/>
  </r>
  <r>
    <x v="46"/>
    <s v="TENSIO TS AS"/>
    <n v="2020"/>
    <n v="66"/>
    <s v="Tre"/>
    <n v="70"/>
    <s v="Enkel"/>
    <s v="Simplex"/>
    <n v="0"/>
    <n v="0"/>
    <n v="0"/>
    <n v="0"/>
    <n v="2.2000000000000002"/>
    <n v="0"/>
    <n v="100900"/>
    <n v="106.447543797393"/>
    <n v="96.671777219999996"/>
    <n v="0"/>
  </r>
  <r>
    <x v="46"/>
    <s v="TENSIO TS AS"/>
    <n v="2020"/>
    <n v="66"/>
    <s v="Tre"/>
    <n v="70"/>
    <s v="Enkel"/>
    <s v="Simplex"/>
    <n v="100"/>
    <n v="100"/>
    <n v="160.96199999999999"/>
    <n v="160.96199999999999"/>
    <n v="17.783000000000001"/>
    <n v="17.783000000000001"/>
    <n v="100800"/>
    <n v="106.447543797393"/>
    <n v="96.671777219999996"/>
    <n v="15734.325061931417"/>
  </r>
  <r>
    <x v="46"/>
    <s v="TENSIO TS AS"/>
    <n v="2020"/>
    <n v="66"/>
    <s v="Stål"/>
    <n v="243"/>
    <s v="Enkel"/>
    <s v="Simplex"/>
    <n v="100"/>
    <n v="100"/>
    <n v="0"/>
    <n v="0"/>
    <m/>
    <n v="0"/>
    <n v="100600"/>
    <n v="158.516829522313"/>
    <n v="158.5168295"/>
    <n v="0"/>
  </r>
  <r>
    <x v="46"/>
    <s v="TENSIO TS AS"/>
    <n v="2020"/>
    <n v="66"/>
    <s v="Stål"/>
    <n v="120"/>
    <s v="Enkel"/>
    <s v="Simplex"/>
    <n v="100"/>
    <n v="100"/>
    <n v="0.59599999999999997"/>
    <n v="0.59599999999999997"/>
    <n v="0.59"/>
    <n v="0.59"/>
    <n v="100500"/>
    <n v="151.13943776257199"/>
    <n v="151.1394378"/>
    <n v="90.079104906717461"/>
  </r>
  <r>
    <x v="46"/>
    <s v="TENSIO TS AS"/>
    <n v="2020"/>
    <n v="66"/>
    <s v="Tre"/>
    <n v="243"/>
    <s v="Enkel"/>
    <s v="Simplex"/>
    <n v="100"/>
    <n v="100"/>
    <n v="0"/>
    <n v="0"/>
    <m/>
    <n v="0"/>
    <n v="117000"/>
    <n v="104.91748515562"/>
    <n v="104.9174852"/>
    <n v="0"/>
  </r>
  <r>
    <x v="46"/>
    <s v="TENSIO TS AS"/>
    <n v="2020"/>
    <n v="66"/>
    <s v="Tre"/>
    <n v="150"/>
    <s v="Enkel"/>
    <s v="Simplex"/>
    <n v="100"/>
    <n v="100"/>
    <n v="2.8239999999999998"/>
    <n v="2.8239999999999998"/>
    <m/>
    <n v="0"/>
    <n v="116900"/>
    <n v="102.77911180157299"/>
    <n v="102.7791118"/>
    <n v="290.24821172319997"/>
  </r>
  <r>
    <x v="46"/>
    <s v="TENSIO TS AS"/>
    <n v="2020"/>
    <n v="66"/>
    <s v="Tre"/>
    <n v="150"/>
    <s v="Enkel"/>
    <s v="Simplex"/>
    <n v="0"/>
    <n v="0"/>
    <n v="0"/>
    <n v="0"/>
    <m/>
    <n v="0"/>
    <n v="116800"/>
    <n v="102.77911180157299"/>
    <n v="102.7791118"/>
    <n v="0"/>
  </r>
  <r>
    <x v="46"/>
    <s v="TENSIO TS AS"/>
    <n v="2020"/>
    <n v="66"/>
    <s v="Tre"/>
    <n v="120"/>
    <s v="Enkel"/>
    <s v="Simplex"/>
    <n v="100"/>
    <n v="100"/>
    <n v="1.167"/>
    <n v="1.167"/>
    <m/>
    <n v="0"/>
    <n v="116700"/>
    <n v="100.703021166575"/>
    <n v="100.70302119999999"/>
    <n v="117.5204257404"/>
  </r>
  <r>
    <x v="46"/>
    <s v="TENSIO TS AS"/>
    <n v="2020"/>
    <n v="66"/>
    <s v="Tre"/>
    <n v="70"/>
    <s v="Enkel"/>
    <s v="Simplex"/>
    <n v="100"/>
    <n v="100"/>
    <n v="7.41"/>
    <n v="7.41"/>
    <m/>
    <n v="0"/>
    <n v="110400"/>
    <n v="96.671777215124294"/>
    <n v="96.671777219999996"/>
    <n v="716.33786920019998"/>
  </r>
  <r>
    <x v="46"/>
    <s v="TENSIO TS AS"/>
    <n v="2020"/>
    <n v="24"/>
    <s v="Tre"/>
    <n v="240"/>
    <s v="Enkel"/>
    <s v="Simplex"/>
    <n v="100"/>
    <n v="100"/>
    <n v="2.7"/>
    <n v="2.7"/>
    <n v="2.7"/>
    <n v="2.7"/>
    <n v="105500"/>
    <n v="80.695459093911694"/>
    <n v="80.69545909"/>
    <n v="217.87773955356158"/>
  </r>
  <r>
    <x v="47"/>
    <s v="TINFOS AS"/>
    <n v="2020"/>
    <n v="132"/>
    <s v="Stål"/>
    <n v="120"/>
    <s v="Enkel"/>
    <s v="Simplex"/>
    <n v="100"/>
    <n v="100"/>
    <n v="0.2"/>
    <n v="0.2"/>
    <n v="0.2"/>
    <n v="0.2"/>
    <n v="100700"/>
    <n v="173.18640618626199"/>
    <n v="173.18640619999999"/>
    <n v="34.637281237252402"/>
  </r>
  <r>
    <x v="48"/>
    <s v="TROLLFJORD NETT AS"/>
    <n v="2020"/>
    <n v="132"/>
    <s v="Tre"/>
    <n v="150"/>
    <s v="Enkel"/>
    <s v="Simplex"/>
    <n v="100"/>
    <n v="100"/>
    <n v="3.3140000000000001"/>
    <n v="3.3140000000000001"/>
    <m/>
    <n v="0"/>
    <n v="100600"/>
    <n v="120.331114384497"/>
    <n v="120.3311144"/>
    <n v="398.7773131216"/>
  </r>
  <r>
    <x v="48"/>
    <s v="TROLLFJORD NETT AS"/>
    <n v="2020"/>
    <n v="132"/>
    <s v="Tre"/>
    <n v="150"/>
    <s v="Enkel"/>
    <s v="Simplex"/>
    <n v="0"/>
    <n v="0"/>
    <n v="30.327000000000002"/>
    <n v="0"/>
    <m/>
    <n v="0"/>
    <n v="105400"/>
    <n v="120.331114384497"/>
    <n v="120.3311144"/>
    <n v="0"/>
  </r>
  <r>
    <x v="49"/>
    <s v="VARANGER KRAFTNETT AS"/>
    <n v="2020"/>
    <n v="132"/>
    <s v="Tre"/>
    <n v="243"/>
    <s v="Enkel"/>
    <s v="Simplex"/>
    <n v="100"/>
    <n v="100"/>
    <n v="57"/>
    <n v="57"/>
    <n v="57"/>
    <n v="57"/>
    <n v="100700"/>
    <n v="136.44370498843699"/>
    <n v="122.9510478"/>
    <n v="7777.2911843409083"/>
  </r>
  <r>
    <x v="49"/>
    <s v="VARANGER KRAFTNETT AS"/>
    <n v="2020"/>
    <n v="132"/>
    <s v="Tre"/>
    <n v="150"/>
    <s v="Enkel"/>
    <s v="Simplex"/>
    <n v="100"/>
    <n v="100"/>
    <n v="50.45"/>
    <n v="50.45"/>
    <n v="2.4500000000000002"/>
    <n v="2.4500000000000002"/>
    <n v="100600"/>
    <n v="133.43078154217099"/>
    <n v="120.3311144"/>
    <n v="6102.7989059783195"/>
  </r>
  <r>
    <x v="49"/>
    <s v="VARANGER KRAFTNETT AS"/>
    <n v="2020"/>
    <n v="132"/>
    <s v="Tre"/>
    <n v="120"/>
    <s v="Enkel"/>
    <s v="Simplex"/>
    <n v="100"/>
    <n v="100"/>
    <n v="22.5"/>
    <n v="22.5"/>
    <n v="22.5"/>
    <n v="22.5"/>
    <n v="107900"/>
    <n v="130.41785809590601"/>
    <n v="117.711181"/>
    <n v="2934.4018071578853"/>
  </r>
  <r>
    <x v="49"/>
    <s v="VARANGER KRAFTNETT AS"/>
    <n v="2020"/>
    <n v="132"/>
    <s v="Tre"/>
    <n v="95"/>
    <s v="Enkel"/>
    <s v="Simplex"/>
    <n v="100"/>
    <n v="100"/>
    <n v="129.65"/>
    <n v="129.65"/>
    <n v="4.8499999999999996"/>
    <n v="4.8499999999999996"/>
    <n v="105600"/>
    <n v="127.495322353029"/>
    <n v="115.16984549999999"/>
    <n v="14991.549031812192"/>
  </r>
  <r>
    <x v="49"/>
    <s v="VARANGER KRAFTNETT AS"/>
    <n v="2020"/>
    <n v="132"/>
    <s v="Tre"/>
    <n v="120"/>
    <s v="Enkel"/>
    <s v="Simplex"/>
    <n v="100"/>
    <n v="100"/>
    <n v="0.33"/>
    <n v="0.33"/>
    <m/>
    <n v="0"/>
    <n v="105500"/>
    <n v="117.711180952962"/>
    <n v="117.711181"/>
    <n v="38.844689729999999"/>
  </r>
  <r>
    <x v="49"/>
    <s v="VARANGER KRAFTNETT AS"/>
    <n v="2020"/>
    <n v="66"/>
    <s v="Tre"/>
    <n v="95"/>
    <s v="Enkel"/>
    <s v="Simplex"/>
    <n v="100"/>
    <n v="100"/>
    <n v="30.5"/>
    <n v="30.5"/>
    <n v="1.71"/>
    <n v="1.71"/>
    <n v="105400"/>
    <n v="108.76550906947701"/>
    <n v="98.687399189999994"/>
    <n v="3027.1992431889057"/>
  </r>
  <r>
    <x v="49"/>
    <s v="VARANGER KRAFTNETT AS"/>
    <n v="2020"/>
    <n v="66"/>
    <s v="Tre"/>
    <n v="95"/>
    <s v="Enkel"/>
    <s v="Simplex"/>
    <n v="100"/>
    <n v="100"/>
    <n v="50"/>
    <n v="50"/>
    <m/>
    <n v="0"/>
    <n v="101600"/>
    <n v="98.687399190849803"/>
    <n v="98.687399189999994"/>
    <n v="4934.3699594999998"/>
  </r>
  <r>
    <x v="49"/>
    <s v="VARANGER KRAFTNETT AS"/>
    <n v="2020"/>
    <n v="66"/>
    <s v="Tre"/>
    <n v="70"/>
    <s v="Enkel"/>
    <s v="Simplex"/>
    <n v="100"/>
    <n v="100"/>
    <n v="19.2"/>
    <n v="19.2"/>
    <m/>
    <n v="0"/>
    <n v="101000"/>
    <n v="96.671777215124294"/>
    <n v="96.671777219999996"/>
    <n v="1856.0981226239999"/>
  </r>
  <r>
    <x v="50"/>
    <s v="VESTERÅLSKRAFT NETT AS"/>
    <n v="2020"/>
    <n v="66"/>
    <s v="Tre"/>
    <n v="70"/>
    <s v="Enkel"/>
    <s v="Simplex"/>
    <n v="100"/>
    <n v="100"/>
    <n v="5.6"/>
    <n v="5.6"/>
    <n v="0.9"/>
    <n v="0.9"/>
    <n v="117000"/>
    <n v="106.447543797393"/>
    <n v="96.671777219999996"/>
    <n v="550.16014235165358"/>
  </r>
  <r>
    <x v="50"/>
    <s v="VESTERÅLSKRAFT NETT AS"/>
    <n v="2020"/>
    <n v="66"/>
    <s v="Tre"/>
    <n v="95"/>
    <s v="Enkel"/>
    <s v="Simplex"/>
    <n v="100"/>
    <n v="100"/>
    <n v="42.2"/>
    <n v="42.2"/>
    <n v="1.95"/>
    <n v="1.95"/>
    <n v="116800"/>
    <n v="98.687399190849803"/>
    <n v="98.687399189999994"/>
    <n v="4164.608245819657"/>
  </r>
  <r>
    <x v="50"/>
    <s v="VESTERÅLSKRAFT NETT AS"/>
    <n v="2020"/>
    <n v="66"/>
    <s v="Tre"/>
    <n v="70"/>
    <s v="Enkel"/>
    <s v="Simplex"/>
    <n v="100"/>
    <n v="100"/>
    <n v="53.5"/>
    <n v="53.5"/>
    <n v="3.8"/>
    <n v="3.8"/>
    <n v="109700"/>
    <n v="96.671777215124294"/>
    <n v="96.671777219999996"/>
    <n v="5171.9400812514723"/>
  </r>
  <r>
    <x v="51"/>
    <s v="VEST-TELEMARK KRAFTLAG AS"/>
    <n v="2020"/>
    <n v="66"/>
    <s v="Tre"/>
    <n v="95"/>
    <s v="Dobbel"/>
    <s v="Simplex"/>
    <n v="100"/>
    <n v="100"/>
    <n v="0.85"/>
    <n v="0.85"/>
    <n v="0.5"/>
    <n v="0.5"/>
    <n v="109600"/>
    <n v="133.78109878627501"/>
    <n v="123.70298889999999"/>
    <n v="110.1865955081375"/>
  </r>
  <r>
    <x v="51"/>
    <s v="VEST-TELEMARK KRAFTLAG AS"/>
    <n v="2020"/>
    <n v="66"/>
    <s v="Tre"/>
    <n v="120"/>
    <s v="Enkel"/>
    <s v="Simplex"/>
    <n v="100"/>
    <n v="100"/>
    <n v="72.680000000000007"/>
    <n v="72.680000000000007"/>
    <n v="18.399999999999999"/>
    <n v="18.399999999999999"/>
    <n v="105400"/>
    <n v="111.083474341562"/>
    <n v="100.70302119999999"/>
    <n v="7510.095918620741"/>
  </r>
  <r>
    <x v="51"/>
    <s v="VEST-TELEMARK KRAFTLAG AS"/>
    <n v="2020"/>
    <n v="66"/>
    <s v="Tre"/>
    <n v="95"/>
    <s v="Enkel"/>
    <s v="Simplex"/>
    <n v="50"/>
    <n v="50"/>
    <n v="14"/>
    <n v="7"/>
    <n v="1"/>
    <n v="0.5"/>
    <n v="105500"/>
    <n v="108.76550906947701"/>
    <n v="98.687399189999994"/>
    <n v="695.85084926973843"/>
  </r>
  <r>
    <x v="51"/>
    <s v="VEST-TELEMARK KRAFTLAG AS"/>
    <n v="2020"/>
    <n v="66"/>
    <s v="Tre"/>
    <n v="70"/>
    <s v="Enkel"/>
    <s v="Simplex"/>
    <n v="100"/>
    <n v="100"/>
    <n v="4.47"/>
    <n v="4.47"/>
    <n v="1"/>
    <n v="1"/>
    <n v="100700"/>
    <n v="106.447543797393"/>
    <n v="96.671777219999996"/>
    <n v="441.89861075079295"/>
  </r>
  <r>
    <x v="51"/>
    <s v="VEST-TELEMARK KRAFTLAG AS"/>
    <n v="2020"/>
    <n v="66"/>
    <s v="Stål"/>
    <n v="243"/>
    <s v="Enkel"/>
    <s v="Simplex"/>
    <n v="100"/>
    <n v="100"/>
    <n v="3.25"/>
    <n v="3.25"/>
    <m/>
    <n v="0"/>
    <n v="100600"/>
    <n v="158.516829522313"/>
    <n v="158.5168295"/>
    <n v="515.17969587499999"/>
  </r>
  <r>
    <x v="51"/>
    <s v="VEST-TELEMARK KRAFTLAG AS"/>
    <n v="2020"/>
    <n v="66"/>
    <s v="Tre"/>
    <n v="243"/>
    <s v="Enkel"/>
    <s v="Simplex"/>
    <n v="100"/>
    <n v="100"/>
    <n v="1.19"/>
    <n v="1.19"/>
    <m/>
    <n v="0"/>
    <m/>
    <n v="104.91748515562"/>
    <n v="104.9174852"/>
    <n v="124.851807388"/>
  </r>
  <r>
    <x v="52"/>
    <s v="VOSS ENERGI NETT AS"/>
    <n v="2020"/>
    <n v="132"/>
    <s v="Tre"/>
    <n v="243"/>
    <s v="Enkel"/>
    <s v="Simplex"/>
    <n v="100"/>
    <n v="100"/>
    <n v="0.8"/>
    <n v="0.8"/>
    <n v="0.8"/>
    <n v="0.8"/>
    <m/>
    <n v="136.44370498843699"/>
    <n v="122.9510478"/>
    <n v="109.15496399074959"/>
  </r>
  <r>
    <x v="52"/>
    <s v="VOSS ENERGI NETT AS"/>
    <n v="2020"/>
    <n v="132"/>
    <s v="Tre"/>
    <n v="120"/>
    <s v="Enkel"/>
    <s v="Simplex"/>
    <n v="100"/>
    <n v="100"/>
    <n v="11.3"/>
    <n v="11.3"/>
    <n v="11.3"/>
    <n v="11.3"/>
    <m/>
    <n v="130.41785809590601"/>
    <n v="117.711181"/>
    <n v="1473.721796483738"/>
  </r>
  <r>
    <x v="52"/>
    <s v="VOSS ENERGI NETT AS"/>
    <n v="2020"/>
    <n v="66"/>
    <s v="Stål"/>
    <n v="95"/>
    <s v="Dobbel"/>
    <s v="Simplex"/>
    <n v="100"/>
    <n v="100"/>
    <n v="11.1"/>
    <n v="11.1"/>
    <n v="11.1"/>
    <n v="11.1"/>
    <m/>
    <n v="207.916656935784"/>
    <n v="190.27499119999999"/>
    <n v="2307.8748919872023"/>
  </r>
  <r>
    <x v="52"/>
    <s v="VOSS ENERGI NETT AS"/>
    <n v="2020"/>
    <n v="66"/>
    <s v="Stål"/>
    <n v="70"/>
    <s v="Dobbel"/>
    <s v="Simplex"/>
    <n v="100"/>
    <n v="100"/>
    <n v="12.6"/>
    <n v="12.6"/>
    <n v="12.6"/>
    <n v="12.6"/>
    <m/>
    <n v="202.62415722771101"/>
    <n v="185.5117415"/>
    <n v="2553.0643810691586"/>
  </r>
  <r>
    <x v="52"/>
    <s v="VOSS ENERGI NETT AS"/>
    <n v="2020"/>
    <n v="66"/>
    <s v="Stål"/>
    <n v="70"/>
    <s v="Enkel"/>
    <s v="Simplex"/>
    <n v="100"/>
    <n v="100"/>
    <n v="1.1000000000000001"/>
    <n v="1.1000000000000001"/>
    <n v="1.1000000000000001"/>
    <n v="1.1000000000000001"/>
    <m/>
    <n v="161.195187207912"/>
    <n v="144.08277150000001"/>
    <n v="177.31470592870321"/>
  </r>
  <r>
    <x v="53"/>
    <s v="YMBER NETT AS"/>
    <n v="2020"/>
    <n v="66"/>
    <s v="Tre"/>
    <n v="95"/>
    <s v="Enkel"/>
    <s v="Simplex"/>
    <n v="100"/>
    <n v="100"/>
    <n v="21"/>
    <n v="21"/>
    <n v="2"/>
    <n v="2"/>
    <m/>
    <n v="108.76550906947701"/>
    <n v="98.687399189999994"/>
    <n v="2092.5916027489538"/>
  </r>
  <r>
    <x v="53"/>
    <s v="YMBER NETT AS"/>
    <n v="2020"/>
    <n v="66"/>
    <s v="Tre"/>
    <n v="95"/>
    <s v="Enkel"/>
    <s v="Simplex"/>
    <n v="100"/>
    <n v="100"/>
    <n v="116.76"/>
    <n v="116.76"/>
    <m/>
    <n v="0"/>
    <m/>
    <n v="98.687399190849803"/>
    <n v="98.687399189999994"/>
    <n v="11522.7407294244"/>
  </r>
  <r>
    <x v="53"/>
    <s v="YMBER NETT AS"/>
    <n v="2020"/>
    <n v="66"/>
    <s v="Tre"/>
    <n v="70"/>
    <s v="Enkel"/>
    <s v="Simplex"/>
    <n v="100"/>
    <n v="100"/>
    <n v="158.24"/>
    <n v="158.24"/>
    <m/>
    <n v="0"/>
    <m/>
    <n v="96.671777215124294"/>
    <n v="96.671777219999996"/>
    <n v="15297.3420272928"/>
  </r>
  <r>
    <x v="54"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7">
  <r>
    <x v="0"/>
    <s v="AGDER ENERGI NETT AS"/>
    <n v="2020"/>
    <n v="66"/>
    <s v="Finså"/>
    <s v="Avgr. Konstali"/>
    <s v="225"/>
    <n v="725"/>
    <b v="0"/>
    <n v="1"/>
    <n v="21.2"/>
    <n v="32.552499999999995"/>
    <n v="0"/>
    <n v="53.752499999999998"/>
  </r>
  <r>
    <x v="0"/>
    <s v="AGDER ENERGI NETT AS"/>
    <n v="2020"/>
    <n v="132"/>
    <s v="Avg Leivoll"/>
    <s v="Leivoll"/>
    <s v="141"/>
    <n v="459"/>
    <b v="0"/>
    <n v="1"/>
    <n v="21.2"/>
    <n v="20.609100000000002"/>
    <n v="0"/>
    <n v="41.809100000000001"/>
  </r>
  <r>
    <x v="0"/>
    <s v="AGDER ENERGI NETT AS"/>
    <n v="2020"/>
    <n v="132"/>
    <s v="Vallemoen"/>
    <s v="Ramslandsvågen"/>
    <s v="113"/>
    <n v="717"/>
    <b v="0"/>
    <n v="1"/>
    <n v="21.2"/>
    <n v="32.193300000000001"/>
    <n v="0"/>
    <n v="53.393299999999996"/>
  </r>
  <r>
    <x v="0"/>
    <s v="AGDER ENERGI NETT AS"/>
    <n v="2020"/>
    <n v="132"/>
    <s v="Bjelland"/>
    <s v="Kristiansand"/>
    <s v="140"/>
    <n v="388"/>
    <b v="0"/>
    <n v="1"/>
    <n v="21.2"/>
    <n v="17.421199999999999"/>
    <n v="0"/>
    <n v="38.621200000000002"/>
  </r>
  <r>
    <x v="0"/>
    <s v="AGDER ENERGI NETT AS"/>
    <n v="2020"/>
    <n v="132"/>
    <s v="Havik"/>
    <s v="Vanse"/>
    <s v="218, 132"/>
    <n v="1836"/>
    <b v="0"/>
    <n v="2"/>
    <n v="42.4"/>
    <n v="82.436400000000006"/>
    <n v="0"/>
    <n v="124.8364"/>
  </r>
  <r>
    <x v="0"/>
    <s v="AGDER ENERGI NETT AS"/>
    <n v="2020"/>
    <n v="132"/>
    <s v="Lyngdal"/>
    <s v="Vallemoen"/>
    <s v=""/>
    <n v="300"/>
    <b v="0"/>
    <n v="1"/>
    <n v="21.2"/>
    <n v="13.469999999999999"/>
    <n v="0"/>
    <n v="34.67"/>
  </r>
  <r>
    <x v="0"/>
    <s v="AGDER ENERGI NETT AS"/>
    <n v="2020"/>
    <n v="132"/>
    <s v="Øye"/>
    <s v="Lista Vindpark"/>
    <s v="222, 223"/>
    <n v="812"/>
    <b v="0"/>
    <n v="2"/>
    <n v="42.4"/>
    <n v="36.458800000000004"/>
    <n v="0"/>
    <n v="78.858800000000002"/>
  </r>
  <r>
    <x v="0"/>
    <s v="AGDER ENERGI NETT AS"/>
    <n v="2020"/>
    <n v="132"/>
    <s v="Øye"/>
    <s v="Lyngdal"/>
    <s v="143, 220"/>
    <n v="1000"/>
    <b v="0"/>
    <n v="2"/>
    <n v="42.4"/>
    <n v="44.9"/>
    <n v="0"/>
    <n v="87.3"/>
  </r>
  <r>
    <x v="0"/>
    <s v="AGDER ENERGI NETT AS"/>
    <n v="2020"/>
    <n v="132"/>
    <s v="Akland"/>
    <s v="Holt"/>
    <s v="152"/>
    <n v="1305"/>
    <b v="0"/>
    <n v="2"/>
    <n v="42.4"/>
    <n v="58.594499999999996"/>
    <n v="0"/>
    <n v="100.99449999999999"/>
  </r>
  <r>
    <x v="0"/>
    <s v="AGDER ENERGI NETT AS"/>
    <n v="2020"/>
    <n v="132"/>
    <s v="Senumstad"/>
    <s v="Fjære"/>
    <s v="151"/>
    <n v="510"/>
    <b v="0"/>
    <n v="1"/>
    <n v="21.2"/>
    <n v="22.899000000000001"/>
    <n v="0"/>
    <n v="44.099000000000004"/>
  </r>
  <r>
    <x v="1"/>
    <s v="ARVA AS"/>
    <n v="2020"/>
    <n v="66"/>
    <s v="Åsen (M73-74)"/>
    <s v="Gillesvåg"/>
    <s v="62107"/>
    <n v="671"/>
    <b v="0"/>
    <n v="1"/>
    <n v="21.2"/>
    <n v="30.1279"/>
    <n v="0"/>
    <n v="51.3279"/>
  </r>
  <r>
    <x v="1"/>
    <s v="ARVA AS"/>
    <n v="2020"/>
    <n v="66"/>
    <s v="Fauske (Fjordspenn)"/>
    <s v="Rognan"/>
    <s v="62102"/>
    <n v="1274"/>
    <b v="1"/>
    <n v="1"/>
    <n v="21.2"/>
    <n v="57.202599999999997"/>
    <n v="123.1"/>
    <n v="201.50259999999997"/>
  </r>
  <r>
    <x v="1"/>
    <s v="ARVA AS"/>
    <n v="2020"/>
    <n v="66"/>
    <s v="Gillesvåg (M17-18 Fjordspenn)"/>
    <s v="Hopen"/>
    <s v="62111"/>
    <n v="1109"/>
    <b v="1"/>
    <n v="1"/>
    <n v="21.2"/>
    <n v="49.7941"/>
    <n v="123.1"/>
    <n v="194.0941"/>
  </r>
  <r>
    <x v="1"/>
    <s v="ARVA AS"/>
    <n v="2020"/>
    <n v="132"/>
    <s v="Kviteberg"/>
    <s v="Overgang luft/kabel Goullasjåkka"/>
    <s v="200"/>
    <n v="2100"/>
    <b v="0"/>
    <n v="1"/>
    <n v="21.2"/>
    <n v="94.29"/>
    <n v="0"/>
    <n v="115.49000000000001"/>
  </r>
  <r>
    <x v="1"/>
    <s v="ARVA AS"/>
    <n v="2020"/>
    <n v="132"/>
    <s v="Selnes-1"/>
    <s v="Avgreining Sandvika-1"/>
    <s v="221"/>
    <n v="2346"/>
    <b v="0"/>
    <n v="1"/>
    <n v="21.2"/>
    <n v="105.33540000000001"/>
    <n v="0"/>
    <n v="126.53540000000001"/>
  </r>
  <r>
    <x v="1"/>
    <s v="ARVA AS"/>
    <n v="2020"/>
    <n v="132"/>
    <s v="Selnes-2"/>
    <s v="Avgreining Sandvika-2"/>
    <s v="206"/>
    <n v="2468"/>
    <b v="0"/>
    <n v="1"/>
    <n v="21.2"/>
    <n v="110.81319999999999"/>
    <n v="0"/>
    <n v="132.01319999999998"/>
  </r>
  <r>
    <x v="1"/>
    <s v="ARVA AS"/>
    <n v="2020"/>
    <n v="132"/>
    <s v="Fauske (Fjordspenn)"/>
    <s v="Rognan"/>
    <s v="62089"/>
    <n v="1339"/>
    <b v="1"/>
    <n v="1"/>
    <n v="21.2"/>
    <n v="60.121099999999998"/>
    <n v="123.1"/>
    <n v="204.4211"/>
  </r>
  <r>
    <x v="1"/>
    <s v="ARVA AS"/>
    <n v="2020"/>
    <n v="132"/>
    <s v="Fauske"/>
    <s v="Tjønndal"/>
    <s v="62145"/>
    <n v="503"/>
    <b v="0"/>
    <n v="1"/>
    <n v="21.2"/>
    <n v="22.584699999999998"/>
    <n v="0"/>
    <n v="43.784700000000001"/>
  </r>
  <r>
    <x v="1"/>
    <s v="ARVA AS"/>
    <n v="2020"/>
    <n v="132"/>
    <s v="Sulis"/>
    <s v="Sjønstå I"/>
    <s v="62183"/>
    <n v="165"/>
    <b v="0"/>
    <n v="1"/>
    <n v="21.2"/>
    <n v="7.4085000000000001"/>
    <n v="0"/>
    <n v="28.608499999999999"/>
  </r>
  <r>
    <x v="1"/>
    <s v="ARVA AS"/>
    <n v="2020"/>
    <n v="132"/>
    <s v="Sjønstå (M1-22/M23-106)"/>
    <s v="Valljord"/>
    <s v="62165"/>
    <n v="842"/>
    <b v="0"/>
    <n v="1"/>
    <n v="21.2"/>
    <n v="37.805799999999998"/>
    <n v="0"/>
    <n v="59.005799999999994"/>
  </r>
  <r>
    <x v="1"/>
    <s v="ARVA AS"/>
    <n v="2020"/>
    <n v="132"/>
    <s v="Sjønstå (M1-21)"/>
    <s v="Fauske"/>
    <s v="62158"/>
    <n v="796"/>
    <b v="0"/>
    <n v="1"/>
    <n v="21.2"/>
    <n v="35.740400000000001"/>
    <n v="0"/>
    <n v="56.940399999999997"/>
  </r>
  <r>
    <x v="1"/>
    <s v="ARVA AS"/>
    <n v="2020"/>
    <n v="132"/>
    <s v="Svartisen"/>
    <s v="Halsa"/>
    <s v="91129"/>
    <n v="545"/>
    <b v="0"/>
    <n v="1"/>
    <n v="21.2"/>
    <n v="24.470500000000001"/>
    <n v="0"/>
    <n v="45.670500000000004"/>
  </r>
  <r>
    <x v="1"/>
    <s v="ARVA AS"/>
    <n v="2020"/>
    <n v="132"/>
    <s v="Glomfjord (Fjordspenn)"/>
    <s v="Enga"/>
    <s v="56332"/>
    <n v="2782"/>
    <b v="0"/>
    <n v="1"/>
    <n v="21.2"/>
    <n v="124.9118"/>
    <n v="0"/>
    <n v="146.11179999999999"/>
  </r>
  <r>
    <x v="1"/>
    <s v="ARVA AS"/>
    <n v="2020"/>
    <n v="132"/>
    <s v="Smibelg (M682-683 Fjordspenn)"/>
    <s v="Sjona"/>
    <s v="56386"/>
    <n v="699"/>
    <b v="1"/>
    <m/>
    <n v="0"/>
    <n v="31.385099999999998"/>
    <n v="0"/>
    <n v="31.385099999999998"/>
  </r>
  <r>
    <x v="1"/>
    <s v="ARVA AS"/>
    <n v="2020"/>
    <n v="132"/>
    <s v="Sundsfjord (M254-255 Fjordspenn)"/>
    <s v="Hopen"/>
    <s v="62213"/>
    <n v="1070"/>
    <b v="1"/>
    <n v="1"/>
    <n v="21.2"/>
    <n v="48.042999999999999"/>
    <n v="123.1"/>
    <n v="192.34299999999999"/>
  </r>
  <r>
    <x v="1"/>
    <s v="ARVA AS"/>
    <n v="2020"/>
    <n v="132"/>
    <s v="Enga (Fjordspenn)"/>
    <s v="Halsa"/>
    <s v="56330"/>
    <n v="2007"/>
    <b v="1"/>
    <n v="1"/>
    <n v="21.2"/>
    <n v="90.1143"/>
    <n v="123.1"/>
    <n v="234.4143"/>
  </r>
  <r>
    <x v="1"/>
    <s v="ARVA AS"/>
    <n v="2020"/>
    <n v="132"/>
    <s v="Halsa (Fjordspenn)"/>
    <s v="Reppa"/>
    <s v="56348"/>
    <n v="2692"/>
    <b v="1"/>
    <n v="1"/>
    <n v="21.2"/>
    <n v="120.8708"/>
    <n v="123.1"/>
    <n v="265.17079999999999"/>
  </r>
  <r>
    <x v="1"/>
    <s v="ARVA AS"/>
    <n v="2020"/>
    <n v="132"/>
    <s v="Sjønstå (M22-23 Fjordspenn)"/>
    <s v="Valljord"/>
    <s v="62166"/>
    <n v="1074"/>
    <b v="0"/>
    <n v="1"/>
    <n v="21.2"/>
    <n v="48.2226"/>
    <n v="0"/>
    <n v="69.422600000000003"/>
  </r>
  <r>
    <x v="1"/>
    <s v="ARVA AS"/>
    <n v="2020"/>
    <n v="132"/>
    <s v="Hopen"/>
    <s v="Messiosen"/>
    <s v="62116"/>
    <n v="473"/>
    <b v="0"/>
    <m/>
    <n v="0"/>
    <n v="21.237699999999997"/>
    <n v="0"/>
    <n v="21.237699999999997"/>
  </r>
  <r>
    <x v="2"/>
    <s v="BKK NETT AS"/>
    <n v="2020"/>
    <n v="66"/>
    <s v="granvin"/>
    <s v="bu"/>
    <s v="346"/>
    <n v="1939"/>
    <b v="1"/>
    <n v="1"/>
    <n v="21.2"/>
    <n v="87.061099999999996"/>
    <n v="123.1"/>
    <n v="231.36109999999999"/>
  </r>
  <r>
    <x v="2"/>
    <s v="BKK NETT AS"/>
    <n v="2020"/>
    <n v="66"/>
    <s v="Hålandsfoss"/>
    <s v="Fossedal"/>
    <s v="264694"/>
    <n v="1242"/>
    <b v="0"/>
    <n v="1"/>
    <n v="21.2"/>
    <n v="55.765799999999999"/>
    <n v="0"/>
    <n v="76.965800000000002"/>
  </r>
  <r>
    <x v="2"/>
    <s v="BKK NETT AS"/>
    <n v="2020"/>
    <n v="132"/>
    <s v="frøyset 1"/>
    <s v="Sandøy - mongstad"/>
    <s v="58122, 58058"/>
    <n v="1298"/>
    <b v="0"/>
    <n v="2"/>
    <n v="42.4"/>
    <n v="58.280200000000001"/>
    <n v="0"/>
    <n v="100.6802"/>
  </r>
  <r>
    <x v="2"/>
    <s v="BKK NETT AS"/>
    <n v="2020"/>
    <n v="132"/>
    <s v="Sande"/>
    <s v="Hålandsfoss"/>
    <s v="377944"/>
    <n v="473"/>
    <b v="0"/>
    <n v="1"/>
    <n v="21.2"/>
    <n v="21.237699999999997"/>
    <n v="0"/>
    <n v="42.437699999999992"/>
  </r>
  <r>
    <x v="2"/>
    <s v="BKK NETT AS"/>
    <n v="2020"/>
    <n v="132"/>
    <s v="Stakaldefoss"/>
    <s v="Sande"/>
    <s v="377945"/>
    <n v="687"/>
    <b v="0"/>
    <n v="1"/>
    <n v="21.2"/>
    <n v="30.846300000000003"/>
    <n v="0"/>
    <n v="52.046300000000002"/>
  </r>
  <r>
    <x v="2"/>
    <s v="BKK NETT AS"/>
    <n v="2020"/>
    <n v="132"/>
    <s v="Øystese"/>
    <s v="Ålvik"/>
    <s v="228"/>
    <n v="656"/>
    <b v="1"/>
    <n v="1"/>
    <n v="21.2"/>
    <n v="29.4544"/>
    <n v="123.1"/>
    <n v="173.75439999999998"/>
  </r>
  <r>
    <x v="2"/>
    <s v="BKK NETT AS"/>
    <n v="2020"/>
    <n v="300"/>
    <s v="Fana"/>
    <s v="Litlesotra"/>
    <s v="182,57926"/>
    <n v="1860"/>
    <b v="1"/>
    <n v="2"/>
    <n v="42.4"/>
    <n v="83.513999999999996"/>
    <n v="246.2"/>
    <n v="372.11399999999998"/>
  </r>
  <r>
    <x v="2"/>
    <s v="BKK NETT AS"/>
    <n v="2020"/>
    <n v="300"/>
    <s v="Arna 2"/>
    <s v="Dale"/>
    <s v="195,203"/>
    <n v="4484"/>
    <b v="1"/>
    <n v="3"/>
    <n v="63.599999999999994"/>
    <n v="201.33159999999998"/>
    <n v="369.29999999999995"/>
    <n v="634.23159999999996"/>
  </r>
  <r>
    <x v="2"/>
    <s v="BKK NETT AS"/>
    <n v="2020"/>
    <n v="300"/>
    <s v="Evanger"/>
    <s v="Modalen"/>
    <s v="57814, 57813"/>
    <n v="1963"/>
    <b v="0"/>
    <n v="2"/>
    <n v="42.4"/>
    <n v="88.1387"/>
    <n v="0"/>
    <n v="130.53870000000001"/>
  </r>
  <r>
    <x v="2"/>
    <s v="BKK NETT AS"/>
    <n v="2020"/>
    <n v="300"/>
    <s v="fana"/>
    <s v="samnanger"/>
    <s v="194"/>
    <n v="5720"/>
    <b v="1"/>
    <n v="1"/>
    <n v="21.2"/>
    <n v="256.82799999999997"/>
    <n v="123.1"/>
    <n v="401.12799999999993"/>
  </r>
  <r>
    <x v="2"/>
    <s v="BKK NETT AS"/>
    <n v="2020"/>
    <n v="300"/>
    <s v="Evanger"/>
    <s v="Samnanger"/>
    <s v="57793,57794"/>
    <n v="3291"/>
    <b v="0"/>
    <n v="6"/>
    <n v="127.19999999999999"/>
    <n v="147.76589999999999"/>
    <n v="0"/>
    <n v="274.96589999999998"/>
  </r>
  <r>
    <x v="2"/>
    <s v="BKK NETT AS"/>
    <n v="2020"/>
    <n v="132"/>
    <s v="dale"/>
    <s v="ravneberget"/>
    <s v="201,264"/>
    <n v="2689"/>
    <b v="1"/>
    <n v="2"/>
    <n v="42.4"/>
    <n v="120.73609999999999"/>
    <n v="246.2"/>
    <n v="409.33609999999999"/>
  </r>
  <r>
    <x v="2"/>
    <s v="BKK NETT AS"/>
    <n v="2020"/>
    <n v="132"/>
    <s v="Matre"/>
    <s v="Osterøy"/>
    <s v="215"/>
    <n v="4481"/>
    <b v="1"/>
    <n v="6"/>
    <n v="127.19999999999999"/>
    <n v="201.1969"/>
    <n v="738.59999999999991"/>
    <n v="1066.9968999999999"/>
  </r>
  <r>
    <x v="2"/>
    <s v="BKK NETT AS"/>
    <n v="2020"/>
    <n v="132"/>
    <s v="Osterøy"/>
    <s v="Jordal"/>
    <s v="183"/>
    <n v="2160"/>
    <b v="1"/>
    <n v="1"/>
    <n v="21.2"/>
    <n v="96.984000000000009"/>
    <n v="123.1"/>
    <n v="241.28399999999999"/>
  </r>
  <r>
    <x v="2"/>
    <s v="BKK NETT AS"/>
    <n v="2020"/>
    <n v="300"/>
    <s v="Arna 1"/>
    <s v="Dale"/>
    <s v="202"/>
    <n v="1472"/>
    <b v="1"/>
    <n v="1"/>
    <n v="21.2"/>
    <n v="66.092799999999997"/>
    <n v="123.1"/>
    <n v="210.39279999999999"/>
  </r>
  <r>
    <x v="2"/>
    <s v="BKK NETT AS"/>
    <n v="2020"/>
    <n v="300"/>
    <s v="Dale"/>
    <s v="Evanger"/>
    <s v="197,196"/>
    <n v="5020"/>
    <b v="1"/>
    <n v="5"/>
    <n v="106"/>
    <n v="225.39799999999997"/>
    <n v="615.5"/>
    <n v="946.89799999999991"/>
  </r>
  <r>
    <x v="2"/>
    <s v="BKK NETT AS"/>
    <n v="2020"/>
    <n v="300"/>
    <s v="kollsnes"/>
    <s v="litlesotra"/>
    <s v="57950"/>
    <n v="995"/>
    <b v="0"/>
    <n v="1"/>
    <n v="21.2"/>
    <n v="44.6755"/>
    <n v="0"/>
    <n v="65.875500000000002"/>
  </r>
  <r>
    <x v="2"/>
    <s v="BKK NETT AS"/>
    <n v="2020"/>
    <n v="132"/>
    <s v="meland"/>
    <s v="seim"/>
    <s v="57943"/>
    <n v="784"/>
    <b v="0"/>
    <n v="1"/>
    <n v="21.2"/>
    <n v="35.201599999999999"/>
    <n v="0"/>
    <n v="56.401600000000002"/>
  </r>
  <r>
    <x v="2"/>
    <s v="BKK NETT AS"/>
    <n v="2020"/>
    <n v="132"/>
    <s v="askøy 1"/>
    <s v="jordal"/>
    <s v="271"/>
    <n v="689"/>
    <b v="0"/>
    <n v="1"/>
    <n v="21.2"/>
    <n v="30.936099999999996"/>
    <n v="0"/>
    <n v="52.136099999999999"/>
  </r>
  <r>
    <x v="2"/>
    <s v="BKK NETT AS"/>
    <n v="2020"/>
    <n v="132"/>
    <s v="dale"/>
    <s v="myster"/>
    <s v="209, 207"/>
    <n v="2886"/>
    <b v="1"/>
    <n v="3"/>
    <n v="63.599999999999994"/>
    <n v="129.5814"/>
    <n v="369.29999999999995"/>
    <n v="562.48139999999989"/>
  </r>
  <r>
    <x v="2"/>
    <s v="BKK NETT AS"/>
    <n v="2020"/>
    <n v="132"/>
    <s v="kartveit"/>
    <s v="meland"/>
    <s v="6"/>
    <n v="550"/>
    <b v="0"/>
    <n v="1"/>
    <n v="21.2"/>
    <n v="24.695"/>
    <n v="0"/>
    <n v="45.894999999999996"/>
  </r>
  <r>
    <x v="2"/>
    <s v="BKK NETT AS"/>
    <n v="2020"/>
    <n v="132"/>
    <s v="matre"/>
    <s v="myster"/>
    <s v="223"/>
    <n v="1405"/>
    <b v="0"/>
    <n v="1"/>
    <n v="21.2"/>
    <n v="63.084499999999998"/>
    <n v="0"/>
    <n v="84.284499999999994"/>
  </r>
  <r>
    <x v="2"/>
    <s v="BKK NETT AS"/>
    <n v="2020"/>
    <n v="132"/>
    <s v="kartveit"/>
    <s v="merkesvik"/>
    <s v="57956"/>
    <n v="497"/>
    <b v="0"/>
    <n v="1"/>
    <n v="21.2"/>
    <n v="22.315300000000001"/>
    <n v="0"/>
    <n v="43.515299999999996"/>
  </r>
  <r>
    <x v="3"/>
    <s v="EIDEFOSS NETT AS"/>
    <n v="2020"/>
    <n v="66"/>
    <s v="Vågåmo"/>
    <s v="Dombås II"/>
    <s v="61313"/>
    <n v="523"/>
    <b v="0"/>
    <n v="1"/>
    <n v="21.2"/>
    <n v="23.482700000000001"/>
    <n v="0"/>
    <n v="44.682699999999997"/>
  </r>
  <r>
    <x v="4"/>
    <s v="ELVIA AS"/>
    <n v="2020"/>
    <n v="66"/>
    <s v="Kikut-Lystad"/>
    <s v="Kikut-Lystad"/>
    <s v="71793"/>
    <n v="558"/>
    <b v="1"/>
    <m/>
    <n v="0"/>
    <n v="25.054200000000002"/>
    <n v="0"/>
    <n v="25.054200000000002"/>
  </r>
  <r>
    <x v="4"/>
    <s v="ELVIA AS"/>
    <n v="2020"/>
    <n v="66"/>
    <s v="Follo - Nystuen"/>
    <s v="Follo - Nystuen"/>
    <s v="71794"/>
    <n v="436"/>
    <b v="1"/>
    <m/>
    <n v="0"/>
    <n v="19.5764"/>
    <n v="0"/>
    <n v="19.5764"/>
  </r>
  <r>
    <x v="4"/>
    <s v="ELVIA AS"/>
    <n v="2020"/>
    <n v="132"/>
    <s v="Åbjøra"/>
    <s v="Tonsåsen"/>
    <s v="130"/>
    <n v="518"/>
    <b v="0"/>
    <n v="1"/>
    <n v="21.2"/>
    <n v="23.258199999999999"/>
    <n v="0"/>
    <n v="44.458199999999998"/>
  </r>
  <r>
    <x v="5"/>
    <s v="HAMMERFEST ENERGI NETT AS"/>
    <n v="2020"/>
    <n v="66"/>
    <s v="porsa"/>
    <s v="sandøybotn"/>
    <s v="67511"/>
    <n v="1260"/>
    <b v="0"/>
    <n v="1"/>
    <n v="21.2"/>
    <n v="56.573999999999998"/>
    <n v="0"/>
    <n v="77.774000000000001"/>
  </r>
  <r>
    <x v="5"/>
    <s v="HAMMERFEST ENERGI NETT AS"/>
    <n v="2020"/>
    <n v="132"/>
    <s v="kvaløya"/>
    <s v="fastlandet"/>
    <s v="65661"/>
    <n v="1247"/>
    <b v="0"/>
    <n v="1"/>
    <n v="21.2"/>
    <n v="55.990300000000005"/>
    <n v="0"/>
    <n v="77.190300000000008"/>
  </r>
  <r>
    <x v="5"/>
    <s v="HAMMERFEST ENERGI NETT AS"/>
    <n v="2020"/>
    <n v="132"/>
    <s v="skaidi trafostasjon"/>
    <s v="Hyggevatn trafo"/>
    <s v="65659"/>
    <n v="1250"/>
    <b v="0"/>
    <n v="1"/>
    <n v="21.2"/>
    <n v="56.125"/>
    <n v="0"/>
    <n v="77.325000000000003"/>
  </r>
  <r>
    <x v="6"/>
    <s v="HAUGALAND KRAFT NETT AS"/>
    <n v="2020"/>
    <n v="66"/>
    <s v="Langeland"/>
    <s v="Stussvik"/>
    <s v="63518"/>
    <n v="700"/>
    <b v="0"/>
    <n v="1"/>
    <n v="21.2"/>
    <n v="31.429999999999996"/>
    <n v="0"/>
    <n v="52.629999999999995"/>
  </r>
  <r>
    <x v="6"/>
    <s v="HAUGALAND KRAFT NETT AS"/>
    <n v="2020"/>
    <n v="66"/>
    <s v="Hjorteland"/>
    <s v="Tysingvatn"/>
    <s v="268969;56166;56157"/>
    <n v="523"/>
    <b v="0"/>
    <n v="1"/>
    <n v="21.2"/>
    <n v="23.482700000000001"/>
    <n v="0"/>
    <n v="44.682699999999997"/>
  </r>
  <r>
    <x v="6"/>
    <s v="HAUGALAND KRAFT NETT AS"/>
    <n v="2020"/>
    <n v="66"/>
    <s v="Blåfalli Vik"/>
    <s v="Litledalen"/>
    <s v="67682"/>
    <n v="2322"/>
    <b v="0"/>
    <n v="1"/>
    <n v="21.2"/>
    <n v="104.2578"/>
    <n v="0"/>
    <n v="125.45780000000001"/>
  </r>
  <r>
    <x v="6"/>
    <s v="HAUGALAND KRAFT NETT AS"/>
    <n v="2020"/>
    <n v="66"/>
    <s v="Vikedal"/>
    <s v="Åmsosen"/>
    <s v="55997"/>
    <n v="3090"/>
    <b v="0"/>
    <n v="1"/>
    <n v="21.2"/>
    <n v="138.74099999999999"/>
    <n v="0"/>
    <n v="159.94099999999997"/>
  </r>
  <r>
    <x v="6"/>
    <s v="HAUGALAND KRAFT NETT AS"/>
    <n v="2020"/>
    <n v="300"/>
    <s v="HÅVIK"/>
    <s v="SPANNE"/>
    <s v="63491"/>
    <n v="1000"/>
    <b v="0"/>
    <n v="1"/>
    <n v="21.2"/>
    <n v="44.9"/>
    <n v="0"/>
    <n v="66.099999999999994"/>
  </r>
  <r>
    <x v="6"/>
    <s v="HAUGALAND KRAFT NETT AS"/>
    <n v="2020"/>
    <n v="300"/>
    <s v="Husnes"/>
    <s v="Stord"/>
    <s v="157"/>
    <n v="2637"/>
    <b v="0"/>
    <n v="1"/>
    <n v="21.2"/>
    <n v="118.40129999999999"/>
    <n v="0"/>
    <n v="139.60129999999998"/>
  </r>
  <r>
    <x v="6"/>
    <s v="HAUGALAND KRAFT NETT AS"/>
    <n v="2020"/>
    <n v="300"/>
    <s v="Spanne"/>
    <s v="Håvik"/>
    <s v="63611"/>
    <n v="1407"/>
    <b v="1"/>
    <n v="1"/>
    <n v="21.2"/>
    <n v="63.174300000000002"/>
    <n v="123.1"/>
    <n v="207.4743"/>
  </r>
  <r>
    <x v="7"/>
    <s v="HERØYA NETT AS"/>
    <n v="2020"/>
    <n v="132"/>
    <s v="Knardalstrand Koblingsstasjon"/>
    <s v="Herøya Fo2"/>
    <s v="70441"/>
    <n v="1000"/>
    <b v="1"/>
    <n v="1"/>
    <n v="21.2"/>
    <n v="44.9"/>
    <n v="123.1"/>
    <n v="189.2"/>
  </r>
  <r>
    <x v="7"/>
    <s v="HERØYA NETT AS"/>
    <n v="2020"/>
    <n v="132"/>
    <s v="Knardalstrand Koblingsstasjon"/>
    <s v="Herøya Fo2"/>
    <s v="70442"/>
    <n v="1200"/>
    <b v="1"/>
    <n v="1"/>
    <n v="21.2"/>
    <n v="53.879999999999995"/>
    <n v="123.1"/>
    <n v="198.18"/>
  </r>
  <r>
    <x v="8"/>
    <s v="KYSTNETT AS"/>
    <n v="2020"/>
    <n v="66"/>
    <s v="Botelvatn"/>
    <s v="Pæsa"/>
    <s v="189"/>
    <n v="1703"/>
    <b v="1"/>
    <n v="1"/>
    <n v="21.2"/>
    <n v="76.464700000000008"/>
    <n v="123.1"/>
    <n v="220.7647"/>
  </r>
  <r>
    <x v="8"/>
    <s v="KYSTNETT AS"/>
    <n v="2020"/>
    <n v="66"/>
    <s v="Botelvatn"/>
    <s v="Pæsa"/>
    <s v="9"/>
    <n v="2575"/>
    <b v="0"/>
    <n v="1"/>
    <n v="21.2"/>
    <n v="115.61750000000001"/>
    <n v="0"/>
    <n v="136.8175"/>
  </r>
  <r>
    <x v="8"/>
    <s v="KYSTNETT AS"/>
    <n v="2020"/>
    <n v="66"/>
    <s v="Botelvatn"/>
    <s v="Pæsa"/>
    <s v="25"/>
    <n v="2657"/>
    <b v="1"/>
    <n v="1"/>
    <n v="21.2"/>
    <n v="119.2993"/>
    <n v="123.1"/>
    <n v="263.59929999999997"/>
  </r>
  <r>
    <x v="9"/>
    <s v="LINEA AS"/>
    <n v="2020"/>
    <n v="132"/>
    <s v="132-Alsten"/>
    <s v="Leirosen"/>
    <s v="42"/>
    <n v="590"/>
    <b v="1"/>
    <n v="1"/>
    <n v="21.2"/>
    <n v="26.490999999999996"/>
    <n v="123.1"/>
    <n v="170.791"/>
  </r>
  <r>
    <x v="9"/>
    <s v="LINEA AS"/>
    <n v="2020"/>
    <n v="132"/>
    <s v="132-Kolsvik"/>
    <s v="Lande"/>
    <s v="82"/>
    <n v="2900"/>
    <b v="0"/>
    <n v="1"/>
    <n v="21.2"/>
    <n v="130.20999999999998"/>
    <n v="0"/>
    <n v="151.40999999999997"/>
  </r>
  <r>
    <x v="9"/>
    <s v="LINEA AS"/>
    <n v="2020"/>
    <n v="132"/>
    <s v="132-Grytåga-l"/>
    <s v="Tilrem"/>
    <s v="79"/>
    <n v="700"/>
    <b v="0"/>
    <n v="1"/>
    <n v="21.2"/>
    <n v="31.429999999999996"/>
    <n v="0"/>
    <n v="52.629999999999995"/>
  </r>
  <r>
    <x v="10"/>
    <s v="LINJA AS"/>
    <n v="2020"/>
    <n v="66"/>
    <s v="Øksenelvane"/>
    <s v="Sandane"/>
    <s v="82362"/>
    <n v="1234"/>
    <b v="1"/>
    <n v="1"/>
    <n v="21.2"/>
    <n v="55.406599999999997"/>
    <n v="123.1"/>
    <n v="199.70659999999998"/>
  </r>
  <r>
    <x v="10"/>
    <s v="LINJA AS"/>
    <n v="2020"/>
    <n v="66"/>
    <s v="Øksenelvane"/>
    <s v="Eid"/>
    <s v="82367"/>
    <n v="2055"/>
    <b v="0"/>
    <n v="1"/>
    <n v="21.2"/>
    <n v="92.269500000000008"/>
    <n v="0"/>
    <n v="113.46950000000001"/>
  </r>
  <r>
    <x v="10"/>
    <s v="LINJA AS"/>
    <n v="2020"/>
    <n v="132"/>
    <s v="Navelsaker"/>
    <s v="Tomasgard"/>
    <s v="82394"/>
    <n v="1822"/>
    <b v="0"/>
    <n v="1"/>
    <n v="21.2"/>
    <n v="81.8078"/>
    <n v="0"/>
    <n v="103.0078"/>
  </r>
  <r>
    <x v="10"/>
    <s v="LINJA AS"/>
    <n v="2020"/>
    <n v="132"/>
    <s v="Reed Nye"/>
    <s v="Drageset"/>
    <s v="72349"/>
    <n v="1822"/>
    <b v="0"/>
    <n v="1"/>
    <n v="21.2"/>
    <n v="81.8078"/>
    <n v="0"/>
    <n v="103.0078"/>
  </r>
  <r>
    <x v="10"/>
    <s v="LINJA AS"/>
    <n v="2020"/>
    <n v="132"/>
    <s v="Ålfoten"/>
    <s v="Bryggja"/>
    <s v="64499"/>
    <n v="1037"/>
    <b v="0"/>
    <n v="1"/>
    <n v="21.2"/>
    <n v="46.561299999999996"/>
    <n v="0"/>
    <n v="67.761299999999991"/>
  </r>
  <r>
    <x v="10"/>
    <s v="LINJA AS"/>
    <n v="2020"/>
    <n v="132"/>
    <s v="Drageset"/>
    <s v="Bø"/>
    <s v="82375"/>
    <n v="2560"/>
    <b v="0"/>
    <n v="1"/>
    <n v="21.2"/>
    <n v="114.944"/>
    <n v="0"/>
    <n v="136.14400000000001"/>
  </r>
  <r>
    <x v="10"/>
    <s v="LINJA AS"/>
    <n v="2020"/>
    <n v="132"/>
    <s v="Svelgen"/>
    <s v="Hennøy"/>
    <s v="91492"/>
    <n v="817"/>
    <b v="0"/>
    <n v="1"/>
    <n v="21.2"/>
    <n v="36.683299999999996"/>
    <n v="0"/>
    <n v="57.883299999999991"/>
  </r>
  <r>
    <x v="10"/>
    <s v="LINJA AS"/>
    <n v="2020"/>
    <n v="132"/>
    <s v="Grov"/>
    <s v="Øyravatn"/>
    <s v="82318"/>
    <n v="2878"/>
    <b v="0"/>
    <n v="2"/>
    <n v="42.4"/>
    <n v="129.22220000000002"/>
    <n v="0"/>
    <n v="171.62220000000002"/>
  </r>
  <r>
    <x v="10"/>
    <s v="LINJA AS"/>
    <n v="2020"/>
    <n v="132"/>
    <s v="Skei"/>
    <s v="Mel"/>
    <s v="64423"/>
    <n v="490"/>
    <b v="0"/>
    <n v="1"/>
    <n v="21.2"/>
    <n v="22.000999999999998"/>
    <n v="0"/>
    <n v="43.200999999999993"/>
  </r>
  <r>
    <x v="10"/>
    <s v="LINJA AS"/>
    <n v="2020"/>
    <n v="132"/>
    <s v="Leivdal"/>
    <s v="Haugen"/>
    <s v="72362"/>
    <n v="3570"/>
    <b v="0"/>
    <n v="1"/>
    <n v="21.2"/>
    <n v="160.29299999999998"/>
    <n v="0"/>
    <n v="181.49299999999997"/>
  </r>
  <r>
    <x v="10"/>
    <s v="LINJA AS"/>
    <n v="2020"/>
    <n v="132"/>
    <s v="Åskåra"/>
    <s v="Leivdal"/>
    <s v="76598, 64504"/>
    <n v="3257"/>
    <b v="0"/>
    <n v="1"/>
    <n v="21.2"/>
    <n v="146.23930000000001"/>
    <n v="0"/>
    <n v="167.4393"/>
  </r>
  <r>
    <x v="10"/>
    <s v="LINJA AS"/>
    <n v="2020"/>
    <n v="132"/>
    <s v="Ålfoten"/>
    <s v="Bryggja, fjordspenn"/>
    <s v="64499"/>
    <n v="2220"/>
    <b v="0"/>
    <n v="1"/>
    <n v="21.2"/>
    <n v="99.678000000000011"/>
    <n v="0"/>
    <n v="120.87800000000001"/>
  </r>
  <r>
    <x v="11"/>
    <s v="LYSE ELNETT AS"/>
    <n v="2020"/>
    <n v="66"/>
    <s v="Veland"/>
    <s v="A60"/>
    <s v="66800"/>
    <n v="1510"/>
    <b v="0"/>
    <n v="1"/>
    <n v="21.2"/>
    <n v="67.798999999999992"/>
    <n v="0"/>
    <n v="88.998999999999995"/>
  </r>
  <r>
    <x v="11"/>
    <s v="LYSE ELNETT AS"/>
    <n v="2020"/>
    <n v="132"/>
    <s v="Dalen"/>
    <s v="Lysebotn"/>
    <s v="56479, 56476"/>
    <n v="850"/>
    <b v="0"/>
    <n v="2"/>
    <n v="42.4"/>
    <n v="38.164999999999999"/>
    <n v="0"/>
    <n v="80.564999999999998"/>
  </r>
  <r>
    <x v="11"/>
    <s v="LYSE ELNETT AS"/>
    <n v="2020"/>
    <n v="132"/>
    <s v="Forsand"/>
    <s v="Tronsholen"/>
    <s v="56414"/>
    <n v="2160"/>
    <b v="0"/>
    <n v="1"/>
    <n v="21.2"/>
    <n v="96.984000000000009"/>
    <n v="0"/>
    <n v="118.18400000000001"/>
  </r>
  <r>
    <x v="11"/>
    <s v="LYSE ELNETT AS"/>
    <n v="2020"/>
    <n v="132"/>
    <s v="Forsand"/>
    <s v="Jøssang"/>
    <s v="56420"/>
    <n v="1070"/>
    <b v="0"/>
    <n v="1"/>
    <n v="21.2"/>
    <n v="48.042999999999999"/>
    <n v="0"/>
    <n v="69.242999999999995"/>
  </r>
  <r>
    <x v="11"/>
    <s v="LYSE ELNETT AS"/>
    <n v="2020"/>
    <n v="132"/>
    <s v="Helmikstøl"/>
    <s v="Tronsholen"/>
    <s v="56440, 56452"/>
    <n v="4540"/>
    <b v="0"/>
    <n v="2"/>
    <n v="42.4"/>
    <n v="203.846"/>
    <n v="0"/>
    <n v="246.24600000000001"/>
  </r>
  <r>
    <x v="11"/>
    <s v="LYSE ELNETT AS"/>
    <n v="2020"/>
    <n v="132"/>
    <s v="Helmikstøl"/>
    <s v="Tronsholen"/>
    <s v="56466, 56467"/>
    <n v="4600"/>
    <b v="0"/>
    <n v="2"/>
    <n v="42.4"/>
    <n v="206.53999999999996"/>
    <n v="0"/>
    <n v="248.93999999999997"/>
  </r>
  <r>
    <x v="12"/>
    <s v="MØRENETT AS"/>
    <n v="2020"/>
    <n v="66"/>
    <s v="Bjørke 1"/>
    <s v="Haugen 1"/>
    <s v="174"/>
    <n v="358"/>
    <b v="0"/>
    <n v="1"/>
    <n v="21.2"/>
    <n v="16.074199999999998"/>
    <n v="0"/>
    <n v="37.274199999999993"/>
  </r>
  <r>
    <x v="13"/>
    <s v="NEAS AS"/>
    <n v="2020"/>
    <n v="66"/>
    <s v="Bele  skillebryter"/>
    <s v="Tingvoll lia"/>
    <s v="RE_66HL10"/>
    <n v="3060"/>
    <b v="0"/>
    <n v="1"/>
    <n v="21.2"/>
    <n v="137.39400000000001"/>
    <n v="0"/>
    <n v="158.59399999999999"/>
  </r>
  <r>
    <x v="13"/>
    <s v="NEAS AS"/>
    <n v="2020"/>
    <n v="66"/>
    <s v="NyeRensvik tr.st."/>
    <s v="Kjørsvik koblingskiosk"/>
    <s v="RE_66HL03"/>
    <n v="1600"/>
    <b v="0"/>
    <n v="1"/>
    <n v="21.2"/>
    <n v="71.84"/>
    <n v="0"/>
    <n v="93.04"/>
  </r>
  <r>
    <x v="13"/>
    <s v="NEAS AS"/>
    <n v="2020"/>
    <n v="66"/>
    <s v="Nordheim tr.st."/>
    <s v="Liabø"/>
    <s v="RE_66HL15"/>
    <n v="2730"/>
    <b v="0"/>
    <n v="2"/>
    <n v="42.4"/>
    <n v="122.577"/>
    <n v="0"/>
    <n v="164.977"/>
  </r>
  <r>
    <x v="13"/>
    <s v="NEAS AS"/>
    <n v="2020"/>
    <n v="132"/>
    <s v="Kristiansund tr.st."/>
    <s v="Nordheim tr.st."/>
    <s v="RE_132HL02"/>
    <n v="1080"/>
    <b v="0"/>
    <n v="2"/>
    <n v="42.4"/>
    <n v="48.492000000000004"/>
    <n v="0"/>
    <n v="90.891999999999996"/>
  </r>
  <r>
    <x v="13"/>
    <s v="NEAS AS"/>
    <n v="2020"/>
    <n v="132"/>
    <s v="Nordheim tr.st."/>
    <s v="Gylthalsen tr.st."/>
    <s v="RE_132HL03"/>
    <n v="1910"/>
    <b v="0"/>
    <n v="3"/>
    <n v="63.599999999999994"/>
    <n v="85.759"/>
    <n v="0"/>
    <n v="149.35899999999998"/>
  </r>
  <r>
    <x v="14"/>
    <s v="NORDKRAFT NETT AS"/>
    <n v="2020"/>
    <n v="132"/>
    <s v="Ballangen"/>
    <s v="Kjøpsvik"/>
    <s v="191,192"/>
    <n v="3000"/>
    <b v="0"/>
    <n v="2"/>
    <n v="42.4"/>
    <n v="134.69999999999999"/>
    <n v="0"/>
    <n v="177.1"/>
  </r>
  <r>
    <x v="15"/>
    <s v="NTE NETT AS"/>
    <n v="2020"/>
    <n v="66"/>
    <s v="Daltrøa"/>
    <s v="Jøa T"/>
    <s v="65842 og 65847"/>
    <n v="2096"/>
    <b v="0"/>
    <n v="2"/>
    <n v="42.4"/>
    <n v="94.110399999999998"/>
    <n v="0"/>
    <n v="136.5104"/>
  </r>
  <r>
    <x v="15"/>
    <s v="NTE NETT AS"/>
    <n v="2020"/>
    <n v="66"/>
    <s v="Bratli"/>
    <s v="Lauvsnes"/>
    <s v="66005"/>
    <n v="906"/>
    <b v="0"/>
    <n v="1"/>
    <n v="21.2"/>
    <n v="40.679400000000001"/>
    <n v="0"/>
    <n v="61.879400000000004"/>
  </r>
  <r>
    <x v="15"/>
    <s v="NTE NETT AS"/>
    <n v="2020"/>
    <n v="66"/>
    <s v="Salsbruket T"/>
    <s v="Saltbotn"/>
    <s v="65785"/>
    <n v="643"/>
    <b v="0"/>
    <n v="1"/>
    <n v="21.2"/>
    <n v="28.870699999999999"/>
    <n v="0"/>
    <n v="50.070700000000002"/>
  </r>
  <r>
    <x v="15"/>
    <s v="NTE NETT AS"/>
    <n v="2020"/>
    <n v="66"/>
    <s v="Salsbruket T"/>
    <s v="Saltbotn"/>
    <s v="65781"/>
    <n v="77"/>
    <b v="0"/>
    <n v="1"/>
    <n v="21.2"/>
    <n v="3.4573"/>
    <n v="0"/>
    <n v="24.657299999999999"/>
  </r>
  <r>
    <x v="15"/>
    <s v="NTE NETT AS"/>
    <n v="2020"/>
    <n v="66"/>
    <s v="Bratli"/>
    <s v="Namsos"/>
    <s v="65857"/>
    <n v="411"/>
    <b v="1"/>
    <n v="1"/>
    <n v="21.2"/>
    <n v="18.453899999999997"/>
    <n v="123.1"/>
    <n v="162.75389999999999"/>
  </r>
  <r>
    <x v="15"/>
    <s v="NTE NETT AS"/>
    <n v="2020"/>
    <n v="66"/>
    <s v="Follafoss"/>
    <s v="Steinkjer"/>
    <s v="65998"/>
    <n v="636"/>
    <b v="0"/>
    <n v="1"/>
    <n v="21.2"/>
    <n v="28.5564"/>
    <n v="0"/>
    <n v="49.756399999999999"/>
  </r>
  <r>
    <x v="15"/>
    <s v="NTE NETT AS"/>
    <n v="2020"/>
    <n v="132"/>
    <s v="Kolsvik"/>
    <s v="Årsandøy"/>
    <s v="65757 og 65762"/>
    <n v="1811"/>
    <b v="0"/>
    <n v="2"/>
    <n v="42.4"/>
    <n v="81.31389999999999"/>
    <n v="0"/>
    <n v="123.7139"/>
  </r>
  <r>
    <x v="16"/>
    <s v="ODDA ENERGI NETT AS"/>
    <n v="2020"/>
    <n v="66"/>
    <s v="Åsen M2"/>
    <s v="Stanavegen (Å1)"/>
    <s v="56672, 56673, 56674, 56675, 56676"/>
    <n v="2100"/>
    <b v="0"/>
    <n v="5"/>
    <n v="106"/>
    <n v="94.29"/>
    <n v="0"/>
    <n v="200.29000000000002"/>
  </r>
  <r>
    <x v="16"/>
    <s v="ODDA ENERGI NETT AS"/>
    <n v="2020"/>
    <n v="66"/>
    <s v="Lindenes Mu3"/>
    <s v="Kvitur Mu2"/>
    <s v="56677"/>
    <n v="560"/>
    <b v="0"/>
    <n v="1"/>
    <n v="21.2"/>
    <n v="25.144000000000002"/>
    <n v="0"/>
    <n v="46.344000000000001"/>
  </r>
  <r>
    <x v="16"/>
    <s v="ODDA ENERGI NETT AS"/>
    <n v="2020"/>
    <n v="66"/>
    <s v="Mågeli (Å1)"/>
    <s v="Åsen M2a"/>
    <s v="69397, 56669"/>
    <n v="300"/>
    <b v="0"/>
    <n v="2"/>
    <n v="42.4"/>
    <n v="13.469999999999999"/>
    <n v="0"/>
    <n v="55.87"/>
  </r>
  <r>
    <x v="16"/>
    <s v="ODDA ENERGI NETT AS"/>
    <n v="2020"/>
    <n v="66"/>
    <s v="Samteig"/>
    <s v="Kvitur Mu1"/>
    <s v="56684"/>
    <n v="380"/>
    <b v="0"/>
    <n v="1"/>
    <n v="21.2"/>
    <n v="17.062000000000001"/>
    <n v="0"/>
    <n v="38.262"/>
  </r>
  <r>
    <x v="16"/>
    <s v="ODDA ENERGI NETT AS"/>
    <n v="2020"/>
    <n v="66"/>
    <s v="Åsen M2a"/>
    <s v="Samteig"/>
    <s v="56670,56668,56684"/>
    <n v="5800"/>
    <b v="0"/>
    <n v="1"/>
    <n v="21.2"/>
    <n v="260.41999999999996"/>
    <n v="0"/>
    <n v="281.61999999999995"/>
  </r>
  <r>
    <x v="16"/>
    <s v="ODDA ENERGI NETT AS"/>
    <n v="2020"/>
    <n v="66"/>
    <s v="Tysso II Muffehus"/>
    <s v="Åsen M2"/>
    <s v="56668, 56672"/>
    <n v="600"/>
    <b v="0"/>
    <n v="2"/>
    <n v="42.4"/>
    <n v="26.939999999999998"/>
    <n v="0"/>
    <n v="69.34"/>
  </r>
  <r>
    <x v="16"/>
    <s v="ODDA ENERGI NETT AS"/>
    <n v="2020"/>
    <n v="66"/>
    <s v="Samteig"/>
    <s v="Odda (Å1/Å2)"/>
    <s v="56671"/>
    <n v="720"/>
    <b v="0"/>
    <n v="1"/>
    <n v="21.2"/>
    <n v="32.327999999999996"/>
    <n v="0"/>
    <n v="53.527999999999992"/>
  </r>
  <r>
    <x v="17"/>
    <s v="SKAGERAK NETT AS"/>
    <n v="2020"/>
    <n v="132"/>
    <s v="Sandvikkollen"/>
    <s v="Tørdal"/>
    <s v="65694"/>
    <n v="1340"/>
    <b v="0"/>
    <n v="1"/>
    <n v="21.2"/>
    <n v="60.166000000000004"/>
    <n v="0"/>
    <n v="81.366"/>
  </r>
  <r>
    <x v="17"/>
    <s v="SKAGERAK NETT AS"/>
    <n v="2020"/>
    <n v="132"/>
    <s v="Tørdal"/>
    <s v="Glosimot"/>
    <s v="65695"/>
    <n v="498"/>
    <b v="0"/>
    <n v="1"/>
    <n v="21.2"/>
    <n v="22.360199999999999"/>
    <n v="0"/>
    <n v="43.560199999999995"/>
  </r>
  <r>
    <x v="17"/>
    <s v="SKAGERAK NETT AS"/>
    <n v="2020"/>
    <n v="132"/>
    <s v="Akland"/>
    <s v="Gjerdemyra"/>
    <s v="65697"/>
    <n v="319"/>
    <b v="0"/>
    <n v="1"/>
    <n v="21.2"/>
    <n v="14.3231"/>
    <n v="0"/>
    <n v="35.523099999999999"/>
  </r>
  <r>
    <x v="17"/>
    <s v="SKAGERAK NETT AS"/>
    <n v="2020"/>
    <n v="132"/>
    <s v="Brevik"/>
    <s v="Langesund"/>
    <s v="63150"/>
    <n v="346"/>
    <b v="0"/>
    <n v="1"/>
    <n v="21.2"/>
    <n v="15.535399999999999"/>
    <n v="0"/>
    <n v="36.735399999999998"/>
  </r>
  <r>
    <x v="17"/>
    <s v="SKAGERAK NETT AS"/>
    <n v="2020"/>
    <n v="132"/>
    <s v="Brevik"/>
    <s v="Rafnes"/>
    <s v="63158"/>
    <n v="973"/>
    <b v="0"/>
    <n v="1"/>
    <n v="21.2"/>
    <n v="43.6877"/>
    <n v="0"/>
    <n v="64.887699999999995"/>
  </r>
  <r>
    <x v="17"/>
    <s v="SKAGERAK NETT AS"/>
    <n v="2020"/>
    <n v="132"/>
    <s v="Skotfoss"/>
    <s v="Århus"/>
    <s v="63159"/>
    <n v="471"/>
    <b v="0"/>
    <n v="1"/>
    <n v="21.2"/>
    <n v="21.1479"/>
    <n v="0"/>
    <n v="42.347899999999996"/>
  </r>
  <r>
    <x v="17"/>
    <s v="SKAGERAK NETT AS"/>
    <n v="2020"/>
    <n v="132"/>
    <s v="Jåberg"/>
    <s v="Lunde (Del 1)"/>
    <s v="63306"/>
    <n v="258"/>
    <b v="0"/>
    <n v="1"/>
    <n v="21.2"/>
    <n v="11.584199999999999"/>
    <n v="0"/>
    <n v="32.784199999999998"/>
  </r>
  <r>
    <x v="17"/>
    <s v="SKAGERAK NETT AS"/>
    <n v="2020"/>
    <n v="132"/>
    <s v="Hauen"/>
    <s v="Kjørbekk"/>
    <s v="63155"/>
    <n v="341"/>
    <b v="0"/>
    <n v="1"/>
    <n v="21.2"/>
    <n v="15.3109"/>
    <n v="0"/>
    <n v="36.510899999999999"/>
  </r>
  <r>
    <x v="17"/>
    <s v="SKAGERAK NETT AS"/>
    <n v="2020"/>
    <n v="132"/>
    <s v="Hauen"/>
    <s v="Meen"/>
    <s v="63152"/>
    <n v="313"/>
    <b v="0"/>
    <n v="1"/>
    <n v="21.2"/>
    <n v="14.053699999999999"/>
    <n v="0"/>
    <n v="35.253699999999995"/>
  </r>
  <r>
    <x v="18"/>
    <s v="SOGNEKRAFT AS"/>
    <n v="2020"/>
    <n v="66"/>
    <s v="Njøs"/>
    <s v="Dragsvik"/>
    <s v="384383"/>
    <n v="2500"/>
    <b v="0"/>
    <n v="1"/>
    <n v="21.2"/>
    <n v="112.25"/>
    <n v="0"/>
    <n v="133.44999999999999"/>
  </r>
  <r>
    <x v="19"/>
    <s v="STATNETT SF"/>
    <n v="2020"/>
    <n v="300"/>
    <s v="Åna-Sira"/>
    <s v="Kjelland"/>
    <s v="63822"/>
    <n v="8744"/>
    <b v="0"/>
    <n v="15"/>
    <n v="318"/>
    <n v="392.60559999999998"/>
    <n v="0"/>
    <n v="710.60559999999998"/>
  </r>
  <r>
    <x v="19"/>
    <s v="STATNETT SF"/>
    <n v="2020"/>
    <n v="300"/>
    <s v="Porsgrunn"/>
    <s v="Herøya"/>
    <s v="63910"/>
    <n v="430"/>
    <b v="0"/>
    <n v="1"/>
    <n v="21.2"/>
    <n v="19.306999999999999"/>
    <n v="0"/>
    <n v="40.506999999999998"/>
  </r>
  <r>
    <x v="19"/>
    <s v="STATNETT SF"/>
    <n v="2020"/>
    <n v="300"/>
    <s v="Åna-Sira"/>
    <s v="Kjelland"/>
    <s v="63822"/>
    <n v="4000"/>
    <b v="0"/>
    <n v="5"/>
    <n v="106"/>
    <n v="179.6"/>
    <n v="0"/>
    <n v="285.60000000000002"/>
  </r>
  <r>
    <x v="19"/>
    <s v="STATNETT SF"/>
    <n v="2020"/>
    <n v="300"/>
    <s v="Kjelland"/>
    <s v="Stokkeland"/>
    <s v="?"/>
    <n v="1274"/>
    <b v="0"/>
    <n v="2"/>
    <n v="42.4"/>
    <n v="57.202599999999997"/>
    <n v="0"/>
    <n v="99.602599999999995"/>
  </r>
  <r>
    <x v="19"/>
    <s v="STATNETT SF"/>
    <n v="2020"/>
    <n v="300"/>
    <s v="Tonstad"/>
    <s v="Stokkeland"/>
    <s v="?"/>
    <n v="5113"/>
    <b v="0"/>
    <n v="7"/>
    <n v="148.4"/>
    <n v="229.5737"/>
    <n v="0"/>
    <n v="377.97370000000001"/>
  </r>
  <r>
    <x v="19"/>
    <s v="STATNETT SF"/>
    <n v="2020"/>
    <n v="132"/>
    <s v="Øvre Årdal"/>
    <s v="Årdalstangen"/>
    <s v="82386"/>
    <n v="3739"/>
    <b v="0"/>
    <n v="4"/>
    <n v="84.8"/>
    <n v="167.88109999999998"/>
    <n v="0"/>
    <n v="252.68109999999996"/>
  </r>
  <r>
    <x v="19"/>
    <s v="STATNETT SF"/>
    <n v="2020"/>
    <n v="300"/>
    <s v="Jostedal"/>
    <s v="Leirdøla"/>
    <s v="63892"/>
    <n v="4287"/>
    <b v="0"/>
    <n v="5"/>
    <n v="106"/>
    <n v="192.4863"/>
    <n v="0"/>
    <n v="298.48630000000003"/>
  </r>
  <r>
    <x v="19"/>
    <s v="STATNETT SF"/>
    <n v="2020"/>
    <n v="300"/>
    <s v="Bjørnabøle (Blåfalli III)"/>
    <s v="Blåfalli"/>
    <s v="82243"/>
    <n v="451"/>
    <b v="0"/>
    <n v="1"/>
    <n v="21.2"/>
    <n v="20.2499"/>
    <n v="0"/>
    <n v="41.4499"/>
  </r>
  <r>
    <x v="19"/>
    <s v="STATNETT SF"/>
    <n v="2020"/>
    <n v="300"/>
    <s v="Feda (linje 2)"/>
    <s v="Lista (linje 2)"/>
    <s v="63825"/>
    <n v="1800"/>
    <b v="0"/>
    <n v="2"/>
    <n v="42.4"/>
    <n v="80.819999999999993"/>
    <n v="0"/>
    <n v="123.22"/>
  </r>
  <r>
    <x v="19"/>
    <s v="STATNETT SF"/>
    <n v="2020"/>
    <n v="300"/>
    <s v="Balbergskaret"/>
    <s v="Rendalen"/>
    <s v="63955"/>
    <n v="2690"/>
    <b v="0"/>
    <n v="4"/>
    <n v="84.8"/>
    <n v="120.78099999999999"/>
    <n v="0"/>
    <n v="205.58099999999999"/>
  </r>
  <r>
    <x v="20"/>
    <s v="TENSIO TS AS"/>
    <n v="2020"/>
    <n v="66"/>
    <s v="Snillfjord"/>
    <s v="Malnes"/>
    <s v="68072"/>
    <n v="681"/>
    <b v="0"/>
    <n v="1"/>
    <n v="21.2"/>
    <n v="30.576900000000002"/>
    <n v="0"/>
    <n v="51.776899999999998"/>
  </r>
  <r>
    <x v="20"/>
    <s v="TENSIO TS AS"/>
    <n v="2020"/>
    <n v="66"/>
    <s v="Snillfjord"/>
    <s v="Fillan"/>
    <s v="68070"/>
    <n v="1100"/>
    <b v="0"/>
    <n v="1"/>
    <n v="21.2"/>
    <n v="49.39"/>
    <n v="0"/>
    <n v="70.59"/>
  </r>
  <r>
    <x v="21"/>
    <s v="VEST-TELEMARK KRAFTLAG AS"/>
    <n v="2020"/>
    <n v="66"/>
    <s v="Diplane"/>
    <s v="Digernes"/>
    <s v="177"/>
    <n v="2330"/>
    <b v="0"/>
    <n v="1"/>
    <n v="21.2"/>
    <n v="104.617"/>
    <n v="0"/>
    <n v="125.81700000000001"/>
  </r>
  <r>
    <x v="21"/>
    <s v="VEST-TELEMARK KRAFTLAG AS"/>
    <n v="2020"/>
    <n v="66"/>
    <s v="Vråvatn aust"/>
    <s v="Osen"/>
    <s v="313"/>
    <n v="920"/>
    <b v="0"/>
    <n v="1"/>
    <n v="21.2"/>
    <n v="41.308"/>
    <n v="0"/>
    <n v="62.50799999999999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1">
  <r>
    <x v="0"/>
    <s v="AGDER ENERGI NETT AS"/>
    <n v="2020"/>
    <n v="24"/>
    <n v="50"/>
    <s v="1*3"/>
    <s v="PEX"/>
    <n v="100"/>
    <n v="100"/>
    <n v="0.01"/>
    <n v="200000"/>
    <n v="32.158872240444502"/>
    <n v="0.32158872240444503"/>
  </r>
  <r>
    <x v="0"/>
    <s v="AGDER ENERGI NETT AS"/>
    <n v="2020"/>
    <n v="24"/>
    <n v="95"/>
    <s v="1*3"/>
    <s v="PEX"/>
    <n v="100"/>
    <n v="100"/>
    <n v="1.3420000000000001"/>
    <n v="200100"/>
    <n v="39.1311137672147"/>
    <n v="52.513954675602129"/>
  </r>
  <r>
    <x v="0"/>
    <s v="AGDER ENERGI NETT AS"/>
    <n v="2020"/>
    <n v="24"/>
    <n v="400"/>
    <s v="1*3"/>
    <s v="PEX"/>
    <n v="100"/>
    <n v="100"/>
    <n v="2.5000000000000001E-2"/>
    <n v="200400"/>
    <n v="67.626361746188905"/>
    <n v="1.6906590436547226"/>
  </r>
  <r>
    <x v="0"/>
    <s v="AGDER ENERGI NETT AS"/>
    <n v="2020"/>
    <n v="66"/>
    <n v="400"/>
    <s v="3*1"/>
    <s v="Olje"/>
    <n v="100"/>
    <n v="100"/>
    <n v="0.14399999999999999"/>
    <n v="203600"/>
    <n v="233.13948732987799"/>
    <n v="33.572086175502427"/>
  </r>
  <r>
    <x v="0"/>
    <s v="AGDER ENERGI NETT AS"/>
    <n v="2020"/>
    <n v="24"/>
    <n v="50"/>
    <s v="3*1"/>
    <s v="PEX"/>
    <n v="100"/>
    <n v="100"/>
    <n v="2.8000000000000001E-2"/>
    <n v="200500"/>
    <n v="34.397062817516399"/>
    <n v="0.96311775889045925"/>
  </r>
  <r>
    <x v="0"/>
    <s v="AGDER ENERGI NETT AS"/>
    <n v="2020"/>
    <n v="24"/>
    <n v="95"/>
    <s v="3*1"/>
    <s v="PEX"/>
    <n v="100"/>
    <n v="100"/>
    <n v="0.16600000000000001"/>
    <n v="200600"/>
    <n v="41.3036238081649"/>
    <n v="6.8564015521553738"/>
  </r>
  <r>
    <x v="0"/>
    <s v="AGDER ENERGI NETT AS"/>
    <n v="2020"/>
    <n v="24"/>
    <n v="150"/>
    <s v="3*1"/>
    <s v="PEX"/>
    <n v="100"/>
    <n v="100"/>
    <n v="7.0999999999999994E-2"/>
    <n v="200700"/>
    <n v="47.0279351486219"/>
    <n v="3.3389833955521544"/>
  </r>
  <r>
    <x v="0"/>
    <s v="AGDER ENERGI NETT AS"/>
    <n v="2020"/>
    <n v="24"/>
    <n v="240"/>
    <s v="3*1"/>
    <s v="PEX"/>
    <n v="100"/>
    <n v="100"/>
    <n v="0.66"/>
    <n v="200800"/>
    <n v="58.1431027999948"/>
    <n v="38.374447847996571"/>
  </r>
  <r>
    <x v="0"/>
    <s v="AGDER ENERGI NETT AS"/>
    <n v="2020"/>
    <n v="24"/>
    <n v="400"/>
    <s v="3*1"/>
    <s v="PEX"/>
    <n v="100"/>
    <n v="100"/>
    <n v="6.1428000000000003"/>
    <n v="200900"/>
    <n v="73.8053844905657"/>
    <n v="453.371715848647"/>
  </r>
  <r>
    <x v="0"/>
    <s v="AGDER ENERGI NETT AS"/>
    <n v="2020"/>
    <n v="50"/>
    <n v="630"/>
    <s v="3*1"/>
    <s v="PEX"/>
    <n v="100"/>
    <n v="100"/>
    <n v="0.05"/>
    <n v="201300"/>
    <n v="192.368856888187"/>
    <n v="9.6184428444093513"/>
  </r>
  <r>
    <x v="0"/>
    <s v="AGDER ENERGI NETT AS"/>
    <n v="2020"/>
    <n v="66"/>
    <n v="400"/>
    <s v="3*1"/>
    <s v="PEX"/>
    <n v="100"/>
    <n v="100"/>
    <n v="8.2859999999999996"/>
    <n v="201400"/>
    <n v="214.093957297689"/>
    <n v="1773.982530168651"/>
  </r>
  <r>
    <x v="0"/>
    <s v="AGDER ENERGI NETT AS"/>
    <n v="2020"/>
    <n v="66"/>
    <n v="630"/>
    <s v="3*1"/>
    <s v="PEX"/>
    <n v="100"/>
    <n v="100"/>
    <n v="6.5410000000000004"/>
    <n v="201500"/>
    <n v="244.408050892342"/>
    <n v="1598.673060886809"/>
  </r>
  <r>
    <x v="0"/>
    <s v="AGDER ENERGI NETT AS"/>
    <n v="2020"/>
    <n v="66"/>
    <n v="1200"/>
    <s v="3*1"/>
    <s v="PEX"/>
    <n v="100"/>
    <n v="100"/>
    <n v="4.8849999999999998"/>
    <n v="201700"/>
    <n v="309.244844742373"/>
    <n v="1510.6610665664921"/>
  </r>
  <r>
    <x v="0"/>
    <s v="AGDER ENERGI NETT AS"/>
    <n v="2020"/>
    <n v="132"/>
    <n v="400"/>
    <s v="3*1"/>
    <s v="PEX"/>
    <n v="100"/>
    <n v="100"/>
    <n v="0.20599999999999999"/>
    <n v="202000"/>
    <n v="355.55972740607098"/>
    <n v="73.245303845650611"/>
  </r>
  <r>
    <x v="0"/>
    <s v="AGDER ENERGI NETT AS"/>
    <n v="2020"/>
    <n v="132"/>
    <n v="630"/>
    <s v="3*1"/>
    <s v="PEX"/>
    <n v="100"/>
    <n v="100"/>
    <n v="4.3730000000000002"/>
    <n v="202100"/>
    <n v="369.95892186353097"/>
    <n v="1617.830365309221"/>
  </r>
  <r>
    <x v="0"/>
    <s v="AGDER ENERGI NETT AS"/>
    <n v="2020"/>
    <n v="132"/>
    <n v="800"/>
    <s v="3*1"/>
    <s v="PEX"/>
    <n v="100"/>
    <n v="100"/>
    <n v="0.80100000000000005"/>
    <n v="202200"/>
    <n v="405.57798183724901"/>
    <n v="324.86796345163646"/>
  </r>
  <r>
    <x v="0"/>
    <s v="AGDER ENERGI NETT AS"/>
    <n v="2020"/>
    <n v="132"/>
    <n v="1200"/>
    <s v="3*1"/>
    <s v="PEX"/>
    <n v="100"/>
    <n v="100"/>
    <n v="11.78"/>
    <n v="202300"/>
    <n v="444.93578002097399"/>
    <n v="5241.3434886470732"/>
  </r>
  <r>
    <x v="0"/>
    <s v="AGDER ENERGI NETT AS"/>
    <n v="2020"/>
    <n v="132"/>
    <n v="1600"/>
    <s v="3*1"/>
    <s v="PEX"/>
    <n v="100"/>
    <n v="100"/>
    <n v="2.1179999999999999"/>
    <n v="202400"/>
    <n v="496.87392704647999"/>
    <n v="1052.3789774844445"/>
  </r>
  <r>
    <x v="1"/>
    <s v="Aktieselskabet Saudefaldene"/>
    <n v="2020"/>
    <n v="24"/>
    <n v="95"/>
    <s v="3*1"/>
    <s v="PEX"/>
    <n v="100"/>
    <n v="100"/>
    <n v="2.4"/>
    <n v="200600"/>
    <n v="41.3036238081649"/>
    <n v="99.128697139595758"/>
  </r>
  <r>
    <x v="1"/>
    <s v="Aktieselskabet Saudefaldene"/>
    <n v="2020"/>
    <n v="24"/>
    <n v="240"/>
    <s v="3*1"/>
    <s v="PEX"/>
    <n v="100"/>
    <n v="100"/>
    <n v="1.1000000000000001"/>
    <n v="200800"/>
    <n v="58.1431027999948"/>
    <n v="63.957413079994282"/>
  </r>
  <r>
    <x v="1"/>
    <s v="Aktieselskabet Saudefaldene"/>
    <n v="2020"/>
    <n v="24"/>
    <n v="400"/>
    <s v="3*1"/>
    <s v="PEX"/>
    <n v="100"/>
    <n v="100"/>
    <n v="1"/>
    <n v="200900"/>
    <n v="73.8053844905657"/>
    <n v="73.8053844905657"/>
  </r>
  <r>
    <x v="1"/>
    <s v="Aktieselskabet Saudefaldene"/>
    <n v="2020"/>
    <n v="66"/>
    <n v="400"/>
    <s v="3*1"/>
    <s v="PEX"/>
    <n v="100"/>
    <n v="100"/>
    <n v="0.6"/>
    <n v="201400"/>
    <n v="214.093957297689"/>
    <n v="128.45637437861339"/>
  </r>
  <r>
    <x v="1"/>
    <s v="Aktieselskabet Saudefaldene"/>
    <n v="2020"/>
    <n v="66"/>
    <n v="1200"/>
    <s v="3*1"/>
    <s v="PEX"/>
    <n v="100"/>
    <n v="100"/>
    <n v="2"/>
    <n v="201700"/>
    <n v="309.244844742373"/>
    <n v="618.48968948474601"/>
  </r>
  <r>
    <x v="1"/>
    <s v="Aktieselskabet Saudefaldene"/>
    <n v="2020"/>
    <n v="300"/>
    <n v="1200"/>
    <s v="3*1"/>
    <s v="PEX"/>
    <n v="100"/>
    <n v="100"/>
    <n v="1.5"/>
    <n v="202900"/>
    <n v="670.83640548833102"/>
    <n v="1006.2546082324966"/>
  </r>
  <r>
    <x v="2"/>
    <s v="ALTA KRAFTLAG SA"/>
    <n v="2020"/>
    <n v="66"/>
    <n v="400"/>
    <s v="3*1"/>
    <s v="PEX"/>
    <n v="100"/>
    <n v="100"/>
    <n v="0.28999999999999998"/>
    <n v="201400"/>
    <n v="214.093957297689"/>
    <n v="62.087247616329805"/>
  </r>
  <r>
    <x v="3"/>
    <s v="ANDØY ENERGI NETT AS"/>
    <n v="2020"/>
    <n v="66"/>
    <n v="400"/>
    <s v="3*1"/>
    <s v="PEX"/>
    <n v="100"/>
    <n v="100"/>
    <n v="1.1499999999999999"/>
    <n v="201400"/>
    <n v="214.093957297689"/>
    <n v="246.20805089234233"/>
  </r>
  <r>
    <x v="3"/>
    <s v="ANDØY ENERGI NETT AS"/>
    <n v="2020"/>
    <n v="66"/>
    <n v="1200"/>
    <s v="3*1"/>
    <s v="PEX"/>
    <n v="100"/>
    <n v="100"/>
    <n v="0.12"/>
    <n v="201700"/>
    <n v="309.244844742373"/>
    <n v="37.109381369084758"/>
  </r>
  <r>
    <x v="3"/>
    <s v="ANDØY ENERGI NETT AS"/>
    <n v="2020"/>
    <n v="132"/>
    <n v="400"/>
    <s v="3*1"/>
    <s v="PEX"/>
    <n v="100"/>
    <n v="100"/>
    <n v="1.4"/>
    <n v="202000"/>
    <n v="355.55972740607098"/>
    <n v="497.78361836849933"/>
  </r>
  <r>
    <x v="4"/>
    <s v="ARVA AS"/>
    <n v="2020"/>
    <n v="24"/>
    <n v="50"/>
    <s v="1*3"/>
    <s v="PEX"/>
    <n v="100"/>
    <n v="100"/>
    <n v="0.14299999999999999"/>
    <n v="200000"/>
    <n v="32.158872240444502"/>
    <n v="4.5987187303835633"/>
  </r>
  <r>
    <x v="4"/>
    <s v="ARVA AS"/>
    <n v="2020"/>
    <n v="24"/>
    <n v="240"/>
    <s v="1*3"/>
    <s v="PEX"/>
    <n v="100"/>
    <n v="100"/>
    <n v="2.1999999999999999E-2"/>
    <n v="200300"/>
    <n v="53.681878692648297"/>
    <n v="1.1810013312382626"/>
  </r>
  <r>
    <x v="4"/>
    <s v="ARVA AS"/>
    <n v="2020"/>
    <n v="24"/>
    <n v="50"/>
    <s v="3*1"/>
    <s v="PEX"/>
    <n v="100"/>
    <n v="100"/>
    <n v="0.125"/>
    <n v="200500"/>
    <n v="34.397062817516399"/>
    <n v="4.2996328521895499"/>
  </r>
  <r>
    <x v="4"/>
    <s v="ARVA AS"/>
    <n v="2020"/>
    <n v="24"/>
    <n v="95"/>
    <s v="3*1"/>
    <s v="PEX"/>
    <n v="100"/>
    <n v="100"/>
    <n v="5.5E-2"/>
    <n v="200600"/>
    <n v="41.3036238081649"/>
    <n v="2.2716993094490694"/>
  </r>
  <r>
    <x v="4"/>
    <s v="ARVA AS"/>
    <n v="2020"/>
    <n v="24"/>
    <n v="240"/>
    <s v="3*1"/>
    <s v="PEX"/>
    <n v="100"/>
    <n v="100"/>
    <n v="0.13500000000000001"/>
    <n v="200800"/>
    <n v="58.1431027999948"/>
    <n v="7.8493188779992984"/>
  </r>
  <r>
    <x v="4"/>
    <s v="ARVA AS"/>
    <n v="2020"/>
    <n v="24"/>
    <n v="400"/>
    <s v="3*1"/>
    <s v="PEX"/>
    <n v="100"/>
    <n v="100"/>
    <n v="2.3559999999999999"/>
    <n v="200900"/>
    <n v="73.8053844905657"/>
    <n v="173.88548585977279"/>
  </r>
  <r>
    <x v="4"/>
    <s v="ARVA AS"/>
    <n v="2020"/>
    <n v="66"/>
    <n v="400"/>
    <s v="3*1"/>
    <s v="PEX"/>
    <n v="100"/>
    <n v="100"/>
    <n v="20.298999999999999"/>
    <n v="201400"/>
    <n v="214.093957297689"/>
    <n v="4345.8932391857888"/>
  </r>
  <r>
    <x v="4"/>
    <s v="ARVA AS"/>
    <n v="2020"/>
    <n v="66"/>
    <n v="630"/>
    <s v="3*1"/>
    <s v="PEX"/>
    <n v="100"/>
    <n v="100"/>
    <n v="10.236000000000001"/>
    <n v="201500"/>
    <n v="244.408050892342"/>
    <n v="2501.7608089340129"/>
  </r>
  <r>
    <x v="4"/>
    <s v="ARVA AS"/>
    <n v="2020"/>
    <n v="66"/>
    <n v="800"/>
    <s v="3*1"/>
    <s v="PEX"/>
    <n v="100"/>
    <n v="100"/>
    <n v="1.204"/>
    <n v="201600"/>
    <n v="267.64885598157599"/>
    <n v="322.24922260181751"/>
  </r>
  <r>
    <x v="4"/>
    <s v="ARVA AS"/>
    <n v="2020"/>
    <n v="66"/>
    <n v="1600"/>
    <s v="3*1"/>
    <s v="PEX"/>
    <n v="100"/>
    <n v="100"/>
    <n v="5.6630000000000003"/>
    <n v="201800"/>
    <n v="359.75317701999802"/>
    <n v="2037.282241464249"/>
  </r>
  <r>
    <x v="4"/>
    <s v="ARVA AS"/>
    <n v="2020"/>
    <n v="132"/>
    <n v="400"/>
    <s v="3*1"/>
    <s v="PEX"/>
    <n v="100"/>
    <n v="100"/>
    <n v="5.0270000000000001"/>
    <n v="202000"/>
    <n v="355.55972740607098"/>
    <n v="1787.3987496703189"/>
  </r>
  <r>
    <x v="4"/>
    <s v="ARVA AS"/>
    <n v="2020"/>
    <n v="132"/>
    <n v="800"/>
    <s v="3*1"/>
    <s v="PEX"/>
    <n v="100"/>
    <n v="100"/>
    <n v="4.9560000000000004"/>
    <n v="202200"/>
    <n v="405.57798183724901"/>
    <n v="2010.0444779854063"/>
  </r>
  <r>
    <x v="4"/>
    <s v="ARVA AS"/>
    <n v="2020"/>
    <n v="132"/>
    <n v="1600"/>
    <s v="3*1"/>
    <s v="PEX"/>
    <n v="100"/>
    <n v="100"/>
    <n v="24.134"/>
    <n v="202400"/>
    <n v="496.87392704647999"/>
    <n v="11991.555355339748"/>
  </r>
  <r>
    <x v="4"/>
    <s v="ARVA AS"/>
    <n v="2020"/>
    <n v="132"/>
    <n v="2000"/>
    <s v="3*1"/>
    <s v="PEX"/>
    <n v="100"/>
    <n v="100"/>
    <n v="0.94399999999999995"/>
    <n v="202500"/>
    <n v="522.58533076367803"/>
    <n v="493.32055224091204"/>
  </r>
  <r>
    <x v="5"/>
    <s v="BKK NETT AS"/>
    <n v="2020"/>
    <n v="300"/>
    <n v="1000"/>
    <s v="3*1"/>
    <s v="Olje"/>
    <n v="0"/>
    <n v="0"/>
    <n v="15.6"/>
    <n v="205000"/>
    <n v="1159.40177416131"/>
    <n v="0"/>
  </r>
  <r>
    <x v="5"/>
    <s v="BKK NETT AS"/>
    <n v="2020"/>
    <n v="66"/>
    <n v="400"/>
    <s v="3*1"/>
    <s v="PEX"/>
    <n v="100"/>
    <n v="100"/>
    <n v="6.3979999999999997"/>
    <n v="201400"/>
    <n v="214.093957297689"/>
    <n v="1369.7731387906142"/>
  </r>
  <r>
    <x v="5"/>
    <s v="BKK NETT AS"/>
    <n v="2020"/>
    <n v="66"/>
    <n v="630"/>
    <s v="3*1"/>
    <s v="PEX"/>
    <n v="100"/>
    <n v="100"/>
    <n v="3.3"/>
    <n v="201500"/>
    <n v="244.408050892342"/>
    <n v="806.54656794472862"/>
  </r>
  <r>
    <x v="5"/>
    <s v="BKK NETT AS"/>
    <n v="2020"/>
    <n v="66"/>
    <n v="1200"/>
    <s v="3*1"/>
    <s v="PEX"/>
    <n v="100"/>
    <n v="100"/>
    <n v="0.2"/>
    <n v="201700"/>
    <n v="309.244844742373"/>
    <n v="61.848968948474607"/>
  </r>
  <r>
    <x v="5"/>
    <s v="BKK NETT AS"/>
    <n v="2020"/>
    <n v="132"/>
    <n v="400"/>
    <s v="3*1"/>
    <s v="PEX"/>
    <n v="100"/>
    <n v="100"/>
    <n v="3.3"/>
    <n v="202000"/>
    <n v="355.55972740607098"/>
    <n v="1173.3471004400342"/>
  </r>
  <r>
    <x v="5"/>
    <s v="BKK NETT AS"/>
    <n v="2020"/>
    <n v="132"/>
    <n v="630"/>
    <s v="3*1"/>
    <s v="PEX"/>
    <n v="100"/>
    <n v="100"/>
    <n v="8"/>
    <n v="202100"/>
    <n v="369.95892186353097"/>
    <n v="2959.6713749082478"/>
  </r>
  <r>
    <x v="5"/>
    <s v="BKK NETT AS"/>
    <n v="2020"/>
    <n v="132"/>
    <n v="800"/>
    <s v="3*1"/>
    <s v="PEX"/>
    <n v="100"/>
    <n v="100"/>
    <n v="2.4"/>
    <n v="202200"/>
    <n v="405.57798183724901"/>
    <n v="973.38715640939756"/>
  </r>
  <r>
    <x v="5"/>
    <s v="BKK NETT AS"/>
    <n v="2020"/>
    <n v="132"/>
    <n v="1200"/>
    <s v="3*1"/>
    <s v="PEX"/>
    <n v="100"/>
    <n v="100"/>
    <n v="53.46"/>
    <n v="202300"/>
    <n v="444.93578002097399"/>
    <n v="23786.266799921272"/>
  </r>
  <r>
    <x v="5"/>
    <s v="BKK NETT AS"/>
    <n v="2020"/>
    <n v="132"/>
    <n v="2000"/>
    <s v="3*1"/>
    <s v="PEX"/>
    <n v="100"/>
    <n v="100"/>
    <n v="0.15"/>
    <n v="202500"/>
    <n v="522.58533076367803"/>
    <n v="78.387799614551696"/>
  </r>
  <r>
    <x v="6"/>
    <s v="E-CO ENERGI AS"/>
    <n v="2020"/>
    <n v="66"/>
    <n v="400"/>
    <s v="3*1"/>
    <s v="PEX"/>
    <n v="100"/>
    <n v="100"/>
    <n v="2.4"/>
    <n v="201400"/>
    <n v="214.093957297689"/>
    <n v="513.82549751445356"/>
  </r>
  <r>
    <x v="6"/>
    <s v="E-CO ENERGI AS"/>
    <n v="2020"/>
    <n v="66"/>
    <n v="1200"/>
    <s v="3*1"/>
    <s v="PEX"/>
    <n v="100"/>
    <n v="100"/>
    <n v="0.63"/>
    <n v="201700"/>
    <n v="309.244844742373"/>
    <n v="194.82425218769498"/>
  </r>
  <r>
    <x v="7"/>
    <s v="EIDEFOSS NETT AS"/>
    <n v="2020"/>
    <n v="66"/>
    <n v="400"/>
    <s v="3*1"/>
    <s v="Olje"/>
    <n v="100"/>
    <n v="100"/>
    <n v="0.92"/>
    <n v="203600"/>
    <n v="233.13948732987799"/>
    <n v="214.48832834348775"/>
  </r>
  <r>
    <x v="7"/>
    <s v="EIDEFOSS NETT AS"/>
    <n v="2020"/>
    <n v="66"/>
    <n v="400"/>
    <s v="3*1"/>
    <s v="PEX"/>
    <n v="100"/>
    <n v="100"/>
    <n v="1.2170000000000001"/>
    <n v="201400"/>
    <n v="214.093957297689"/>
    <n v="260.55234603128753"/>
  </r>
  <r>
    <x v="7"/>
    <s v="EIDEFOSS NETT AS"/>
    <n v="2020"/>
    <n v="66"/>
    <n v="1200"/>
    <s v="3*1"/>
    <s v="PEX"/>
    <n v="100"/>
    <n v="100"/>
    <n v="0.14499999999999999"/>
    <n v="201700"/>
    <n v="309.244844742373"/>
    <n v="44.840502487644081"/>
  </r>
  <r>
    <x v="7"/>
    <s v="EIDEFOSS NETT AS"/>
    <n v="2020"/>
    <n v="132"/>
    <n v="630"/>
    <s v="3*1"/>
    <s v="PEX"/>
    <n v="100"/>
    <n v="100"/>
    <n v="6.49"/>
    <n v="202100"/>
    <n v="369.95892186353097"/>
    <n v="2401.0334028943162"/>
  </r>
  <r>
    <x v="7"/>
    <s v="EIDEFOSS NETT AS"/>
    <n v="2020"/>
    <n v="132"/>
    <n v="800"/>
    <s v="3*1"/>
    <s v="PEX"/>
    <n v="100"/>
    <n v="100"/>
    <n v="1.3"/>
    <n v="202200"/>
    <n v="405.57798183724901"/>
    <n v="527.25137638842375"/>
  </r>
  <r>
    <x v="7"/>
    <s v="EIDEFOSS NETT AS"/>
    <n v="2020"/>
    <n v="132"/>
    <n v="1200"/>
    <s v="3*1"/>
    <s v="PEX"/>
    <n v="100"/>
    <n v="100"/>
    <n v="0.2"/>
    <n v="202300"/>
    <n v="444.93578002097399"/>
    <n v="88.987156004194802"/>
  </r>
  <r>
    <x v="8"/>
    <s v="ELVIA AS"/>
    <n v="2020"/>
    <n v="50"/>
    <n v="400"/>
    <s v="3*1"/>
    <s v="Olje"/>
    <n v="100"/>
    <n v="100"/>
    <n v="25.53"/>
    <n v="203400"/>
    <n v="252.89417165572701"/>
    <n v="6456.388202370711"/>
  </r>
  <r>
    <x v="8"/>
    <s v="ELVIA AS"/>
    <n v="2020"/>
    <n v="50"/>
    <n v="630"/>
    <s v="3*1"/>
    <s v="Olje"/>
    <n v="100"/>
    <n v="100"/>
    <n v="2.93"/>
    <n v="203500"/>
    <n v="275.872254600475"/>
    <n v="808.30570597939175"/>
  </r>
  <r>
    <x v="8"/>
    <s v="ELVIA AS"/>
    <n v="2020"/>
    <n v="66"/>
    <n v="400"/>
    <s v="3*1"/>
    <s v="Olje"/>
    <n v="100"/>
    <n v="100"/>
    <n v="22.55"/>
    <n v="203600"/>
    <n v="233.13948732987799"/>
    <n v="5257.2954392887486"/>
  </r>
  <r>
    <x v="8"/>
    <s v="ELVIA AS"/>
    <n v="2020"/>
    <n v="66"/>
    <n v="630"/>
    <s v="3*1"/>
    <s v="Olje"/>
    <n v="100"/>
    <n v="100"/>
    <n v="2.69"/>
    <n v="203700"/>
    <n v="269.35472447762402"/>
    <n v="724.5642088448086"/>
  </r>
  <r>
    <x v="8"/>
    <s v="ELVIA AS"/>
    <n v="2020"/>
    <n v="66"/>
    <n v="1200"/>
    <s v="3*1"/>
    <s v="Olje"/>
    <n v="100"/>
    <n v="100"/>
    <n v="1.45"/>
    <n v="203900"/>
    <n v="358.83182407117602"/>
    <n v="520.30614490320522"/>
  </r>
  <r>
    <x v="8"/>
    <s v="ELVIA AS"/>
    <n v="2020"/>
    <n v="50"/>
    <n v="400"/>
    <s v="3*1"/>
    <s v="PEX"/>
    <n v="100"/>
    <n v="100"/>
    <n v="8.32"/>
    <n v="201200"/>
    <n v="168.87543435233101"/>
    <n v="1405.0436138113942"/>
  </r>
  <r>
    <x v="8"/>
    <s v="ELVIA AS"/>
    <n v="2020"/>
    <n v="50"/>
    <n v="630"/>
    <s v="3*1"/>
    <s v="PEX"/>
    <n v="100"/>
    <n v="100"/>
    <n v="54.24"/>
    <n v="201300"/>
    <n v="192.368856888187"/>
    <n v="10434.086797615264"/>
  </r>
  <r>
    <x v="8"/>
    <s v="ELVIA AS"/>
    <n v="2020"/>
    <n v="66"/>
    <n v="400"/>
    <s v="3*1"/>
    <s v="PEX"/>
    <n v="100"/>
    <n v="100"/>
    <n v="18.253"/>
    <n v="201400"/>
    <n v="214.093957297689"/>
    <n v="3907.8570025547174"/>
  </r>
  <r>
    <x v="8"/>
    <s v="ELVIA AS"/>
    <n v="2020"/>
    <n v="66"/>
    <n v="630"/>
    <s v="3*1"/>
    <s v="PEX"/>
    <n v="100"/>
    <n v="100"/>
    <n v="13.71"/>
    <n v="201500"/>
    <n v="244.408050892342"/>
    <n v="3350.8343777340092"/>
  </r>
  <r>
    <x v="8"/>
    <s v="ELVIA AS"/>
    <n v="2020"/>
    <n v="66"/>
    <n v="800"/>
    <s v="3*1"/>
    <s v="PEX"/>
    <n v="100"/>
    <n v="100"/>
    <n v="6.73"/>
    <n v="201600"/>
    <n v="267.64885598157599"/>
    <n v="1801.2768007560064"/>
  </r>
  <r>
    <x v="8"/>
    <s v="ELVIA AS"/>
    <n v="2020"/>
    <n v="66"/>
    <n v="1200"/>
    <s v="3*1"/>
    <s v="PEX"/>
    <n v="100"/>
    <n v="100"/>
    <n v="60.863999999999997"/>
    <n v="201700"/>
    <n v="309.244844742373"/>
    <n v="18821.87823039979"/>
  </r>
  <r>
    <x v="8"/>
    <s v="ELVIA AS"/>
    <n v="2020"/>
    <n v="66"/>
    <n v="1600"/>
    <s v="3*1"/>
    <s v="PEX"/>
    <n v="100"/>
    <n v="100"/>
    <n v="26.38"/>
    <n v="201800"/>
    <n v="359.75317701999802"/>
    <n v="9490.2888097875475"/>
  </r>
  <r>
    <x v="8"/>
    <s v="ELVIA AS"/>
    <n v="2020"/>
    <n v="66"/>
    <n v="2000"/>
    <s v="3*1"/>
    <s v="PEX"/>
    <n v="100"/>
    <n v="100"/>
    <n v="1.619"/>
    <n v="201900"/>
    <n v="375.76912313584"/>
    <n v="608.37021035692499"/>
  </r>
  <r>
    <x v="8"/>
    <s v="ELVIA AS"/>
    <n v="2020"/>
    <n v="132"/>
    <n v="400"/>
    <s v="3*1"/>
    <s v="PEX"/>
    <n v="100"/>
    <n v="100"/>
    <n v="4.2699999999999996"/>
    <n v="202000"/>
    <n v="355.55972740607098"/>
    <n v="1518.2400360239228"/>
  </r>
  <r>
    <x v="8"/>
    <s v="ELVIA AS"/>
    <n v="2020"/>
    <n v="132"/>
    <n v="630"/>
    <s v="3*1"/>
    <s v="PEX"/>
    <n v="100"/>
    <n v="100"/>
    <n v="1.58"/>
    <n v="202100"/>
    <n v="369.95892186353097"/>
    <n v="584.53509654437892"/>
  </r>
  <r>
    <x v="8"/>
    <s v="ELVIA AS"/>
    <n v="2020"/>
    <n v="132"/>
    <n v="800"/>
    <s v="3*1"/>
    <s v="PEX"/>
    <n v="100"/>
    <n v="100"/>
    <n v="7.87"/>
    <n v="202200"/>
    <n v="405.57798183724901"/>
    <n v="3191.8987170591499"/>
  </r>
  <r>
    <x v="8"/>
    <s v="ELVIA AS"/>
    <n v="2020"/>
    <n v="132"/>
    <n v="1200"/>
    <s v="3*1"/>
    <s v="PEX"/>
    <n v="100"/>
    <n v="100"/>
    <n v="52.725000000000001"/>
    <n v="202300"/>
    <n v="444.93578002097399"/>
    <n v="23459.239001605856"/>
  </r>
  <r>
    <x v="8"/>
    <s v="ELVIA AS"/>
    <n v="2020"/>
    <n v="132"/>
    <n v="1600"/>
    <s v="3*1"/>
    <s v="PEX"/>
    <n v="100"/>
    <n v="100"/>
    <n v="78.66"/>
    <n v="202400"/>
    <n v="496.87392704647999"/>
    <n v="39084.103101476117"/>
  </r>
  <r>
    <x v="8"/>
    <s v="ELVIA AS"/>
    <n v="2020"/>
    <n v="132"/>
    <n v="2000"/>
    <s v="3*1"/>
    <s v="PEX"/>
    <n v="100"/>
    <n v="100"/>
    <n v="2.57"/>
    <n v="202500"/>
    <n v="522.58533076367803"/>
    <n v="1343.0443000626524"/>
  </r>
  <r>
    <x v="9"/>
    <s v="Enida AS"/>
    <n v="2020"/>
    <n v="50"/>
    <n v="400"/>
    <s v="3*1"/>
    <s v="PEX"/>
    <n v="100"/>
    <n v="100"/>
    <n v="0.85"/>
    <n v="201200"/>
    <n v="168.87543435233101"/>
    <n v="143.54411919948134"/>
  </r>
  <r>
    <x v="9"/>
    <s v="Enida AS"/>
    <n v="2020"/>
    <n v="50"/>
    <n v="630"/>
    <s v="3*1"/>
    <s v="PEX"/>
    <n v="100"/>
    <n v="100"/>
    <n v="1.0620000000000001"/>
    <n v="201300"/>
    <n v="192.368856888187"/>
    <n v="204.29572601525462"/>
  </r>
  <r>
    <x v="10"/>
    <s v="EVERKET AS"/>
    <n v="2020"/>
    <n v="132"/>
    <n v="400"/>
    <s v="3*1"/>
    <s v="PEX"/>
    <n v="100"/>
    <n v="100"/>
    <n v="2"/>
    <n v="202000"/>
    <n v="355.55972740607098"/>
    <n v="711.11945481214195"/>
  </r>
  <r>
    <x v="11"/>
    <s v="FLESBERG ELEKTRISITETSVERK AS"/>
    <n v="2020"/>
    <n v="24"/>
    <n v="400"/>
    <s v="1*3"/>
    <s v="PEX"/>
    <n v="100"/>
    <n v="100"/>
    <n v="0.06"/>
    <n v="200400"/>
    <n v="67.626361746188905"/>
    <n v="4.0575817047713345"/>
  </r>
  <r>
    <x v="12"/>
    <s v="GLITRE ENERGI NETT AS"/>
    <n v="2020"/>
    <n v="24"/>
    <n v="50"/>
    <s v="1*3"/>
    <s v="PEX"/>
    <n v="100"/>
    <n v="100"/>
    <n v="0.13"/>
    <n v="200000"/>
    <n v="32.158872240444502"/>
    <n v="4.1806533912577857"/>
  </r>
  <r>
    <x v="12"/>
    <s v="GLITRE ENERGI NETT AS"/>
    <n v="2020"/>
    <n v="24"/>
    <n v="150"/>
    <s v="1*3"/>
    <s v="PEX"/>
    <n v="100"/>
    <n v="100"/>
    <n v="0.2"/>
    <n v="200200"/>
    <n v="43.6782278064127"/>
    <n v="8.7356455612825403"/>
  </r>
  <r>
    <x v="12"/>
    <s v="GLITRE ENERGI NETT AS"/>
    <n v="2020"/>
    <n v="66"/>
    <n v="400"/>
    <s v="3*1"/>
    <s v="Olje"/>
    <n v="100"/>
    <n v="100"/>
    <n v="5.492"/>
    <n v="203600"/>
    <n v="233.13948732987799"/>
    <n v="1280.4020644156899"/>
  </r>
  <r>
    <x v="12"/>
    <s v="GLITRE ENERGI NETT AS"/>
    <n v="2020"/>
    <n v="24"/>
    <n v="150"/>
    <s v="3*1"/>
    <s v="PEX"/>
    <n v="100"/>
    <n v="100"/>
    <n v="0.157"/>
    <n v="200700"/>
    <n v="47.0279351486219"/>
    <n v="7.3833858183336387"/>
  </r>
  <r>
    <x v="12"/>
    <s v="GLITRE ENERGI NETT AS"/>
    <n v="2020"/>
    <n v="24"/>
    <n v="400"/>
    <s v="3*1"/>
    <s v="PEX"/>
    <n v="100"/>
    <n v="100"/>
    <n v="1.145"/>
    <n v="200900"/>
    <n v="73.8053844905657"/>
    <n v="84.507165241697734"/>
  </r>
  <r>
    <x v="12"/>
    <s v="GLITRE ENERGI NETT AS"/>
    <n v="2020"/>
    <n v="66"/>
    <n v="400"/>
    <s v="3*1"/>
    <s v="PEX"/>
    <n v="100"/>
    <n v="100"/>
    <n v="1.698"/>
    <n v="201400"/>
    <n v="214.093957297689"/>
    <n v="363.53153949147594"/>
  </r>
  <r>
    <x v="12"/>
    <s v="GLITRE ENERGI NETT AS"/>
    <n v="2020"/>
    <n v="66"/>
    <n v="630"/>
    <s v="3*1"/>
    <s v="PEX"/>
    <n v="100"/>
    <n v="100"/>
    <n v="6.601"/>
    <n v="201500"/>
    <n v="244.408050892342"/>
    <n v="1613.3375439403496"/>
  </r>
  <r>
    <x v="12"/>
    <s v="GLITRE ENERGI NETT AS"/>
    <n v="2020"/>
    <n v="66"/>
    <n v="800"/>
    <s v="3*1"/>
    <s v="PEX"/>
    <n v="100"/>
    <n v="100"/>
    <n v="0.19800000000000001"/>
    <n v="201600"/>
    <n v="267.64885598157599"/>
    <n v="52.994473484352049"/>
  </r>
  <r>
    <x v="12"/>
    <s v="GLITRE ENERGI NETT AS"/>
    <n v="2020"/>
    <n v="66"/>
    <n v="1200"/>
    <s v="3*1"/>
    <s v="PEX"/>
    <n v="100"/>
    <n v="100"/>
    <n v="14.27"/>
    <n v="201700"/>
    <n v="309.244844742373"/>
    <n v="4412.9239344736625"/>
  </r>
  <r>
    <x v="12"/>
    <s v="GLITRE ENERGI NETT AS"/>
    <n v="2020"/>
    <n v="66"/>
    <n v="1600"/>
    <s v="3*1"/>
    <s v="PEX"/>
    <n v="100"/>
    <n v="100"/>
    <n v="0.94"/>
    <n v="201800"/>
    <n v="359.75317701999802"/>
    <n v="338.16798639879812"/>
  </r>
  <r>
    <x v="12"/>
    <s v="GLITRE ENERGI NETT AS"/>
    <n v="2020"/>
    <n v="66"/>
    <n v="2000"/>
    <s v="3*1"/>
    <s v="PEX"/>
    <n v="100"/>
    <n v="100"/>
    <n v="3.03"/>
    <n v="201900"/>
    <n v="375.76912313584"/>
    <n v="1138.5804431015952"/>
  </r>
  <r>
    <x v="12"/>
    <s v="GLITRE ENERGI NETT AS"/>
    <n v="2020"/>
    <n v="132"/>
    <n v="400"/>
    <s v="3*1"/>
    <s v="PEX"/>
    <n v="100"/>
    <n v="100"/>
    <n v="1.3440000000000001"/>
    <n v="202000"/>
    <n v="355.55972740607098"/>
    <n v="477.87227363375945"/>
  </r>
  <r>
    <x v="12"/>
    <s v="GLITRE ENERGI NETT AS"/>
    <n v="2020"/>
    <n v="132"/>
    <n v="630"/>
    <s v="3*1"/>
    <s v="PEX"/>
    <n v="100"/>
    <n v="100"/>
    <n v="0.57099999999999995"/>
    <n v="202100"/>
    <n v="369.95892186353097"/>
    <n v="211.24654438407617"/>
  </r>
  <r>
    <x v="12"/>
    <s v="GLITRE ENERGI NETT AS"/>
    <n v="2020"/>
    <n v="132"/>
    <n v="1600"/>
    <s v="3*1"/>
    <s v="PEX"/>
    <n v="100"/>
    <n v="100"/>
    <n v="0.81699999999999995"/>
    <n v="202400"/>
    <n v="496.87392704647999"/>
    <n v="405.94599839697412"/>
  </r>
  <r>
    <x v="13"/>
    <s v="GUDBRANDSDAL ENERGI NETT AS"/>
    <n v="2020"/>
    <n v="66"/>
    <n v="630"/>
    <s v="3*1"/>
    <s v="PEX"/>
    <n v="100"/>
    <n v="100"/>
    <n v="6.899"/>
    <n v="201500"/>
    <n v="244.408050892342"/>
    <n v="1686.1711431062674"/>
  </r>
  <r>
    <x v="13"/>
    <s v="GUDBRANDSDAL ENERGI NETT AS"/>
    <n v="2020"/>
    <n v="66"/>
    <n v="1200"/>
    <s v="3*1"/>
    <s v="PEX"/>
    <n v="100"/>
    <n v="100"/>
    <n v="1.087"/>
    <n v="201700"/>
    <n v="309.244844742373"/>
    <n v="336.14914623495946"/>
  </r>
  <r>
    <x v="14"/>
    <s v="HALLINGDAL KRAFTNETT AS"/>
    <n v="2020"/>
    <n v="66"/>
    <n v="400"/>
    <s v="3*1"/>
    <s v="PEX"/>
    <n v="100"/>
    <n v="100"/>
    <n v="0.35"/>
    <n v="201400"/>
    <n v="214.093957297689"/>
    <n v="74.932885054191146"/>
  </r>
  <r>
    <x v="14"/>
    <s v="HALLINGDAL KRAFTNETT AS"/>
    <n v="2020"/>
    <n v="66"/>
    <n v="630"/>
    <s v="3*1"/>
    <s v="PEX"/>
    <n v="100"/>
    <n v="100"/>
    <n v="1.1000000000000001"/>
    <n v="201500"/>
    <n v="244.408050892342"/>
    <n v="268.84885598157621"/>
  </r>
  <r>
    <x v="15"/>
    <s v="HAMMERFEST ENERGI NETT AS"/>
    <n v="2020"/>
    <n v="66"/>
    <n v="400"/>
    <s v="3*1"/>
    <s v="PEX"/>
    <n v="100"/>
    <n v="100"/>
    <n v="0.55500000000000005"/>
    <n v="201400"/>
    <n v="214.093957297689"/>
    <n v="118.82214630021741"/>
  </r>
  <r>
    <x v="15"/>
    <s v="HAMMERFEST ENERGI NETT AS"/>
    <n v="2020"/>
    <n v="132"/>
    <n v="400"/>
    <s v="3*1"/>
    <s v="PEX"/>
    <n v="100"/>
    <n v="100"/>
    <n v="5.5"/>
    <n v="202000"/>
    <n v="355.55972740607098"/>
    <n v="1955.5785007333905"/>
  </r>
  <r>
    <x v="15"/>
    <s v="HAMMERFEST ENERGI NETT AS"/>
    <n v="2020"/>
    <n v="132"/>
    <n v="630"/>
    <s v="3*1"/>
    <s v="PEX"/>
    <n v="100"/>
    <n v="100"/>
    <n v="0.105"/>
    <n v="202100"/>
    <n v="369.95892186353097"/>
    <n v="38.845686795670751"/>
  </r>
  <r>
    <x v="15"/>
    <s v="HAMMERFEST ENERGI NETT AS"/>
    <n v="2020"/>
    <n v="132"/>
    <n v="1200"/>
    <s v="3*1"/>
    <s v="PEX"/>
    <n v="100"/>
    <n v="100"/>
    <n v="0.09"/>
    <n v="202300"/>
    <n v="444.93578002097399"/>
    <n v="40.044220201887661"/>
  </r>
  <r>
    <x v="15"/>
    <s v="HAMMERFEST ENERGI NETT AS"/>
    <n v="2020"/>
    <n v="132"/>
    <n v="1600"/>
    <s v="3*1"/>
    <s v="PEX"/>
    <n v="100"/>
    <n v="100"/>
    <n v="0.28999999999999998"/>
    <n v="202400"/>
    <n v="496.87392704647999"/>
    <n v="144.09343884347919"/>
  </r>
  <r>
    <x v="16"/>
    <s v="HAUGALAND KRAFT NETT AS"/>
    <n v="2020"/>
    <n v="66"/>
    <n v="400"/>
    <s v="3*1"/>
    <s v="Olje"/>
    <n v="100"/>
    <n v="100"/>
    <n v="12.226000000000001"/>
    <n v="203600"/>
    <n v="233.13948732987799"/>
    <n v="2850.3633720950884"/>
  </r>
  <r>
    <x v="16"/>
    <s v="HAUGALAND KRAFT NETT AS"/>
    <n v="2020"/>
    <n v="24"/>
    <n v="400"/>
    <s v="3*1"/>
    <s v="PEX"/>
    <n v="100"/>
    <n v="100"/>
    <n v="0.15"/>
    <n v="200900"/>
    <n v="73.8053844905657"/>
    <n v="11.070807673584854"/>
  </r>
  <r>
    <x v="16"/>
    <s v="HAUGALAND KRAFT NETT AS"/>
    <n v="2020"/>
    <n v="66"/>
    <n v="400"/>
    <s v="3*1"/>
    <s v="PEX"/>
    <n v="100"/>
    <n v="100"/>
    <n v="14.996"/>
    <n v="201400"/>
    <n v="214.093957297689"/>
    <n v="3210.5529836361443"/>
  </r>
  <r>
    <x v="16"/>
    <s v="HAUGALAND KRAFT NETT AS"/>
    <n v="2020"/>
    <n v="66"/>
    <n v="630"/>
    <s v="3*1"/>
    <s v="PEX"/>
    <n v="100"/>
    <n v="100"/>
    <n v="14.468"/>
    <n v="201500"/>
    <n v="244.408050892342"/>
    <n v="3536.0956803104041"/>
  </r>
  <r>
    <x v="16"/>
    <s v="HAUGALAND KRAFT NETT AS"/>
    <n v="2020"/>
    <n v="66"/>
    <n v="800"/>
    <s v="3*1"/>
    <s v="PEX"/>
    <n v="100"/>
    <n v="100"/>
    <n v="0.51100000000000001"/>
    <n v="201600"/>
    <n v="267.64885598157599"/>
    <n v="136.76856540658534"/>
  </r>
  <r>
    <x v="16"/>
    <s v="HAUGALAND KRAFT NETT AS"/>
    <n v="2020"/>
    <n v="66"/>
    <n v="1200"/>
    <s v="3*1"/>
    <s v="PEX"/>
    <n v="100"/>
    <n v="100"/>
    <n v="1.0569999999999999"/>
    <n v="201700"/>
    <n v="309.244844742373"/>
    <n v="326.87180089268827"/>
  </r>
  <r>
    <x v="16"/>
    <s v="HAUGALAND KRAFT NETT AS"/>
    <n v="2020"/>
    <n v="66"/>
    <n v="1600"/>
    <s v="3*1"/>
    <s v="PEX"/>
    <n v="100"/>
    <n v="100"/>
    <n v="7.6989999999999998"/>
    <n v="201800"/>
    <n v="359.75317701999802"/>
    <n v="2769.7397098769648"/>
  </r>
  <r>
    <x v="16"/>
    <s v="HAUGALAND KRAFT NETT AS"/>
    <n v="2020"/>
    <n v="300"/>
    <n v="630"/>
    <s v="3*1"/>
    <s v="PEX"/>
    <n v="100"/>
    <n v="100"/>
    <n v="0.51"/>
    <n v="202700"/>
    <n v="529.24937900556995"/>
    <n v="269.91718329284066"/>
  </r>
  <r>
    <x v="17"/>
    <s v="HEMSEDAL ENERGI AS"/>
    <n v="2020"/>
    <n v="66"/>
    <n v="400"/>
    <s v="3*1"/>
    <s v="PEX"/>
    <n v="100"/>
    <n v="100"/>
    <n v="1.2949999999999999"/>
    <n v="201400"/>
    <n v="214.093957297689"/>
    <n v="277.25167470050724"/>
  </r>
  <r>
    <x v="18"/>
    <s v="HERØYA NETT AS"/>
    <n v="2020"/>
    <n v="132"/>
    <n v="400"/>
    <s v="3*1"/>
    <s v="Olje"/>
    <n v="100"/>
    <n v="100"/>
    <n v="1.3"/>
    <n v="204200"/>
    <n v="402.40833361349002"/>
    <n v="523.13083369753701"/>
  </r>
  <r>
    <x v="18"/>
    <s v="HERØYA NETT AS"/>
    <n v="2020"/>
    <n v="132"/>
    <n v="1200"/>
    <s v="3*1"/>
    <s v="Olje"/>
    <n v="100"/>
    <n v="100"/>
    <n v="1.4"/>
    <n v="204500"/>
    <n v="575.74937313664998"/>
    <n v="806.04912239130988"/>
  </r>
  <r>
    <x v="18"/>
    <s v="HERØYA NETT AS"/>
    <n v="2020"/>
    <n v="132"/>
    <n v="400"/>
    <s v="3*1"/>
    <s v="PEX"/>
    <n v="100"/>
    <n v="100"/>
    <n v="0.4"/>
    <n v="202000"/>
    <n v="355.55972740607098"/>
    <n v="142.22389096242838"/>
  </r>
  <r>
    <x v="18"/>
    <s v="HERØYA NETT AS"/>
    <n v="2020"/>
    <n v="132"/>
    <n v="1200"/>
    <s v="3*1"/>
    <s v="PEX"/>
    <n v="100"/>
    <n v="100"/>
    <n v="1.9"/>
    <n v="202300"/>
    <n v="444.93578002097399"/>
    <n v="845.37798203985051"/>
  </r>
  <r>
    <x v="19"/>
    <s v="HÅLOGALAND KRAFT NETT AS"/>
    <n v="2020"/>
    <n v="66"/>
    <n v="400"/>
    <s v="3*1"/>
    <s v="PEX"/>
    <n v="100"/>
    <n v="100"/>
    <n v="0.6"/>
    <n v="201400"/>
    <n v="214.093957297689"/>
    <n v="128.45637437861339"/>
  </r>
  <r>
    <x v="19"/>
    <s v="HÅLOGALAND KRAFT NETT AS"/>
    <n v="2020"/>
    <n v="132"/>
    <n v="800"/>
    <s v="3*1"/>
    <s v="PEX"/>
    <n v="100"/>
    <n v="100"/>
    <n v="1.2"/>
    <n v="202200"/>
    <n v="405.57798183724901"/>
    <n v="486.69357820469878"/>
  </r>
  <r>
    <x v="20"/>
    <s v="ISTAD NETT AS"/>
    <n v="2020"/>
    <n v="132"/>
    <n v="630"/>
    <s v="3*1"/>
    <s v="PEX"/>
    <n v="100"/>
    <n v="100"/>
    <n v="3.46"/>
    <n v="202100"/>
    <n v="369.95892186353097"/>
    <n v="1280.0578696478171"/>
  </r>
  <r>
    <x v="21"/>
    <s v="KYSTNETT AS"/>
    <n v="2020"/>
    <n v="66"/>
    <n v="400"/>
    <s v="3*1"/>
    <s v="PEX"/>
    <n v="100"/>
    <n v="100"/>
    <n v="2.8889999999999998"/>
    <n v="201400"/>
    <n v="214.093957297689"/>
    <n v="618.51744263302351"/>
  </r>
  <r>
    <x v="21"/>
    <s v="KYSTNETT AS"/>
    <n v="2020"/>
    <n v="132"/>
    <n v="630"/>
    <s v="3*1"/>
    <s v="PEX"/>
    <n v="100"/>
    <n v="100"/>
    <n v="0.06"/>
    <n v="202100"/>
    <n v="369.95892186353097"/>
    <n v="22.197535311811858"/>
  </r>
  <r>
    <x v="22"/>
    <s v="LINEA AS"/>
    <n v="2020"/>
    <n v="66"/>
    <n v="400"/>
    <s v="3*1"/>
    <s v="PEX"/>
    <n v="100"/>
    <n v="100"/>
    <n v="0.52700000000000002"/>
    <n v="201400"/>
    <n v="214.093957297689"/>
    <n v="112.82751549588211"/>
  </r>
  <r>
    <x v="22"/>
    <s v="LINEA AS"/>
    <n v="2020"/>
    <n v="132"/>
    <n v="400"/>
    <s v="3*1"/>
    <s v="PEX"/>
    <n v="100"/>
    <n v="100"/>
    <n v="0.22"/>
    <n v="202000"/>
    <n v="355.55972740607098"/>
    <n v="78.22314002933561"/>
  </r>
  <r>
    <x v="22"/>
    <s v="LINEA AS"/>
    <n v="2020"/>
    <n v="132"/>
    <n v="630"/>
    <s v="3*1"/>
    <s v="PEX"/>
    <n v="100"/>
    <n v="100"/>
    <n v="3.8"/>
    <n v="202100"/>
    <n v="369.95892186353097"/>
    <n v="1405.8439030814177"/>
  </r>
  <r>
    <x v="23"/>
    <s v="LINJA AS"/>
    <n v="2020"/>
    <n v="66"/>
    <n v="400"/>
    <s v="3*1"/>
    <s v="PEX"/>
    <n v="100"/>
    <n v="100"/>
    <n v="2.2450000000000001"/>
    <n v="201400"/>
    <n v="214.093957297689"/>
    <n v="480.64093413331182"/>
  </r>
  <r>
    <x v="23"/>
    <s v="LINJA AS"/>
    <n v="2020"/>
    <n v="66"/>
    <n v="630"/>
    <s v="3*1"/>
    <s v="PEX"/>
    <n v="100"/>
    <n v="100"/>
    <n v="0.873"/>
    <n v="201500"/>
    <n v="244.408050892342"/>
    <n v="213.36822842901458"/>
  </r>
  <r>
    <x v="23"/>
    <s v="LINJA AS"/>
    <n v="2020"/>
    <n v="66"/>
    <n v="800"/>
    <s v="3*1"/>
    <s v="PEX"/>
    <n v="100"/>
    <n v="100"/>
    <n v="3.97"/>
    <n v="201600"/>
    <n v="267.64885598157599"/>
    <n v="1062.5659582468568"/>
  </r>
  <r>
    <x v="23"/>
    <s v="LINJA AS"/>
    <n v="2020"/>
    <n v="132"/>
    <n v="400"/>
    <s v="3*1"/>
    <s v="PEX"/>
    <n v="100"/>
    <n v="100"/>
    <n v="4.87"/>
    <n v="202000"/>
    <n v="355.55972740607098"/>
    <n v="1731.5758724675657"/>
  </r>
  <r>
    <x v="23"/>
    <s v="LINJA AS"/>
    <n v="2020"/>
    <n v="132"/>
    <n v="1200"/>
    <s v="3*1"/>
    <s v="PEX"/>
    <n v="100"/>
    <n v="100"/>
    <n v="0.2"/>
    <n v="202300"/>
    <n v="444.93578002097399"/>
    <n v="88.987156004194802"/>
  </r>
  <r>
    <x v="24"/>
    <s v="LOFOTKRAFT AS"/>
    <n v="2020"/>
    <n v="33"/>
    <n v="400"/>
    <s v="3*1"/>
    <s v="PEX"/>
    <n v="100"/>
    <n v="100"/>
    <n v="0.871"/>
    <n v="201000"/>
    <n v="102.94228078396"/>
    <n v="89.662726562829164"/>
  </r>
  <r>
    <x v="24"/>
    <s v="LOFOTKRAFT AS"/>
    <n v="2020"/>
    <n v="66"/>
    <n v="400"/>
    <s v="3*1"/>
    <s v="PEX"/>
    <n v="100"/>
    <n v="100"/>
    <n v="0.57299999999999995"/>
    <n v="201400"/>
    <n v="214.093957297689"/>
    <n v="122.67583753157579"/>
  </r>
  <r>
    <x v="24"/>
    <s v="LOFOTKRAFT AS"/>
    <n v="2020"/>
    <n v="132"/>
    <n v="400"/>
    <s v="3*1"/>
    <s v="PEX"/>
    <n v="100"/>
    <n v="100"/>
    <n v="2.9359999999999999"/>
    <n v="202000"/>
    <n v="355.55972740607098"/>
    <n v="1043.9233596642243"/>
  </r>
  <r>
    <x v="24"/>
    <s v="LOFOTKRAFT AS"/>
    <n v="2020"/>
    <n v="132"/>
    <n v="630"/>
    <s v="3*1"/>
    <s v="PEX"/>
    <n v="100"/>
    <n v="100"/>
    <n v="1.7210000000000001"/>
    <n v="202100"/>
    <n v="369.95892186353097"/>
    <n v="636.69930452713686"/>
  </r>
  <r>
    <x v="24"/>
    <s v="LOFOTKRAFT AS"/>
    <n v="2020"/>
    <n v="132"/>
    <n v="1200"/>
    <s v="3*1"/>
    <s v="PEX"/>
    <n v="100"/>
    <n v="100"/>
    <n v="0.80400000000000005"/>
    <n v="202300"/>
    <n v="444.93578002097399"/>
    <n v="357.72836713686308"/>
  </r>
  <r>
    <x v="25"/>
    <s v="LUOSTEJOK KRAFTLAG SA"/>
    <n v="2020"/>
    <n v="66"/>
    <n v="400"/>
    <s v="3*1"/>
    <s v="PEX"/>
    <n v="100"/>
    <n v="100"/>
    <n v="0.46600000000000003"/>
    <n v="201400"/>
    <n v="214.093957297689"/>
    <n v="99.767784100723077"/>
  </r>
  <r>
    <x v="26"/>
    <s v="LUSTER NETT AS"/>
    <n v="2020"/>
    <n v="66"/>
    <n v="400"/>
    <s v="3*1"/>
    <s v="PEX"/>
    <n v="100"/>
    <n v="100"/>
    <n v="0.72"/>
    <n v="201400"/>
    <n v="214.093957297689"/>
    <n v="154.14764925433607"/>
  </r>
  <r>
    <x v="27"/>
    <s v="LYSE ELNETT AS"/>
    <n v="2020"/>
    <n v="66"/>
    <n v="400"/>
    <s v="3*1"/>
    <s v="Olje"/>
    <n v="100"/>
    <n v="100"/>
    <n v="0.62"/>
    <n v="203600"/>
    <n v="233.13948732987799"/>
    <n v="144.54648214452436"/>
  </r>
  <r>
    <x v="27"/>
    <s v="LYSE ELNETT AS"/>
    <n v="2020"/>
    <n v="66"/>
    <n v="400"/>
    <s v="3*1"/>
    <s v="PEX"/>
    <n v="100"/>
    <n v="100"/>
    <n v="0.5"/>
    <n v="201400"/>
    <n v="214.093957297689"/>
    <n v="107.0469786488445"/>
  </r>
  <r>
    <x v="27"/>
    <s v="LYSE ELNETT AS"/>
    <n v="2020"/>
    <n v="66"/>
    <n v="630"/>
    <s v="3*1"/>
    <s v="PEX"/>
    <n v="100"/>
    <n v="100"/>
    <n v="15.37"/>
    <n v="201500"/>
    <n v="244.408050892342"/>
    <n v="3756.5517422152966"/>
  </r>
  <r>
    <x v="27"/>
    <s v="LYSE ELNETT AS"/>
    <n v="2020"/>
    <n v="66"/>
    <n v="800"/>
    <s v="3*1"/>
    <s v="PEX"/>
    <n v="100"/>
    <n v="100"/>
    <n v="8.5500000000000007"/>
    <n v="201600"/>
    <n v="267.64885598157599"/>
    <n v="2288.397718642475"/>
  </r>
  <r>
    <x v="27"/>
    <s v="LYSE ELNETT AS"/>
    <n v="2020"/>
    <n v="66"/>
    <n v="1200"/>
    <s v="3*1"/>
    <s v="PEX"/>
    <n v="100"/>
    <n v="100"/>
    <n v="96.74"/>
    <n v="201700"/>
    <n v="309.244844742373"/>
    <n v="29916.346280377162"/>
  </r>
  <r>
    <x v="27"/>
    <s v="LYSE ELNETT AS"/>
    <n v="2020"/>
    <n v="66"/>
    <n v="1600"/>
    <s v="3*1"/>
    <s v="PEX"/>
    <n v="100"/>
    <n v="100"/>
    <n v="15.21"/>
    <n v="201800"/>
    <n v="359.75317701999802"/>
    <n v="5471.8458224741698"/>
  </r>
  <r>
    <x v="27"/>
    <s v="LYSE ELNETT AS"/>
    <n v="2020"/>
    <n v="66"/>
    <n v="2000"/>
    <s v="3*1"/>
    <s v="PEX"/>
    <n v="100"/>
    <n v="100"/>
    <n v="0.47"/>
    <n v="201900"/>
    <n v="375.76912313584"/>
    <n v="176.61148787384479"/>
  </r>
  <r>
    <x v="27"/>
    <s v="LYSE ELNETT AS"/>
    <n v="2020"/>
    <n v="132"/>
    <n v="1200"/>
    <s v="3*1"/>
    <s v="PEX"/>
    <n v="100"/>
    <n v="100"/>
    <n v="5.55"/>
    <n v="202300"/>
    <n v="444.93578002097399"/>
    <n v="2469.3935791164054"/>
  </r>
  <r>
    <x v="27"/>
    <s v="LYSE ELNETT AS"/>
    <n v="2020"/>
    <n v="132"/>
    <n v="1600"/>
    <s v="3*1"/>
    <s v="PEX"/>
    <n v="100"/>
    <n v="100"/>
    <n v="3.09"/>
    <n v="202400"/>
    <n v="496.87392704647999"/>
    <n v="1535.340434573623"/>
  </r>
  <r>
    <x v="28"/>
    <s v="LÆRDAL ENERGI NETT AS"/>
    <n v="2020"/>
    <n v="66"/>
    <n v="1200"/>
    <s v="3*1"/>
    <s v="PEX"/>
    <n v="100"/>
    <n v="100"/>
    <n v="0.84099999999999997"/>
    <n v="201700"/>
    <n v="309.244844742373"/>
    <n v="260.07491442833566"/>
  </r>
  <r>
    <x v="29"/>
    <s v="MIDTKRAFT NETT AS"/>
    <n v="2020"/>
    <n v="66"/>
    <n v="400"/>
    <s v="3*1"/>
    <s v="PEX"/>
    <n v="100"/>
    <n v="100"/>
    <n v="0.8"/>
    <n v="201400"/>
    <n v="214.093957297689"/>
    <n v="171.27516583815122"/>
  </r>
  <r>
    <x v="30"/>
    <s v="MIP INDUSTRINETT AS"/>
    <n v="2020"/>
    <n v="132"/>
    <n v="400"/>
    <s v="3*1"/>
    <s v="Olje"/>
    <n v="100"/>
    <n v="100"/>
    <n v="0.70099999999999996"/>
    <n v="204200"/>
    <n v="402.40833361349002"/>
    <n v="282.08824186305651"/>
  </r>
  <r>
    <x v="30"/>
    <s v="MIP INDUSTRINETT AS"/>
    <n v="2020"/>
    <n v="132"/>
    <n v="400"/>
    <s v="3*1"/>
    <s v="PEX"/>
    <n v="100"/>
    <n v="100"/>
    <n v="1.39"/>
    <n v="202000"/>
    <n v="355.55972740607098"/>
    <n v="494.22802109443865"/>
  </r>
  <r>
    <x v="31"/>
    <s v="MØRENETT AS"/>
    <n v="2020"/>
    <n v="24"/>
    <n v="50"/>
    <s v="1*3"/>
    <s v="PEX"/>
    <n v="100"/>
    <n v="100"/>
    <n v="0"/>
    <n v="200000"/>
    <n v="32.158872240444502"/>
    <n v="0"/>
  </r>
  <r>
    <x v="31"/>
    <s v="MØRENETT AS"/>
    <n v="2020"/>
    <n v="24"/>
    <n v="240"/>
    <s v="1*3"/>
    <s v="PEX"/>
    <n v="100"/>
    <n v="100"/>
    <n v="0.28999999999999998"/>
    <n v="200300"/>
    <n v="53.681878692648297"/>
    <n v="15.567744820868006"/>
  </r>
  <r>
    <x v="31"/>
    <s v="MØRENETT AS"/>
    <n v="2020"/>
    <n v="24"/>
    <n v="400"/>
    <s v="1*3"/>
    <s v="PEX"/>
    <n v="100"/>
    <n v="100"/>
    <n v="0"/>
    <n v="200400"/>
    <n v="67.626361746188905"/>
    <n v="0"/>
  </r>
  <r>
    <x v="31"/>
    <s v="MØRENETT AS"/>
    <n v="2020"/>
    <n v="24"/>
    <n v="240"/>
    <s v="3*1"/>
    <s v="PEX"/>
    <n v="100"/>
    <n v="100"/>
    <n v="14.542999999999999"/>
    <n v="200800"/>
    <n v="58.1431027999948"/>
    <n v="845.57514402032439"/>
  </r>
  <r>
    <x v="31"/>
    <s v="MØRENETT AS"/>
    <n v="2020"/>
    <n v="24"/>
    <n v="400"/>
    <s v="3*1"/>
    <s v="PEX"/>
    <n v="100"/>
    <n v="100"/>
    <n v="0.312"/>
    <n v="200900"/>
    <n v="73.8053844905657"/>
    <n v="23.027279961056497"/>
  </r>
  <r>
    <x v="31"/>
    <s v="MØRENETT AS"/>
    <n v="2020"/>
    <n v="66"/>
    <n v="400"/>
    <s v="3*1"/>
    <s v="PEX"/>
    <n v="100"/>
    <n v="100"/>
    <n v="17.381"/>
    <n v="201400"/>
    <n v="214.093957297689"/>
    <n v="3721.1670717911325"/>
  </r>
  <r>
    <x v="31"/>
    <s v="MØRENETT AS"/>
    <n v="2020"/>
    <n v="66"/>
    <n v="630"/>
    <s v="3*1"/>
    <s v="PEX"/>
    <n v="100"/>
    <n v="100"/>
    <n v="3.125"/>
    <n v="201500"/>
    <n v="244.408050892342"/>
    <n v="763.77515903856875"/>
  </r>
  <r>
    <x v="31"/>
    <s v="MØRENETT AS"/>
    <n v="2020"/>
    <n v="132"/>
    <n v="400"/>
    <s v="3*1"/>
    <s v="PEX"/>
    <n v="100"/>
    <n v="100"/>
    <n v="0.7"/>
    <n v="202000"/>
    <n v="355.55972740607098"/>
    <n v="248.89180918424967"/>
  </r>
  <r>
    <x v="31"/>
    <s v="MØRENETT AS"/>
    <n v="2020"/>
    <n v="132"/>
    <n v="630"/>
    <s v="3*1"/>
    <s v="PEX"/>
    <n v="100"/>
    <n v="100"/>
    <n v="1.0429999999999999"/>
    <n v="202100"/>
    <n v="369.95892186353097"/>
    <n v="385.86715550366279"/>
  </r>
  <r>
    <x v="31"/>
    <s v="MØRENETT AS"/>
    <n v="2020"/>
    <n v="132"/>
    <n v="1200"/>
    <s v="3*1"/>
    <s v="PEX"/>
    <n v="100"/>
    <n v="100"/>
    <n v="23.698"/>
    <n v="202300"/>
    <n v="444.93578002097399"/>
    <n v="10544.088114937042"/>
  </r>
  <r>
    <x v="31"/>
    <s v="MØRENETT AS"/>
    <n v="2020"/>
    <n v="132"/>
    <n v="1600"/>
    <s v="3*1"/>
    <s v="PEX"/>
    <n v="100"/>
    <n v="100"/>
    <n v="0.58199999999999996"/>
    <n v="202400"/>
    <n v="496.87392704647999"/>
    <n v="289.18062554105131"/>
  </r>
  <r>
    <x v="32"/>
    <s v="NEAS AS"/>
    <n v="2020"/>
    <n v="66"/>
    <n v="400"/>
    <s v="3*1"/>
    <s v="PEX"/>
    <n v="100"/>
    <n v="100"/>
    <n v="3.1280000000000001"/>
    <n v="201400"/>
    <n v="214.093957297689"/>
    <n v="669.6858984271712"/>
  </r>
  <r>
    <x v="32"/>
    <s v="NEAS AS"/>
    <n v="2020"/>
    <n v="66"/>
    <n v="630"/>
    <s v="3*1"/>
    <s v="PEX"/>
    <n v="100"/>
    <n v="100"/>
    <n v="0.45300000000000001"/>
    <n v="201500"/>
    <n v="244.408050892342"/>
    <n v="110.71684705423093"/>
  </r>
  <r>
    <x v="32"/>
    <s v="NEAS AS"/>
    <n v="2020"/>
    <n v="132"/>
    <n v="630"/>
    <s v="3*1"/>
    <s v="PEX"/>
    <n v="100"/>
    <n v="100"/>
    <n v="16.388000000000002"/>
    <n v="202100"/>
    <n v="369.95892186353097"/>
    <n v="6062.8868114995466"/>
  </r>
  <r>
    <x v="33"/>
    <s v="NORDKRAFT NETT AS"/>
    <n v="2020"/>
    <n v="33"/>
    <n v="400"/>
    <s v="3*1"/>
    <s v="Olje"/>
    <n v="100"/>
    <n v="100"/>
    <n v="5.72"/>
    <n v="203200"/>
    <n v="134.659101938714"/>
    <n v="770.2500630894441"/>
  </r>
  <r>
    <x v="33"/>
    <s v="NORDKRAFT NETT AS"/>
    <n v="2020"/>
    <n v="33"/>
    <n v="400"/>
    <s v="3*1"/>
    <s v="PEX"/>
    <n v="100"/>
    <n v="100"/>
    <n v="3.9729999999999999"/>
    <n v="201000"/>
    <n v="102.94228078396"/>
    <n v="408.9896815546731"/>
  </r>
  <r>
    <x v="33"/>
    <s v="NORDKRAFT NETT AS"/>
    <n v="2020"/>
    <n v="33"/>
    <n v="630"/>
    <s v="3*1"/>
    <s v="PEX"/>
    <n v="100"/>
    <n v="100"/>
    <n v="7.109"/>
    <n v="201100"/>
    <n v="116.58362290155399"/>
    <n v="828.79297520714738"/>
  </r>
  <r>
    <x v="33"/>
    <s v="NORDKRAFT NETT AS"/>
    <n v="2020"/>
    <n v="66"/>
    <n v="800"/>
    <s v="3*1"/>
    <s v="PEX"/>
    <n v="100"/>
    <n v="100"/>
    <n v="3.98"/>
    <n v="201600"/>
    <n v="267.64885598157599"/>
    <n v="1065.2424468066724"/>
  </r>
  <r>
    <x v="34"/>
    <s v="NORDKYN KRAFTLAG SA"/>
    <n v="2020"/>
    <n v="33"/>
    <n v="400"/>
    <s v="3*1"/>
    <s v="PEX"/>
    <n v="100"/>
    <n v="100"/>
    <n v="5.7"/>
    <n v="201000"/>
    <n v="102.94228078396"/>
    <n v="586.77100046857197"/>
  </r>
  <r>
    <x v="35"/>
    <s v="NORGESNETT AS"/>
    <n v="2020"/>
    <n v="132"/>
    <n v="400"/>
    <s v="3*1"/>
    <s v="PEX"/>
    <n v="100"/>
    <n v="100"/>
    <n v="0.2"/>
    <n v="202000"/>
    <n v="355.55972740607098"/>
    <n v="71.111945481214192"/>
  </r>
  <r>
    <x v="36"/>
    <s v="NORSKE SKOG SKOGN AS"/>
    <n v="2020"/>
    <n v="66"/>
    <n v="1200"/>
    <s v="3*1"/>
    <s v="PEX"/>
    <n v="100"/>
    <n v="100"/>
    <n v="1"/>
    <n v="201700"/>
    <n v="309.244844742373"/>
    <n v="309.244844742373"/>
  </r>
  <r>
    <x v="37"/>
    <s v="NTE NETT AS"/>
    <n v="2020"/>
    <n v="66"/>
    <n v="400"/>
    <s v="3*1"/>
    <s v="Olje"/>
    <n v="100"/>
    <n v="100"/>
    <n v="0.45200000000000001"/>
    <n v="203600"/>
    <n v="233.13948732987799"/>
    <n v="105.37904827310486"/>
  </r>
  <r>
    <x v="37"/>
    <s v="NTE NETT AS"/>
    <n v="2020"/>
    <n v="66"/>
    <n v="400"/>
    <s v="3*1"/>
    <s v="PEX"/>
    <n v="0"/>
    <n v="100"/>
    <n v="0.11799999999999999"/>
    <n v="201400"/>
    <n v="214.093957297689"/>
    <n v="12.63154348056365"/>
  </r>
  <r>
    <x v="37"/>
    <s v="NTE NETT AS"/>
    <n v="2020"/>
    <n v="66"/>
    <n v="400"/>
    <s v="3*1"/>
    <s v="PEX"/>
    <n v="100"/>
    <n v="100"/>
    <n v="4.8730000000000002"/>
    <n v="201400"/>
    <n v="214.093957297689"/>
    <n v="1043.2798539116386"/>
  </r>
  <r>
    <x v="37"/>
    <s v="NTE NETT AS"/>
    <n v="2020"/>
    <n v="66"/>
    <n v="630"/>
    <s v="3*1"/>
    <s v="PEX"/>
    <n v="100"/>
    <n v="100"/>
    <n v="2.9260000000000002"/>
    <n v="201500"/>
    <n v="244.408050892342"/>
    <n v="715.13795691099278"/>
  </r>
  <r>
    <x v="37"/>
    <s v="NTE NETT AS"/>
    <n v="2020"/>
    <n v="66"/>
    <n v="800"/>
    <s v="3*1"/>
    <s v="PEX"/>
    <n v="100"/>
    <n v="100"/>
    <n v="1.147"/>
    <n v="201600"/>
    <n v="267.64885598157599"/>
    <n v="306.99323781086764"/>
  </r>
  <r>
    <x v="37"/>
    <s v="NTE NETT AS"/>
    <n v="2020"/>
    <n v="66"/>
    <n v="1200"/>
    <s v="3*1"/>
    <s v="PEX"/>
    <n v="100"/>
    <n v="100"/>
    <n v="6.1440000000000001"/>
    <n v="201700"/>
    <n v="309.244844742373"/>
    <n v="1900.0003260971398"/>
  </r>
  <r>
    <x v="37"/>
    <s v="NTE NETT AS"/>
    <n v="2020"/>
    <n v="66"/>
    <n v="1600"/>
    <s v="3*1"/>
    <s v="PEX"/>
    <n v="100"/>
    <n v="100"/>
    <n v="2.552"/>
    <n v="201800"/>
    <n v="359.75317701999802"/>
    <n v="918.09010775503498"/>
  </r>
  <r>
    <x v="37"/>
    <s v="NTE NETT AS"/>
    <n v="2020"/>
    <n v="132"/>
    <n v="400"/>
    <s v="3*1"/>
    <s v="PEX"/>
    <n v="100"/>
    <n v="100"/>
    <n v="7.8E-2"/>
    <n v="202000"/>
    <n v="355.55972740607098"/>
    <n v="27.733658737673537"/>
  </r>
  <r>
    <x v="37"/>
    <s v="NTE NETT AS"/>
    <n v="2020"/>
    <n v="132"/>
    <n v="800"/>
    <s v="3*1"/>
    <s v="PEX"/>
    <n v="100"/>
    <n v="100"/>
    <n v="4.4470000000000001"/>
    <n v="202200"/>
    <n v="405.57798183724901"/>
    <n v="1803.6052852302464"/>
  </r>
  <r>
    <x v="38"/>
    <s v="ODDA ENERGI NETT AS"/>
    <n v="2020"/>
    <n v="66"/>
    <n v="400"/>
    <s v="3*1"/>
    <s v="Olje"/>
    <n v="100"/>
    <n v="100"/>
    <n v="1.984"/>
    <n v="203600"/>
    <n v="233.13948732987799"/>
    <n v="462.54874286247792"/>
  </r>
  <r>
    <x v="38"/>
    <s v="ODDA ENERGI NETT AS"/>
    <n v="2020"/>
    <n v="66"/>
    <n v="400"/>
    <s v="3*1"/>
    <s v="PEX"/>
    <n v="100"/>
    <n v="100"/>
    <n v="9.4E-2"/>
    <n v="201400"/>
    <n v="214.093957297689"/>
    <n v="20.124831985982766"/>
  </r>
  <r>
    <x v="38"/>
    <s v="ODDA ENERGI NETT AS"/>
    <n v="2020"/>
    <n v="66"/>
    <n v="630"/>
    <s v="3*1"/>
    <s v="PEX"/>
    <n v="100"/>
    <n v="100"/>
    <n v="3.7829999999999999"/>
    <n v="201500"/>
    <n v="244.408050892342"/>
    <n v="924.59565652572974"/>
  </r>
  <r>
    <x v="38"/>
    <s v="ODDA ENERGI NETT AS"/>
    <n v="2020"/>
    <n v="66"/>
    <n v="800"/>
    <s v="3*1"/>
    <s v="PEX"/>
    <n v="100"/>
    <n v="100"/>
    <n v="4.742"/>
    <n v="201600"/>
    <n v="267.64885598157599"/>
    <n v="1269.1908750646332"/>
  </r>
  <r>
    <x v="38"/>
    <s v="ODDA ENERGI NETT AS"/>
    <n v="2020"/>
    <n v="66"/>
    <n v="1200"/>
    <s v="3*1"/>
    <s v="PEX"/>
    <n v="100"/>
    <n v="100"/>
    <n v="1.986"/>
    <n v="201700"/>
    <n v="309.244844742373"/>
    <n v="614.16026165835274"/>
  </r>
  <r>
    <x v="39"/>
    <s v="RAULAND KRAFTFORSYNINGSLAG SA"/>
    <n v="2020"/>
    <n v="66"/>
    <n v="400"/>
    <s v="3*1"/>
    <s v="PEX"/>
    <n v="100"/>
    <n v="100"/>
    <n v="0.05"/>
    <n v="201400"/>
    <n v="214.093957297689"/>
    <n v="10.704697864884452"/>
  </r>
  <r>
    <x v="40"/>
    <s v="REPVÅG NETT AS"/>
    <n v="2020"/>
    <n v="66"/>
    <n v="400"/>
    <s v="3*1"/>
    <s v="PEX"/>
    <n v="100"/>
    <n v="100"/>
    <n v="9.1300000000000008"/>
    <n v="201400"/>
    <n v="214.093957297689"/>
    <n v="1954.6778301279007"/>
  </r>
  <r>
    <x v="41"/>
    <s v="RØROS E-VERK NETT AS"/>
    <n v="2020"/>
    <n v="66"/>
    <n v="630"/>
    <s v="3*1"/>
    <s v="PEX"/>
    <n v="100"/>
    <n v="100"/>
    <n v="5.5E-2"/>
    <n v="201500"/>
    <n v="244.408050892342"/>
    <n v="13.44244279907881"/>
  </r>
  <r>
    <x v="41"/>
    <s v="RØROS E-VERK NETT AS"/>
    <n v="2020"/>
    <n v="132"/>
    <n v="630"/>
    <s v="3*1"/>
    <s v="PEX"/>
    <n v="100"/>
    <n v="100"/>
    <n v="0.22500000000000001"/>
    <n v="202100"/>
    <n v="369.95892186353097"/>
    <n v="83.240757419294468"/>
  </r>
  <r>
    <x v="42"/>
    <s v="SKAGERAK NETT AS"/>
    <n v="2020"/>
    <n v="132"/>
    <n v="400"/>
    <s v="3*1"/>
    <s v="Olje"/>
    <n v="100"/>
    <n v="100"/>
    <n v="0.78100000000000003"/>
    <n v="204200"/>
    <n v="402.40833361349002"/>
    <n v="314.28090855213571"/>
  </r>
  <r>
    <x v="42"/>
    <s v="SKAGERAK NETT AS"/>
    <n v="2020"/>
    <n v="132"/>
    <n v="400"/>
    <s v="3*1"/>
    <s v="PEX"/>
    <n v="100"/>
    <n v="100"/>
    <n v="0.32200000000000001"/>
    <n v="202000"/>
    <n v="355.55972740607098"/>
    <n v="114.49023222475486"/>
  </r>
  <r>
    <x v="42"/>
    <s v="SKAGERAK NETT AS"/>
    <n v="2020"/>
    <n v="132"/>
    <n v="800"/>
    <s v="3*1"/>
    <s v="PEX"/>
    <n v="100"/>
    <n v="100"/>
    <n v="1.22"/>
    <n v="202200"/>
    <n v="405.57798183724901"/>
    <n v="494.80513784144381"/>
  </r>
  <r>
    <x v="42"/>
    <s v="SKAGERAK NETT AS"/>
    <n v="2020"/>
    <n v="132"/>
    <n v="1200"/>
    <s v="3*1"/>
    <s v="PEX"/>
    <n v="100"/>
    <n v="100"/>
    <n v="4.53"/>
    <n v="202300"/>
    <n v="444.93578002097399"/>
    <n v="2015.5590834950124"/>
  </r>
  <r>
    <x v="42"/>
    <s v="SKAGERAK NETT AS"/>
    <n v="2020"/>
    <n v="132"/>
    <n v="2000"/>
    <s v="3*1"/>
    <s v="PEX"/>
    <n v="100"/>
    <n v="100"/>
    <n v="3.39"/>
    <n v="202500"/>
    <n v="522.58533076367803"/>
    <n v="1771.5642712888687"/>
  </r>
  <r>
    <x v="43"/>
    <s v="SOGNEKRAFT AS"/>
    <n v="2020"/>
    <n v="66"/>
    <n v="400"/>
    <s v="3*1"/>
    <s v="PEX"/>
    <n v="100"/>
    <n v="100"/>
    <n v="0.1"/>
    <n v="201400"/>
    <n v="214.093957297689"/>
    <n v="21.409395729768903"/>
  </r>
  <r>
    <x v="43"/>
    <s v="SOGNEKRAFT AS"/>
    <n v="2020"/>
    <n v="66"/>
    <n v="630"/>
    <s v="3*1"/>
    <s v="PEX"/>
    <n v="100"/>
    <n v="100"/>
    <n v="0.38"/>
    <n v="201500"/>
    <n v="244.408050892342"/>
    <n v="92.875059339089958"/>
  </r>
  <r>
    <x v="43"/>
    <s v="SOGNEKRAFT AS"/>
    <n v="2020"/>
    <n v="66"/>
    <n v="800"/>
    <s v="3*1"/>
    <s v="PEX"/>
    <n v="100"/>
    <n v="100"/>
    <n v="1.5"/>
    <n v="201600"/>
    <n v="267.64885598157599"/>
    <n v="401.47328397236402"/>
  </r>
  <r>
    <x v="43"/>
    <s v="SOGNEKRAFT AS"/>
    <n v="2020"/>
    <n v="132"/>
    <n v="630"/>
    <s v="3*1"/>
    <s v="PEX"/>
    <n v="100"/>
    <n v="100"/>
    <n v="1.1000000000000001"/>
    <n v="202100"/>
    <n v="369.95892186353097"/>
    <n v="406.95481404988408"/>
  </r>
  <r>
    <x v="44"/>
    <s v="STATKRAFT ENERGI AS"/>
    <n v="2020"/>
    <n v="66"/>
    <n v="400"/>
    <s v="3*1"/>
    <s v="PEX"/>
    <n v="0"/>
    <n v="100"/>
    <n v="4.4999999999999998E-2"/>
    <n v="201400"/>
    <n v="214.093957297689"/>
    <n v="4.8171140391980023"/>
  </r>
  <r>
    <x v="45"/>
    <s v="SVORKA NETT AS"/>
    <n v="2020"/>
    <n v="66"/>
    <n v="400"/>
    <s v="3*1"/>
    <s v="PEX"/>
    <n v="100"/>
    <n v="100"/>
    <n v="0.28999999999999998"/>
    <n v="201400"/>
    <n v="214.093957297689"/>
    <n v="62.087247616329805"/>
  </r>
  <r>
    <x v="46"/>
    <s v="TENSIO TS AS"/>
    <n v="2020"/>
    <n v="66"/>
    <n v="400"/>
    <s v="3*1"/>
    <s v="PEX"/>
    <n v="100"/>
    <n v="100"/>
    <n v="49.85"/>
    <n v="201400"/>
    <n v="214.093957297689"/>
    <n v="10672.583771289797"/>
  </r>
  <r>
    <x v="46"/>
    <s v="TENSIO TS AS"/>
    <n v="2020"/>
    <n v="66"/>
    <n v="630"/>
    <s v="3*1"/>
    <s v="PEX"/>
    <n v="100"/>
    <n v="100"/>
    <n v="12.042999999999999"/>
    <n v="201500"/>
    <n v="244.408050892342"/>
    <n v="2943.4061568964744"/>
  </r>
  <r>
    <x v="46"/>
    <s v="TENSIO TS AS"/>
    <n v="2020"/>
    <n v="66"/>
    <n v="800"/>
    <s v="3*1"/>
    <s v="PEX"/>
    <n v="100"/>
    <n v="100"/>
    <n v="4.6020000000000003"/>
    <n v="201600"/>
    <n v="267.64885598157599"/>
    <n v="1231.7200352272127"/>
  </r>
  <r>
    <x v="46"/>
    <s v="TENSIO TS AS"/>
    <n v="2020"/>
    <n v="66"/>
    <n v="1200"/>
    <s v="3*1"/>
    <s v="PEX"/>
    <n v="100"/>
    <n v="100"/>
    <n v="20.184999999999999"/>
    <n v="201700"/>
    <n v="309.244844742373"/>
    <n v="6242.1071911247991"/>
  </r>
  <r>
    <x v="46"/>
    <s v="TENSIO TS AS"/>
    <n v="2020"/>
    <n v="66"/>
    <n v="1600"/>
    <s v="3*1"/>
    <s v="PEX"/>
    <n v="100"/>
    <n v="100"/>
    <n v="2.468"/>
    <n v="201800"/>
    <n v="359.75317701999802"/>
    <n v="887.87084088535505"/>
  </r>
  <r>
    <x v="46"/>
    <s v="TENSIO TS AS"/>
    <n v="2020"/>
    <n v="132"/>
    <n v="400"/>
    <s v="3*1"/>
    <s v="PEX"/>
    <n v="100"/>
    <n v="100"/>
    <n v="0.06"/>
    <n v="202000"/>
    <n v="355.55972740607098"/>
    <n v="21.333583644364257"/>
  </r>
  <r>
    <x v="46"/>
    <s v="TENSIO TS AS"/>
    <n v="2020"/>
    <n v="132"/>
    <n v="630"/>
    <s v="3*1"/>
    <s v="PEX"/>
    <n v="100"/>
    <n v="100"/>
    <n v="1.218"/>
    <n v="202100"/>
    <n v="369.95892186353097"/>
    <n v="450.60996682978072"/>
  </r>
  <r>
    <x v="46"/>
    <s v="TENSIO TS AS"/>
    <n v="2020"/>
    <n v="132"/>
    <n v="800"/>
    <s v="3*1"/>
    <s v="PEX"/>
    <n v="100"/>
    <n v="100"/>
    <n v="4.5220000000000002"/>
    <n v="202200"/>
    <n v="405.57798183724901"/>
    <n v="1834.0236338680402"/>
  </r>
  <r>
    <x v="46"/>
    <s v="TENSIO TS AS"/>
    <n v="2020"/>
    <n v="132"/>
    <n v="1200"/>
    <s v="3*1"/>
    <s v="PEX"/>
    <n v="100"/>
    <n v="100"/>
    <n v="0.18"/>
    <n v="202300"/>
    <n v="444.93578002097399"/>
    <n v="80.088440403775323"/>
  </r>
  <r>
    <x v="46"/>
    <s v="TENSIO TS AS"/>
    <n v="2020"/>
    <n v="132"/>
    <n v="1600"/>
    <s v="3*1"/>
    <s v="PEX"/>
    <n v="100"/>
    <n v="100"/>
    <n v="10.086"/>
    <n v="202400"/>
    <n v="496.87392704647999"/>
    <n v="5011.4704281907971"/>
  </r>
  <r>
    <x v="47"/>
    <s v="TROLLFJORD NETT AS"/>
    <n v="2020"/>
    <n v="132"/>
    <n v="1200"/>
    <s v="3*1"/>
    <s v="PEX"/>
    <n v="0"/>
    <n v="0"/>
    <n v="0.7"/>
    <n v="202300"/>
    <n v="444.93578002097399"/>
    <n v="0"/>
  </r>
  <r>
    <x v="48"/>
    <s v="VARANGER KRAFTNETT AS"/>
    <n v="2020"/>
    <n v="132"/>
    <n v="630"/>
    <s v="3*1"/>
    <s v="PEX"/>
    <n v="100"/>
    <n v="100"/>
    <n v="0.93"/>
    <n v="202100"/>
    <n v="369.95892186353097"/>
    <n v="344.0617973330838"/>
  </r>
  <r>
    <x v="48"/>
    <s v="VARANGER KRAFTNETT AS"/>
    <n v="2020"/>
    <n v="132"/>
    <n v="1600"/>
    <s v="3*1"/>
    <s v="PEX"/>
    <n v="100"/>
    <n v="100"/>
    <n v="0.39200000000000002"/>
    <n v="202400"/>
    <n v="496.87392704647999"/>
    <n v="194.77457940222016"/>
  </r>
  <r>
    <x v="49"/>
    <s v="VESTERÅLSKRAFT NETT AS"/>
    <n v="2020"/>
    <n v="66"/>
    <n v="400"/>
    <s v="3*1"/>
    <s v="PEX"/>
    <n v="100"/>
    <n v="100"/>
    <n v="1.56"/>
    <n v="201400"/>
    <n v="214.093957297689"/>
    <n v="333.98657338439483"/>
  </r>
  <r>
    <x v="50"/>
    <s v="VEST-TELEMARK KRAFTLAG AS"/>
    <n v="2020"/>
    <n v="24"/>
    <n v="400"/>
    <s v="1*3"/>
    <s v="PEX"/>
    <n v="100"/>
    <n v="100"/>
    <n v="0.8"/>
    <n v="200400"/>
    <n v="67.626361746188905"/>
    <n v="54.101089396951124"/>
  </r>
  <r>
    <x v="50"/>
    <s v="VEST-TELEMARK KRAFTLAG AS"/>
    <n v="2020"/>
    <n v="66"/>
    <n v="400"/>
    <s v="3*1"/>
    <s v="PEX"/>
    <n v="100"/>
    <n v="100"/>
    <n v="0.1"/>
    <n v="201400"/>
    <n v="214.093957297689"/>
    <n v="21.409395729768903"/>
  </r>
  <r>
    <x v="50"/>
    <s v="VEST-TELEMARK KRAFTLAG AS"/>
    <n v="2020"/>
    <n v="66"/>
    <n v="1200"/>
    <s v="3*1"/>
    <s v="PEX"/>
    <n v="100"/>
    <n v="100"/>
    <n v="0.08"/>
    <n v="201700"/>
    <n v="309.244844742373"/>
    <n v="24.739587579389841"/>
  </r>
  <r>
    <x v="51"/>
    <s v="VOSS ENERGI NETT AS"/>
    <n v="2020"/>
    <n v="66"/>
    <n v="400"/>
    <s v="3*1"/>
    <s v="PEX"/>
    <n v="100"/>
    <n v="100"/>
    <n v="0.65"/>
    <n v="201400"/>
    <n v="214.093957297689"/>
    <n v="139.16107224349787"/>
  </r>
  <r>
    <x v="52"/>
    <s v="YMBER NETT AS"/>
    <n v="2020"/>
    <n v="66"/>
    <n v="400"/>
    <s v="3*1"/>
    <s v="PEX"/>
    <n v="100"/>
    <n v="100"/>
    <n v="5.4980000000000002"/>
    <n v="201400"/>
    <n v="214.093957297689"/>
    <n v="1177.0885772226941"/>
  </r>
  <r>
    <x v="53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A0C457-A23D-4FD8-9281-6FE42E01D9CE}" name="Pivottabell2" cacheId="0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7" indent="0" outline="1" outlineData="1" multipleFieldFilters="0" rowHeaderCaption="Orgnr">
  <location ref="A2:B57" firstHeaderRow="1" firstDataRow="1" firstDataCol="1"/>
  <pivotFields count="18">
    <pivotField axis="axisRow" showAll="0" defaultSubtotal="0">
      <items count="55">
        <item x="30"/>
        <item x="38"/>
        <item x="14"/>
        <item x="1"/>
        <item x="42"/>
        <item x="10"/>
        <item x="47"/>
        <item x="21"/>
        <item x="28"/>
        <item x="48"/>
        <item x="8"/>
        <item x="52"/>
        <item x="13"/>
        <item x="40"/>
        <item x="29"/>
        <item x="3"/>
        <item x="53"/>
        <item x="15"/>
        <item x="20"/>
        <item x="6"/>
        <item x="45"/>
        <item x="39"/>
        <item x="25"/>
        <item x="27"/>
        <item x="24"/>
        <item x="51"/>
        <item x="33"/>
        <item x="31"/>
        <item x="44"/>
        <item x="50"/>
        <item x="2"/>
        <item x="49"/>
        <item x="11"/>
        <item x="37"/>
        <item x="5"/>
        <item x="46"/>
        <item x="4"/>
        <item x="18"/>
        <item x="19"/>
        <item x="41"/>
        <item x="26"/>
        <item x="34"/>
        <item x="7"/>
        <item x="9"/>
        <item x="12"/>
        <item x="0"/>
        <item x="32"/>
        <item x="22"/>
        <item x="43"/>
        <item x="17"/>
        <item x="23"/>
        <item x="36"/>
        <item x="35"/>
        <item x="16"/>
        <item x="5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</pivotFields>
  <rowFields count="1">
    <field x="0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</rowItems>
  <colItems count="1">
    <i/>
  </colItems>
  <dataFields count="1">
    <dataField name="Vektet verdi" fld="17" baseField="0" baseItem="0"/>
  </dataFields>
  <formats count="1">
    <format dxfId="3">
      <pivotArea collapsedLevelsAreSubtotals="1" fieldPosition="0">
        <references count="1">
          <reference field="0" count="5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CE5E10-4FF5-41D3-94E3-2578CF759951}" name="Pivottabell3" cacheId="1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7" indent="0" outline="1" outlineData="1" multipleFieldFilters="0">
  <location ref="A2:B24" firstHeaderRow="1" firstDataRow="1" firstDataCol="1"/>
  <pivotFields count="14">
    <pivotField axis="axisRow" showAll="0">
      <items count="23">
        <item x="12"/>
        <item x="6"/>
        <item x="18"/>
        <item x="9"/>
        <item x="8"/>
        <item x="3"/>
        <item x="21"/>
        <item x="13"/>
        <item x="19"/>
        <item x="16"/>
        <item x="2"/>
        <item x="20"/>
        <item x="1"/>
        <item x="17"/>
        <item x="11"/>
        <item x="4"/>
        <item x="5"/>
        <item x="0"/>
        <item x="14"/>
        <item x="10"/>
        <item x="15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dataField="1" numFmtId="164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Items count="1">
    <i/>
  </colItems>
  <dataFields count="1">
    <dataField name="Summer av Beregnet vekt" fld="13" baseField="0" baseItem="0"/>
  </dataFields>
  <formats count="1">
    <format dxfId="2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926A95-8A29-4483-9A28-AC73197A2453}" name="Pivottabell4" cacheId="2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7" indent="0" outline="1" outlineData="1" multipleFieldFilters="0">
  <location ref="A2:B56" firstHeaderRow="1" firstDataRow="1" firstDataCol="1"/>
  <pivotFields count="13">
    <pivotField axis="axisRow" showAll="0" defaultSubtotal="0">
      <items count="54">
        <item x="31"/>
        <item x="39"/>
        <item x="16"/>
        <item x="1"/>
        <item x="43"/>
        <item x="13"/>
        <item x="22"/>
        <item x="29"/>
        <item x="47"/>
        <item x="9"/>
        <item x="51"/>
        <item x="41"/>
        <item x="30"/>
        <item x="3"/>
        <item x="52"/>
        <item x="17"/>
        <item x="21"/>
        <item x="7"/>
        <item x="45"/>
        <item x="40"/>
        <item x="26"/>
        <item x="28"/>
        <item x="25"/>
        <item x="50"/>
        <item x="34"/>
        <item x="32"/>
        <item x="10"/>
        <item x="49"/>
        <item x="2"/>
        <item x="48"/>
        <item x="14"/>
        <item x="38"/>
        <item x="6"/>
        <item x="5"/>
        <item x="46"/>
        <item x="4"/>
        <item x="20"/>
        <item x="42"/>
        <item x="27"/>
        <item x="35"/>
        <item x="8"/>
        <item x="12"/>
        <item x="11"/>
        <item x="15"/>
        <item x="0"/>
        <item x="33"/>
        <item x="23"/>
        <item x="19"/>
        <item x="24"/>
        <item x="44"/>
        <item x="37"/>
        <item x="36"/>
        <item x="18"/>
        <item x="53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</pivotFields>
  <rowFields count="1">
    <field x="0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</rowItems>
  <colItems count="1">
    <i/>
  </colItems>
  <dataFields count="1">
    <dataField name="Summer av Vektet verdi før GIS-korreksjon" fld="12" baseField="0" baseItem="0" numFmtId="164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0"/>
  <sheetViews>
    <sheetView tabSelected="1" zoomScaleNormal="100" workbookViewId="0"/>
  </sheetViews>
  <sheetFormatPr baseColWidth="10" defaultColWidth="11.54296875" defaultRowHeight="14.5" x14ac:dyDescent="0.35"/>
  <cols>
    <col min="2" max="2" width="36.453125" bestFit="1" customWidth="1"/>
    <col min="5" max="5" width="10" bestFit="1" customWidth="1"/>
    <col min="15" max="15" width="10.08984375" style="22" customWidth="1"/>
    <col min="16" max="16" width="11.453125" style="22"/>
    <col min="17" max="17" width="22.36328125" customWidth="1"/>
  </cols>
  <sheetData>
    <row r="1" spans="1:17" ht="29" x14ac:dyDescent="0.35">
      <c r="B1" s="5" t="s">
        <v>427</v>
      </c>
      <c r="O1" s="6"/>
      <c r="P1" s="6"/>
      <c r="Q1" s="7">
        <f>SUBTOTAL(9,Q3:Q480)</f>
        <v>2108059.8852826892</v>
      </c>
    </row>
    <row r="2" spans="1:17" s="4" customFormat="1" ht="87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2" t="s">
        <v>11</v>
      </c>
      <c r="M2" s="1" t="s">
        <v>12</v>
      </c>
      <c r="N2" s="2" t="s">
        <v>13</v>
      </c>
      <c r="O2" s="3" t="s">
        <v>15</v>
      </c>
      <c r="P2" s="3" t="s">
        <v>16</v>
      </c>
      <c r="Q2" s="1" t="s">
        <v>17</v>
      </c>
    </row>
    <row r="3" spans="1:17" x14ac:dyDescent="0.35">
      <c r="A3" s="62">
        <v>982974011</v>
      </c>
      <c r="B3" s="63" t="s">
        <v>18</v>
      </c>
      <c r="C3" s="62">
        <v>2020</v>
      </c>
      <c r="D3" s="62">
        <v>132</v>
      </c>
      <c r="E3" s="63" t="s">
        <v>19</v>
      </c>
      <c r="F3" s="62">
        <v>243</v>
      </c>
      <c r="G3" s="63" t="s">
        <v>20</v>
      </c>
      <c r="H3" s="63" t="s">
        <v>21</v>
      </c>
      <c r="I3" s="62">
        <v>100</v>
      </c>
      <c r="J3" s="62">
        <v>100</v>
      </c>
      <c r="K3" s="69">
        <v>98.7</v>
      </c>
      <c r="L3" s="67">
        <f t="shared" ref="L3:L66" si="0">K3*0.5*(I3/100+J3/100)</f>
        <v>98.7</v>
      </c>
      <c r="M3" s="69">
        <v>7.56</v>
      </c>
      <c r="N3" s="67">
        <f t="shared" ref="N3:N66" si="1">M3*0.5*(I3/100+J3/100)</f>
        <v>7.56</v>
      </c>
      <c r="O3" s="65">
        <v>258.675770678118</v>
      </c>
      <c r="P3" s="65">
        <v>236.10819359999999</v>
      </c>
      <c r="Q3" s="8">
        <f t="shared" ref="Q3:Q66" si="2">(L3-N3)*P3+(N3*O3)</f>
        <v>23474.489591030571</v>
      </c>
    </row>
    <row r="4" spans="1:17" x14ac:dyDescent="0.35">
      <c r="A4" s="62">
        <v>982974011</v>
      </c>
      <c r="B4" s="63" t="s">
        <v>18</v>
      </c>
      <c r="C4" s="62">
        <v>2020</v>
      </c>
      <c r="D4" s="62">
        <v>132</v>
      </c>
      <c r="E4" s="63" t="s">
        <v>19</v>
      </c>
      <c r="F4" s="62">
        <v>150</v>
      </c>
      <c r="G4" s="63" t="s">
        <v>20</v>
      </c>
      <c r="H4" s="63" t="s">
        <v>21</v>
      </c>
      <c r="I4" s="62">
        <v>100</v>
      </c>
      <c r="J4" s="62">
        <v>100</v>
      </c>
      <c r="K4" s="69">
        <v>12.2</v>
      </c>
      <c r="L4" s="67">
        <f t="shared" si="0"/>
        <v>12.2</v>
      </c>
      <c r="M4" s="69">
        <v>12.2</v>
      </c>
      <c r="N4" s="67">
        <f t="shared" si="1"/>
        <v>12.2</v>
      </c>
      <c r="O4" s="65">
        <v>252.10268997875599</v>
      </c>
      <c r="P4" s="65">
        <v>230.192421</v>
      </c>
      <c r="Q4" s="8">
        <f t="shared" si="2"/>
        <v>3075.6528177408227</v>
      </c>
    </row>
    <row r="5" spans="1:17" x14ac:dyDescent="0.35">
      <c r="A5" s="62">
        <v>982974011</v>
      </c>
      <c r="B5" s="63" t="s">
        <v>18</v>
      </c>
      <c r="C5" s="62">
        <v>2020</v>
      </c>
      <c r="D5" s="62">
        <v>132</v>
      </c>
      <c r="E5" s="63" t="s">
        <v>19</v>
      </c>
      <c r="F5" s="62">
        <v>380</v>
      </c>
      <c r="G5" s="63" t="s">
        <v>22</v>
      </c>
      <c r="H5" s="63" t="s">
        <v>21</v>
      </c>
      <c r="I5" s="62">
        <v>100</v>
      </c>
      <c r="J5" s="62">
        <v>100</v>
      </c>
      <c r="K5" s="69">
        <v>2.9</v>
      </c>
      <c r="L5" s="67">
        <f t="shared" si="0"/>
        <v>2.9</v>
      </c>
      <c r="M5" s="69">
        <v>2.9</v>
      </c>
      <c r="N5" s="67">
        <f t="shared" si="1"/>
        <v>2.9</v>
      </c>
      <c r="O5" s="65">
        <v>215.05489258618499</v>
      </c>
      <c r="P5" s="65">
        <v>191.11295010000001</v>
      </c>
      <c r="Q5" s="8">
        <f t="shared" si="2"/>
        <v>623.65918849993648</v>
      </c>
    </row>
    <row r="6" spans="1:17" x14ac:dyDescent="0.35">
      <c r="A6" s="62">
        <v>982974011</v>
      </c>
      <c r="B6" s="63" t="s">
        <v>18</v>
      </c>
      <c r="C6" s="62">
        <v>2020</v>
      </c>
      <c r="D6" s="62">
        <v>132</v>
      </c>
      <c r="E6" s="63" t="s">
        <v>19</v>
      </c>
      <c r="F6" s="62">
        <v>329</v>
      </c>
      <c r="G6" s="63" t="s">
        <v>22</v>
      </c>
      <c r="H6" s="63" t="s">
        <v>21</v>
      </c>
      <c r="I6" s="62">
        <v>100</v>
      </c>
      <c r="J6" s="62">
        <v>100</v>
      </c>
      <c r="K6" s="69">
        <v>16.399999999999999</v>
      </c>
      <c r="L6" s="67">
        <f t="shared" si="0"/>
        <v>16.399999999999999</v>
      </c>
      <c r="M6" s="69">
        <v>16.399999999999999</v>
      </c>
      <c r="N6" s="67">
        <f t="shared" si="1"/>
        <v>16.399999999999999</v>
      </c>
      <c r="O6" s="65">
        <v>209.70863357882101</v>
      </c>
      <c r="P6" s="65">
        <v>186.4640292</v>
      </c>
      <c r="Q6" s="8">
        <f t="shared" si="2"/>
        <v>3439.2215906926644</v>
      </c>
    </row>
    <row r="7" spans="1:17" x14ac:dyDescent="0.35">
      <c r="A7" s="62">
        <v>982974011</v>
      </c>
      <c r="B7" s="63" t="s">
        <v>18</v>
      </c>
      <c r="C7" s="62">
        <v>2020</v>
      </c>
      <c r="D7" s="62">
        <v>132</v>
      </c>
      <c r="E7" s="63" t="s">
        <v>19</v>
      </c>
      <c r="F7" s="62">
        <v>243</v>
      </c>
      <c r="G7" s="63" t="s">
        <v>22</v>
      </c>
      <c r="H7" s="63" t="s">
        <v>21</v>
      </c>
      <c r="I7" s="62">
        <v>100</v>
      </c>
      <c r="J7" s="62">
        <v>100</v>
      </c>
      <c r="K7" s="69">
        <v>127.812</v>
      </c>
      <c r="L7" s="67">
        <f t="shared" si="0"/>
        <v>127.812</v>
      </c>
      <c r="M7" s="69">
        <v>53.68</v>
      </c>
      <c r="N7" s="67">
        <f t="shared" si="1"/>
        <v>53.68</v>
      </c>
      <c r="O7" s="65">
        <v>204.51809085322401</v>
      </c>
      <c r="P7" s="65">
        <v>181.95051380000001</v>
      </c>
      <c r="Q7" s="8">
        <f t="shared" si="2"/>
        <v>24466.886606022665</v>
      </c>
    </row>
    <row r="8" spans="1:17" x14ac:dyDescent="0.35">
      <c r="A8" s="62">
        <v>982974011</v>
      </c>
      <c r="B8" s="63" t="s">
        <v>18</v>
      </c>
      <c r="C8" s="62">
        <v>2020</v>
      </c>
      <c r="D8" s="62">
        <v>132</v>
      </c>
      <c r="E8" s="63" t="s">
        <v>19</v>
      </c>
      <c r="F8" s="62">
        <v>150</v>
      </c>
      <c r="G8" s="63" t="s">
        <v>22</v>
      </c>
      <c r="H8" s="63" t="s">
        <v>21</v>
      </c>
      <c r="I8" s="62">
        <v>100</v>
      </c>
      <c r="J8" s="62">
        <v>100</v>
      </c>
      <c r="K8" s="69">
        <v>12.975</v>
      </c>
      <c r="L8" s="67">
        <f t="shared" si="0"/>
        <v>12.975</v>
      </c>
      <c r="M8" s="69">
        <v>12.975</v>
      </c>
      <c r="N8" s="67">
        <f t="shared" si="1"/>
        <v>12.975</v>
      </c>
      <c r="O8" s="65">
        <v>199.47872898371301</v>
      </c>
      <c r="P8" s="65">
        <v>177.56845999999999</v>
      </c>
      <c r="Q8" s="8">
        <f t="shared" si="2"/>
        <v>2588.2365085636761</v>
      </c>
    </row>
    <row r="9" spans="1:17" x14ac:dyDescent="0.35">
      <c r="A9" s="62">
        <v>982974011</v>
      </c>
      <c r="B9" s="63" t="s">
        <v>18</v>
      </c>
      <c r="C9" s="62">
        <v>2020</v>
      </c>
      <c r="D9" s="62">
        <v>132</v>
      </c>
      <c r="E9" s="63" t="s">
        <v>19</v>
      </c>
      <c r="F9" s="62">
        <v>120</v>
      </c>
      <c r="G9" s="63" t="s">
        <v>22</v>
      </c>
      <c r="H9" s="63" t="s">
        <v>21</v>
      </c>
      <c r="I9" s="62">
        <v>100</v>
      </c>
      <c r="J9" s="62">
        <v>100</v>
      </c>
      <c r="K9" s="69">
        <v>16.448</v>
      </c>
      <c r="L9" s="67">
        <f t="shared" si="0"/>
        <v>16.448</v>
      </c>
      <c r="M9" s="69">
        <v>1.78</v>
      </c>
      <c r="N9" s="67">
        <f t="shared" si="1"/>
        <v>1.78</v>
      </c>
      <c r="O9" s="65">
        <v>194.43936711420099</v>
      </c>
      <c r="P9" s="65">
        <v>173.18640619999999</v>
      </c>
      <c r="Q9" s="8">
        <f t="shared" si="2"/>
        <v>2886.4002796048781</v>
      </c>
    </row>
    <row r="10" spans="1:17" x14ac:dyDescent="0.35">
      <c r="A10" s="62">
        <v>982974011</v>
      </c>
      <c r="B10" s="63" t="s">
        <v>18</v>
      </c>
      <c r="C10" s="62">
        <v>2020</v>
      </c>
      <c r="D10" s="62">
        <v>132</v>
      </c>
      <c r="E10" s="63" t="s">
        <v>23</v>
      </c>
      <c r="F10" s="62">
        <v>329</v>
      </c>
      <c r="G10" s="63" t="s">
        <v>22</v>
      </c>
      <c r="H10" s="63" t="s">
        <v>21</v>
      </c>
      <c r="I10" s="62">
        <v>100</v>
      </c>
      <c r="J10" s="62">
        <v>100</v>
      </c>
      <c r="K10" s="69">
        <v>12.87</v>
      </c>
      <c r="L10" s="67">
        <f t="shared" si="0"/>
        <v>12.87</v>
      </c>
      <c r="M10" s="69">
        <v>1.39</v>
      </c>
      <c r="N10" s="67">
        <f t="shared" si="1"/>
        <v>1.39</v>
      </c>
      <c r="O10" s="65">
        <v>139.54701613808999</v>
      </c>
      <c r="P10" s="65">
        <v>125.6495793</v>
      </c>
      <c r="Q10" s="8">
        <f t="shared" si="2"/>
        <v>1636.4275227959449</v>
      </c>
    </row>
    <row r="11" spans="1:17" x14ac:dyDescent="0.35">
      <c r="A11" s="62">
        <v>982974011</v>
      </c>
      <c r="B11" s="63" t="s">
        <v>18</v>
      </c>
      <c r="C11" s="62">
        <v>2020</v>
      </c>
      <c r="D11" s="62">
        <v>132</v>
      </c>
      <c r="E11" s="63" t="s">
        <v>23</v>
      </c>
      <c r="F11" s="62">
        <v>243</v>
      </c>
      <c r="G11" s="63" t="s">
        <v>22</v>
      </c>
      <c r="H11" s="63" t="s">
        <v>21</v>
      </c>
      <c r="I11" s="62">
        <v>100</v>
      </c>
      <c r="J11" s="62">
        <v>100</v>
      </c>
      <c r="K11" s="69">
        <v>141.57900000000001</v>
      </c>
      <c r="L11" s="67">
        <f t="shared" si="0"/>
        <v>141.57900000000001</v>
      </c>
      <c r="M11" s="69">
        <v>23.89</v>
      </c>
      <c r="N11" s="67">
        <f t="shared" si="1"/>
        <v>23.89</v>
      </c>
      <c r="O11" s="65">
        <v>136.44370498843699</v>
      </c>
      <c r="P11" s="65">
        <v>122.9510478</v>
      </c>
      <c r="Q11" s="8">
        <f t="shared" si="2"/>
        <v>17729.625976707961</v>
      </c>
    </row>
    <row r="12" spans="1:17" x14ac:dyDescent="0.35">
      <c r="A12" s="62">
        <v>982974011</v>
      </c>
      <c r="B12" s="63" t="s">
        <v>18</v>
      </c>
      <c r="C12" s="62">
        <v>2020</v>
      </c>
      <c r="D12" s="62">
        <v>132</v>
      </c>
      <c r="E12" s="63" t="s">
        <v>23</v>
      </c>
      <c r="F12" s="62">
        <v>150</v>
      </c>
      <c r="G12" s="63" t="s">
        <v>22</v>
      </c>
      <c r="H12" s="63" t="s">
        <v>21</v>
      </c>
      <c r="I12" s="62">
        <v>100</v>
      </c>
      <c r="J12" s="62">
        <v>100</v>
      </c>
      <c r="K12" s="69">
        <v>270.738</v>
      </c>
      <c r="L12" s="67">
        <f t="shared" si="0"/>
        <v>270.738</v>
      </c>
      <c r="M12" s="69">
        <v>38.590000000000003</v>
      </c>
      <c r="N12" s="67">
        <f t="shared" si="1"/>
        <v>38.590000000000003</v>
      </c>
      <c r="O12" s="65">
        <v>133.43078154217099</v>
      </c>
      <c r="P12" s="65">
        <v>120.3311144</v>
      </c>
      <c r="Q12" s="8">
        <f t="shared" si="2"/>
        <v>33083.721405443575</v>
      </c>
    </row>
    <row r="13" spans="1:17" x14ac:dyDescent="0.35">
      <c r="A13" s="62">
        <v>982974011</v>
      </c>
      <c r="B13" s="63" t="s">
        <v>18</v>
      </c>
      <c r="C13" s="62">
        <v>2020</v>
      </c>
      <c r="D13" s="62">
        <v>132</v>
      </c>
      <c r="E13" s="63" t="s">
        <v>23</v>
      </c>
      <c r="F13" s="62">
        <v>120</v>
      </c>
      <c r="G13" s="63" t="s">
        <v>22</v>
      </c>
      <c r="H13" s="63" t="s">
        <v>21</v>
      </c>
      <c r="I13" s="62">
        <v>100</v>
      </c>
      <c r="J13" s="62">
        <v>100</v>
      </c>
      <c r="K13" s="69">
        <v>77.42</v>
      </c>
      <c r="L13" s="67">
        <f t="shared" si="0"/>
        <v>77.42</v>
      </c>
      <c r="M13" s="69">
        <v>25.96</v>
      </c>
      <c r="N13" s="67">
        <f t="shared" si="1"/>
        <v>25.96</v>
      </c>
      <c r="O13" s="65">
        <v>130.41785809590601</v>
      </c>
      <c r="P13" s="65">
        <v>117.711181</v>
      </c>
      <c r="Q13" s="8">
        <f t="shared" si="2"/>
        <v>9443.0649704297193</v>
      </c>
    </row>
    <row r="14" spans="1:17" x14ac:dyDescent="0.35">
      <c r="A14" s="62">
        <v>982974011</v>
      </c>
      <c r="B14" s="63" t="s">
        <v>18</v>
      </c>
      <c r="C14" s="62">
        <v>2020</v>
      </c>
      <c r="D14" s="62">
        <v>132</v>
      </c>
      <c r="E14" s="63" t="s">
        <v>23</v>
      </c>
      <c r="F14" s="62">
        <v>95</v>
      </c>
      <c r="G14" s="63" t="s">
        <v>22</v>
      </c>
      <c r="H14" s="63" t="s">
        <v>21</v>
      </c>
      <c r="I14" s="62">
        <v>100</v>
      </c>
      <c r="J14" s="62">
        <v>100</v>
      </c>
      <c r="K14" s="69">
        <v>13.74</v>
      </c>
      <c r="L14" s="67">
        <f t="shared" si="0"/>
        <v>13.74</v>
      </c>
      <c r="M14" s="69">
        <v>3.1</v>
      </c>
      <c r="N14" s="67">
        <f t="shared" si="1"/>
        <v>3.1</v>
      </c>
      <c r="O14" s="65">
        <v>127.495322353029</v>
      </c>
      <c r="P14" s="65">
        <v>115.16984549999999</v>
      </c>
      <c r="Q14" s="8">
        <f t="shared" si="2"/>
        <v>1620.64265541439</v>
      </c>
    </row>
    <row r="15" spans="1:17" x14ac:dyDescent="0.35">
      <c r="A15" s="62">
        <v>982974011</v>
      </c>
      <c r="B15" s="63" t="s">
        <v>18</v>
      </c>
      <c r="C15" s="62">
        <v>2020</v>
      </c>
      <c r="D15" s="62">
        <v>132</v>
      </c>
      <c r="E15" s="63" t="s">
        <v>23</v>
      </c>
      <c r="F15" s="62">
        <v>70</v>
      </c>
      <c r="G15" s="63" t="s">
        <v>22</v>
      </c>
      <c r="H15" s="63" t="s">
        <v>21</v>
      </c>
      <c r="I15" s="62">
        <v>100</v>
      </c>
      <c r="J15" s="62">
        <v>100</v>
      </c>
      <c r="K15" s="69">
        <v>7.9</v>
      </c>
      <c r="L15" s="67">
        <f t="shared" si="0"/>
        <v>7.9</v>
      </c>
      <c r="M15" s="69">
        <v>1.2</v>
      </c>
      <c r="N15" s="67">
        <f t="shared" si="1"/>
        <v>1.2</v>
      </c>
      <c r="O15" s="65">
        <v>124.66046268243799</v>
      </c>
      <c r="P15" s="65">
        <v>112.70475020000001</v>
      </c>
      <c r="Q15" s="8">
        <f t="shared" si="2"/>
        <v>904.71438155892565</v>
      </c>
    </row>
    <row r="16" spans="1:17" x14ac:dyDescent="0.35">
      <c r="A16" s="62">
        <v>982974011</v>
      </c>
      <c r="B16" s="63" t="s">
        <v>18</v>
      </c>
      <c r="C16" s="62">
        <v>2020</v>
      </c>
      <c r="D16" s="62">
        <v>132</v>
      </c>
      <c r="E16" s="63" t="s">
        <v>19</v>
      </c>
      <c r="F16" s="62">
        <v>243</v>
      </c>
      <c r="G16" s="63" t="s">
        <v>22</v>
      </c>
      <c r="H16" s="63" t="s">
        <v>21</v>
      </c>
      <c r="I16" s="62">
        <v>100</v>
      </c>
      <c r="J16" s="62">
        <v>100</v>
      </c>
      <c r="K16" s="69">
        <v>0.878</v>
      </c>
      <c r="L16" s="67">
        <f t="shared" si="0"/>
        <v>0.878</v>
      </c>
      <c r="M16" s="69">
        <v>0.79</v>
      </c>
      <c r="N16" s="67">
        <f t="shared" si="1"/>
        <v>0.79</v>
      </c>
      <c r="O16" s="65">
        <v>181.950513785412</v>
      </c>
      <c r="P16" s="65">
        <v>181.95051380000001</v>
      </c>
      <c r="Q16" s="8">
        <f t="shared" si="2"/>
        <v>159.75255110487549</v>
      </c>
    </row>
    <row r="17" spans="1:17" x14ac:dyDescent="0.35">
      <c r="A17" s="62">
        <v>982974011</v>
      </c>
      <c r="B17" s="63" t="s">
        <v>18</v>
      </c>
      <c r="C17" s="62">
        <v>2020</v>
      </c>
      <c r="D17" s="62">
        <v>132</v>
      </c>
      <c r="E17" s="63" t="s">
        <v>19</v>
      </c>
      <c r="F17" s="62">
        <v>150</v>
      </c>
      <c r="G17" s="63" t="s">
        <v>22</v>
      </c>
      <c r="H17" s="63" t="s">
        <v>21</v>
      </c>
      <c r="I17" s="62">
        <v>100</v>
      </c>
      <c r="J17" s="62">
        <v>100</v>
      </c>
      <c r="K17" s="69">
        <v>0.73</v>
      </c>
      <c r="L17" s="67">
        <f t="shared" si="0"/>
        <v>0.73</v>
      </c>
      <c r="M17" s="69">
        <v>0</v>
      </c>
      <c r="N17" s="67">
        <f t="shared" si="1"/>
        <v>0</v>
      </c>
      <c r="O17" s="65">
        <v>177.56845998583699</v>
      </c>
      <c r="P17" s="65">
        <v>177.56845999999999</v>
      </c>
      <c r="Q17" s="8">
        <f t="shared" si="2"/>
        <v>129.62497579999999</v>
      </c>
    </row>
    <row r="18" spans="1:17" x14ac:dyDescent="0.35">
      <c r="A18" s="62">
        <v>982974011</v>
      </c>
      <c r="B18" s="63" t="s">
        <v>18</v>
      </c>
      <c r="C18" s="62">
        <v>2020</v>
      </c>
      <c r="D18" s="62">
        <v>132</v>
      </c>
      <c r="E18" s="63" t="s">
        <v>19</v>
      </c>
      <c r="F18" s="62">
        <v>120</v>
      </c>
      <c r="G18" s="63" t="s">
        <v>22</v>
      </c>
      <c r="H18" s="63" t="s">
        <v>21</v>
      </c>
      <c r="I18" s="62">
        <v>100</v>
      </c>
      <c r="J18" s="62">
        <v>100</v>
      </c>
      <c r="K18" s="69">
        <v>0.127</v>
      </c>
      <c r="L18" s="67">
        <f t="shared" si="0"/>
        <v>0.127</v>
      </c>
      <c r="M18" s="75"/>
      <c r="N18" s="67">
        <f t="shared" si="1"/>
        <v>0</v>
      </c>
      <c r="O18" s="65">
        <v>173.18640618626199</v>
      </c>
      <c r="P18" s="65">
        <v>173.18640619999999</v>
      </c>
      <c r="Q18" s="8">
        <f t="shared" si="2"/>
        <v>21.994673587400001</v>
      </c>
    </row>
    <row r="19" spans="1:17" x14ac:dyDescent="0.35">
      <c r="A19" s="62">
        <v>982974011</v>
      </c>
      <c r="B19" s="63" t="s">
        <v>18</v>
      </c>
      <c r="C19" s="62">
        <v>2020</v>
      </c>
      <c r="D19" s="62">
        <v>132</v>
      </c>
      <c r="E19" s="63" t="s">
        <v>23</v>
      </c>
      <c r="F19" s="62">
        <v>243</v>
      </c>
      <c r="G19" s="63" t="s">
        <v>22</v>
      </c>
      <c r="H19" s="63" t="s">
        <v>21</v>
      </c>
      <c r="I19" s="62">
        <v>100</v>
      </c>
      <c r="J19" s="62">
        <v>100</v>
      </c>
      <c r="K19" s="69">
        <v>36.82</v>
      </c>
      <c r="L19" s="67">
        <f t="shared" si="0"/>
        <v>36.82</v>
      </c>
      <c r="M19" s="69">
        <v>0</v>
      </c>
      <c r="N19" s="67">
        <f t="shared" si="1"/>
        <v>0</v>
      </c>
      <c r="O19" s="65">
        <v>122.951047816032</v>
      </c>
      <c r="P19" s="65">
        <v>122.9510478</v>
      </c>
      <c r="Q19" s="8">
        <f t="shared" si="2"/>
        <v>4527.0575799959997</v>
      </c>
    </row>
    <row r="20" spans="1:17" x14ac:dyDescent="0.35">
      <c r="A20" s="62">
        <v>982974011</v>
      </c>
      <c r="B20" s="63" t="s">
        <v>18</v>
      </c>
      <c r="C20" s="62">
        <v>2020</v>
      </c>
      <c r="D20" s="62">
        <v>132</v>
      </c>
      <c r="E20" s="63" t="s">
        <v>23</v>
      </c>
      <c r="F20" s="62">
        <v>150</v>
      </c>
      <c r="G20" s="63" t="s">
        <v>22</v>
      </c>
      <c r="H20" s="63" t="s">
        <v>21</v>
      </c>
      <c r="I20" s="62">
        <v>100</v>
      </c>
      <c r="J20" s="62">
        <v>100</v>
      </c>
      <c r="K20" s="69">
        <v>24.09</v>
      </c>
      <c r="L20" s="67">
        <f t="shared" si="0"/>
        <v>24.09</v>
      </c>
      <c r="M20" s="69">
        <v>0</v>
      </c>
      <c r="N20" s="67">
        <f t="shared" si="1"/>
        <v>0</v>
      </c>
      <c r="O20" s="65">
        <v>120.331114384497</v>
      </c>
      <c r="P20" s="65">
        <v>120.3311144</v>
      </c>
      <c r="Q20" s="8">
        <f t="shared" si="2"/>
        <v>2898.7765458960002</v>
      </c>
    </row>
    <row r="21" spans="1:17" x14ac:dyDescent="0.35">
      <c r="A21" s="62">
        <v>982974011</v>
      </c>
      <c r="B21" s="63" t="s">
        <v>18</v>
      </c>
      <c r="C21" s="62">
        <v>2020</v>
      </c>
      <c r="D21" s="62">
        <v>132</v>
      </c>
      <c r="E21" s="63" t="s">
        <v>23</v>
      </c>
      <c r="F21" s="62">
        <v>120</v>
      </c>
      <c r="G21" s="63" t="s">
        <v>22</v>
      </c>
      <c r="H21" s="63" t="s">
        <v>21</v>
      </c>
      <c r="I21" s="62">
        <v>100</v>
      </c>
      <c r="J21" s="62">
        <v>100</v>
      </c>
      <c r="K21" s="69">
        <v>0.15</v>
      </c>
      <c r="L21" s="67">
        <f t="shared" si="0"/>
        <v>0.15</v>
      </c>
      <c r="M21" s="69">
        <v>0</v>
      </c>
      <c r="N21" s="67">
        <f t="shared" si="1"/>
        <v>0</v>
      </c>
      <c r="O21" s="65">
        <v>117.711180952962</v>
      </c>
      <c r="P21" s="65">
        <v>117.711181</v>
      </c>
      <c r="Q21" s="8">
        <f t="shared" si="2"/>
        <v>17.65667715</v>
      </c>
    </row>
    <row r="22" spans="1:17" x14ac:dyDescent="0.35">
      <c r="A22" s="62">
        <v>982974011</v>
      </c>
      <c r="B22" s="63" t="s">
        <v>18</v>
      </c>
      <c r="C22" s="62">
        <v>2020</v>
      </c>
      <c r="D22" s="62">
        <v>132</v>
      </c>
      <c r="E22" s="63" t="s">
        <v>23</v>
      </c>
      <c r="F22" s="62">
        <v>95</v>
      </c>
      <c r="G22" s="63" t="s">
        <v>22</v>
      </c>
      <c r="H22" s="63" t="s">
        <v>21</v>
      </c>
      <c r="I22" s="62">
        <v>100</v>
      </c>
      <c r="J22" s="62">
        <v>100</v>
      </c>
      <c r="K22" s="69">
        <v>11.25</v>
      </c>
      <c r="L22" s="67">
        <f t="shared" si="0"/>
        <v>11.25</v>
      </c>
      <c r="M22" s="69">
        <v>0</v>
      </c>
      <c r="N22" s="67">
        <f t="shared" si="1"/>
        <v>0</v>
      </c>
      <c r="O22" s="65">
        <v>115.169845524373</v>
      </c>
      <c r="P22" s="65">
        <v>115.16984549999999</v>
      </c>
      <c r="Q22" s="8">
        <f t="shared" si="2"/>
        <v>1295.6607618749999</v>
      </c>
    </row>
    <row r="23" spans="1:17" x14ac:dyDescent="0.35">
      <c r="A23" s="62">
        <v>982974011</v>
      </c>
      <c r="B23" s="63" t="s">
        <v>18</v>
      </c>
      <c r="C23" s="62">
        <v>2020</v>
      </c>
      <c r="D23" s="62">
        <v>66</v>
      </c>
      <c r="E23" s="63" t="s">
        <v>19</v>
      </c>
      <c r="F23" s="62">
        <v>243</v>
      </c>
      <c r="G23" s="63" t="s">
        <v>20</v>
      </c>
      <c r="H23" s="63" t="s">
        <v>21</v>
      </c>
      <c r="I23" s="62">
        <v>100</v>
      </c>
      <c r="J23" s="62">
        <v>100</v>
      </c>
      <c r="K23" s="69">
        <v>1.69</v>
      </c>
      <c r="L23" s="67">
        <f t="shared" si="0"/>
        <v>1.69</v>
      </c>
      <c r="M23" s="69">
        <v>1.69</v>
      </c>
      <c r="N23" s="67">
        <f t="shared" si="1"/>
        <v>1.69</v>
      </c>
      <c r="O23" s="65">
        <v>224.27524428346899</v>
      </c>
      <c r="P23" s="65">
        <v>204.99771989999999</v>
      </c>
      <c r="Q23" s="8">
        <f t="shared" si="2"/>
        <v>379.0251628390626</v>
      </c>
    </row>
    <row r="24" spans="1:17" x14ac:dyDescent="0.35">
      <c r="A24" s="62">
        <v>982974011</v>
      </c>
      <c r="B24" s="63" t="s">
        <v>18</v>
      </c>
      <c r="C24" s="62">
        <v>2020</v>
      </c>
      <c r="D24" s="62">
        <v>66</v>
      </c>
      <c r="E24" s="63" t="s">
        <v>19</v>
      </c>
      <c r="F24" s="62">
        <v>329</v>
      </c>
      <c r="G24" s="63" t="s">
        <v>22</v>
      </c>
      <c r="H24" s="63" t="s">
        <v>24</v>
      </c>
      <c r="I24" s="62">
        <v>100</v>
      </c>
      <c r="J24" s="62">
        <v>100</v>
      </c>
      <c r="K24" s="69">
        <v>0.3</v>
      </c>
      <c r="L24" s="67">
        <f t="shared" si="0"/>
        <v>0.3</v>
      </c>
      <c r="M24" s="69">
        <v>0.3</v>
      </c>
      <c r="N24" s="67">
        <f t="shared" si="1"/>
        <v>0.3</v>
      </c>
      <c r="O24" s="65">
        <v>221.939884891574</v>
      </c>
      <c r="P24" s="65">
        <v>202.08403469999999</v>
      </c>
      <c r="Q24" s="8">
        <f t="shared" si="2"/>
        <v>66.581965467472202</v>
      </c>
    </row>
    <row r="25" spans="1:17" x14ac:dyDescent="0.35">
      <c r="A25" s="62">
        <v>982974011</v>
      </c>
      <c r="B25" s="63" t="s">
        <v>18</v>
      </c>
      <c r="C25" s="62">
        <v>2020</v>
      </c>
      <c r="D25" s="62">
        <v>66</v>
      </c>
      <c r="E25" s="63" t="s">
        <v>23</v>
      </c>
      <c r="F25" s="62">
        <v>329</v>
      </c>
      <c r="G25" s="63" t="s">
        <v>22</v>
      </c>
      <c r="H25" s="63" t="s">
        <v>24</v>
      </c>
      <c r="I25" s="62">
        <v>100</v>
      </c>
      <c r="J25" s="62">
        <v>100</v>
      </c>
      <c r="K25" s="69">
        <v>0.3</v>
      </c>
      <c r="L25" s="67">
        <f t="shared" si="0"/>
        <v>0.3</v>
      </c>
      <c r="M25" s="69">
        <v>0.3</v>
      </c>
      <c r="N25" s="67">
        <f t="shared" si="1"/>
        <v>0.3</v>
      </c>
      <c r="O25" s="65">
        <v>141.149014079918</v>
      </c>
      <c r="P25" s="65">
        <v>129.8060126</v>
      </c>
      <c r="Q25" s="8">
        <f t="shared" si="2"/>
        <v>42.344704223975398</v>
      </c>
    </row>
    <row r="26" spans="1:17" x14ac:dyDescent="0.35">
      <c r="A26" s="62">
        <v>982974011</v>
      </c>
      <c r="B26" s="63" t="s">
        <v>18</v>
      </c>
      <c r="C26" s="62">
        <v>2020</v>
      </c>
      <c r="D26" s="62">
        <v>66</v>
      </c>
      <c r="E26" s="63" t="s">
        <v>19</v>
      </c>
      <c r="F26" s="62">
        <v>243</v>
      </c>
      <c r="G26" s="63" t="s">
        <v>22</v>
      </c>
      <c r="H26" s="63" t="s">
        <v>21</v>
      </c>
      <c r="I26" s="62">
        <v>100</v>
      </c>
      <c r="J26" s="62">
        <v>100</v>
      </c>
      <c r="K26" s="69">
        <v>12.053000000000001</v>
      </c>
      <c r="L26" s="67">
        <f t="shared" si="0"/>
        <v>12.053000000000001</v>
      </c>
      <c r="M26" s="69">
        <v>12.053000000000001</v>
      </c>
      <c r="N26" s="67">
        <f t="shared" si="1"/>
        <v>12.053000000000001</v>
      </c>
      <c r="O26" s="65">
        <v>177.79435395066</v>
      </c>
      <c r="P26" s="65">
        <v>158.5168295</v>
      </c>
      <c r="Q26" s="8">
        <f t="shared" si="2"/>
        <v>2142.9553481673051</v>
      </c>
    </row>
    <row r="27" spans="1:17" x14ac:dyDescent="0.35">
      <c r="A27" s="62">
        <v>982974011</v>
      </c>
      <c r="B27" s="63" t="s">
        <v>18</v>
      </c>
      <c r="C27" s="62">
        <v>2020</v>
      </c>
      <c r="D27" s="62">
        <v>66</v>
      </c>
      <c r="E27" s="63" t="s">
        <v>19</v>
      </c>
      <c r="F27" s="62">
        <v>150</v>
      </c>
      <c r="G27" s="63" t="s">
        <v>22</v>
      </c>
      <c r="H27" s="63" t="s">
        <v>21</v>
      </c>
      <c r="I27" s="62">
        <v>100</v>
      </c>
      <c r="J27" s="62">
        <v>100</v>
      </c>
      <c r="K27" s="69">
        <v>18.72</v>
      </c>
      <c r="L27" s="67">
        <f t="shared" si="0"/>
        <v>18.72</v>
      </c>
      <c r="M27" s="69">
        <v>18.72</v>
      </c>
      <c r="N27" s="67">
        <f t="shared" si="1"/>
        <v>18.72</v>
      </c>
      <c r="O27" s="65">
        <v>173.489664029767</v>
      </c>
      <c r="P27" s="65">
        <v>154.7736209</v>
      </c>
      <c r="Q27" s="8">
        <f t="shared" si="2"/>
        <v>3247.7265106372379</v>
      </c>
    </row>
    <row r="28" spans="1:17" x14ac:dyDescent="0.35">
      <c r="A28" s="62">
        <v>982974011</v>
      </c>
      <c r="B28" s="63" t="s">
        <v>18</v>
      </c>
      <c r="C28" s="62">
        <v>2020</v>
      </c>
      <c r="D28" s="62">
        <v>66</v>
      </c>
      <c r="E28" s="63" t="s">
        <v>19</v>
      </c>
      <c r="F28" s="62">
        <v>120</v>
      </c>
      <c r="G28" s="63" t="s">
        <v>22</v>
      </c>
      <c r="H28" s="63" t="s">
        <v>21</v>
      </c>
      <c r="I28" s="62">
        <v>100</v>
      </c>
      <c r="J28" s="62">
        <v>100</v>
      </c>
      <c r="K28" s="69">
        <v>0.43</v>
      </c>
      <c r="L28" s="67">
        <f t="shared" si="0"/>
        <v>0.43</v>
      </c>
      <c r="M28" s="69">
        <v>0.43</v>
      </c>
      <c r="N28" s="67">
        <f t="shared" si="1"/>
        <v>0.43</v>
      </c>
      <c r="O28" s="65">
        <v>169.31035342695799</v>
      </c>
      <c r="P28" s="65">
        <v>151.1394378</v>
      </c>
      <c r="Q28" s="8">
        <f t="shared" si="2"/>
        <v>72.803451973591933</v>
      </c>
    </row>
    <row r="29" spans="1:17" x14ac:dyDescent="0.35">
      <c r="A29" s="62">
        <v>982974011</v>
      </c>
      <c r="B29" s="63" t="s">
        <v>18</v>
      </c>
      <c r="C29" s="62">
        <v>2020</v>
      </c>
      <c r="D29" s="62">
        <v>66</v>
      </c>
      <c r="E29" s="63" t="s">
        <v>19</v>
      </c>
      <c r="F29" s="62">
        <v>95</v>
      </c>
      <c r="G29" s="63" t="s">
        <v>22</v>
      </c>
      <c r="H29" s="63" t="s">
        <v>21</v>
      </c>
      <c r="I29" s="62">
        <v>100</v>
      </c>
      <c r="J29" s="62">
        <v>100</v>
      </c>
      <c r="K29" s="69">
        <v>0.63500000000000001</v>
      </c>
      <c r="L29" s="67">
        <f t="shared" si="0"/>
        <v>0.63500000000000001</v>
      </c>
      <c r="M29" s="69">
        <v>0.63</v>
      </c>
      <c r="N29" s="67">
        <f t="shared" si="1"/>
        <v>0.63</v>
      </c>
      <c r="O29" s="65">
        <v>165.25277031743499</v>
      </c>
      <c r="P29" s="65">
        <v>147.6111046</v>
      </c>
      <c r="Q29" s="8">
        <f t="shared" si="2"/>
        <v>104.84730082298405</v>
      </c>
    </row>
    <row r="30" spans="1:17" x14ac:dyDescent="0.35">
      <c r="A30" s="62">
        <v>982974011</v>
      </c>
      <c r="B30" s="63" t="s">
        <v>18</v>
      </c>
      <c r="C30" s="62">
        <v>2020</v>
      </c>
      <c r="D30" s="62">
        <v>66</v>
      </c>
      <c r="E30" s="63" t="s">
        <v>19</v>
      </c>
      <c r="F30" s="62">
        <v>70</v>
      </c>
      <c r="G30" s="63" t="s">
        <v>22</v>
      </c>
      <c r="H30" s="63" t="s">
        <v>21</v>
      </c>
      <c r="I30" s="62">
        <v>100</v>
      </c>
      <c r="J30" s="62">
        <v>100</v>
      </c>
      <c r="K30" s="69">
        <v>0.107</v>
      </c>
      <c r="L30" s="67">
        <f t="shared" si="0"/>
        <v>0.107</v>
      </c>
      <c r="M30" s="69">
        <v>0.34</v>
      </c>
      <c r="N30" s="67">
        <f t="shared" si="1"/>
        <v>0.34</v>
      </c>
      <c r="O30" s="65">
        <v>161.195187207912</v>
      </c>
      <c r="P30" s="65">
        <v>144.08277150000001</v>
      </c>
      <c r="Q30" s="8">
        <f t="shared" si="2"/>
        <v>21.235077891190073</v>
      </c>
    </row>
    <row r="31" spans="1:17" x14ac:dyDescent="0.35">
      <c r="A31" s="62">
        <v>982974011</v>
      </c>
      <c r="B31" s="63" t="s">
        <v>18</v>
      </c>
      <c r="C31" s="62">
        <v>2020</v>
      </c>
      <c r="D31" s="62">
        <v>66</v>
      </c>
      <c r="E31" s="63" t="s">
        <v>23</v>
      </c>
      <c r="F31" s="62">
        <v>243</v>
      </c>
      <c r="G31" s="63" t="s">
        <v>22</v>
      </c>
      <c r="H31" s="63" t="s">
        <v>21</v>
      </c>
      <c r="I31" s="62">
        <v>100</v>
      </c>
      <c r="J31" s="62">
        <v>100</v>
      </c>
      <c r="K31" s="69">
        <v>2.8</v>
      </c>
      <c r="L31" s="67">
        <f t="shared" si="0"/>
        <v>2.8</v>
      </c>
      <c r="M31" s="69">
        <v>2.8</v>
      </c>
      <c r="N31" s="67">
        <f t="shared" si="1"/>
        <v>2.8</v>
      </c>
      <c r="O31" s="65">
        <v>115.930107928963</v>
      </c>
      <c r="P31" s="65">
        <v>104.9174852</v>
      </c>
      <c r="Q31" s="8">
        <f t="shared" si="2"/>
        <v>324.60430220109635</v>
      </c>
    </row>
    <row r="32" spans="1:17" x14ac:dyDescent="0.35">
      <c r="A32" s="62">
        <v>982974011</v>
      </c>
      <c r="B32" s="63" t="s">
        <v>18</v>
      </c>
      <c r="C32" s="62">
        <v>2020</v>
      </c>
      <c r="D32" s="62">
        <v>66</v>
      </c>
      <c r="E32" s="63" t="s">
        <v>23</v>
      </c>
      <c r="F32" s="62">
        <v>150</v>
      </c>
      <c r="G32" s="63" t="s">
        <v>22</v>
      </c>
      <c r="H32" s="63" t="s">
        <v>21</v>
      </c>
      <c r="I32" s="62">
        <v>100</v>
      </c>
      <c r="J32" s="62">
        <v>100</v>
      </c>
      <c r="K32" s="69">
        <v>60.648000000000003</v>
      </c>
      <c r="L32" s="67">
        <f t="shared" si="0"/>
        <v>60.648000000000003</v>
      </c>
      <c r="M32" s="69">
        <v>10.55</v>
      </c>
      <c r="N32" s="67">
        <f t="shared" si="1"/>
        <v>10.55</v>
      </c>
      <c r="O32" s="65">
        <v>113.470978571808</v>
      </c>
      <c r="P32" s="65">
        <v>102.7791118</v>
      </c>
      <c r="Q32" s="8">
        <f t="shared" si="2"/>
        <v>6346.1467668889745</v>
      </c>
    </row>
    <row r="33" spans="1:17" x14ac:dyDescent="0.35">
      <c r="A33" s="62">
        <v>982974011</v>
      </c>
      <c r="B33" s="63" t="s">
        <v>18</v>
      </c>
      <c r="C33" s="62">
        <v>2020</v>
      </c>
      <c r="D33" s="62">
        <v>66</v>
      </c>
      <c r="E33" s="63" t="s">
        <v>23</v>
      </c>
      <c r="F33" s="62">
        <v>120</v>
      </c>
      <c r="G33" s="63" t="s">
        <v>22</v>
      </c>
      <c r="H33" s="63" t="s">
        <v>21</v>
      </c>
      <c r="I33" s="62">
        <v>100</v>
      </c>
      <c r="J33" s="62">
        <v>100</v>
      </c>
      <c r="K33" s="69">
        <v>12.23</v>
      </c>
      <c r="L33" s="67">
        <f t="shared" si="0"/>
        <v>12.23</v>
      </c>
      <c r="M33" s="69">
        <v>6.74</v>
      </c>
      <c r="N33" s="67">
        <f t="shared" si="1"/>
        <v>6.74</v>
      </c>
      <c r="O33" s="65">
        <v>111.083474341562</v>
      </c>
      <c r="P33" s="65">
        <v>100.70302119999999</v>
      </c>
      <c r="Q33" s="8">
        <f t="shared" si="2"/>
        <v>1301.562203450128</v>
      </c>
    </row>
    <row r="34" spans="1:17" x14ac:dyDescent="0.35">
      <c r="A34" s="62">
        <v>982974011</v>
      </c>
      <c r="B34" s="63" t="s">
        <v>18</v>
      </c>
      <c r="C34" s="62">
        <v>2020</v>
      </c>
      <c r="D34" s="62">
        <v>66</v>
      </c>
      <c r="E34" s="63" t="s">
        <v>23</v>
      </c>
      <c r="F34" s="62">
        <v>95</v>
      </c>
      <c r="G34" s="63" t="s">
        <v>22</v>
      </c>
      <c r="H34" s="63" t="s">
        <v>21</v>
      </c>
      <c r="I34" s="62">
        <v>100</v>
      </c>
      <c r="J34" s="62">
        <v>100</v>
      </c>
      <c r="K34" s="69">
        <v>71.941999999999993</v>
      </c>
      <c r="L34" s="67">
        <f t="shared" si="0"/>
        <v>71.941999999999993</v>
      </c>
      <c r="M34" s="69">
        <v>20.024999999999999</v>
      </c>
      <c r="N34" s="67">
        <f t="shared" si="1"/>
        <v>20.024999999999999</v>
      </c>
      <c r="O34" s="65">
        <v>108.76550906947701</v>
      </c>
      <c r="P34" s="65">
        <v>98.687399189999994</v>
      </c>
      <c r="Q34" s="8">
        <f t="shared" si="2"/>
        <v>7301.5830228635059</v>
      </c>
    </row>
    <row r="35" spans="1:17" x14ac:dyDescent="0.35">
      <c r="A35" s="62">
        <v>982974011</v>
      </c>
      <c r="B35" s="63" t="s">
        <v>18</v>
      </c>
      <c r="C35" s="62">
        <v>2020</v>
      </c>
      <c r="D35" s="62">
        <v>66</v>
      </c>
      <c r="E35" s="63" t="s">
        <v>23</v>
      </c>
      <c r="F35" s="62">
        <v>70</v>
      </c>
      <c r="G35" s="63" t="s">
        <v>22</v>
      </c>
      <c r="H35" s="63" t="s">
        <v>21</v>
      </c>
      <c r="I35" s="62">
        <v>100</v>
      </c>
      <c r="J35" s="62">
        <v>100</v>
      </c>
      <c r="K35" s="69">
        <v>26.358000000000001</v>
      </c>
      <c r="L35" s="67">
        <f t="shared" si="0"/>
        <v>26.358000000000001</v>
      </c>
      <c r="M35" s="69">
        <v>3.48</v>
      </c>
      <c r="N35" s="67">
        <f t="shared" si="1"/>
        <v>3.48</v>
      </c>
      <c r="O35" s="65">
        <v>106.447543797393</v>
      </c>
      <c r="P35" s="65">
        <v>96.671777219999996</v>
      </c>
      <c r="Q35" s="8">
        <f t="shared" si="2"/>
        <v>2582.0943716540874</v>
      </c>
    </row>
    <row r="36" spans="1:17" x14ac:dyDescent="0.35">
      <c r="A36" s="62">
        <v>982974011</v>
      </c>
      <c r="B36" s="63" t="s">
        <v>18</v>
      </c>
      <c r="C36" s="62">
        <v>2020</v>
      </c>
      <c r="D36" s="62">
        <v>66</v>
      </c>
      <c r="E36" s="63" t="s">
        <v>23</v>
      </c>
      <c r="F36" s="62">
        <v>120</v>
      </c>
      <c r="G36" s="63" t="s">
        <v>22</v>
      </c>
      <c r="H36" s="63" t="s">
        <v>21</v>
      </c>
      <c r="I36" s="62">
        <v>100</v>
      </c>
      <c r="J36" s="62">
        <v>100</v>
      </c>
      <c r="K36" s="69">
        <v>0.38700000000000001</v>
      </c>
      <c r="L36" s="67">
        <f t="shared" si="0"/>
        <v>0.38700000000000001</v>
      </c>
      <c r="M36" s="69">
        <v>0</v>
      </c>
      <c r="N36" s="67">
        <f t="shared" si="1"/>
        <v>0</v>
      </c>
      <c r="O36" s="65">
        <v>100.703021166575</v>
      </c>
      <c r="P36" s="65">
        <v>100.70302119999999</v>
      </c>
      <c r="Q36" s="8">
        <f t="shared" si="2"/>
        <v>38.9720692044</v>
      </c>
    </row>
    <row r="37" spans="1:17" x14ac:dyDescent="0.35">
      <c r="A37" s="62">
        <v>982974011</v>
      </c>
      <c r="B37" s="63" t="s">
        <v>18</v>
      </c>
      <c r="C37" s="62">
        <v>2020</v>
      </c>
      <c r="D37" s="62">
        <v>66</v>
      </c>
      <c r="E37" s="63" t="s">
        <v>23</v>
      </c>
      <c r="F37" s="62">
        <v>95</v>
      </c>
      <c r="G37" s="63" t="s">
        <v>22</v>
      </c>
      <c r="H37" s="63" t="s">
        <v>21</v>
      </c>
      <c r="I37" s="62">
        <v>100</v>
      </c>
      <c r="J37" s="62">
        <v>100</v>
      </c>
      <c r="K37" s="69">
        <v>6.5579999999999998</v>
      </c>
      <c r="L37" s="67">
        <f t="shared" si="0"/>
        <v>6.5579999999999998</v>
      </c>
      <c r="M37" s="69">
        <v>0</v>
      </c>
      <c r="N37" s="67">
        <f t="shared" si="1"/>
        <v>0</v>
      </c>
      <c r="O37" s="65">
        <v>98.687399190849803</v>
      </c>
      <c r="P37" s="65">
        <v>98.687399189999994</v>
      </c>
      <c r="Q37" s="8">
        <f t="shared" si="2"/>
        <v>647.19196388801993</v>
      </c>
    </row>
    <row r="38" spans="1:17" x14ac:dyDescent="0.35">
      <c r="A38" s="62">
        <v>982974011</v>
      </c>
      <c r="B38" s="63" t="s">
        <v>18</v>
      </c>
      <c r="C38" s="62">
        <v>2020</v>
      </c>
      <c r="D38" s="62">
        <v>66</v>
      </c>
      <c r="E38" s="63" t="s">
        <v>23</v>
      </c>
      <c r="F38" s="62">
        <v>70</v>
      </c>
      <c r="G38" s="63" t="s">
        <v>22</v>
      </c>
      <c r="H38" s="63" t="s">
        <v>21</v>
      </c>
      <c r="I38" s="62">
        <v>100</v>
      </c>
      <c r="J38" s="62">
        <v>100</v>
      </c>
      <c r="K38" s="69">
        <v>0.62</v>
      </c>
      <c r="L38" s="67">
        <f t="shared" si="0"/>
        <v>0.62</v>
      </c>
      <c r="M38" s="69">
        <v>0</v>
      </c>
      <c r="N38" s="67">
        <f t="shared" si="1"/>
        <v>0</v>
      </c>
      <c r="O38" s="65">
        <v>96.671777215124294</v>
      </c>
      <c r="P38" s="65">
        <v>96.671777219999996</v>
      </c>
      <c r="Q38" s="8">
        <f t="shared" si="2"/>
        <v>59.936501876399994</v>
      </c>
    </row>
    <row r="39" spans="1:17" x14ac:dyDescent="0.35">
      <c r="A39" s="62">
        <v>915729290</v>
      </c>
      <c r="B39" s="63" t="s">
        <v>25</v>
      </c>
      <c r="C39" s="62">
        <v>2020</v>
      </c>
      <c r="D39" s="62">
        <v>300</v>
      </c>
      <c r="E39" s="63" t="s">
        <v>19</v>
      </c>
      <c r="F39" s="62">
        <v>481</v>
      </c>
      <c r="G39" s="63" t="s">
        <v>22</v>
      </c>
      <c r="H39" s="63" t="s">
        <v>21</v>
      </c>
      <c r="I39" s="62">
        <v>100</v>
      </c>
      <c r="J39" s="62">
        <v>100</v>
      </c>
      <c r="K39" s="69">
        <v>4</v>
      </c>
      <c r="L39" s="67">
        <f t="shared" si="0"/>
        <v>4</v>
      </c>
      <c r="M39" s="69">
        <v>4</v>
      </c>
      <c r="N39" s="67">
        <f t="shared" si="1"/>
        <v>4</v>
      </c>
      <c r="O39" s="65">
        <v>281.75082097731899</v>
      </c>
      <c r="P39" s="65">
        <v>281.75082099999997</v>
      </c>
      <c r="Q39" s="8">
        <f t="shared" si="2"/>
        <v>1127.003283909276</v>
      </c>
    </row>
    <row r="40" spans="1:17" x14ac:dyDescent="0.35">
      <c r="A40" s="62">
        <v>915729290</v>
      </c>
      <c r="B40" s="63" t="s">
        <v>25</v>
      </c>
      <c r="C40" s="62">
        <v>2020</v>
      </c>
      <c r="D40" s="62">
        <v>66</v>
      </c>
      <c r="E40" s="63" t="s">
        <v>19</v>
      </c>
      <c r="F40" s="62">
        <v>329</v>
      </c>
      <c r="G40" s="63" t="s">
        <v>20</v>
      </c>
      <c r="H40" s="63" t="s">
        <v>21</v>
      </c>
      <c r="I40" s="62">
        <v>100</v>
      </c>
      <c r="J40" s="62">
        <v>100</v>
      </c>
      <c r="K40" s="69">
        <v>7.47</v>
      </c>
      <c r="L40" s="67">
        <f t="shared" si="0"/>
        <v>7.47</v>
      </c>
      <c r="M40" s="69">
        <v>7.47</v>
      </c>
      <c r="N40" s="67">
        <f t="shared" si="1"/>
        <v>7.47</v>
      </c>
      <c r="O40" s="65">
        <v>230.05850161197301</v>
      </c>
      <c r="P40" s="65">
        <v>210.2026515</v>
      </c>
      <c r="Q40" s="8">
        <f t="shared" si="2"/>
        <v>1718.5370070414383</v>
      </c>
    </row>
    <row r="41" spans="1:17" x14ac:dyDescent="0.35">
      <c r="A41" s="62">
        <v>915729290</v>
      </c>
      <c r="B41" s="63" t="s">
        <v>25</v>
      </c>
      <c r="C41" s="62">
        <v>2020</v>
      </c>
      <c r="D41" s="62">
        <v>66</v>
      </c>
      <c r="E41" s="63" t="s">
        <v>19</v>
      </c>
      <c r="F41" s="62">
        <v>329</v>
      </c>
      <c r="G41" s="63" t="s">
        <v>22</v>
      </c>
      <c r="H41" s="63" t="s">
        <v>21</v>
      </c>
      <c r="I41" s="62">
        <v>100</v>
      </c>
      <c r="J41" s="62">
        <v>100</v>
      </c>
      <c r="K41" s="69">
        <v>5.19</v>
      </c>
      <c r="L41" s="67">
        <f t="shared" si="0"/>
        <v>5.19</v>
      </c>
      <c r="M41" s="69">
        <v>5.19</v>
      </c>
      <c r="N41" s="67">
        <f t="shared" si="1"/>
        <v>5.19</v>
      </c>
      <c r="O41" s="65">
        <v>182.22818456917901</v>
      </c>
      <c r="P41" s="65">
        <v>162.3723344</v>
      </c>
      <c r="Q41" s="8">
        <f t="shared" si="2"/>
        <v>945.7642779140391</v>
      </c>
    </row>
    <row r="42" spans="1:17" x14ac:dyDescent="0.35">
      <c r="A42" s="62">
        <v>915729290</v>
      </c>
      <c r="B42" s="63" t="s">
        <v>25</v>
      </c>
      <c r="C42" s="62">
        <v>2020</v>
      </c>
      <c r="D42" s="62">
        <v>66</v>
      </c>
      <c r="E42" s="63" t="s">
        <v>23</v>
      </c>
      <c r="F42" s="62">
        <v>329</v>
      </c>
      <c r="G42" s="63" t="s">
        <v>22</v>
      </c>
      <c r="H42" s="63" t="s">
        <v>21</v>
      </c>
      <c r="I42" s="62">
        <v>100</v>
      </c>
      <c r="J42" s="62">
        <v>100</v>
      </c>
      <c r="K42" s="69">
        <v>1.8</v>
      </c>
      <c r="L42" s="67">
        <f t="shared" si="0"/>
        <v>1.8</v>
      </c>
      <c r="M42" s="69">
        <v>1.8</v>
      </c>
      <c r="N42" s="67">
        <f t="shared" si="1"/>
        <v>1.8</v>
      </c>
      <c r="O42" s="65">
        <v>118.463011166832</v>
      </c>
      <c r="P42" s="65">
        <v>107.1200097</v>
      </c>
      <c r="Q42" s="8">
        <f t="shared" si="2"/>
        <v>213.23342010029762</v>
      </c>
    </row>
    <row r="43" spans="1:17" x14ac:dyDescent="0.35">
      <c r="A43" s="62">
        <v>915729290</v>
      </c>
      <c r="B43" s="63" t="s">
        <v>25</v>
      </c>
      <c r="C43" s="62">
        <v>2020</v>
      </c>
      <c r="D43" s="62">
        <v>24</v>
      </c>
      <c r="E43" s="63" t="s">
        <v>23</v>
      </c>
      <c r="F43" s="62">
        <v>150</v>
      </c>
      <c r="G43" s="63" t="s">
        <v>22</v>
      </c>
      <c r="H43" s="63" t="s">
        <v>21</v>
      </c>
      <c r="I43" s="62">
        <v>100</v>
      </c>
      <c r="J43" s="62">
        <v>100</v>
      </c>
      <c r="K43" s="69">
        <v>4.3</v>
      </c>
      <c r="L43" s="67">
        <f t="shared" si="0"/>
        <v>4.3</v>
      </c>
      <c r="M43" s="75"/>
      <c r="N43" s="67">
        <f t="shared" si="1"/>
        <v>0</v>
      </c>
      <c r="O43" s="65">
        <v>73.287452471718296</v>
      </c>
      <c r="P43" s="65">
        <v>73.287452470000005</v>
      </c>
      <c r="Q43" s="8">
        <f t="shared" si="2"/>
        <v>315.13604562099999</v>
      </c>
    </row>
    <row r="44" spans="1:17" x14ac:dyDescent="0.35">
      <c r="A44" s="62">
        <v>915729290</v>
      </c>
      <c r="B44" s="63" t="s">
        <v>25</v>
      </c>
      <c r="C44" s="62">
        <v>2020</v>
      </c>
      <c r="D44" s="62">
        <v>24</v>
      </c>
      <c r="E44" s="63" t="s">
        <v>23</v>
      </c>
      <c r="F44" s="62">
        <v>95</v>
      </c>
      <c r="G44" s="63" t="s">
        <v>22</v>
      </c>
      <c r="H44" s="63" t="s">
        <v>21</v>
      </c>
      <c r="I44" s="62">
        <v>100</v>
      </c>
      <c r="J44" s="62">
        <v>100</v>
      </c>
      <c r="K44" s="69">
        <v>5.2</v>
      </c>
      <c r="L44" s="67">
        <f t="shared" si="0"/>
        <v>5.2</v>
      </c>
      <c r="M44" s="75"/>
      <c r="N44" s="67">
        <f t="shared" si="1"/>
        <v>0</v>
      </c>
      <c r="O44" s="65">
        <v>67.6225062312175</v>
      </c>
      <c r="P44" s="65">
        <v>67.622506229999999</v>
      </c>
      <c r="Q44" s="8">
        <f t="shared" si="2"/>
        <v>351.637032396</v>
      </c>
    </row>
    <row r="45" spans="1:17" x14ac:dyDescent="0.35">
      <c r="A45" s="62">
        <v>915729290</v>
      </c>
      <c r="B45" s="63" t="s">
        <v>25</v>
      </c>
      <c r="C45" s="62">
        <v>2020</v>
      </c>
      <c r="D45" s="62">
        <v>24</v>
      </c>
      <c r="E45" s="63" t="s">
        <v>23</v>
      </c>
      <c r="F45" s="62">
        <v>50</v>
      </c>
      <c r="G45" s="63" t="s">
        <v>22</v>
      </c>
      <c r="H45" s="63" t="s">
        <v>21</v>
      </c>
      <c r="I45" s="62">
        <v>100</v>
      </c>
      <c r="J45" s="62">
        <v>100</v>
      </c>
      <c r="K45" s="69">
        <v>4.4000000000000004</v>
      </c>
      <c r="L45" s="67">
        <f t="shared" si="0"/>
        <v>4.4000000000000004</v>
      </c>
      <c r="M45" s="75"/>
      <c r="N45" s="67">
        <f t="shared" si="1"/>
        <v>0</v>
      </c>
      <c r="O45" s="65">
        <v>62.611207633851301</v>
      </c>
      <c r="P45" s="65">
        <v>62.611207630000003</v>
      </c>
      <c r="Q45" s="8">
        <f t="shared" si="2"/>
        <v>275.48931357200001</v>
      </c>
    </row>
    <row r="46" spans="1:17" x14ac:dyDescent="0.35">
      <c r="A46" s="62">
        <v>971029390</v>
      </c>
      <c r="B46" s="63" t="s">
        <v>26</v>
      </c>
      <c r="C46" s="62">
        <v>2020</v>
      </c>
      <c r="D46" s="62">
        <v>132</v>
      </c>
      <c r="E46" s="63" t="s">
        <v>23</v>
      </c>
      <c r="F46" s="62">
        <v>150</v>
      </c>
      <c r="G46" s="63" t="s">
        <v>22</v>
      </c>
      <c r="H46" s="63" t="s">
        <v>21</v>
      </c>
      <c r="I46" s="62">
        <v>100</v>
      </c>
      <c r="J46" s="62">
        <v>100</v>
      </c>
      <c r="K46" s="69">
        <v>8.2669999999999995</v>
      </c>
      <c r="L46" s="67">
        <f t="shared" si="0"/>
        <v>8.2669999999999995</v>
      </c>
      <c r="M46" s="75"/>
      <c r="N46" s="67">
        <f t="shared" si="1"/>
        <v>0</v>
      </c>
      <c r="O46" s="65">
        <v>120.331114384497</v>
      </c>
      <c r="P46" s="65">
        <v>120.3311144</v>
      </c>
      <c r="Q46" s="8">
        <f t="shared" si="2"/>
        <v>994.77732274480002</v>
      </c>
    </row>
    <row r="47" spans="1:17" x14ac:dyDescent="0.35">
      <c r="A47" s="62">
        <v>971029390</v>
      </c>
      <c r="B47" s="63" t="s">
        <v>26</v>
      </c>
      <c r="C47" s="62">
        <v>2020</v>
      </c>
      <c r="D47" s="62">
        <v>66</v>
      </c>
      <c r="E47" s="63" t="s">
        <v>23</v>
      </c>
      <c r="F47" s="62">
        <v>95</v>
      </c>
      <c r="G47" s="63" t="s">
        <v>22</v>
      </c>
      <c r="H47" s="63" t="s">
        <v>21</v>
      </c>
      <c r="I47" s="62">
        <v>100</v>
      </c>
      <c r="J47" s="62">
        <v>100</v>
      </c>
      <c r="K47" s="69">
        <v>58.9</v>
      </c>
      <c r="L47" s="67">
        <f t="shared" si="0"/>
        <v>58.9</v>
      </c>
      <c r="M47" s="75"/>
      <c r="N47" s="67">
        <f t="shared" si="1"/>
        <v>0</v>
      </c>
      <c r="O47" s="65">
        <v>98.687399190849803</v>
      </c>
      <c r="P47" s="65">
        <v>98.687399189999994</v>
      </c>
      <c r="Q47" s="8">
        <f t="shared" si="2"/>
        <v>5812.6878122909993</v>
      </c>
    </row>
    <row r="48" spans="1:17" x14ac:dyDescent="0.35">
      <c r="A48" s="62">
        <v>971029390</v>
      </c>
      <c r="B48" s="63" t="s">
        <v>26</v>
      </c>
      <c r="C48" s="62">
        <v>2020</v>
      </c>
      <c r="D48" s="62">
        <v>66</v>
      </c>
      <c r="E48" s="63" t="s">
        <v>23</v>
      </c>
      <c r="F48" s="62">
        <v>70</v>
      </c>
      <c r="G48" s="63" t="s">
        <v>22</v>
      </c>
      <c r="H48" s="63" t="s">
        <v>21</v>
      </c>
      <c r="I48" s="62">
        <v>100</v>
      </c>
      <c r="J48" s="62">
        <v>100</v>
      </c>
      <c r="K48" s="69">
        <v>17.399999999999999</v>
      </c>
      <c r="L48" s="67">
        <f t="shared" si="0"/>
        <v>17.399999999999999</v>
      </c>
      <c r="M48" s="75"/>
      <c r="N48" s="67">
        <f t="shared" si="1"/>
        <v>0</v>
      </c>
      <c r="O48" s="65">
        <v>96.671777215124294</v>
      </c>
      <c r="P48" s="65">
        <v>96.671777219999996</v>
      </c>
      <c r="Q48" s="8">
        <f t="shared" si="2"/>
        <v>1682.0889236279997</v>
      </c>
    </row>
    <row r="49" spans="1:17" x14ac:dyDescent="0.35">
      <c r="A49" s="62">
        <v>921680554</v>
      </c>
      <c r="B49" s="63" t="s">
        <v>364</v>
      </c>
      <c r="C49" s="62">
        <v>2020</v>
      </c>
      <c r="D49" s="62">
        <v>132</v>
      </c>
      <c r="E49" s="63" t="s">
        <v>23</v>
      </c>
      <c r="F49" s="62">
        <v>150</v>
      </c>
      <c r="G49" s="63" t="s">
        <v>22</v>
      </c>
      <c r="H49" s="63" t="s">
        <v>21</v>
      </c>
      <c r="I49" s="62">
        <v>100</v>
      </c>
      <c r="J49" s="62">
        <v>100</v>
      </c>
      <c r="K49" s="69">
        <v>38.130000000000003</v>
      </c>
      <c r="L49" s="67">
        <f t="shared" si="0"/>
        <v>38.130000000000003</v>
      </c>
      <c r="M49" s="69">
        <v>1.6</v>
      </c>
      <c r="N49" s="67">
        <f t="shared" si="1"/>
        <v>1.6</v>
      </c>
      <c r="O49" s="65">
        <v>133.43078154217099</v>
      </c>
      <c r="P49" s="65">
        <v>120.3311144</v>
      </c>
      <c r="Q49" s="8">
        <f t="shared" si="2"/>
        <v>4609.1848594994735</v>
      </c>
    </row>
    <row r="50" spans="1:17" x14ac:dyDescent="0.35">
      <c r="A50" s="62">
        <v>921680554</v>
      </c>
      <c r="B50" s="63" t="s">
        <v>364</v>
      </c>
      <c r="C50" s="62">
        <v>2020</v>
      </c>
      <c r="D50" s="62">
        <v>132</v>
      </c>
      <c r="E50" s="63" t="s">
        <v>19</v>
      </c>
      <c r="F50" s="62">
        <v>150</v>
      </c>
      <c r="G50" s="63" t="s">
        <v>22</v>
      </c>
      <c r="H50" s="63" t="s">
        <v>21</v>
      </c>
      <c r="I50" s="62">
        <v>100</v>
      </c>
      <c r="J50" s="62">
        <v>100</v>
      </c>
      <c r="K50" s="69">
        <v>1.4</v>
      </c>
      <c r="L50" s="67">
        <f t="shared" si="0"/>
        <v>1.4</v>
      </c>
      <c r="M50" s="75"/>
      <c r="N50" s="67">
        <f t="shared" si="1"/>
        <v>0</v>
      </c>
      <c r="O50" s="65">
        <v>177.56845998583699</v>
      </c>
      <c r="P50" s="65">
        <v>177.56845999999999</v>
      </c>
      <c r="Q50" s="8">
        <f t="shared" si="2"/>
        <v>248.59584399999997</v>
      </c>
    </row>
    <row r="51" spans="1:17" x14ac:dyDescent="0.35">
      <c r="A51" s="62">
        <v>921680554</v>
      </c>
      <c r="B51" s="63" t="s">
        <v>364</v>
      </c>
      <c r="C51" s="62">
        <v>2020</v>
      </c>
      <c r="D51" s="62">
        <v>66</v>
      </c>
      <c r="E51" s="63" t="s">
        <v>23</v>
      </c>
      <c r="F51" s="62">
        <v>243</v>
      </c>
      <c r="G51" s="63" t="s">
        <v>22</v>
      </c>
      <c r="H51" s="63" t="s">
        <v>21</v>
      </c>
      <c r="I51" s="62">
        <v>100</v>
      </c>
      <c r="J51" s="62">
        <v>100</v>
      </c>
      <c r="K51" s="69">
        <v>22.308</v>
      </c>
      <c r="L51" s="67">
        <f t="shared" si="0"/>
        <v>22.308</v>
      </c>
      <c r="M51" s="69">
        <v>0.7</v>
      </c>
      <c r="N51" s="67">
        <f t="shared" si="1"/>
        <v>0.7</v>
      </c>
      <c r="O51" s="65">
        <v>115.930107928963</v>
      </c>
      <c r="P51" s="65">
        <v>104.9174852</v>
      </c>
      <c r="Q51" s="8">
        <f t="shared" si="2"/>
        <v>2348.2080957518742</v>
      </c>
    </row>
    <row r="52" spans="1:17" x14ac:dyDescent="0.35">
      <c r="A52" s="62">
        <v>921680554</v>
      </c>
      <c r="B52" s="63" t="s">
        <v>364</v>
      </c>
      <c r="C52" s="62">
        <v>2020</v>
      </c>
      <c r="D52" s="62">
        <v>66</v>
      </c>
      <c r="E52" s="63" t="s">
        <v>23</v>
      </c>
      <c r="F52" s="62">
        <v>70</v>
      </c>
      <c r="G52" s="63" t="s">
        <v>22</v>
      </c>
      <c r="H52" s="63" t="s">
        <v>21</v>
      </c>
      <c r="I52" s="62">
        <v>100</v>
      </c>
      <c r="J52" s="62">
        <v>100</v>
      </c>
      <c r="K52" s="69">
        <v>82.01</v>
      </c>
      <c r="L52" s="67">
        <f t="shared" si="0"/>
        <v>82.01</v>
      </c>
      <c r="M52" s="69">
        <v>4.5999999999999996</v>
      </c>
      <c r="N52" s="67">
        <f t="shared" si="1"/>
        <v>4.5999999999999996</v>
      </c>
      <c r="O52" s="65">
        <v>106.447543797393</v>
      </c>
      <c r="P52" s="65">
        <v>96.671777219999996</v>
      </c>
      <c r="Q52" s="8">
        <f t="shared" si="2"/>
        <v>7973.0209760682092</v>
      </c>
    </row>
    <row r="53" spans="1:17" x14ac:dyDescent="0.35">
      <c r="A53" s="62">
        <v>921680554</v>
      </c>
      <c r="B53" s="63" t="s">
        <v>364</v>
      </c>
      <c r="C53" s="62">
        <v>2020</v>
      </c>
      <c r="D53" s="62">
        <v>66</v>
      </c>
      <c r="E53" s="63" t="s">
        <v>19</v>
      </c>
      <c r="F53" s="62">
        <v>70</v>
      </c>
      <c r="G53" s="63" t="s">
        <v>22</v>
      </c>
      <c r="H53" s="63" t="s">
        <v>21</v>
      </c>
      <c r="I53" s="62">
        <v>100</v>
      </c>
      <c r="J53" s="62">
        <v>100</v>
      </c>
      <c r="K53" s="69">
        <v>0.8</v>
      </c>
      <c r="L53" s="67">
        <f t="shared" si="0"/>
        <v>0.8</v>
      </c>
      <c r="M53" s="75"/>
      <c r="N53" s="67">
        <f t="shared" si="1"/>
        <v>0</v>
      </c>
      <c r="O53" s="65">
        <v>144.082771485141</v>
      </c>
      <c r="P53" s="65">
        <v>144.08277150000001</v>
      </c>
      <c r="Q53" s="8">
        <f t="shared" si="2"/>
        <v>115.26621720000001</v>
      </c>
    </row>
    <row r="54" spans="1:17" x14ac:dyDescent="0.35">
      <c r="A54" s="62">
        <v>979151950</v>
      </c>
      <c r="B54" s="63" t="s">
        <v>365</v>
      </c>
      <c r="C54" s="62">
        <v>2020</v>
      </c>
      <c r="D54" s="62">
        <v>132</v>
      </c>
      <c r="E54" s="63" t="s">
        <v>19</v>
      </c>
      <c r="F54" s="62">
        <v>243</v>
      </c>
      <c r="G54" s="63" t="s">
        <v>22</v>
      </c>
      <c r="H54" s="63" t="s">
        <v>21</v>
      </c>
      <c r="I54" s="62">
        <v>100</v>
      </c>
      <c r="J54" s="62">
        <v>100</v>
      </c>
      <c r="K54" s="69">
        <v>1.339</v>
      </c>
      <c r="L54" s="67">
        <f t="shared" si="0"/>
        <v>1.339</v>
      </c>
      <c r="M54" s="75"/>
      <c r="N54" s="67">
        <f t="shared" si="1"/>
        <v>0</v>
      </c>
      <c r="O54" s="65">
        <v>204.51809085322401</v>
      </c>
      <c r="P54" s="65">
        <v>181.95051380000001</v>
      </c>
      <c r="Q54" s="8">
        <f t="shared" si="2"/>
        <v>243.63173797820002</v>
      </c>
    </row>
    <row r="55" spans="1:17" x14ac:dyDescent="0.35">
      <c r="A55" s="62">
        <v>979151950</v>
      </c>
      <c r="B55" s="63" t="s">
        <v>365</v>
      </c>
      <c r="C55" s="62">
        <v>2020</v>
      </c>
      <c r="D55" s="62">
        <v>132</v>
      </c>
      <c r="E55" s="63" t="s">
        <v>19</v>
      </c>
      <c r="F55" s="62">
        <v>150</v>
      </c>
      <c r="G55" s="63" t="s">
        <v>22</v>
      </c>
      <c r="H55" s="63" t="s">
        <v>21</v>
      </c>
      <c r="I55" s="62">
        <v>100</v>
      </c>
      <c r="J55" s="62">
        <v>100</v>
      </c>
      <c r="K55" s="69">
        <v>23.07</v>
      </c>
      <c r="L55" s="67">
        <f t="shared" si="0"/>
        <v>23.07</v>
      </c>
      <c r="M55" s="69">
        <v>11.07</v>
      </c>
      <c r="N55" s="67">
        <f t="shared" si="1"/>
        <v>11.07</v>
      </c>
      <c r="O55" s="65">
        <v>199.47872898371301</v>
      </c>
      <c r="P55" s="65">
        <v>177.56845999999999</v>
      </c>
      <c r="Q55" s="8">
        <f t="shared" si="2"/>
        <v>4339.0510498497024</v>
      </c>
    </row>
    <row r="56" spans="1:17" x14ac:dyDescent="0.35">
      <c r="A56" s="62">
        <v>979151950</v>
      </c>
      <c r="B56" s="63" t="s">
        <v>365</v>
      </c>
      <c r="C56" s="62">
        <v>2020</v>
      </c>
      <c r="D56" s="62">
        <v>132</v>
      </c>
      <c r="E56" s="63" t="s">
        <v>23</v>
      </c>
      <c r="F56" s="62">
        <v>243</v>
      </c>
      <c r="G56" s="63" t="s">
        <v>22</v>
      </c>
      <c r="H56" s="63" t="s">
        <v>21</v>
      </c>
      <c r="I56" s="62">
        <v>100</v>
      </c>
      <c r="J56" s="62">
        <v>100</v>
      </c>
      <c r="K56" s="69">
        <v>144.80799999999999</v>
      </c>
      <c r="L56" s="67">
        <f t="shared" si="0"/>
        <v>144.80799999999999</v>
      </c>
      <c r="M56" s="69">
        <v>17.62</v>
      </c>
      <c r="N56" s="67">
        <f t="shared" si="1"/>
        <v>17.62</v>
      </c>
      <c r="O56" s="65">
        <v>136.44370498843699</v>
      </c>
      <c r="P56" s="65">
        <v>122.9510478</v>
      </c>
      <c r="Q56" s="8">
        <f t="shared" si="2"/>
        <v>18042.035949482659</v>
      </c>
    </row>
    <row r="57" spans="1:17" x14ac:dyDescent="0.35">
      <c r="A57" s="62">
        <v>979151950</v>
      </c>
      <c r="B57" s="63" t="s">
        <v>365</v>
      </c>
      <c r="C57" s="62">
        <v>2020</v>
      </c>
      <c r="D57" s="62">
        <v>132</v>
      </c>
      <c r="E57" s="63" t="s">
        <v>23</v>
      </c>
      <c r="F57" s="62">
        <v>150</v>
      </c>
      <c r="G57" s="63" t="s">
        <v>22</v>
      </c>
      <c r="H57" s="63" t="s">
        <v>21</v>
      </c>
      <c r="I57" s="62">
        <v>100</v>
      </c>
      <c r="J57" s="62">
        <v>100</v>
      </c>
      <c r="K57" s="69">
        <v>98.66</v>
      </c>
      <c r="L57" s="67">
        <f t="shared" si="0"/>
        <v>98.66</v>
      </c>
      <c r="M57" s="69">
        <v>18.100000000000001</v>
      </c>
      <c r="N57" s="67">
        <f t="shared" si="1"/>
        <v>18.100000000000001</v>
      </c>
      <c r="O57" s="65">
        <v>133.43078154217099</v>
      </c>
      <c r="P57" s="65">
        <v>120.3311144</v>
      </c>
      <c r="Q57" s="8">
        <f t="shared" si="2"/>
        <v>12108.971721977297</v>
      </c>
    </row>
    <row r="58" spans="1:17" x14ac:dyDescent="0.35">
      <c r="A58" s="62">
        <v>979151950</v>
      </c>
      <c r="B58" s="63" t="s">
        <v>365</v>
      </c>
      <c r="C58" s="62">
        <v>2020</v>
      </c>
      <c r="D58" s="62">
        <v>132</v>
      </c>
      <c r="E58" s="63" t="s">
        <v>23</v>
      </c>
      <c r="F58" s="62">
        <v>120</v>
      </c>
      <c r="G58" s="63" t="s">
        <v>22</v>
      </c>
      <c r="H58" s="63" t="s">
        <v>21</v>
      </c>
      <c r="I58" s="62">
        <v>100</v>
      </c>
      <c r="J58" s="62">
        <v>100</v>
      </c>
      <c r="K58" s="69">
        <v>70.81</v>
      </c>
      <c r="L58" s="67">
        <f t="shared" si="0"/>
        <v>70.81</v>
      </c>
      <c r="M58" s="69">
        <v>3.83</v>
      </c>
      <c r="N58" s="67">
        <f t="shared" si="1"/>
        <v>3.83</v>
      </c>
      <c r="O58" s="65">
        <v>130.41785809590601</v>
      </c>
      <c r="P58" s="65">
        <v>117.711181</v>
      </c>
      <c r="Q58" s="8">
        <f t="shared" si="2"/>
        <v>8383.7952998873207</v>
      </c>
    </row>
    <row r="59" spans="1:17" x14ac:dyDescent="0.35">
      <c r="A59" s="62">
        <v>979151950</v>
      </c>
      <c r="B59" s="63" t="s">
        <v>365</v>
      </c>
      <c r="C59" s="62">
        <v>2020</v>
      </c>
      <c r="D59" s="62">
        <v>132</v>
      </c>
      <c r="E59" s="63" t="s">
        <v>23</v>
      </c>
      <c r="F59" s="62">
        <v>95</v>
      </c>
      <c r="G59" s="63" t="s">
        <v>22</v>
      </c>
      <c r="H59" s="63" t="s">
        <v>21</v>
      </c>
      <c r="I59" s="62">
        <v>100</v>
      </c>
      <c r="J59" s="62">
        <v>100</v>
      </c>
      <c r="K59" s="69">
        <v>63.725000000000001</v>
      </c>
      <c r="L59" s="67">
        <f t="shared" si="0"/>
        <v>63.725000000000001</v>
      </c>
      <c r="M59" s="69">
        <v>3.9209999999999998</v>
      </c>
      <c r="N59" s="67">
        <f t="shared" si="1"/>
        <v>3.9209999999999998</v>
      </c>
      <c r="O59" s="65">
        <v>127.495322353029</v>
      </c>
      <c r="P59" s="65">
        <v>115.16984549999999</v>
      </c>
      <c r="Q59" s="8">
        <f t="shared" si="2"/>
        <v>7387.5265992282266</v>
      </c>
    </row>
    <row r="60" spans="1:17" x14ac:dyDescent="0.35">
      <c r="A60" s="62">
        <v>979151950</v>
      </c>
      <c r="B60" s="63" t="s">
        <v>365</v>
      </c>
      <c r="C60" s="62">
        <v>2020</v>
      </c>
      <c r="D60" s="62">
        <v>132</v>
      </c>
      <c r="E60" s="63" t="s">
        <v>23</v>
      </c>
      <c r="F60" s="62">
        <v>70</v>
      </c>
      <c r="G60" s="63" t="s">
        <v>22</v>
      </c>
      <c r="H60" s="63" t="s">
        <v>21</v>
      </c>
      <c r="I60" s="62">
        <v>100</v>
      </c>
      <c r="J60" s="62">
        <v>100</v>
      </c>
      <c r="K60" s="69">
        <v>0.92</v>
      </c>
      <c r="L60" s="67">
        <f t="shared" si="0"/>
        <v>0.92</v>
      </c>
      <c r="M60" s="69">
        <v>0.65600000000000003</v>
      </c>
      <c r="N60" s="67">
        <f t="shared" si="1"/>
        <v>0.65600000000000003</v>
      </c>
      <c r="O60" s="65">
        <v>124.66046268243799</v>
      </c>
      <c r="P60" s="65">
        <v>112.70475020000001</v>
      </c>
      <c r="Q60" s="8">
        <f t="shared" si="2"/>
        <v>111.53131757247932</v>
      </c>
    </row>
    <row r="61" spans="1:17" x14ac:dyDescent="0.35">
      <c r="A61" s="62">
        <v>979151950</v>
      </c>
      <c r="B61" s="63" t="s">
        <v>365</v>
      </c>
      <c r="C61" s="62">
        <v>2020</v>
      </c>
      <c r="D61" s="62">
        <v>132</v>
      </c>
      <c r="E61" s="63" t="s">
        <v>19</v>
      </c>
      <c r="F61" s="62">
        <v>243</v>
      </c>
      <c r="G61" s="63" t="s">
        <v>22</v>
      </c>
      <c r="H61" s="63" t="s">
        <v>21</v>
      </c>
      <c r="I61" s="62">
        <v>100</v>
      </c>
      <c r="J61" s="62">
        <v>100</v>
      </c>
      <c r="K61" s="69">
        <v>2.081</v>
      </c>
      <c r="L61" s="67">
        <f t="shared" si="0"/>
        <v>2.081</v>
      </c>
      <c r="M61" s="75"/>
      <c r="N61" s="67">
        <f t="shared" si="1"/>
        <v>0</v>
      </c>
      <c r="O61" s="65">
        <v>181.950513785412</v>
      </c>
      <c r="P61" s="65">
        <v>181.95051380000001</v>
      </c>
      <c r="Q61" s="8">
        <f t="shared" si="2"/>
        <v>378.63901921780001</v>
      </c>
    </row>
    <row r="62" spans="1:17" x14ac:dyDescent="0.35">
      <c r="A62" s="62">
        <v>979151950</v>
      </c>
      <c r="B62" s="63" t="s">
        <v>365</v>
      </c>
      <c r="C62" s="62">
        <v>2020</v>
      </c>
      <c r="D62" s="62">
        <v>132</v>
      </c>
      <c r="E62" s="63" t="s">
        <v>19</v>
      </c>
      <c r="F62" s="62">
        <v>150</v>
      </c>
      <c r="G62" s="63" t="s">
        <v>22</v>
      </c>
      <c r="H62" s="63" t="s">
        <v>21</v>
      </c>
      <c r="I62" s="62">
        <v>100</v>
      </c>
      <c r="J62" s="62">
        <v>100</v>
      </c>
      <c r="K62" s="69">
        <v>3.7970000000000002</v>
      </c>
      <c r="L62" s="67">
        <f t="shared" si="0"/>
        <v>3.7970000000000002</v>
      </c>
      <c r="M62" s="75"/>
      <c r="N62" s="67">
        <f t="shared" si="1"/>
        <v>0</v>
      </c>
      <c r="O62" s="65">
        <v>177.56845998583699</v>
      </c>
      <c r="P62" s="65">
        <v>177.56845999999999</v>
      </c>
      <c r="Q62" s="8">
        <f t="shared" si="2"/>
        <v>674.22744262000003</v>
      </c>
    </row>
    <row r="63" spans="1:17" x14ac:dyDescent="0.35">
      <c r="A63" s="62">
        <v>979151950</v>
      </c>
      <c r="B63" s="63" t="s">
        <v>365</v>
      </c>
      <c r="C63" s="62">
        <v>2020</v>
      </c>
      <c r="D63" s="62">
        <v>132</v>
      </c>
      <c r="E63" s="63" t="s">
        <v>19</v>
      </c>
      <c r="F63" s="62">
        <v>120</v>
      </c>
      <c r="G63" s="63" t="s">
        <v>22</v>
      </c>
      <c r="H63" s="63" t="s">
        <v>21</v>
      </c>
      <c r="I63" s="62">
        <v>100</v>
      </c>
      <c r="J63" s="62">
        <v>100</v>
      </c>
      <c r="K63" s="69">
        <v>2.0070000000000001</v>
      </c>
      <c r="L63" s="67">
        <f t="shared" si="0"/>
        <v>2.0070000000000001</v>
      </c>
      <c r="M63" s="75"/>
      <c r="N63" s="67">
        <f t="shared" si="1"/>
        <v>0</v>
      </c>
      <c r="O63" s="65">
        <v>173.18640618626199</v>
      </c>
      <c r="P63" s="65">
        <v>173.18640619999999</v>
      </c>
      <c r="Q63" s="8">
        <f t="shared" si="2"/>
        <v>347.58511724340002</v>
      </c>
    </row>
    <row r="64" spans="1:17" x14ac:dyDescent="0.35">
      <c r="A64" s="62">
        <v>979151950</v>
      </c>
      <c r="B64" s="63" t="s">
        <v>365</v>
      </c>
      <c r="C64" s="62">
        <v>2020</v>
      </c>
      <c r="D64" s="62">
        <v>132</v>
      </c>
      <c r="E64" s="63" t="s">
        <v>19</v>
      </c>
      <c r="F64" s="62">
        <v>70</v>
      </c>
      <c r="G64" s="63" t="s">
        <v>22</v>
      </c>
      <c r="H64" s="63" t="s">
        <v>21</v>
      </c>
      <c r="I64" s="62">
        <v>100</v>
      </c>
      <c r="J64" s="62">
        <v>100</v>
      </c>
      <c r="K64" s="69">
        <v>1.07</v>
      </c>
      <c r="L64" s="67">
        <f t="shared" si="0"/>
        <v>1.07</v>
      </c>
      <c r="M64" s="75"/>
      <c r="N64" s="67">
        <f t="shared" si="1"/>
        <v>0</v>
      </c>
      <c r="O64" s="65">
        <v>164.81273958065401</v>
      </c>
      <c r="P64" s="65">
        <v>164.81273959999999</v>
      </c>
      <c r="Q64" s="8">
        <f t="shared" si="2"/>
        <v>176.349631372</v>
      </c>
    </row>
    <row r="65" spans="1:17" x14ac:dyDescent="0.35">
      <c r="A65" s="62">
        <v>979151950</v>
      </c>
      <c r="B65" s="63" t="s">
        <v>365</v>
      </c>
      <c r="C65" s="62">
        <v>2020</v>
      </c>
      <c r="D65" s="62">
        <v>132</v>
      </c>
      <c r="E65" s="63" t="s">
        <v>23</v>
      </c>
      <c r="F65" s="62">
        <v>329</v>
      </c>
      <c r="G65" s="63" t="s">
        <v>22</v>
      </c>
      <c r="H65" s="63" t="s">
        <v>21</v>
      </c>
      <c r="I65" s="62">
        <v>100</v>
      </c>
      <c r="J65" s="62">
        <v>100</v>
      </c>
      <c r="K65" s="69">
        <v>43.026000000000003</v>
      </c>
      <c r="L65" s="67">
        <f t="shared" si="0"/>
        <v>43.026000000000003</v>
      </c>
      <c r="M65" s="75"/>
      <c r="N65" s="67">
        <f t="shared" si="1"/>
        <v>0</v>
      </c>
      <c r="O65" s="65">
        <v>125.649579250513</v>
      </c>
      <c r="P65" s="65">
        <v>125.6495793</v>
      </c>
      <c r="Q65" s="8">
        <f t="shared" si="2"/>
        <v>5406.1987989618001</v>
      </c>
    </row>
    <row r="66" spans="1:17" x14ac:dyDescent="0.35">
      <c r="A66" s="62">
        <v>979151950</v>
      </c>
      <c r="B66" s="63" t="s">
        <v>365</v>
      </c>
      <c r="C66" s="62">
        <v>2020</v>
      </c>
      <c r="D66" s="62">
        <v>132</v>
      </c>
      <c r="E66" s="63" t="s">
        <v>23</v>
      </c>
      <c r="F66" s="62">
        <v>329</v>
      </c>
      <c r="G66" s="63" t="s">
        <v>22</v>
      </c>
      <c r="H66" s="63" t="s">
        <v>21</v>
      </c>
      <c r="I66" s="62">
        <v>50</v>
      </c>
      <c r="J66" s="62">
        <v>0</v>
      </c>
      <c r="K66" s="69">
        <v>0.36199999999999999</v>
      </c>
      <c r="L66" s="67">
        <f t="shared" si="0"/>
        <v>9.0499999999999997E-2</v>
      </c>
      <c r="M66" s="75"/>
      <c r="N66" s="67">
        <f t="shared" si="1"/>
        <v>0</v>
      </c>
      <c r="O66" s="65">
        <v>125.649579250513</v>
      </c>
      <c r="P66" s="65">
        <v>125.6495793</v>
      </c>
      <c r="Q66" s="8">
        <f t="shared" si="2"/>
        <v>11.371286926649999</v>
      </c>
    </row>
    <row r="67" spans="1:17" x14ac:dyDescent="0.35">
      <c r="A67" s="62">
        <v>979151950</v>
      </c>
      <c r="B67" s="63" t="s">
        <v>365</v>
      </c>
      <c r="C67" s="62">
        <v>2020</v>
      </c>
      <c r="D67" s="62">
        <v>132</v>
      </c>
      <c r="E67" s="63" t="s">
        <v>23</v>
      </c>
      <c r="F67" s="62">
        <v>243</v>
      </c>
      <c r="G67" s="63" t="s">
        <v>22</v>
      </c>
      <c r="H67" s="63" t="s">
        <v>21</v>
      </c>
      <c r="I67" s="62">
        <v>100</v>
      </c>
      <c r="J67" s="62">
        <v>100</v>
      </c>
      <c r="K67" s="69">
        <v>42.893999999999998</v>
      </c>
      <c r="L67" s="67">
        <f t="shared" ref="L67:L130" si="3">K67*0.5*(I67/100+J67/100)</f>
        <v>42.893999999999998</v>
      </c>
      <c r="M67" s="69">
        <v>1.78</v>
      </c>
      <c r="N67" s="67">
        <f t="shared" ref="N67:N130" si="4">M67*0.5*(I67/100+J67/100)</f>
        <v>1.78</v>
      </c>
      <c r="O67" s="65">
        <v>122.951047816032</v>
      </c>
      <c r="P67" s="65">
        <v>122.9510478</v>
      </c>
      <c r="Q67" s="8">
        <f t="shared" ref="Q67:Q130" si="5">(L67-N67)*P67+(N67*O67)</f>
        <v>5273.8622443617369</v>
      </c>
    </row>
    <row r="68" spans="1:17" x14ac:dyDescent="0.35">
      <c r="A68" s="62">
        <v>979151950</v>
      </c>
      <c r="B68" s="63" t="s">
        <v>365</v>
      </c>
      <c r="C68" s="62">
        <v>2020</v>
      </c>
      <c r="D68" s="62">
        <v>132</v>
      </c>
      <c r="E68" s="63" t="s">
        <v>23</v>
      </c>
      <c r="F68" s="62">
        <v>150</v>
      </c>
      <c r="G68" s="63" t="s">
        <v>22</v>
      </c>
      <c r="H68" s="63" t="s">
        <v>21</v>
      </c>
      <c r="I68" s="62">
        <v>100</v>
      </c>
      <c r="J68" s="62">
        <v>100</v>
      </c>
      <c r="K68" s="69">
        <v>74.784000000000006</v>
      </c>
      <c r="L68" s="67">
        <f t="shared" si="3"/>
        <v>74.784000000000006</v>
      </c>
      <c r="M68" s="75"/>
      <c r="N68" s="67">
        <f t="shared" si="4"/>
        <v>0</v>
      </c>
      <c r="O68" s="65">
        <v>120.331114384497</v>
      </c>
      <c r="P68" s="65">
        <v>120.3311144</v>
      </c>
      <c r="Q68" s="8">
        <f t="shared" si="5"/>
        <v>8998.8420592896018</v>
      </c>
    </row>
    <row r="69" spans="1:17" x14ac:dyDescent="0.35">
      <c r="A69" s="62">
        <v>979151950</v>
      </c>
      <c r="B69" s="63" t="s">
        <v>365</v>
      </c>
      <c r="C69" s="62">
        <v>2020</v>
      </c>
      <c r="D69" s="62">
        <v>132</v>
      </c>
      <c r="E69" s="63" t="s">
        <v>23</v>
      </c>
      <c r="F69" s="62">
        <v>120</v>
      </c>
      <c r="G69" s="63" t="s">
        <v>22</v>
      </c>
      <c r="H69" s="63" t="s">
        <v>21</v>
      </c>
      <c r="I69" s="62">
        <v>100</v>
      </c>
      <c r="J69" s="62">
        <v>100</v>
      </c>
      <c r="K69" s="69">
        <v>19.321999999999999</v>
      </c>
      <c r="L69" s="67">
        <f t="shared" si="3"/>
        <v>19.321999999999999</v>
      </c>
      <c r="M69" s="69">
        <v>0.82</v>
      </c>
      <c r="N69" s="67">
        <f t="shared" si="4"/>
        <v>0.82</v>
      </c>
      <c r="O69" s="65">
        <v>117.711180952962</v>
      </c>
      <c r="P69" s="65">
        <v>117.711181</v>
      </c>
      <c r="Q69" s="8">
        <f t="shared" si="5"/>
        <v>2274.4154392434284</v>
      </c>
    </row>
    <row r="70" spans="1:17" x14ac:dyDescent="0.35">
      <c r="A70" s="62">
        <v>979151950</v>
      </c>
      <c r="B70" s="63" t="s">
        <v>365</v>
      </c>
      <c r="C70" s="62">
        <v>2020</v>
      </c>
      <c r="D70" s="62">
        <v>132</v>
      </c>
      <c r="E70" s="63" t="s">
        <v>23</v>
      </c>
      <c r="F70" s="62">
        <v>95</v>
      </c>
      <c r="G70" s="63" t="s">
        <v>22</v>
      </c>
      <c r="H70" s="63" t="s">
        <v>21</v>
      </c>
      <c r="I70" s="62">
        <v>100</v>
      </c>
      <c r="J70" s="62">
        <v>100</v>
      </c>
      <c r="K70" s="69">
        <v>0.22600000000000001</v>
      </c>
      <c r="L70" s="67">
        <f t="shared" si="3"/>
        <v>0.22600000000000001</v>
      </c>
      <c r="M70" s="75"/>
      <c r="N70" s="67">
        <f t="shared" si="4"/>
        <v>0</v>
      </c>
      <c r="O70" s="65">
        <v>115.169845524373</v>
      </c>
      <c r="P70" s="65">
        <v>115.16984549999999</v>
      </c>
      <c r="Q70" s="8">
        <f t="shared" si="5"/>
        <v>26.028385083</v>
      </c>
    </row>
    <row r="71" spans="1:17" x14ac:dyDescent="0.35">
      <c r="A71" s="62">
        <v>979151950</v>
      </c>
      <c r="B71" s="63" t="s">
        <v>365</v>
      </c>
      <c r="C71" s="62">
        <v>2020</v>
      </c>
      <c r="D71" s="62">
        <v>66</v>
      </c>
      <c r="E71" s="63" t="s">
        <v>23</v>
      </c>
      <c r="F71" s="62">
        <v>243</v>
      </c>
      <c r="G71" s="63" t="s">
        <v>22</v>
      </c>
      <c r="H71" s="63" t="s">
        <v>21</v>
      </c>
      <c r="I71" s="62">
        <v>100</v>
      </c>
      <c r="J71" s="62">
        <v>100</v>
      </c>
      <c r="K71" s="69">
        <v>15.743</v>
      </c>
      <c r="L71" s="67">
        <f t="shared" si="3"/>
        <v>15.743</v>
      </c>
      <c r="M71" s="69">
        <v>2.81</v>
      </c>
      <c r="N71" s="67">
        <f t="shared" si="4"/>
        <v>2.81</v>
      </c>
      <c r="O71" s="65">
        <v>115.930107928963</v>
      </c>
      <c r="P71" s="65">
        <v>104.9174852</v>
      </c>
      <c r="Q71" s="8">
        <f t="shared" si="5"/>
        <v>1682.661439371986</v>
      </c>
    </row>
    <row r="72" spans="1:17" x14ac:dyDescent="0.35">
      <c r="A72" s="62">
        <v>979151950</v>
      </c>
      <c r="B72" s="63" t="s">
        <v>365</v>
      </c>
      <c r="C72" s="62">
        <v>2020</v>
      </c>
      <c r="D72" s="62">
        <v>66</v>
      </c>
      <c r="E72" s="63" t="s">
        <v>23</v>
      </c>
      <c r="F72" s="62">
        <v>150</v>
      </c>
      <c r="G72" s="63" t="s">
        <v>22</v>
      </c>
      <c r="H72" s="63" t="s">
        <v>21</v>
      </c>
      <c r="I72" s="62">
        <v>100</v>
      </c>
      <c r="J72" s="62">
        <v>100</v>
      </c>
      <c r="K72" s="69">
        <v>21.001999999999999</v>
      </c>
      <c r="L72" s="67">
        <f t="shared" si="3"/>
        <v>21.001999999999999</v>
      </c>
      <c r="M72" s="69">
        <v>1.288</v>
      </c>
      <c r="N72" s="67">
        <f t="shared" si="4"/>
        <v>1.288</v>
      </c>
      <c r="O72" s="65">
        <v>113.470978571808</v>
      </c>
      <c r="P72" s="65">
        <v>102.7791118</v>
      </c>
      <c r="Q72" s="8">
        <f t="shared" si="5"/>
        <v>2172.3380304256884</v>
      </c>
    </row>
    <row r="73" spans="1:17" x14ac:dyDescent="0.35">
      <c r="A73" s="62">
        <v>979151950</v>
      </c>
      <c r="B73" s="63" t="s">
        <v>365</v>
      </c>
      <c r="C73" s="62">
        <v>2020</v>
      </c>
      <c r="D73" s="62">
        <v>66</v>
      </c>
      <c r="E73" s="63" t="s">
        <v>23</v>
      </c>
      <c r="F73" s="62">
        <v>120</v>
      </c>
      <c r="G73" s="63" t="s">
        <v>22</v>
      </c>
      <c r="H73" s="63" t="s">
        <v>21</v>
      </c>
      <c r="I73" s="62">
        <v>100</v>
      </c>
      <c r="J73" s="62">
        <v>100</v>
      </c>
      <c r="K73" s="69">
        <v>4.2770000000000001</v>
      </c>
      <c r="L73" s="67">
        <f t="shared" si="3"/>
        <v>4.2770000000000001</v>
      </c>
      <c r="M73" s="69">
        <v>4.32</v>
      </c>
      <c r="N73" s="67">
        <f t="shared" si="4"/>
        <v>4.32</v>
      </c>
      <c r="O73" s="65">
        <v>111.083474341562</v>
      </c>
      <c r="P73" s="65">
        <v>100.70302119999999</v>
      </c>
      <c r="Q73" s="8">
        <f t="shared" si="5"/>
        <v>475.55037924394782</v>
      </c>
    </row>
    <row r="74" spans="1:17" x14ac:dyDescent="0.35">
      <c r="A74" s="62">
        <v>979151950</v>
      </c>
      <c r="B74" s="63" t="s">
        <v>365</v>
      </c>
      <c r="C74" s="62">
        <v>2020</v>
      </c>
      <c r="D74" s="62">
        <v>66</v>
      </c>
      <c r="E74" s="63" t="s">
        <v>23</v>
      </c>
      <c r="F74" s="62">
        <v>95</v>
      </c>
      <c r="G74" s="63" t="s">
        <v>22</v>
      </c>
      <c r="H74" s="63" t="s">
        <v>21</v>
      </c>
      <c r="I74" s="62">
        <v>100</v>
      </c>
      <c r="J74" s="62">
        <v>100</v>
      </c>
      <c r="K74" s="69">
        <v>52.262999999999998</v>
      </c>
      <c r="L74" s="67">
        <f t="shared" si="3"/>
        <v>52.262999999999998</v>
      </c>
      <c r="M74" s="69">
        <v>5.4960000000000004</v>
      </c>
      <c r="N74" s="67">
        <f t="shared" si="4"/>
        <v>5.4960000000000004</v>
      </c>
      <c r="O74" s="65">
        <v>108.76550906947701</v>
      </c>
      <c r="P74" s="65">
        <v>98.687399189999994</v>
      </c>
      <c r="Q74" s="8">
        <f t="shared" si="5"/>
        <v>5213.0888357645745</v>
      </c>
    </row>
    <row r="75" spans="1:17" x14ac:dyDescent="0.35">
      <c r="A75" s="62">
        <v>979151950</v>
      </c>
      <c r="B75" s="63" t="s">
        <v>365</v>
      </c>
      <c r="C75" s="62">
        <v>2020</v>
      </c>
      <c r="D75" s="62">
        <v>66</v>
      </c>
      <c r="E75" s="63" t="s">
        <v>23</v>
      </c>
      <c r="F75" s="62">
        <v>70</v>
      </c>
      <c r="G75" s="63" t="s">
        <v>22</v>
      </c>
      <c r="H75" s="63" t="s">
        <v>21</v>
      </c>
      <c r="I75" s="62">
        <v>100</v>
      </c>
      <c r="J75" s="62">
        <v>100</v>
      </c>
      <c r="K75" s="69">
        <v>137.84700000000001</v>
      </c>
      <c r="L75" s="67">
        <f t="shared" si="3"/>
        <v>137.84700000000001</v>
      </c>
      <c r="M75" s="69">
        <v>10.731</v>
      </c>
      <c r="N75" s="67">
        <f t="shared" si="4"/>
        <v>10.731</v>
      </c>
      <c r="O75" s="65">
        <v>106.447543797393</v>
      </c>
      <c r="P75" s="65">
        <v>96.671777219999996</v>
      </c>
      <c r="Q75" s="8">
        <f t="shared" si="5"/>
        <v>13430.818225587345</v>
      </c>
    </row>
    <row r="76" spans="1:17" x14ac:dyDescent="0.35">
      <c r="A76" s="62">
        <v>979151950</v>
      </c>
      <c r="B76" s="63" t="s">
        <v>365</v>
      </c>
      <c r="C76" s="62">
        <v>2020</v>
      </c>
      <c r="D76" s="62">
        <v>66</v>
      </c>
      <c r="E76" s="63" t="s">
        <v>19</v>
      </c>
      <c r="F76" s="62">
        <v>243</v>
      </c>
      <c r="G76" s="63" t="s">
        <v>22</v>
      </c>
      <c r="H76" s="63" t="s">
        <v>21</v>
      </c>
      <c r="I76" s="62">
        <v>100</v>
      </c>
      <c r="J76" s="62">
        <v>100</v>
      </c>
      <c r="K76" s="69">
        <v>8.9260000000000002</v>
      </c>
      <c r="L76" s="67">
        <f t="shared" si="3"/>
        <v>8.9260000000000002</v>
      </c>
      <c r="M76" s="75"/>
      <c r="N76" s="67">
        <f t="shared" si="4"/>
        <v>0</v>
      </c>
      <c r="O76" s="65">
        <v>158.516829522313</v>
      </c>
      <c r="P76" s="65">
        <v>158.5168295</v>
      </c>
      <c r="Q76" s="8">
        <f t="shared" si="5"/>
        <v>1414.9212201170001</v>
      </c>
    </row>
    <row r="77" spans="1:17" x14ac:dyDescent="0.35">
      <c r="A77" s="62">
        <v>979151950</v>
      </c>
      <c r="B77" s="63" t="s">
        <v>365</v>
      </c>
      <c r="C77" s="62">
        <v>2020</v>
      </c>
      <c r="D77" s="62">
        <v>66</v>
      </c>
      <c r="E77" s="63" t="s">
        <v>19</v>
      </c>
      <c r="F77" s="62">
        <v>70</v>
      </c>
      <c r="G77" s="63" t="s">
        <v>22</v>
      </c>
      <c r="H77" s="63" t="s">
        <v>21</v>
      </c>
      <c r="I77" s="62">
        <v>100</v>
      </c>
      <c r="J77" s="62">
        <v>100</v>
      </c>
      <c r="K77" s="69">
        <v>2.383</v>
      </c>
      <c r="L77" s="67">
        <f t="shared" si="3"/>
        <v>2.383</v>
      </c>
      <c r="M77" s="75"/>
      <c r="N77" s="67">
        <f t="shared" si="4"/>
        <v>0</v>
      </c>
      <c r="O77" s="65">
        <v>144.082771485141</v>
      </c>
      <c r="P77" s="65">
        <v>144.08277150000001</v>
      </c>
      <c r="Q77" s="8">
        <f t="shared" si="5"/>
        <v>343.34924448449999</v>
      </c>
    </row>
    <row r="78" spans="1:17" x14ac:dyDescent="0.35">
      <c r="A78" s="62">
        <v>979151950</v>
      </c>
      <c r="B78" s="63" t="s">
        <v>365</v>
      </c>
      <c r="C78" s="62">
        <v>2020</v>
      </c>
      <c r="D78" s="62">
        <v>66</v>
      </c>
      <c r="E78" s="63" t="s">
        <v>23</v>
      </c>
      <c r="F78" s="62">
        <v>150</v>
      </c>
      <c r="G78" s="63" t="s">
        <v>22</v>
      </c>
      <c r="H78" s="63" t="s">
        <v>21</v>
      </c>
      <c r="I78" s="62">
        <v>100</v>
      </c>
      <c r="J78" s="62">
        <v>100</v>
      </c>
      <c r="K78" s="69">
        <v>19.251000000000001</v>
      </c>
      <c r="L78" s="67">
        <f t="shared" si="3"/>
        <v>19.251000000000001</v>
      </c>
      <c r="M78" s="75"/>
      <c r="N78" s="67">
        <f t="shared" si="4"/>
        <v>0</v>
      </c>
      <c r="O78" s="65">
        <v>102.77911180157299</v>
      </c>
      <c r="P78" s="65">
        <v>102.7791118</v>
      </c>
      <c r="Q78" s="8">
        <f t="shared" si="5"/>
        <v>1978.6006812618</v>
      </c>
    </row>
    <row r="79" spans="1:17" x14ac:dyDescent="0.35">
      <c r="A79" s="62">
        <v>979151950</v>
      </c>
      <c r="B79" s="63" t="s">
        <v>365</v>
      </c>
      <c r="C79" s="62">
        <v>2020</v>
      </c>
      <c r="D79" s="62">
        <v>66</v>
      </c>
      <c r="E79" s="63" t="s">
        <v>23</v>
      </c>
      <c r="F79" s="62">
        <v>95</v>
      </c>
      <c r="G79" s="63" t="s">
        <v>22</v>
      </c>
      <c r="H79" s="63" t="s">
        <v>21</v>
      </c>
      <c r="I79" s="62">
        <v>100</v>
      </c>
      <c r="J79" s="62">
        <v>100</v>
      </c>
      <c r="K79" s="69">
        <v>26.564</v>
      </c>
      <c r="L79" s="67">
        <f t="shared" si="3"/>
        <v>26.564</v>
      </c>
      <c r="M79" s="75"/>
      <c r="N79" s="67">
        <f t="shared" si="4"/>
        <v>0</v>
      </c>
      <c r="O79" s="65">
        <v>98.687399190849803</v>
      </c>
      <c r="P79" s="65">
        <v>98.687399189999994</v>
      </c>
      <c r="Q79" s="8">
        <f t="shared" si="5"/>
        <v>2621.5320720831596</v>
      </c>
    </row>
    <row r="80" spans="1:17" x14ac:dyDescent="0.35">
      <c r="A80" s="62">
        <v>979151950</v>
      </c>
      <c r="B80" s="63" t="s">
        <v>365</v>
      </c>
      <c r="C80" s="62">
        <v>2020</v>
      </c>
      <c r="D80" s="62">
        <v>66</v>
      </c>
      <c r="E80" s="63" t="s">
        <v>23</v>
      </c>
      <c r="F80" s="62">
        <v>70</v>
      </c>
      <c r="G80" s="63" t="s">
        <v>22</v>
      </c>
      <c r="H80" s="63" t="s">
        <v>21</v>
      </c>
      <c r="I80" s="62">
        <v>100</v>
      </c>
      <c r="J80" s="62">
        <v>100</v>
      </c>
      <c r="K80" s="69">
        <v>16.221</v>
      </c>
      <c r="L80" s="67">
        <f t="shared" si="3"/>
        <v>16.221</v>
      </c>
      <c r="M80" s="69">
        <v>1.04</v>
      </c>
      <c r="N80" s="67">
        <f t="shared" si="4"/>
        <v>1.04</v>
      </c>
      <c r="O80" s="65">
        <v>96.671777215124294</v>
      </c>
      <c r="P80" s="65">
        <v>96.671777219999996</v>
      </c>
      <c r="Q80" s="8">
        <f t="shared" si="5"/>
        <v>1568.1128982805494</v>
      </c>
    </row>
    <row r="81" spans="1:17" x14ac:dyDescent="0.35">
      <c r="A81" s="62">
        <v>976944801</v>
      </c>
      <c r="B81" s="63" t="s">
        <v>27</v>
      </c>
      <c r="C81" s="62">
        <v>2020</v>
      </c>
      <c r="D81" s="62">
        <v>300</v>
      </c>
      <c r="E81" s="63" t="s">
        <v>19</v>
      </c>
      <c r="F81" s="62">
        <v>481</v>
      </c>
      <c r="G81" s="63" t="s">
        <v>22</v>
      </c>
      <c r="H81" s="63" t="s">
        <v>24</v>
      </c>
      <c r="I81" s="62">
        <v>0</v>
      </c>
      <c r="J81" s="62">
        <v>0</v>
      </c>
      <c r="K81" s="69">
        <v>12</v>
      </c>
      <c r="L81" s="67">
        <f t="shared" si="3"/>
        <v>0</v>
      </c>
      <c r="M81" s="69">
        <v>12</v>
      </c>
      <c r="N81" s="67">
        <f t="shared" si="4"/>
        <v>0</v>
      </c>
      <c r="O81" s="65">
        <v>356.60106727051402</v>
      </c>
      <c r="P81" s="65">
        <v>356.60106730000001</v>
      </c>
      <c r="Q81" s="8">
        <f t="shared" si="5"/>
        <v>0</v>
      </c>
    </row>
    <row r="82" spans="1:17" x14ac:dyDescent="0.35">
      <c r="A82" s="62">
        <v>976944801</v>
      </c>
      <c r="B82" s="63" t="s">
        <v>27</v>
      </c>
      <c r="C82" s="62">
        <v>2020</v>
      </c>
      <c r="D82" s="62">
        <v>300</v>
      </c>
      <c r="E82" s="63" t="s">
        <v>19</v>
      </c>
      <c r="F82" s="62">
        <v>380</v>
      </c>
      <c r="G82" s="63" t="s">
        <v>22</v>
      </c>
      <c r="H82" s="63" t="s">
        <v>24</v>
      </c>
      <c r="I82" s="62">
        <v>0</v>
      </c>
      <c r="J82" s="62">
        <v>0</v>
      </c>
      <c r="K82" s="69">
        <v>15.2</v>
      </c>
      <c r="L82" s="67">
        <f t="shared" si="3"/>
        <v>0</v>
      </c>
      <c r="M82" s="69">
        <v>15.2</v>
      </c>
      <c r="N82" s="67">
        <f t="shared" si="4"/>
        <v>0</v>
      </c>
      <c r="O82" s="65">
        <v>327.445915156311</v>
      </c>
      <c r="P82" s="65">
        <v>327.4459152</v>
      </c>
      <c r="Q82" s="8">
        <f t="shared" si="5"/>
        <v>0</v>
      </c>
    </row>
    <row r="83" spans="1:17" x14ac:dyDescent="0.35">
      <c r="A83" s="62">
        <v>976944801</v>
      </c>
      <c r="B83" s="63" t="s">
        <v>27</v>
      </c>
      <c r="C83" s="62">
        <v>2020</v>
      </c>
      <c r="D83" s="62">
        <v>300</v>
      </c>
      <c r="E83" s="63" t="s">
        <v>19</v>
      </c>
      <c r="F83" s="62">
        <v>1022</v>
      </c>
      <c r="G83" s="63" t="s">
        <v>22</v>
      </c>
      <c r="H83" s="63" t="s">
        <v>21</v>
      </c>
      <c r="I83" s="62">
        <v>100</v>
      </c>
      <c r="J83" s="62">
        <v>100</v>
      </c>
      <c r="K83" s="69">
        <v>3.7</v>
      </c>
      <c r="L83" s="67">
        <f t="shared" si="3"/>
        <v>3.7</v>
      </c>
      <c r="M83" s="69">
        <v>3.7</v>
      </c>
      <c r="N83" s="67">
        <f t="shared" si="4"/>
        <v>3.7</v>
      </c>
      <c r="O83" s="65">
        <v>302.11008796906799</v>
      </c>
      <c r="P83" s="65">
        <v>302.11008800000002</v>
      </c>
      <c r="Q83" s="8">
        <f t="shared" si="5"/>
        <v>1117.8073254855517</v>
      </c>
    </row>
    <row r="84" spans="1:17" x14ac:dyDescent="0.35">
      <c r="A84" s="62">
        <v>976944801</v>
      </c>
      <c r="B84" s="63" t="s">
        <v>27</v>
      </c>
      <c r="C84" s="62">
        <v>2020</v>
      </c>
      <c r="D84" s="62">
        <v>300</v>
      </c>
      <c r="E84" s="63" t="s">
        <v>19</v>
      </c>
      <c r="F84" s="62">
        <v>770</v>
      </c>
      <c r="G84" s="63" t="s">
        <v>22</v>
      </c>
      <c r="H84" s="63" t="s">
        <v>21</v>
      </c>
      <c r="I84" s="62">
        <v>0</v>
      </c>
      <c r="J84" s="62">
        <v>0</v>
      </c>
      <c r="K84" s="69">
        <v>3.7</v>
      </c>
      <c r="L84" s="67">
        <f t="shared" si="3"/>
        <v>0</v>
      </c>
      <c r="M84" s="69">
        <v>3.7</v>
      </c>
      <c r="N84" s="67">
        <f t="shared" si="4"/>
        <v>0</v>
      </c>
      <c r="O84" s="65">
        <v>291.73085381641101</v>
      </c>
      <c r="P84" s="65">
        <v>291.73085379999998</v>
      </c>
      <c r="Q84" s="8">
        <f t="shared" si="5"/>
        <v>0</v>
      </c>
    </row>
    <row r="85" spans="1:17" x14ac:dyDescent="0.35">
      <c r="A85" s="62">
        <v>976944801</v>
      </c>
      <c r="B85" s="63" t="s">
        <v>27</v>
      </c>
      <c r="C85" s="62">
        <v>2020</v>
      </c>
      <c r="D85" s="62">
        <v>300</v>
      </c>
      <c r="E85" s="63" t="s">
        <v>19</v>
      </c>
      <c r="F85" s="62">
        <v>770</v>
      </c>
      <c r="G85" s="63" t="s">
        <v>22</v>
      </c>
      <c r="H85" s="63" t="s">
        <v>21</v>
      </c>
      <c r="I85" s="62">
        <v>100</v>
      </c>
      <c r="J85" s="62">
        <v>0</v>
      </c>
      <c r="K85" s="69">
        <v>3.7</v>
      </c>
      <c r="L85" s="67">
        <f t="shared" si="3"/>
        <v>1.85</v>
      </c>
      <c r="M85" s="69">
        <v>3.7</v>
      </c>
      <c r="N85" s="67">
        <f t="shared" si="4"/>
        <v>1.85</v>
      </c>
      <c r="O85" s="65">
        <v>291.73085381641101</v>
      </c>
      <c r="P85" s="65">
        <v>291.73085379999998</v>
      </c>
      <c r="Q85" s="8">
        <f t="shared" si="5"/>
        <v>539.7020795603604</v>
      </c>
    </row>
    <row r="86" spans="1:17" x14ac:dyDescent="0.35">
      <c r="A86" s="62">
        <v>976944801</v>
      </c>
      <c r="B86" s="63" t="s">
        <v>27</v>
      </c>
      <c r="C86" s="62">
        <v>2020</v>
      </c>
      <c r="D86" s="62">
        <v>300</v>
      </c>
      <c r="E86" s="63" t="s">
        <v>19</v>
      </c>
      <c r="F86" s="62">
        <v>481</v>
      </c>
      <c r="G86" s="63" t="s">
        <v>22</v>
      </c>
      <c r="H86" s="63" t="s">
        <v>21</v>
      </c>
      <c r="I86" s="62">
        <v>0</v>
      </c>
      <c r="J86" s="62">
        <v>0</v>
      </c>
      <c r="K86" s="69">
        <v>21.1</v>
      </c>
      <c r="L86" s="67">
        <f t="shared" si="3"/>
        <v>0</v>
      </c>
      <c r="M86" s="69">
        <v>21.1</v>
      </c>
      <c r="N86" s="67">
        <f t="shared" si="4"/>
        <v>0</v>
      </c>
      <c r="O86" s="65">
        <v>281.75082097731899</v>
      </c>
      <c r="P86" s="65">
        <v>281.75082099999997</v>
      </c>
      <c r="Q86" s="8">
        <f t="shared" si="5"/>
        <v>0</v>
      </c>
    </row>
    <row r="87" spans="1:17" x14ac:dyDescent="0.35">
      <c r="A87" s="62">
        <v>976944801</v>
      </c>
      <c r="B87" s="63" t="s">
        <v>27</v>
      </c>
      <c r="C87" s="62">
        <v>2020</v>
      </c>
      <c r="D87" s="62">
        <v>132</v>
      </c>
      <c r="E87" s="63" t="s">
        <v>23</v>
      </c>
      <c r="F87" s="62">
        <v>120</v>
      </c>
      <c r="G87" s="63" t="s">
        <v>22</v>
      </c>
      <c r="H87" s="63" t="s">
        <v>24</v>
      </c>
      <c r="I87" s="62">
        <v>100</v>
      </c>
      <c r="J87" s="62">
        <v>100</v>
      </c>
      <c r="K87" s="69">
        <v>1.2</v>
      </c>
      <c r="L87" s="67">
        <f t="shared" si="3"/>
        <v>1.2</v>
      </c>
      <c r="M87" s="69">
        <v>1.2</v>
      </c>
      <c r="N87" s="67">
        <f t="shared" si="4"/>
        <v>1.2</v>
      </c>
      <c r="O87" s="65">
        <v>155.83121238179501</v>
      </c>
      <c r="P87" s="65">
        <v>143.1245352</v>
      </c>
      <c r="Q87" s="8">
        <f t="shared" si="5"/>
        <v>186.99745485815401</v>
      </c>
    </row>
    <row r="88" spans="1:17" x14ac:dyDescent="0.35">
      <c r="A88" s="62">
        <v>976944801</v>
      </c>
      <c r="B88" s="63" t="s">
        <v>27</v>
      </c>
      <c r="C88" s="62">
        <v>2020</v>
      </c>
      <c r="D88" s="62">
        <v>132</v>
      </c>
      <c r="E88" s="63" t="s">
        <v>19</v>
      </c>
      <c r="F88" s="62">
        <v>329</v>
      </c>
      <c r="G88" s="63" t="s">
        <v>20</v>
      </c>
      <c r="H88" s="63" t="s">
        <v>21</v>
      </c>
      <c r="I88" s="62">
        <v>100</v>
      </c>
      <c r="J88" s="62">
        <v>100</v>
      </c>
      <c r="K88" s="69">
        <v>16.3</v>
      </c>
      <c r="L88" s="67">
        <f t="shared" si="3"/>
        <v>16.3</v>
      </c>
      <c r="M88" s="69">
        <v>16.3</v>
      </c>
      <c r="N88" s="67">
        <f t="shared" si="4"/>
        <v>16.3</v>
      </c>
      <c r="O88" s="65">
        <v>265.44604379846197</v>
      </c>
      <c r="P88" s="65">
        <v>242.2014394</v>
      </c>
      <c r="Q88" s="8">
        <f t="shared" si="5"/>
        <v>4326.7705139149302</v>
      </c>
    </row>
    <row r="89" spans="1:17" x14ac:dyDescent="0.35">
      <c r="A89" s="62">
        <v>976944801</v>
      </c>
      <c r="B89" s="63" t="s">
        <v>27</v>
      </c>
      <c r="C89" s="62">
        <v>2020</v>
      </c>
      <c r="D89" s="62">
        <v>132</v>
      </c>
      <c r="E89" s="63" t="s">
        <v>19</v>
      </c>
      <c r="F89" s="62">
        <v>243</v>
      </c>
      <c r="G89" s="63" t="s">
        <v>20</v>
      </c>
      <c r="H89" s="63" t="s">
        <v>21</v>
      </c>
      <c r="I89" s="62">
        <v>100</v>
      </c>
      <c r="J89" s="62">
        <v>100</v>
      </c>
      <c r="K89" s="69">
        <v>58.1</v>
      </c>
      <c r="L89" s="67">
        <f t="shared" si="3"/>
        <v>58.1</v>
      </c>
      <c r="M89" s="69">
        <v>58.1</v>
      </c>
      <c r="N89" s="67">
        <f t="shared" si="4"/>
        <v>58.1</v>
      </c>
      <c r="O89" s="65">
        <v>258.675770678118</v>
      </c>
      <c r="P89" s="65">
        <v>236.10819359999999</v>
      </c>
      <c r="Q89" s="8">
        <f t="shared" si="5"/>
        <v>15029.062276398656</v>
      </c>
    </row>
    <row r="90" spans="1:17" x14ac:dyDescent="0.35">
      <c r="A90" s="62">
        <v>976944801</v>
      </c>
      <c r="B90" s="63" t="s">
        <v>27</v>
      </c>
      <c r="C90" s="62">
        <v>2020</v>
      </c>
      <c r="D90" s="62">
        <v>132</v>
      </c>
      <c r="E90" s="63" t="s">
        <v>19</v>
      </c>
      <c r="F90" s="62">
        <v>150</v>
      </c>
      <c r="G90" s="63" t="s">
        <v>20</v>
      </c>
      <c r="H90" s="63" t="s">
        <v>21</v>
      </c>
      <c r="I90" s="62">
        <v>100</v>
      </c>
      <c r="J90" s="62">
        <v>100</v>
      </c>
      <c r="K90" s="69">
        <v>24.5</v>
      </c>
      <c r="L90" s="67">
        <f t="shared" si="3"/>
        <v>24.5</v>
      </c>
      <c r="M90" s="69">
        <v>24.5</v>
      </c>
      <c r="N90" s="67">
        <f t="shared" si="4"/>
        <v>24.5</v>
      </c>
      <c r="O90" s="65">
        <v>252.10268997875599</v>
      </c>
      <c r="P90" s="65">
        <v>230.192421</v>
      </c>
      <c r="Q90" s="8">
        <f t="shared" si="5"/>
        <v>6176.5159044795219</v>
      </c>
    </row>
    <row r="91" spans="1:17" x14ac:dyDescent="0.35">
      <c r="A91" s="62">
        <v>976944801</v>
      </c>
      <c r="B91" s="63" t="s">
        <v>27</v>
      </c>
      <c r="C91" s="62">
        <v>2020</v>
      </c>
      <c r="D91" s="62">
        <v>132</v>
      </c>
      <c r="E91" s="63" t="s">
        <v>19</v>
      </c>
      <c r="F91" s="62">
        <v>120</v>
      </c>
      <c r="G91" s="63" t="s">
        <v>20</v>
      </c>
      <c r="H91" s="63" t="s">
        <v>21</v>
      </c>
      <c r="I91" s="62">
        <v>100</v>
      </c>
      <c r="J91" s="62">
        <v>100</v>
      </c>
      <c r="K91" s="69">
        <v>49.1</v>
      </c>
      <c r="L91" s="67">
        <f t="shared" si="3"/>
        <v>49.1</v>
      </c>
      <c r="M91" s="69">
        <v>49.1</v>
      </c>
      <c r="N91" s="67">
        <f t="shared" si="4"/>
        <v>49.1</v>
      </c>
      <c r="O91" s="65">
        <v>245.52960927939299</v>
      </c>
      <c r="P91" s="65">
        <v>224.2766484</v>
      </c>
      <c r="Q91" s="8">
        <f t="shared" si="5"/>
        <v>12055.503815618196</v>
      </c>
    </row>
    <row r="92" spans="1:17" x14ac:dyDescent="0.35">
      <c r="A92" s="62">
        <v>976944801</v>
      </c>
      <c r="B92" s="63" t="s">
        <v>27</v>
      </c>
      <c r="C92" s="62">
        <v>2020</v>
      </c>
      <c r="D92" s="62">
        <v>132</v>
      </c>
      <c r="E92" s="63" t="s">
        <v>19</v>
      </c>
      <c r="F92" s="62">
        <v>243</v>
      </c>
      <c r="G92" s="63" t="s">
        <v>22</v>
      </c>
      <c r="H92" s="63" t="s">
        <v>21</v>
      </c>
      <c r="I92" s="62">
        <v>100</v>
      </c>
      <c r="J92" s="62">
        <v>100</v>
      </c>
      <c r="K92" s="69">
        <v>11.1</v>
      </c>
      <c r="L92" s="67">
        <f t="shared" si="3"/>
        <v>11.1</v>
      </c>
      <c r="M92" s="69">
        <v>11.1</v>
      </c>
      <c r="N92" s="67">
        <f t="shared" si="4"/>
        <v>11.1</v>
      </c>
      <c r="O92" s="65">
        <v>204.51809085322401</v>
      </c>
      <c r="P92" s="65">
        <v>181.95051380000001</v>
      </c>
      <c r="Q92" s="8">
        <f t="shared" si="5"/>
        <v>2270.1508084707866</v>
      </c>
    </row>
    <row r="93" spans="1:17" x14ac:dyDescent="0.35">
      <c r="A93" s="62">
        <v>976944801</v>
      </c>
      <c r="B93" s="63" t="s">
        <v>27</v>
      </c>
      <c r="C93" s="62">
        <v>2020</v>
      </c>
      <c r="D93" s="62">
        <v>132</v>
      </c>
      <c r="E93" s="63" t="s">
        <v>23</v>
      </c>
      <c r="F93" s="62">
        <v>243</v>
      </c>
      <c r="G93" s="63" t="s">
        <v>22</v>
      </c>
      <c r="H93" s="63" t="s">
        <v>21</v>
      </c>
      <c r="I93" s="62">
        <v>100</v>
      </c>
      <c r="J93" s="62">
        <v>100</v>
      </c>
      <c r="K93" s="69">
        <v>98.5</v>
      </c>
      <c r="L93" s="67">
        <f t="shared" si="3"/>
        <v>98.5</v>
      </c>
      <c r="M93" s="69">
        <v>98.5</v>
      </c>
      <c r="N93" s="67">
        <f t="shared" si="4"/>
        <v>98.5</v>
      </c>
      <c r="O93" s="65">
        <v>136.44370498843699</v>
      </c>
      <c r="P93" s="65">
        <v>122.9510478</v>
      </c>
      <c r="Q93" s="8">
        <f t="shared" si="5"/>
        <v>13439.704941361044</v>
      </c>
    </row>
    <row r="94" spans="1:17" x14ac:dyDescent="0.35">
      <c r="A94" s="62">
        <v>976944801</v>
      </c>
      <c r="B94" s="63" t="s">
        <v>27</v>
      </c>
      <c r="C94" s="62">
        <v>2020</v>
      </c>
      <c r="D94" s="62">
        <v>132</v>
      </c>
      <c r="E94" s="63" t="s">
        <v>23</v>
      </c>
      <c r="F94" s="62">
        <v>150</v>
      </c>
      <c r="G94" s="63" t="s">
        <v>22</v>
      </c>
      <c r="H94" s="63" t="s">
        <v>21</v>
      </c>
      <c r="I94" s="62">
        <v>100</v>
      </c>
      <c r="J94" s="62">
        <v>100</v>
      </c>
      <c r="K94" s="69">
        <v>47.7</v>
      </c>
      <c r="L94" s="67">
        <f t="shared" si="3"/>
        <v>47.7</v>
      </c>
      <c r="M94" s="69">
        <v>47.7</v>
      </c>
      <c r="N94" s="67">
        <f t="shared" si="4"/>
        <v>47.7</v>
      </c>
      <c r="O94" s="65">
        <v>133.43078154217099</v>
      </c>
      <c r="P94" s="65">
        <v>120.3311144</v>
      </c>
      <c r="Q94" s="8">
        <f t="shared" si="5"/>
        <v>6364.6482795615566</v>
      </c>
    </row>
    <row r="95" spans="1:17" x14ac:dyDescent="0.35">
      <c r="A95" s="62">
        <v>976944801</v>
      </c>
      <c r="B95" s="63" t="s">
        <v>27</v>
      </c>
      <c r="C95" s="62">
        <v>2020</v>
      </c>
      <c r="D95" s="62">
        <v>132</v>
      </c>
      <c r="E95" s="63" t="s">
        <v>23</v>
      </c>
      <c r="F95" s="62">
        <v>120</v>
      </c>
      <c r="G95" s="63" t="s">
        <v>22</v>
      </c>
      <c r="H95" s="63" t="s">
        <v>21</v>
      </c>
      <c r="I95" s="62">
        <v>100</v>
      </c>
      <c r="J95" s="62">
        <v>100</v>
      </c>
      <c r="K95" s="69">
        <v>11.6</v>
      </c>
      <c r="L95" s="67">
        <f t="shared" si="3"/>
        <v>11.6</v>
      </c>
      <c r="M95" s="69">
        <v>11.6</v>
      </c>
      <c r="N95" s="67">
        <f t="shared" si="4"/>
        <v>11.6</v>
      </c>
      <c r="O95" s="65">
        <v>130.41785809590601</v>
      </c>
      <c r="P95" s="65">
        <v>117.711181</v>
      </c>
      <c r="Q95" s="8">
        <f t="shared" si="5"/>
        <v>1512.8471539125096</v>
      </c>
    </row>
    <row r="96" spans="1:17" x14ac:dyDescent="0.35">
      <c r="A96" s="62">
        <v>976944801</v>
      </c>
      <c r="B96" s="63" t="s">
        <v>27</v>
      </c>
      <c r="C96" s="62">
        <v>2020</v>
      </c>
      <c r="D96" s="62">
        <v>132</v>
      </c>
      <c r="E96" s="63" t="s">
        <v>19</v>
      </c>
      <c r="F96" s="62">
        <v>380</v>
      </c>
      <c r="G96" s="63" t="s">
        <v>20</v>
      </c>
      <c r="H96" s="63" t="s">
        <v>21</v>
      </c>
      <c r="I96" s="62">
        <v>100</v>
      </c>
      <c r="J96" s="62">
        <v>100</v>
      </c>
      <c r="K96" s="69">
        <v>9.1999999999999993</v>
      </c>
      <c r="L96" s="67">
        <f t="shared" si="3"/>
        <v>9.1999999999999993</v>
      </c>
      <c r="M96" s="69">
        <v>9.1999999999999993</v>
      </c>
      <c r="N96" s="67">
        <f t="shared" si="4"/>
        <v>9.1999999999999993</v>
      </c>
      <c r="O96" s="65">
        <v>272.41942511241598</v>
      </c>
      <c r="P96" s="65">
        <v>248.4774826</v>
      </c>
      <c r="Q96" s="8">
        <f t="shared" si="5"/>
        <v>2506.258711034227</v>
      </c>
    </row>
    <row r="97" spans="1:17" x14ac:dyDescent="0.35">
      <c r="A97" s="62">
        <v>976944801</v>
      </c>
      <c r="B97" s="63" t="s">
        <v>27</v>
      </c>
      <c r="C97" s="62">
        <v>2020</v>
      </c>
      <c r="D97" s="62">
        <v>132</v>
      </c>
      <c r="E97" s="63" t="s">
        <v>19</v>
      </c>
      <c r="F97" s="62">
        <v>481</v>
      </c>
      <c r="G97" s="63" t="s">
        <v>22</v>
      </c>
      <c r="H97" s="63" t="s">
        <v>21</v>
      </c>
      <c r="I97" s="62">
        <v>100</v>
      </c>
      <c r="J97" s="62">
        <v>100</v>
      </c>
      <c r="K97" s="69">
        <v>1.2</v>
      </c>
      <c r="L97" s="67">
        <f t="shared" si="3"/>
        <v>1.2</v>
      </c>
      <c r="M97" s="69">
        <v>1.2</v>
      </c>
      <c r="N97" s="67">
        <f t="shared" si="4"/>
        <v>1.2</v>
      </c>
      <c r="O97" s="65">
        <v>226.23338554468401</v>
      </c>
      <c r="P97" s="65">
        <v>200.8333787</v>
      </c>
      <c r="Q97" s="8">
        <f t="shared" si="5"/>
        <v>271.48006265362079</v>
      </c>
    </row>
    <row r="98" spans="1:17" x14ac:dyDescent="0.35">
      <c r="A98" s="62">
        <v>976944801</v>
      </c>
      <c r="B98" s="63" t="s">
        <v>27</v>
      </c>
      <c r="C98" s="62">
        <v>2020</v>
      </c>
      <c r="D98" s="62">
        <v>132</v>
      </c>
      <c r="E98" s="63" t="s">
        <v>19</v>
      </c>
      <c r="F98" s="62">
        <v>329</v>
      </c>
      <c r="G98" s="63" t="s">
        <v>22</v>
      </c>
      <c r="H98" s="63" t="s">
        <v>21</v>
      </c>
      <c r="I98" s="62">
        <v>100</v>
      </c>
      <c r="J98" s="62">
        <v>100</v>
      </c>
      <c r="K98" s="69">
        <v>2.5</v>
      </c>
      <c r="L98" s="67">
        <f t="shared" si="3"/>
        <v>2.5</v>
      </c>
      <c r="M98" s="69">
        <v>2.5</v>
      </c>
      <c r="N98" s="67">
        <f t="shared" si="4"/>
        <v>2.5</v>
      </c>
      <c r="O98" s="65">
        <v>209.70863357882101</v>
      </c>
      <c r="P98" s="65">
        <v>186.4640292</v>
      </c>
      <c r="Q98" s="8">
        <f t="shared" si="5"/>
        <v>524.27158394705248</v>
      </c>
    </row>
    <row r="99" spans="1:17" x14ac:dyDescent="0.35">
      <c r="A99" s="62">
        <v>976944801</v>
      </c>
      <c r="B99" s="63" t="s">
        <v>27</v>
      </c>
      <c r="C99" s="62">
        <v>2020</v>
      </c>
      <c r="D99" s="62">
        <v>132</v>
      </c>
      <c r="E99" s="63" t="s">
        <v>19</v>
      </c>
      <c r="F99" s="62">
        <v>243</v>
      </c>
      <c r="G99" s="63" t="s">
        <v>22</v>
      </c>
      <c r="H99" s="63" t="s">
        <v>21</v>
      </c>
      <c r="I99" s="62">
        <v>100</v>
      </c>
      <c r="J99" s="62">
        <v>100</v>
      </c>
      <c r="K99" s="69">
        <v>25.1</v>
      </c>
      <c r="L99" s="67">
        <f t="shared" si="3"/>
        <v>25.1</v>
      </c>
      <c r="M99" s="69">
        <v>24.2</v>
      </c>
      <c r="N99" s="67">
        <f t="shared" si="4"/>
        <v>24.2</v>
      </c>
      <c r="O99" s="65">
        <v>204.51809085322401</v>
      </c>
      <c r="P99" s="65">
        <v>181.95051380000001</v>
      </c>
      <c r="Q99" s="8">
        <f t="shared" si="5"/>
        <v>5113.0932610680211</v>
      </c>
    </row>
    <row r="100" spans="1:17" x14ac:dyDescent="0.35">
      <c r="A100" s="62">
        <v>976944801</v>
      </c>
      <c r="B100" s="63" t="s">
        <v>27</v>
      </c>
      <c r="C100" s="62">
        <v>2020</v>
      </c>
      <c r="D100" s="62">
        <v>132</v>
      </c>
      <c r="E100" s="63" t="s">
        <v>19</v>
      </c>
      <c r="F100" s="62">
        <v>150</v>
      </c>
      <c r="G100" s="63" t="s">
        <v>22</v>
      </c>
      <c r="H100" s="63" t="s">
        <v>21</v>
      </c>
      <c r="I100" s="62">
        <v>100</v>
      </c>
      <c r="J100" s="62">
        <v>100</v>
      </c>
      <c r="K100" s="69">
        <v>5.2</v>
      </c>
      <c r="L100" s="67">
        <f t="shared" si="3"/>
        <v>5.2</v>
      </c>
      <c r="M100" s="69">
        <v>5.2</v>
      </c>
      <c r="N100" s="67">
        <f t="shared" si="4"/>
        <v>5.2</v>
      </c>
      <c r="O100" s="65">
        <v>199.47872898371301</v>
      </c>
      <c r="P100" s="65">
        <v>177.56845999999999</v>
      </c>
      <c r="Q100" s="8">
        <f t="shared" si="5"/>
        <v>1037.2893907153077</v>
      </c>
    </row>
    <row r="101" spans="1:17" x14ac:dyDescent="0.35">
      <c r="A101" s="62">
        <v>976944801</v>
      </c>
      <c r="B101" s="63" t="s">
        <v>27</v>
      </c>
      <c r="C101" s="62">
        <v>2020</v>
      </c>
      <c r="D101" s="62">
        <v>132</v>
      </c>
      <c r="E101" s="63" t="s">
        <v>23</v>
      </c>
      <c r="F101" s="62">
        <v>243</v>
      </c>
      <c r="G101" s="63" t="s">
        <v>22</v>
      </c>
      <c r="H101" s="63" t="s">
        <v>21</v>
      </c>
      <c r="I101" s="62">
        <v>100</v>
      </c>
      <c r="J101" s="62">
        <v>100</v>
      </c>
      <c r="K101" s="69">
        <v>45.15</v>
      </c>
      <c r="L101" s="67">
        <f t="shared" si="3"/>
        <v>45.15</v>
      </c>
      <c r="M101" s="69">
        <v>42.17</v>
      </c>
      <c r="N101" s="67">
        <f t="shared" si="4"/>
        <v>42.17</v>
      </c>
      <c r="O101" s="65">
        <v>136.44370498843699</v>
      </c>
      <c r="P101" s="65">
        <v>122.9510478</v>
      </c>
      <c r="Q101" s="8">
        <f t="shared" si="5"/>
        <v>6120.2251618063874</v>
      </c>
    </row>
    <row r="102" spans="1:17" x14ac:dyDescent="0.35">
      <c r="A102" s="62">
        <v>976944801</v>
      </c>
      <c r="B102" s="63" t="s">
        <v>27</v>
      </c>
      <c r="C102" s="62">
        <v>2020</v>
      </c>
      <c r="D102" s="62">
        <v>132</v>
      </c>
      <c r="E102" s="63" t="s">
        <v>23</v>
      </c>
      <c r="F102" s="62">
        <v>150</v>
      </c>
      <c r="G102" s="63" t="s">
        <v>22</v>
      </c>
      <c r="H102" s="63" t="s">
        <v>21</v>
      </c>
      <c r="I102" s="62">
        <v>100</v>
      </c>
      <c r="J102" s="62">
        <v>100</v>
      </c>
      <c r="K102" s="69">
        <v>121</v>
      </c>
      <c r="L102" s="67">
        <f t="shared" si="3"/>
        <v>121</v>
      </c>
      <c r="M102" s="69">
        <v>85.9</v>
      </c>
      <c r="N102" s="67">
        <f t="shared" si="4"/>
        <v>85.9</v>
      </c>
      <c r="O102" s="65">
        <v>133.43078154217099</v>
      </c>
      <c r="P102" s="65">
        <v>120.3311144</v>
      </c>
      <c r="Q102" s="8">
        <f t="shared" si="5"/>
        <v>15685.326249912488</v>
      </c>
    </row>
    <row r="103" spans="1:17" x14ac:dyDescent="0.35">
      <c r="A103" s="62">
        <v>976944801</v>
      </c>
      <c r="B103" s="63" t="s">
        <v>27</v>
      </c>
      <c r="C103" s="62">
        <v>2020</v>
      </c>
      <c r="D103" s="62">
        <v>132</v>
      </c>
      <c r="E103" s="63" t="s">
        <v>23</v>
      </c>
      <c r="F103" s="62">
        <v>120</v>
      </c>
      <c r="G103" s="63" t="s">
        <v>22</v>
      </c>
      <c r="H103" s="63" t="s">
        <v>21</v>
      </c>
      <c r="I103" s="62">
        <v>100</v>
      </c>
      <c r="J103" s="62">
        <v>100</v>
      </c>
      <c r="K103" s="69">
        <v>32.6</v>
      </c>
      <c r="L103" s="67">
        <f t="shared" si="3"/>
        <v>32.6</v>
      </c>
      <c r="M103" s="69">
        <v>32.9</v>
      </c>
      <c r="N103" s="67">
        <f t="shared" si="4"/>
        <v>32.9</v>
      </c>
      <c r="O103" s="65">
        <v>130.41785809590601</v>
      </c>
      <c r="P103" s="65">
        <v>117.711181</v>
      </c>
      <c r="Q103" s="8">
        <f t="shared" si="5"/>
        <v>4255.4341770553083</v>
      </c>
    </row>
    <row r="104" spans="1:17" x14ac:dyDescent="0.35">
      <c r="A104" s="62">
        <v>976944801</v>
      </c>
      <c r="B104" s="63" t="s">
        <v>27</v>
      </c>
      <c r="C104" s="62">
        <v>2020</v>
      </c>
      <c r="D104" s="62">
        <v>132</v>
      </c>
      <c r="E104" s="63" t="s">
        <v>23</v>
      </c>
      <c r="F104" s="62">
        <v>95</v>
      </c>
      <c r="G104" s="63" t="s">
        <v>22</v>
      </c>
      <c r="H104" s="63" t="s">
        <v>21</v>
      </c>
      <c r="I104" s="62">
        <v>100</v>
      </c>
      <c r="J104" s="62">
        <v>100</v>
      </c>
      <c r="K104" s="69">
        <v>2.04</v>
      </c>
      <c r="L104" s="67">
        <f t="shared" si="3"/>
        <v>2.04</v>
      </c>
      <c r="M104" s="69">
        <v>0.5</v>
      </c>
      <c r="N104" s="67">
        <f t="shared" si="4"/>
        <v>0.5</v>
      </c>
      <c r="O104" s="65">
        <v>127.495322353029</v>
      </c>
      <c r="P104" s="65">
        <v>115.16984549999999</v>
      </c>
      <c r="Q104" s="8">
        <f t="shared" si="5"/>
        <v>241.10922324651449</v>
      </c>
    </row>
    <row r="105" spans="1:17" x14ac:dyDescent="0.35">
      <c r="A105" s="62">
        <v>976944801</v>
      </c>
      <c r="B105" s="63" t="s">
        <v>27</v>
      </c>
      <c r="C105" s="62">
        <v>2020</v>
      </c>
      <c r="D105" s="62">
        <v>132</v>
      </c>
      <c r="E105" s="63" t="s">
        <v>19</v>
      </c>
      <c r="F105" s="62">
        <v>481</v>
      </c>
      <c r="G105" s="63" t="s">
        <v>22</v>
      </c>
      <c r="H105" s="63" t="s">
        <v>21</v>
      </c>
      <c r="I105" s="62">
        <v>100</v>
      </c>
      <c r="J105" s="62">
        <v>100</v>
      </c>
      <c r="K105" s="69">
        <v>0.1</v>
      </c>
      <c r="L105" s="67">
        <f t="shared" si="3"/>
        <v>0.1</v>
      </c>
      <c r="M105" s="75"/>
      <c r="N105" s="67">
        <f t="shared" si="4"/>
        <v>0</v>
      </c>
      <c r="O105" s="65">
        <v>200.83337873450799</v>
      </c>
      <c r="P105" s="65">
        <v>200.8333787</v>
      </c>
      <c r="Q105" s="8">
        <f t="shared" si="5"/>
        <v>20.083337870000001</v>
      </c>
    </row>
    <row r="106" spans="1:17" x14ac:dyDescent="0.35">
      <c r="A106" s="62">
        <v>976944801</v>
      </c>
      <c r="B106" s="63" t="s">
        <v>27</v>
      </c>
      <c r="C106" s="62">
        <v>2020</v>
      </c>
      <c r="D106" s="62">
        <v>66</v>
      </c>
      <c r="E106" s="63" t="s">
        <v>19</v>
      </c>
      <c r="F106" s="62">
        <v>120</v>
      </c>
      <c r="G106" s="63" t="s">
        <v>20</v>
      </c>
      <c r="H106" s="63" t="s">
        <v>21</v>
      </c>
      <c r="I106" s="62">
        <v>100</v>
      </c>
      <c r="J106" s="62">
        <v>100</v>
      </c>
      <c r="K106" s="69">
        <v>8.86</v>
      </c>
      <c r="L106" s="67">
        <f t="shared" si="3"/>
        <v>8.86</v>
      </c>
      <c r="M106" s="69">
        <v>8.86</v>
      </c>
      <c r="N106" s="67">
        <f t="shared" si="4"/>
        <v>8.86</v>
      </c>
      <c r="O106" s="65">
        <v>213.20915664385799</v>
      </c>
      <c r="P106" s="65">
        <v>195.038241</v>
      </c>
      <c r="Q106" s="8">
        <f t="shared" si="5"/>
        <v>1889.0331278645817</v>
      </c>
    </row>
    <row r="107" spans="1:17" x14ac:dyDescent="0.35">
      <c r="A107" s="62">
        <v>976944801</v>
      </c>
      <c r="B107" s="63" t="s">
        <v>27</v>
      </c>
      <c r="C107" s="62">
        <v>2020</v>
      </c>
      <c r="D107" s="62">
        <v>66</v>
      </c>
      <c r="E107" s="63" t="s">
        <v>23</v>
      </c>
      <c r="F107" s="62">
        <v>95</v>
      </c>
      <c r="G107" s="63" t="s">
        <v>20</v>
      </c>
      <c r="H107" s="63" t="s">
        <v>21</v>
      </c>
      <c r="I107" s="62">
        <v>100</v>
      </c>
      <c r="J107" s="62">
        <v>100</v>
      </c>
      <c r="K107" s="69">
        <v>9.1</v>
      </c>
      <c r="L107" s="67">
        <f t="shared" si="3"/>
        <v>9.1</v>
      </c>
      <c r="M107" s="69">
        <v>2.9</v>
      </c>
      <c r="N107" s="67">
        <f t="shared" si="4"/>
        <v>2.9</v>
      </c>
      <c r="O107" s="65">
        <v>133.78109878627501</v>
      </c>
      <c r="P107" s="65">
        <v>123.70298889999999</v>
      </c>
      <c r="Q107" s="8">
        <f t="shared" si="5"/>
        <v>1154.9237176601973</v>
      </c>
    </row>
    <row r="108" spans="1:17" x14ac:dyDescent="0.35">
      <c r="A108" s="62">
        <v>976944801</v>
      </c>
      <c r="B108" s="63" t="s">
        <v>27</v>
      </c>
      <c r="C108" s="62">
        <v>2020</v>
      </c>
      <c r="D108" s="62">
        <v>66</v>
      </c>
      <c r="E108" s="63" t="s">
        <v>19</v>
      </c>
      <c r="F108" s="62">
        <v>243</v>
      </c>
      <c r="G108" s="63" t="s">
        <v>22</v>
      </c>
      <c r="H108" s="63" t="s">
        <v>21</v>
      </c>
      <c r="I108" s="62">
        <v>100</v>
      </c>
      <c r="J108" s="62">
        <v>100</v>
      </c>
      <c r="K108" s="69">
        <v>0.08</v>
      </c>
      <c r="L108" s="67">
        <f t="shared" si="3"/>
        <v>0.08</v>
      </c>
      <c r="M108" s="69">
        <v>0.08</v>
      </c>
      <c r="N108" s="67">
        <f t="shared" si="4"/>
        <v>0.08</v>
      </c>
      <c r="O108" s="65">
        <v>177.79435395066</v>
      </c>
      <c r="P108" s="65">
        <v>158.5168295</v>
      </c>
      <c r="Q108" s="8">
        <f t="shared" si="5"/>
        <v>14.223548316052799</v>
      </c>
    </row>
    <row r="109" spans="1:17" x14ac:dyDescent="0.35">
      <c r="A109" s="62">
        <v>976944801</v>
      </c>
      <c r="B109" s="63" t="s">
        <v>27</v>
      </c>
      <c r="C109" s="62">
        <v>2020</v>
      </c>
      <c r="D109" s="62">
        <v>66</v>
      </c>
      <c r="E109" s="63" t="s">
        <v>23</v>
      </c>
      <c r="F109" s="62">
        <v>150</v>
      </c>
      <c r="G109" s="63" t="s">
        <v>22</v>
      </c>
      <c r="H109" s="63" t="s">
        <v>21</v>
      </c>
      <c r="I109" s="62">
        <v>100</v>
      </c>
      <c r="J109" s="62">
        <v>100</v>
      </c>
      <c r="K109" s="69">
        <v>7.54</v>
      </c>
      <c r="L109" s="67">
        <f t="shared" si="3"/>
        <v>7.54</v>
      </c>
      <c r="M109" s="69">
        <v>2.76</v>
      </c>
      <c r="N109" s="67">
        <f t="shared" si="4"/>
        <v>2.76</v>
      </c>
      <c r="O109" s="65">
        <v>113.470978571808</v>
      </c>
      <c r="P109" s="65">
        <v>102.7791118</v>
      </c>
      <c r="Q109" s="8">
        <f t="shared" si="5"/>
        <v>804.46405526219007</v>
      </c>
    </row>
    <row r="110" spans="1:17" x14ac:dyDescent="0.35">
      <c r="A110" s="62">
        <v>976944801</v>
      </c>
      <c r="B110" s="63" t="s">
        <v>27</v>
      </c>
      <c r="C110" s="62">
        <v>2020</v>
      </c>
      <c r="D110" s="62">
        <v>66</v>
      </c>
      <c r="E110" s="63" t="s">
        <v>23</v>
      </c>
      <c r="F110" s="62">
        <v>120</v>
      </c>
      <c r="G110" s="63" t="s">
        <v>22</v>
      </c>
      <c r="H110" s="63" t="s">
        <v>21</v>
      </c>
      <c r="I110" s="62">
        <v>100</v>
      </c>
      <c r="J110" s="62">
        <v>100</v>
      </c>
      <c r="K110" s="69">
        <v>1.2</v>
      </c>
      <c r="L110" s="67">
        <f t="shared" si="3"/>
        <v>1.2</v>
      </c>
      <c r="M110" s="69">
        <v>1.2</v>
      </c>
      <c r="N110" s="67">
        <f t="shared" si="4"/>
        <v>1.2</v>
      </c>
      <c r="O110" s="65">
        <v>111.083474341562</v>
      </c>
      <c r="P110" s="65">
        <v>100.70302119999999</v>
      </c>
      <c r="Q110" s="8">
        <f t="shared" si="5"/>
        <v>133.30016920987438</v>
      </c>
    </row>
    <row r="111" spans="1:17" x14ac:dyDescent="0.35">
      <c r="A111" s="62">
        <v>976944801</v>
      </c>
      <c r="B111" s="63" t="s">
        <v>27</v>
      </c>
      <c r="C111" s="62">
        <v>2020</v>
      </c>
      <c r="D111" s="62">
        <v>66</v>
      </c>
      <c r="E111" s="63" t="s">
        <v>23</v>
      </c>
      <c r="F111" s="62">
        <v>95</v>
      </c>
      <c r="G111" s="63" t="s">
        <v>22</v>
      </c>
      <c r="H111" s="63" t="s">
        <v>21</v>
      </c>
      <c r="I111" s="62">
        <v>100</v>
      </c>
      <c r="J111" s="62">
        <v>100</v>
      </c>
      <c r="K111" s="69">
        <v>27.05</v>
      </c>
      <c r="L111" s="67">
        <f t="shared" si="3"/>
        <v>27.05</v>
      </c>
      <c r="M111" s="69">
        <v>14.5</v>
      </c>
      <c r="N111" s="67">
        <f t="shared" si="4"/>
        <v>14.5</v>
      </c>
      <c r="O111" s="65">
        <v>108.76550906947701</v>
      </c>
      <c r="P111" s="65">
        <v>98.687399189999994</v>
      </c>
      <c r="Q111" s="8">
        <f t="shared" si="5"/>
        <v>2815.6267413419164</v>
      </c>
    </row>
    <row r="112" spans="1:17" x14ac:dyDescent="0.35">
      <c r="A112" s="62">
        <v>976944801</v>
      </c>
      <c r="B112" s="63" t="s">
        <v>27</v>
      </c>
      <c r="C112" s="62">
        <v>2020</v>
      </c>
      <c r="D112" s="62">
        <v>66</v>
      </c>
      <c r="E112" s="63" t="s">
        <v>23</v>
      </c>
      <c r="F112" s="62">
        <v>70</v>
      </c>
      <c r="G112" s="63" t="s">
        <v>22</v>
      </c>
      <c r="H112" s="63" t="s">
        <v>21</v>
      </c>
      <c r="I112" s="62">
        <v>100</v>
      </c>
      <c r="J112" s="62">
        <v>100</v>
      </c>
      <c r="K112" s="69">
        <v>41.83</v>
      </c>
      <c r="L112" s="67">
        <f t="shared" si="3"/>
        <v>41.83</v>
      </c>
      <c r="M112" s="69">
        <v>3.08</v>
      </c>
      <c r="N112" s="67">
        <f t="shared" si="4"/>
        <v>3.08</v>
      </c>
      <c r="O112" s="65">
        <v>106.447543797393</v>
      </c>
      <c r="P112" s="65">
        <v>96.671777219999996</v>
      </c>
      <c r="Q112" s="8">
        <f t="shared" si="5"/>
        <v>4073.8898021709701</v>
      </c>
    </row>
    <row r="113" spans="1:17" x14ac:dyDescent="0.35">
      <c r="A113" s="62">
        <v>976944801</v>
      </c>
      <c r="B113" s="63" t="s">
        <v>27</v>
      </c>
      <c r="C113" s="62">
        <v>2020</v>
      </c>
      <c r="D113" s="62">
        <v>66</v>
      </c>
      <c r="E113" s="63" t="s">
        <v>23</v>
      </c>
      <c r="F113" s="62">
        <v>150</v>
      </c>
      <c r="G113" s="63" t="s">
        <v>22</v>
      </c>
      <c r="H113" s="63" t="s">
        <v>21</v>
      </c>
      <c r="I113" s="62">
        <v>100</v>
      </c>
      <c r="J113" s="62">
        <v>100</v>
      </c>
      <c r="K113" s="69">
        <v>5.04</v>
      </c>
      <c r="L113" s="67">
        <f t="shared" si="3"/>
        <v>5.04</v>
      </c>
      <c r="M113" s="75"/>
      <c r="N113" s="67">
        <f t="shared" si="4"/>
        <v>0</v>
      </c>
      <c r="O113" s="65">
        <v>102.77911180157299</v>
      </c>
      <c r="P113" s="65">
        <v>102.7791118</v>
      </c>
      <c r="Q113" s="8">
        <f t="shared" si="5"/>
        <v>518.00672347199998</v>
      </c>
    </row>
    <row r="114" spans="1:17" x14ac:dyDescent="0.35">
      <c r="A114" s="62">
        <v>976944801</v>
      </c>
      <c r="B114" s="63" t="s">
        <v>27</v>
      </c>
      <c r="C114" s="62">
        <v>2020</v>
      </c>
      <c r="D114" s="62">
        <v>66</v>
      </c>
      <c r="E114" s="63" t="s">
        <v>23</v>
      </c>
      <c r="F114" s="62">
        <v>95</v>
      </c>
      <c r="G114" s="63" t="s">
        <v>22</v>
      </c>
      <c r="H114" s="63" t="s">
        <v>21</v>
      </c>
      <c r="I114" s="62">
        <v>100</v>
      </c>
      <c r="J114" s="62">
        <v>100</v>
      </c>
      <c r="K114" s="69">
        <v>2.75</v>
      </c>
      <c r="L114" s="67">
        <f t="shared" si="3"/>
        <v>2.75</v>
      </c>
      <c r="M114" s="75"/>
      <c r="N114" s="67">
        <f t="shared" si="4"/>
        <v>0</v>
      </c>
      <c r="O114" s="65">
        <v>98.687399190849803</v>
      </c>
      <c r="P114" s="65">
        <v>98.687399189999994</v>
      </c>
      <c r="Q114" s="8">
        <f t="shared" si="5"/>
        <v>271.39034777249998</v>
      </c>
    </row>
    <row r="115" spans="1:17" x14ac:dyDescent="0.35">
      <c r="A115" s="62">
        <v>976944801</v>
      </c>
      <c r="B115" s="63" t="s">
        <v>27</v>
      </c>
      <c r="C115" s="62">
        <v>2020</v>
      </c>
      <c r="D115" s="62">
        <v>66</v>
      </c>
      <c r="E115" s="63" t="s">
        <v>23</v>
      </c>
      <c r="F115" s="62">
        <v>70</v>
      </c>
      <c r="G115" s="63" t="s">
        <v>22</v>
      </c>
      <c r="H115" s="63" t="s">
        <v>21</v>
      </c>
      <c r="I115" s="62">
        <v>100</v>
      </c>
      <c r="J115" s="62">
        <v>100</v>
      </c>
      <c r="K115" s="69">
        <v>41.99</v>
      </c>
      <c r="L115" s="67">
        <f t="shared" si="3"/>
        <v>41.99</v>
      </c>
      <c r="M115" s="69">
        <v>0.75</v>
      </c>
      <c r="N115" s="67">
        <f t="shared" si="4"/>
        <v>0.75</v>
      </c>
      <c r="O115" s="65">
        <v>96.671777215124294</v>
      </c>
      <c r="P115" s="65">
        <v>96.671777219999996</v>
      </c>
      <c r="Q115" s="8">
        <f t="shared" si="5"/>
        <v>4059.247925464143</v>
      </c>
    </row>
    <row r="116" spans="1:17" x14ac:dyDescent="0.35">
      <c r="A116" s="62">
        <v>923354204</v>
      </c>
      <c r="B116" s="63" t="s">
        <v>366</v>
      </c>
      <c r="C116" s="62">
        <v>2020</v>
      </c>
      <c r="D116" s="62">
        <v>132</v>
      </c>
      <c r="E116" s="63" t="s">
        <v>23</v>
      </c>
      <c r="F116" s="62">
        <v>329</v>
      </c>
      <c r="G116" s="63" t="s">
        <v>22</v>
      </c>
      <c r="H116" s="63" t="s">
        <v>21</v>
      </c>
      <c r="I116" s="62">
        <v>100</v>
      </c>
      <c r="J116" s="62">
        <v>100</v>
      </c>
      <c r="K116" s="69">
        <v>64.8</v>
      </c>
      <c r="L116" s="67">
        <f t="shared" si="3"/>
        <v>64.8</v>
      </c>
      <c r="M116" s="69">
        <v>3.38</v>
      </c>
      <c r="N116" s="67">
        <f t="shared" si="4"/>
        <v>3.38</v>
      </c>
      <c r="O116" s="65">
        <v>139.54701613808999</v>
      </c>
      <c r="P116" s="65">
        <v>125.6495793</v>
      </c>
      <c r="Q116" s="8">
        <f t="shared" si="5"/>
        <v>8189.0660751527439</v>
      </c>
    </row>
    <row r="117" spans="1:17" x14ac:dyDescent="0.35">
      <c r="A117" s="62">
        <v>923354204</v>
      </c>
      <c r="B117" s="63" t="s">
        <v>366</v>
      </c>
      <c r="C117" s="62">
        <v>2020</v>
      </c>
      <c r="D117" s="62">
        <v>132</v>
      </c>
      <c r="E117" s="63" t="s">
        <v>23</v>
      </c>
      <c r="F117" s="62">
        <v>150</v>
      </c>
      <c r="G117" s="63" t="s">
        <v>22</v>
      </c>
      <c r="H117" s="63" t="s">
        <v>21</v>
      </c>
      <c r="I117" s="62">
        <v>100</v>
      </c>
      <c r="J117" s="62">
        <v>100</v>
      </c>
      <c r="K117" s="69">
        <v>0.65</v>
      </c>
      <c r="L117" s="67">
        <f t="shared" si="3"/>
        <v>0.65</v>
      </c>
      <c r="M117" s="69">
        <v>0.65</v>
      </c>
      <c r="N117" s="67">
        <f t="shared" si="4"/>
        <v>0.65</v>
      </c>
      <c r="O117" s="65">
        <v>133.43078154217099</v>
      </c>
      <c r="P117" s="65">
        <v>120.3311144</v>
      </c>
      <c r="Q117" s="8">
        <f t="shared" si="5"/>
        <v>86.730008002411154</v>
      </c>
    </row>
    <row r="118" spans="1:17" x14ac:dyDescent="0.35">
      <c r="A118" s="62">
        <v>923354204</v>
      </c>
      <c r="B118" s="63" t="s">
        <v>366</v>
      </c>
      <c r="C118" s="62">
        <v>2020</v>
      </c>
      <c r="D118" s="62">
        <v>132</v>
      </c>
      <c r="E118" s="63" t="s">
        <v>23</v>
      </c>
      <c r="F118" s="62">
        <v>120</v>
      </c>
      <c r="G118" s="63" t="s">
        <v>22</v>
      </c>
      <c r="H118" s="63" t="s">
        <v>21</v>
      </c>
      <c r="I118" s="62">
        <v>100</v>
      </c>
      <c r="J118" s="62">
        <v>100</v>
      </c>
      <c r="K118" s="69">
        <v>8.4700000000000006</v>
      </c>
      <c r="L118" s="67">
        <f t="shared" si="3"/>
        <v>8.4700000000000006</v>
      </c>
      <c r="M118" s="69">
        <v>1.97</v>
      </c>
      <c r="N118" s="67">
        <f t="shared" si="4"/>
        <v>1.97</v>
      </c>
      <c r="O118" s="65">
        <v>130.41785809590601</v>
      </c>
      <c r="P118" s="65">
        <v>117.711181</v>
      </c>
      <c r="Q118" s="8">
        <f t="shared" si="5"/>
        <v>1022.0458569489349</v>
      </c>
    </row>
    <row r="119" spans="1:17" x14ac:dyDescent="0.35">
      <c r="A119" s="62">
        <v>923354204</v>
      </c>
      <c r="B119" s="63" t="s">
        <v>366</v>
      </c>
      <c r="C119" s="62">
        <v>2020</v>
      </c>
      <c r="D119" s="62">
        <v>132</v>
      </c>
      <c r="E119" s="63" t="s">
        <v>23</v>
      </c>
      <c r="F119" s="62">
        <v>243</v>
      </c>
      <c r="G119" s="63" t="s">
        <v>22</v>
      </c>
      <c r="H119" s="63" t="s">
        <v>21</v>
      </c>
      <c r="I119" s="62">
        <v>100</v>
      </c>
      <c r="J119" s="62">
        <v>100</v>
      </c>
      <c r="K119" s="69">
        <v>12.13</v>
      </c>
      <c r="L119" s="67">
        <f t="shared" si="3"/>
        <v>12.13</v>
      </c>
      <c r="M119" s="69">
        <v>0</v>
      </c>
      <c r="N119" s="67">
        <f t="shared" si="4"/>
        <v>0</v>
      </c>
      <c r="O119" s="65">
        <v>122.951047816032</v>
      </c>
      <c r="P119" s="65">
        <v>122.9510478</v>
      </c>
      <c r="Q119" s="8">
        <f t="shared" si="5"/>
        <v>1491.396209814</v>
      </c>
    </row>
    <row r="120" spans="1:17" x14ac:dyDescent="0.35">
      <c r="A120" s="62">
        <v>923354204</v>
      </c>
      <c r="B120" s="63" t="s">
        <v>366</v>
      </c>
      <c r="C120" s="62">
        <v>2020</v>
      </c>
      <c r="D120" s="62">
        <v>66</v>
      </c>
      <c r="E120" s="63" t="s">
        <v>23</v>
      </c>
      <c r="F120" s="62">
        <v>243</v>
      </c>
      <c r="G120" s="63" t="s">
        <v>22</v>
      </c>
      <c r="H120" s="63" t="s">
        <v>21</v>
      </c>
      <c r="I120" s="62">
        <v>100</v>
      </c>
      <c r="J120" s="62">
        <v>100</v>
      </c>
      <c r="K120" s="69">
        <v>8.5</v>
      </c>
      <c r="L120" s="67">
        <f t="shared" si="3"/>
        <v>8.5</v>
      </c>
      <c r="M120" s="75"/>
      <c r="N120" s="67">
        <f t="shared" si="4"/>
        <v>0</v>
      </c>
      <c r="O120" s="65">
        <v>104.91748515562</v>
      </c>
      <c r="P120" s="65">
        <v>104.9174852</v>
      </c>
      <c r="Q120" s="8">
        <f t="shared" si="5"/>
        <v>891.79862420000006</v>
      </c>
    </row>
    <row r="121" spans="1:17" x14ac:dyDescent="0.35">
      <c r="A121" s="62">
        <v>923354204</v>
      </c>
      <c r="B121" s="63" t="s">
        <v>366</v>
      </c>
      <c r="C121" s="62">
        <v>2020</v>
      </c>
      <c r="D121" s="62">
        <v>66</v>
      </c>
      <c r="E121" s="63" t="s">
        <v>23</v>
      </c>
      <c r="F121" s="62">
        <v>150</v>
      </c>
      <c r="G121" s="63" t="s">
        <v>22</v>
      </c>
      <c r="H121" s="63" t="s">
        <v>21</v>
      </c>
      <c r="I121" s="62">
        <v>100</v>
      </c>
      <c r="J121" s="62">
        <v>100</v>
      </c>
      <c r="K121" s="69">
        <v>32.137999999999998</v>
      </c>
      <c r="L121" s="67">
        <f t="shared" si="3"/>
        <v>32.137999999999998</v>
      </c>
      <c r="M121" s="75"/>
      <c r="N121" s="67">
        <f t="shared" si="4"/>
        <v>0</v>
      </c>
      <c r="O121" s="65">
        <v>102.77911180157299</v>
      </c>
      <c r="P121" s="65">
        <v>102.7791118</v>
      </c>
      <c r="Q121" s="8">
        <f t="shared" si="5"/>
        <v>3303.1150950283995</v>
      </c>
    </row>
    <row r="122" spans="1:17" x14ac:dyDescent="0.35">
      <c r="A122" s="62">
        <v>923354204</v>
      </c>
      <c r="B122" s="63" t="s">
        <v>366</v>
      </c>
      <c r="C122" s="62">
        <v>2020</v>
      </c>
      <c r="D122" s="62">
        <v>66</v>
      </c>
      <c r="E122" s="63" t="s">
        <v>23</v>
      </c>
      <c r="F122" s="62">
        <v>120</v>
      </c>
      <c r="G122" s="63" t="s">
        <v>22</v>
      </c>
      <c r="H122" s="63" t="s">
        <v>21</v>
      </c>
      <c r="I122" s="62">
        <v>100</v>
      </c>
      <c r="J122" s="62">
        <v>100</v>
      </c>
      <c r="K122" s="69">
        <v>89.5</v>
      </c>
      <c r="L122" s="67">
        <f t="shared" si="3"/>
        <v>89.5</v>
      </c>
      <c r="M122" s="75"/>
      <c r="N122" s="67">
        <f t="shared" si="4"/>
        <v>0</v>
      </c>
      <c r="O122" s="65">
        <v>100.703021166575</v>
      </c>
      <c r="P122" s="65">
        <v>100.70302119999999</v>
      </c>
      <c r="Q122" s="8">
        <f t="shared" si="5"/>
        <v>9012.9203973999993</v>
      </c>
    </row>
    <row r="123" spans="1:17" x14ac:dyDescent="0.35">
      <c r="A123" s="62">
        <v>923354204</v>
      </c>
      <c r="B123" s="63" t="s">
        <v>366</v>
      </c>
      <c r="C123" s="62">
        <v>2020</v>
      </c>
      <c r="D123" s="62">
        <v>66</v>
      </c>
      <c r="E123" s="63" t="s">
        <v>23</v>
      </c>
      <c r="F123" s="62">
        <v>70</v>
      </c>
      <c r="G123" s="63" t="s">
        <v>22</v>
      </c>
      <c r="H123" s="63" t="s">
        <v>21</v>
      </c>
      <c r="I123" s="62">
        <v>100</v>
      </c>
      <c r="J123" s="62">
        <v>100</v>
      </c>
      <c r="K123" s="69">
        <v>73.744</v>
      </c>
      <c r="L123" s="67">
        <f t="shared" si="3"/>
        <v>73.744</v>
      </c>
      <c r="M123" s="75"/>
      <c r="N123" s="67">
        <f t="shared" si="4"/>
        <v>0</v>
      </c>
      <c r="O123" s="65">
        <v>96.671777215124294</v>
      </c>
      <c r="P123" s="65">
        <v>96.671777219999996</v>
      </c>
      <c r="Q123" s="8">
        <f t="shared" si="5"/>
        <v>7128.9635393116796</v>
      </c>
    </row>
    <row r="124" spans="1:17" x14ac:dyDescent="0.35">
      <c r="A124" s="62">
        <v>980489698</v>
      </c>
      <c r="B124" s="63" t="s">
        <v>367</v>
      </c>
      <c r="C124" s="62">
        <v>2020</v>
      </c>
      <c r="D124" s="62">
        <v>132</v>
      </c>
      <c r="E124" s="63" t="s">
        <v>19</v>
      </c>
      <c r="F124" s="62">
        <v>430</v>
      </c>
      <c r="G124" s="63" t="s">
        <v>20</v>
      </c>
      <c r="H124" s="63" t="s">
        <v>21</v>
      </c>
      <c r="I124" s="62">
        <v>100</v>
      </c>
      <c r="J124" s="62">
        <v>100</v>
      </c>
      <c r="K124" s="69">
        <v>28.470700000000001</v>
      </c>
      <c r="L124" s="67">
        <f t="shared" si="3"/>
        <v>28.470700000000001</v>
      </c>
      <c r="M124" s="69">
        <v>28.47</v>
      </c>
      <c r="N124" s="67">
        <f t="shared" si="4"/>
        <v>28.47</v>
      </c>
      <c r="O124" s="65">
        <v>279.60200786578798</v>
      </c>
      <c r="P124" s="65">
        <v>254.94180710000001</v>
      </c>
      <c r="Q124" s="8">
        <f t="shared" si="5"/>
        <v>7960.4476232039533</v>
      </c>
    </row>
    <row r="125" spans="1:17" x14ac:dyDescent="0.35">
      <c r="A125" s="62">
        <v>980489698</v>
      </c>
      <c r="B125" s="63" t="s">
        <v>367</v>
      </c>
      <c r="C125" s="62">
        <v>2020</v>
      </c>
      <c r="D125" s="62">
        <v>132</v>
      </c>
      <c r="E125" s="63" t="s">
        <v>19</v>
      </c>
      <c r="F125" s="62">
        <v>243</v>
      </c>
      <c r="G125" s="63" t="s">
        <v>20</v>
      </c>
      <c r="H125" s="63" t="s">
        <v>21</v>
      </c>
      <c r="I125" s="62">
        <v>100</v>
      </c>
      <c r="J125" s="62">
        <v>100</v>
      </c>
      <c r="K125" s="69">
        <v>62.925600000000003</v>
      </c>
      <c r="L125" s="67">
        <f t="shared" si="3"/>
        <v>62.925600000000003</v>
      </c>
      <c r="M125" s="69">
        <v>62.89</v>
      </c>
      <c r="N125" s="67">
        <f t="shared" si="4"/>
        <v>62.89</v>
      </c>
      <c r="O125" s="65">
        <v>258.675770678118</v>
      </c>
      <c r="P125" s="65">
        <v>236.10819359999999</v>
      </c>
      <c r="Q125" s="8">
        <f t="shared" si="5"/>
        <v>16276.524669639002</v>
      </c>
    </row>
    <row r="126" spans="1:17" x14ac:dyDescent="0.35">
      <c r="A126" s="62">
        <v>980489698</v>
      </c>
      <c r="B126" s="63" t="s">
        <v>367</v>
      </c>
      <c r="C126" s="62">
        <v>2020</v>
      </c>
      <c r="D126" s="62">
        <v>132</v>
      </c>
      <c r="E126" s="63" t="s">
        <v>19</v>
      </c>
      <c r="F126" s="62">
        <v>430</v>
      </c>
      <c r="G126" s="63" t="s">
        <v>22</v>
      </c>
      <c r="H126" s="63" t="s">
        <v>21</v>
      </c>
      <c r="I126" s="62">
        <v>100</v>
      </c>
      <c r="J126" s="62">
        <v>100</v>
      </c>
      <c r="K126" s="69">
        <v>8.2138000000000009</v>
      </c>
      <c r="L126" s="67">
        <f t="shared" si="3"/>
        <v>8.2138000000000009</v>
      </c>
      <c r="M126" s="69">
        <v>8.2100000000000009</v>
      </c>
      <c r="N126" s="67">
        <f t="shared" si="4"/>
        <v>8.2100000000000009</v>
      </c>
      <c r="O126" s="65">
        <v>220.561539363771</v>
      </c>
      <c r="P126" s="65">
        <v>195.9013386</v>
      </c>
      <c r="Q126" s="8">
        <f t="shared" si="5"/>
        <v>1811.5546632632402</v>
      </c>
    </row>
    <row r="127" spans="1:17" x14ac:dyDescent="0.35">
      <c r="A127" s="62">
        <v>980489698</v>
      </c>
      <c r="B127" s="63" t="s">
        <v>367</v>
      </c>
      <c r="C127" s="62">
        <v>2020</v>
      </c>
      <c r="D127" s="62">
        <v>132</v>
      </c>
      <c r="E127" s="63" t="s">
        <v>19</v>
      </c>
      <c r="F127" s="62">
        <v>329</v>
      </c>
      <c r="G127" s="63" t="s">
        <v>22</v>
      </c>
      <c r="H127" s="63" t="s">
        <v>21</v>
      </c>
      <c r="I127" s="62">
        <v>100</v>
      </c>
      <c r="J127" s="62">
        <v>100</v>
      </c>
      <c r="K127" s="69">
        <v>7.7039</v>
      </c>
      <c r="L127" s="67">
        <f t="shared" si="3"/>
        <v>7.7039</v>
      </c>
      <c r="M127" s="69">
        <v>7.7</v>
      </c>
      <c r="N127" s="67">
        <f t="shared" si="4"/>
        <v>7.7</v>
      </c>
      <c r="O127" s="65">
        <v>209.70863357882101</v>
      </c>
      <c r="P127" s="65">
        <v>186.4640292</v>
      </c>
      <c r="Q127" s="8">
        <f t="shared" si="5"/>
        <v>1615.4836882708018</v>
      </c>
    </row>
    <row r="128" spans="1:17" x14ac:dyDescent="0.35">
      <c r="A128" s="62">
        <v>980489698</v>
      </c>
      <c r="B128" s="63" t="s">
        <v>367</v>
      </c>
      <c r="C128" s="62">
        <v>2020</v>
      </c>
      <c r="D128" s="62">
        <v>132</v>
      </c>
      <c r="E128" s="63" t="s">
        <v>19</v>
      </c>
      <c r="F128" s="62">
        <v>243</v>
      </c>
      <c r="G128" s="63" t="s">
        <v>22</v>
      </c>
      <c r="H128" s="63" t="s">
        <v>21</v>
      </c>
      <c r="I128" s="62">
        <v>100</v>
      </c>
      <c r="J128" s="62">
        <v>100</v>
      </c>
      <c r="K128" s="69">
        <v>73.099999999999994</v>
      </c>
      <c r="L128" s="67">
        <f t="shared" si="3"/>
        <v>73.099999999999994</v>
      </c>
      <c r="M128" s="69">
        <v>73.099999999999994</v>
      </c>
      <c r="N128" s="67">
        <f t="shared" si="4"/>
        <v>73.099999999999994</v>
      </c>
      <c r="O128" s="65">
        <v>204.51809085322401</v>
      </c>
      <c r="P128" s="65">
        <v>181.95051380000001</v>
      </c>
      <c r="Q128" s="8">
        <f t="shared" si="5"/>
        <v>14950.272441370675</v>
      </c>
    </row>
    <row r="129" spans="1:17" x14ac:dyDescent="0.35">
      <c r="A129" s="62">
        <v>980489698</v>
      </c>
      <c r="B129" s="63" t="s">
        <v>367</v>
      </c>
      <c r="C129" s="62">
        <v>2020</v>
      </c>
      <c r="D129" s="62">
        <v>132</v>
      </c>
      <c r="E129" s="63" t="s">
        <v>23</v>
      </c>
      <c r="F129" s="62">
        <v>243</v>
      </c>
      <c r="G129" s="63" t="s">
        <v>22</v>
      </c>
      <c r="H129" s="63" t="s">
        <v>21</v>
      </c>
      <c r="I129" s="62">
        <v>100</v>
      </c>
      <c r="J129" s="62">
        <v>100</v>
      </c>
      <c r="K129" s="69">
        <v>129.48150000000001</v>
      </c>
      <c r="L129" s="67">
        <f t="shared" si="3"/>
        <v>129.48150000000001</v>
      </c>
      <c r="M129" s="69">
        <v>129.44999999999999</v>
      </c>
      <c r="N129" s="67">
        <f t="shared" si="4"/>
        <v>129.44999999999999</v>
      </c>
      <c r="O129" s="65">
        <v>136.44370498843699</v>
      </c>
      <c r="P129" s="65">
        <v>122.9510478</v>
      </c>
      <c r="Q129" s="8">
        <f t="shared" si="5"/>
        <v>17666.510568758873</v>
      </c>
    </row>
    <row r="130" spans="1:17" x14ac:dyDescent="0.35">
      <c r="A130" s="62">
        <v>980489698</v>
      </c>
      <c r="B130" s="63" t="s">
        <v>367</v>
      </c>
      <c r="C130" s="62">
        <v>2020</v>
      </c>
      <c r="D130" s="62">
        <v>132</v>
      </c>
      <c r="E130" s="63" t="s">
        <v>19</v>
      </c>
      <c r="F130" s="62">
        <v>770</v>
      </c>
      <c r="G130" s="63" t="s">
        <v>22</v>
      </c>
      <c r="H130" s="63" t="s">
        <v>21</v>
      </c>
      <c r="I130" s="62">
        <v>100</v>
      </c>
      <c r="J130" s="62">
        <v>100</v>
      </c>
      <c r="K130" s="69">
        <v>23.3</v>
      </c>
      <c r="L130" s="67">
        <f t="shared" si="3"/>
        <v>23.3</v>
      </c>
      <c r="M130" s="69">
        <v>23.3</v>
      </c>
      <c r="N130" s="67">
        <f t="shared" si="4"/>
        <v>23.3</v>
      </c>
      <c r="O130" s="65">
        <v>322.07607790841598</v>
      </c>
      <c r="P130" s="65">
        <v>322.07607789999997</v>
      </c>
      <c r="Q130" s="8">
        <f t="shared" si="5"/>
        <v>7504.3726152660929</v>
      </c>
    </row>
    <row r="131" spans="1:17" x14ac:dyDescent="0.35">
      <c r="A131" s="62">
        <v>980489698</v>
      </c>
      <c r="B131" s="63" t="s">
        <v>367</v>
      </c>
      <c r="C131" s="62">
        <v>2020</v>
      </c>
      <c r="D131" s="62">
        <v>132</v>
      </c>
      <c r="E131" s="63" t="s">
        <v>19</v>
      </c>
      <c r="F131" s="62">
        <v>243</v>
      </c>
      <c r="G131" s="63" t="s">
        <v>20</v>
      </c>
      <c r="H131" s="63" t="s">
        <v>21</v>
      </c>
      <c r="I131" s="62">
        <v>100</v>
      </c>
      <c r="J131" s="62">
        <v>100</v>
      </c>
      <c r="K131" s="69">
        <v>9.8190000000000008</v>
      </c>
      <c r="L131" s="67">
        <f t="shared" ref="L131:L194" si="6">K131*0.5*(I131/100+J131/100)</f>
        <v>9.8190000000000008</v>
      </c>
      <c r="M131" s="69">
        <v>9.81</v>
      </c>
      <c r="N131" s="67">
        <f t="shared" ref="N131:N194" si="7">M131*0.5*(I131/100+J131/100)</f>
        <v>9.81</v>
      </c>
      <c r="O131" s="65">
        <v>236.10819361030701</v>
      </c>
      <c r="P131" s="65">
        <v>236.10819359999999</v>
      </c>
      <c r="Q131" s="8">
        <f t="shared" ref="Q131:Q194" si="8">(L131-N131)*P131+(N131*O131)</f>
        <v>2318.3463530595118</v>
      </c>
    </row>
    <row r="132" spans="1:17" x14ac:dyDescent="0.35">
      <c r="A132" s="62">
        <v>980489698</v>
      </c>
      <c r="B132" s="63" t="s">
        <v>367</v>
      </c>
      <c r="C132" s="62">
        <v>2020</v>
      </c>
      <c r="D132" s="62">
        <v>132</v>
      </c>
      <c r="E132" s="63" t="s">
        <v>23</v>
      </c>
      <c r="F132" s="62">
        <v>243</v>
      </c>
      <c r="G132" s="63" t="s">
        <v>22</v>
      </c>
      <c r="H132" s="63" t="s">
        <v>21</v>
      </c>
      <c r="I132" s="62">
        <v>100</v>
      </c>
      <c r="J132" s="62">
        <v>100</v>
      </c>
      <c r="K132" s="69">
        <v>204.72649999999999</v>
      </c>
      <c r="L132" s="67">
        <f t="shared" si="6"/>
        <v>204.72649999999999</v>
      </c>
      <c r="M132" s="69">
        <v>0</v>
      </c>
      <c r="N132" s="67">
        <f t="shared" si="7"/>
        <v>0</v>
      </c>
      <c r="O132" s="65">
        <v>122.951047816032</v>
      </c>
      <c r="P132" s="65">
        <v>122.9510478</v>
      </c>
      <c r="Q132" s="8">
        <f t="shared" si="8"/>
        <v>25171.337687426698</v>
      </c>
    </row>
    <row r="133" spans="1:17" x14ac:dyDescent="0.35">
      <c r="A133" s="62">
        <v>980489698</v>
      </c>
      <c r="B133" s="63" t="s">
        <v>367</v>
      </c>
      <c r="C133" s="62">
        <v>2020</v>
      </c>
      <c r="D133" s="62">
        <v>132</v>
      </c>
      <c r="E133" s="63" t="s">
        <v>23</v>
      </c>
      <c r="F133" s="62">
        <v>150</v>
      </c>
      <c r="G133" s="63" t="s">
        <v>22</v>
      </c>
      <c r="H133" s="63" t="s">
        <v>21</v>
      </c>
      <c r="I133" s="62">
        <v>100</v>
      </c>
      <c r="J133" s="62">
        <v>100</v>
      </c>
      <c r="K133" s="69">
        <v>211</v>
      </c>
      <c r="L133" s="67">
        <f t="shared" si="6"/>
        <v>211</v>
      </c>
      <c r="M133" s="75"/>
      <c r="N133" s="67">
        <f t="shared" si="7"/>
        <v>0</v>
      </c>
      <c r="O133" s="65">
        <v>120.331114384497</v>
      </c>
      <c r="P133" s="65">
        <v>120.3311144</v>
      </c>
      <c r="Q133" s="8">
        <f t="shared" si="8"/>
        <v>25389.8651384</v>
      </c>
    </row>
    <row r="134" spans="1:17" x14ac:dyDescent="0.35">
      <c r="A134" s="62">
        <v>980489698</v>
      </c>
      <c r="B134" s="63" t="s">
        <v>367</v>
      </c>
      <c r="C134" s="62">
        <v>2020</v>
      </c>
      <c r="D134" s="62">
        <v>132</v>
      </c>
      <c r="E134" s="63" t="s">
        <v>23</v>
      </c>
      <c r="F134" s="62">
        <v>120</v>
      </c>
      <c r="G134" s="63" t="s">
        <v>22</v>
      </c>
      <c r="H134" s="63" t="s">
        <v>21</v>
      </c>
      <c r="I134" s="62">
        <v>100</v>
      </c>
      <c r="J134" s="62">
        <v>100</v>
      </c>
      <c r="K134" s="69">
        <v>238</v>
      </c>
      <c r="L134" s="67">
        <f t="shared" si="6"/>
        <v>238</v>
      </c>
      <c r="M134" s="75"/>
      <c r="N134" s="67">
        <f t="shared" si="7"/>
        <v>0</v>
      </c>
      <c r="O134" s="65">
        <v>117.711180952962</v>
      </c>
      <c r="P134" s="65">
        <v>117.711181</v>
      </c>
      <c r="Q134" s="8">
        <f t="shared" si="8"/>
        <v>28015.261078</v>
      </c>
    </row>
    <row r="135" spans="1:17" x14ac:dyDescent="0.35">
      <c r="A135" s="62">
        <v>980489698</v>
      </c>
      <c r="B135" s="63" t="s">
        <v>367</v>
      </c>
      <c r="C135" s="62">
        <v>2020</v>
      </c>
      <c r="D135" s="62">
        <v>132</v>
      </c>
      <c r="E135" s="63" t="s">
        <v>23</v>
      </c>
      <c r="F135" s="62">
        <v>95</v>
      </c>
      <c r="G135" s="63" t="s">
        <v>22</v>
      </c>
      <c r="H135" s="63" t="s">
        <v>21</v>
      </c>
      <c r="I135" s="62">
        <v>100</v>
      </c>
      <c r="J135" s="62">
        <v>100</v>
      </c>
      <c r="K135" s="69">
        <v>6.9</v>
      </c>
      <c r="L135" s="67">
        <f t="shared" si="6"/>
        <v>6.9</v>
      </c>
      <c r="M135" s="75"/>
      <c r="N135" s="67">
        <f t="shared" si="7"/>
        <v>0</v>
      </c>
      <c r="O135" s="65">
        <v>115.169845524373</v>
      </c>
      <c r="P135" s="65">
        <v>115.16984549999999</v>
      </c>
      <c r="Q135" s="8">
        <f t="shared" si="8"/>
        <v>794.67193395000004</v>
      </c>
    </row>
    <row r="136" spans="1:17" x14ac:dyDescent="0.35">
      <c r="A136" s="62">
        <v>980489698</v>
      </c>
      <c r="B136" s="63" t="s">
        <v>367</v>
      </c>
      <c r="C136" s="62">
        <v>2020</v>
      </c>
      <c r="D136" s="62">
        <v>132</v>
      </c>
      <c r="E136" s="63" t="s">
        <v>23</v>
      </c>
      <c r="F136" s="62">
        <v>70</v>
      </c>
      <c r="G136" s="63" t="s">
        <v>22</v>
      </c>
      <c r="H136" s="63" t="s">
        <v>21</v>
      </c>
      <c r="I136" s="62">
        <v>100</v>
      </c>
      <c r="J136" s="62">
        <v>100</v>
      </c>
      <c r="K136" s="69">
        <v>14.1</v>
      </c>
      <c r="L136" s="67">
        <f t="shared" si="6"/>
        <v>14.1</v>
      </c>
      <c r="M136" s="75"/>
      <c r="N136" s="67">
        <f t="shared" si="7"/>
        <v>0</v>
      </c>
      <c r="O136" s="65">
        <v>112.704750158642</v>
      </c>
      <c r="P136" s="65">
        <v>112.70475020000001</v>
      </c>
      <c r="Q136" s="8">
        <f t="shared" si="8"/>
        <v>1589.1369778200001</v>
      </c>
    </row>
    <row r="137" spans="1:17" x14ac:dyDescent="0.35">
      <c r="A137" s="62">
        <v>980489698</v>
      </c>
      <c r="B137" s="63" t="s">
        <v>367</v>
      </c>
      <c r="C137" s="62">
        <v>2020</v>
      </c>
      <c r="D137" s="62">
        <v>66</v>
      </c>
      <c r="E137" s="63" t="s">
        <v>19</v>
      </c>
      <c r="F137" s="62">
        <v>329</v>
      </c>
      <c r="G137" s="63" t="s">
        <v>20</v>
      </c>
      <c r="H137" s="63" t="s">
        <v>21</v>
      </c>
      <c r="I137" s="62">
        <v>100</v>
      </c>
      <c r="J137" s="62">
        <v>100</v>
      </c>
      <c r="K137" s="69">
        <v>61.592100000000002</v>
      </c>
      <c r="L137" s="67">
        <f t="shared" si="6"/>
        <v>61.592100000000002</v>
      </c>
      <c r="M137" s="69">
        <v>61.46</v>
      </c>
      <c r="N137" s="67">
        <f t="shared" si="7"/>
        <v>61.46</v>
      </c>
      <c r="O137" s="65">
        <v>230.05850161197301</v>
      </c>
      <c r="P137" s="65">
        <v>210.2026515</v>
      </c>
      <c r="Q137" s="8">
        <f t="shared" si="8"/>
        <v>14167.163279335011</v>
      </c>
    </row>
    <row r="138" spans="1:17" x14ac:dyDescent="0.35">
      <c r="A138" s="62">
        <v>980489698</v>
      </c>
      <c r="B138" s="63" t="s">
        <v>367</v>
      </c>
      <c r="C138" s="62">
        <v>2020</v>
      </c>
      <c r="D138" s="62">
        <v>66</v>
      </c>
      <c r="E138" s="63" t="s">
        <v>19</v>
      </c>
      <c r="F138" s="62">
        <v>243</v>
      </c>
      <c r="G138" s="63" t="s">
        <v>20</v>
      </c>
      <c r="H138" s="63" t="s">
        <v>21</v>
      </c>
      <c r="I138" s="62">
        <v>100</v>
      </c>
      <c r="J138" s="62">
        <v>100</v>
      </c>
      <c r="K138" s="69">
        <v>160.4872</v>
      </c>
      <c r="L138" s="67">
        <f t="shared" si="6"/>
        <v>160.4872</v>
      </c>
      <c r="M138" s="69">
        <v>160.26</v>
      </c>
      <c r="N138" s="67">
        <f t="shared" si="7"/>
        <v>160.26</v>
      </c>
      <c r="O138" s="65">
        <v>224.27524428346899</v>
      </c>
      <c r="P138" s="65">
        <v>204.99771989999999</v>
      </c>
      <c r="Q138" s="8">
        <f t="shared" si="8"/>
        <v>35988.926130830027</v>
      </c>
    </row>
    <row r="139" spans="1:17" x14ac:dyDescent="0.35">
      <c r="A139" s="62">
        <v>980489698</v>
      </c>
      <c r="B139" s="63" t="s">
        <v>367</v>
      </c>
      <c r="C139" s="62">
        <v>2020</v>
      </c>
      <c r="D139" s="62">
        <v>66</v>
      </c>
      <c r="E139" s="63" t="s">
        <v>19</v>
      </c>
      <c r="F139" s="62">
        <v>150</v>
      </c>
      <c r="G139" s="63" t="s">
        <v>20</v>
      </c>
      <c r="H139" s="63" t="s">
        <v>21</v>
      </c>
      <c r="I139" s="62">
        <v>100</v>
      </c>
      <c r="J139" s="62">
        <v>100</v>
      </c>
      <c r="K139" s="69">
        <v>100.6208</v>
      </c>
      <c r="L139" s="67">
        <f t="shared" si="6"/>
        <v>100.6208</v>
      </c>
      <c r="M139" s="69">
        <v>100.45</v>
      </c>
      <c r="N139" s="67">
        <f t="shared" si="7"/>
        <v>100.45</v>
      </c>
      <c r="O139" s="65">
        <v>218.660431343174</v>
      </c>
      <c r="P139" s="65">
        <v>199.94438819999999</v>
      </c>
      <c r="Q139" s="8">
        <f t="shared" si="8"/>
        <v>21998.590829926387</v>
      </c>
    </row>
    <row r="140" spans="1:17" x14ac:dyDescent="0.35">
      <c r="A140" s="62">
        <v>980489698</v>
      </c>
      <c r="B140" s="63" t="s">
        <v>367</v>
      </c>
      <c r="C140" s="62">
        <v>2020</v>
      </c>
      <c r="D140" s="62">
        <v>66</v>
      </c>
      <c r="E140" s="63" t="s">
        <v>19</v>
      </c>
      <c r="F140" s="62">
        <v>120</v>
      </c>
      <c r="G140" s="63" t="s">
        <v>20</v>
      </c>
      <c r="H140" s="63" t="s">
        <v>21</v>
      </c>
      <c r="I140" s="62">
        <v>100</v>
      </c>
      <c r="J140" s="62">
        <v>100</v>
      </c>
      <c r="K140" s="69">
        <v>15.307499999999999</v>
      </c>
      <c r="L140" s="67">
        <f t="shared" si="6"/>
        <v>15.307499999999999</v>
      </c>
      <c r="M140" s="69">
        <v>15.29</v>
      </c>
      <c r="N140" s="67">
        <f t="shared" si="7"/>
        <v>15.29</v>
      </c>
      <c r="O140" s="65">
        <v>213.20915664385799</v>
      </c>
      <c r="P140" s="65">
        <v>195.038241</v>
      </c>
      <c r="Q140" s="8">
        <f t="shared" si="8"/>
        <v>3263.3811743020888</v>
      </c>
    </row>
    <row r="141" spans="1:17" x14ac:dyDescent="0.35">
      <c r="A141" s="62">
        <v>980489698</v>
      </c>
      <c r="B141" s="63" t="s">
        <v>367</v>
      </c>
      <c r="C141" s="62">
        <v>2020</v>
      </c>
      <c r="D141" s="62">
        <v>66</v>
      </c>
      <c r="E141" s="63" t="s">
        <v>19</v>
      </c>
      <c r="F141" s="62">
        <v>95</v>
      </c>
      <c r="G141" s="63" t="s">
        <v>20</v>
      </c>
      <c r="H141" s="63" t="s">
        <v>21</v>
      </c>
      <c r="I141" s="62">
        <v>100</v>
      </c>
      <c r="J141" s="62">
        <v>100</v>
      </c>
      <c r="K141" s="69">
        <v>51.310899999999997</v>
      </c>
      <c r="L141" s="67">
        <f t="shared" si="6"/>
        <v>51.310899999999997</v>
      </c>
      <c r="M141" s="69">
        <v>51.26</v>
      </c>
      <c r="N141" s="67">
        <f t="shared" si="7"/>
        <v>51.26</v>
      </c>
      <c r="O141" s="65">
        <v>207.916656935784</v>
      </c>
      <c r="P141" s="65">
        <v>190.27499119999999</v>
      </c>
      <c r="Q141" s="8">
        <f t="shared" si="8"/>
        <v>10667.492831580368</v>
      </c>
    </row>
    <row r="142" spans="1:17" x14ac:dyDescent="0.35">
      <c r="A142" s="62">
        <v>980489698</v>
      </c>
      <c r="B142" s="63" t="s">
        <v>367</v>
      </c>
      <c r="C142" s="62">
        <v>2020</v>
      </c>
      <c r="D142" s="62">
        <v>66</v>
      </c>
      <c r="E142" s="63" t="s">
        <v>19</v>
      </c>
      <c r="F142" s="62">
        <v>70</v>
      </c>
      <c r="G142" s="63" t="s">
        <v>20</v>
      </c>
      <c r="H142" s="63" t="s">
        <v>21</v>
      </c>
      <c r="I142" s="62">
        <v>100</v>
      </c>
      <c r="J142" s="62">
        <v>100</v>
      </c>
      <c r="K142" s="69">
        <v>3.8281999999999998</v>
      </c>
      <c r="L142" s="67">
        <f t="shared" si="6"/>
        <v>3.8281999999999998</v>
      </c>
      <c r="M142" s="69">
        <v>3.82</v>
      </c>
      <c r="N142" s="67">
        <f t="shared" si="7"/>
        <v>3.82</v>
      </c>
      <c r="O142" s="65">
        <v>202.62415722771101</v>
      </c>
      <c r="P142" s="65">
        <v>185.5117415</v>
      </c>
      <c r="Q142" s="8">
        <f t="shared" si="8"/>
        <v>775.54547689015612</v>
      </c>
    </row>
    <row r="143" spans="1:17" x14ac:dyDescent="0.35">
      <c r="A143" s="62">
        <v>980489698</v>
      </c>
      <c r="B143" s="63" t="s">
        <v>367</v>
      </c>
      <c r="C143" s="62">
        <v>2020</v>
      </c>
      <c r="D143" s="62">
        <v>66</v>
      </c>
      <c r="E143" s="63" t="s">
        <v>23</v>
      </c>
      <c r="F143" s="62">
        <v>243</v>
      </c>
      <c r="G143" s="63" t="s">
        <v>20</v>
      </c>
      <c r="H143" s="63" t="s">
        <v>21</v>
      </c>
      <c r="I143" s="62">
        <v>100</v>
      </c>
      <c r="J143" s="62">
        <v>100</v>
      </c>
      <c r="K143" s="69">
        <v>3.3902999999999999</v>
      </c>
      <c r="L143" s="67">
        <f t="shared" si="6"/>
        <v>3.3902999999999999</v>
      </c>
      <c r="M143" s="69">
        <v>3.39</v>
      </c>
      <c r="N143" s="67">
        <f t="shared" si="7"/>
        <v>3.39</v>
      </c>
      <c r="O143" s="65">
        <v>143.12622773343</v>
      </c>
      <c r="P143" s="65">
        <v>132.11360500000001</v>
      </c>
      <c r="Q143" s="8">
        <f t="shared" si="8"/>
        <v>485.2375460978277</v>
      </c>
    </row>
    <row r="144" spans="1:17" x14ac:dyDescent="0.35">
      <c r="A144" s="62">
        <v>980489698</v>
      </c>
      <c r="B144" s="63" t="s">
        <v>367</v>
      </c>
      <c r="C144" s="62">
        <v>2020</v>
      </c>
      <c r="D144" s="62">
        <v>66</v>
      </c>
      <c r="E144" s="63" t="s">
        <v>23</v>
      </c>
      <c r="F144" s="62">
        <v>150</v>
      </c>
      <c r="G144" s="63" t="s">
        <v>20</v>
      </c>
      <c r="H144" s="63" t="s">
        <v>21</v>
      </c>
      <c r="I144" s="62">
        <v>100</v>
      </c>
      <c r="J144" s="62">
        <v>100</v>
      </c>
      <c r="K144" s="69">
        <v>26.332899999999999</v>
      </c>
      <c r="L144" s="67">
        <f t="shared" si="6"/>
        <v>26.332899999999999</v>
      </c>
      <c r="M144" s="69">
        <v>26.32</v>
      </c>
      <c r="N144" s="67">
        <f t="shared" si="7"/>
        <v>26.32</v>
      </c>
      <c r="O144" s="65">
        <v>139.91866770235899</v>
      </c>
      <c r="P144" s="65">
        <v>129.2268009</v>
      </c>
      <c r="Q144" s="8">
        <f t="shared" si="8"/>
        <v>3684.3263596576985</v>
      </c>
    </row>
    <row r="145" spans="1:17" x14ac:dyDescent="0.35">
      <c r="A145" s="62">
        <v>980489698</v>
      </c>
      <c r="B145" s="63" t="s">
        <v>367</v>
      </c>
      <c r="C145" s="62">
        <v>2020</v>
      </c>
      <c r="D145" s="62">
        <v>66</v>
      </c>
      <c r="E145" s="63" t="s">
        <v>19</v>
      </c>
      <c r="F145" s="62">
        <v>329</v>
      </c>
      <c r="G145" s="63" t="s">
        <v>22</v>
      </c>
      <c r="H145" s="63" t="s">
        <v>24</v>
      </c>
      <c r="I145" s="62">
        <v>100</v>
      </c>
      <c r="J145" s="62">
        <v>100</v>
      </c>
      <c r="K145" s="69">
        <v>0.48559999999999998</v>
      </c>
      <c r="L145" s="67">
        <f t="shared" si="6"/>
        <v>0.48559999999999998</v>
      </c>
      <c r="M145" s="69">
        <v>0.48</v>
      </c>
      <c r="N145" s="67">
        <f t="shared" si="7"/>
        <v>0.48</v>
      </c>
      <c r="O145" s="65">
        <v>221.939884891574</v>
      </c>
      <c r="P145" s="65">
        <v>202.08403469999999</v>
      </c>
      <c r="Q145" s="8">
        <f t="shared" si="8"/>
        <v>107.66281534227551</v>
      </c>
    </row>
    <row r="146" spans="1:17" x14ac:dyDescent="0.35">
      <c r="A146" s="62">
        <v>980489698</v>
      </c>
      <c r="B146" s="63" t="s">
        <v>367</v>
      </c>
      <c r="C146" s="62">
        <v>2020</v>
      </c>
      <c r="D146" s="62">
        <v>66</v>
      </c>
      <c r="E146" s="63" t="s">
        <v>19</v>
      </c>
      <c r="F146" s="62">
        <v>150</v>
      </c>
      <c r="G146" s="63" t="s">
        <v>22</v>
      </c>
      <c r="H146" s="63" t="s">
        <v>24</v>
      </c>
      <c r="I146" s="62">
        <v>100</v>
      </c>
      <c r="J146" s="62">
        <v>100</v>
      </c>
      <c r="K146" s="69">
        <v>0.15509999999999999</v>
      </c>
      <c r="L146" s="67">
        <f t="shared" si="6"/>
        <v>0.15509999999999999</v>
      </c>
      <c r="M146" s="69">
        <v>0.15</v>
      </c>
      <c r="N146" s="67">
        <f t="shared" si="7"/>
        <v>0.15</v>
      </c>
      <c r="O146" s="65">
        <v>210.92175029840101</v>
      </c>
      <c r="P146" s="65">
        <v>192.20570720000001</v>
      </c>
      <c r="Q146" s="8">
        <f t="shared" si="8"/>
        <v>32.618511651480148</v>
      </c>
    </row>
    <row r="147" spans="1:17" x14ac:dyDescent="0.35">
      <c r="A147" s="62">
        <v>980489698</v>
      </c>
      <c r="B147" s="63" t="s">
        <v>367</v>
      </c>
      <c r="C147" s="62">
        <v>2020</v>
      </c>
      <c r="D147" s="62">
        <v>66</v>
      </c>
      <c r="E147" s="63" t="s">
        <v>19</v>
      </c>
      <c r="F147" s="62">
        <v>329</v>
      </c>
      <c r="G147" s="63" t="s">
        <v>22</v>
      </c>
      <c r="H147" s="63" t="s">
        <v>21</v>
      </c>
      <c r="I147" s="62">
        <v>100</v>
      </c>
      <c r="J147" s="62">
        <v>100</v>
      </c>
      <c r="K147" s="69">
        <v>0.14729999999999999</v>
      </c>
      <c r="L147" s="67">
        <f t="shared" si="6"/>
        <v>0.14729999999999999</v>
      </c>
      <c r="M147" s="69">
        <v>0.14000000000000001</v>
      </c>
      <c r="N147" s="67">
        <f t="shared" si="7"/>
        <v>0.14000000000000001</v>
      </c>
      <c r="O147" s="65">
        <v>182.22818456917901</v>
      </c>
      <c r="P147" s="65">
        <v>162.3723344</v>
      </c>
      <c r="Q147" s="8">
        <f t="shared" si="8"/>
        <v>26.697263880805057</v>
      </c>
    </row>
    <row r="148" spans="1:17" x14ac:dyDescent="0.35">
      <c r="A148" s="62">
        <v>980489698</v>
      </c>
      <c r="B148" s="63" t="s">
        <v>367</v>
      </c>
      <c r="C148" s="62">
        <v>2020</v>
      </c>
      <c r="D148" s="62">
        <v>66</v>
      </c>
      <c r="E148" s="63" t="s">
        <v>19</v>
      </c>
      <c r="F148" s="62">
        <v>243</v>
      </c>
      <c r="G148" s="63" t="s">
        <v>22</v>
      </c>
      <c r="H148" s="63" t="s">
        <v>21</v>
      </c>
      <c r="I148" s="62">
        <v>100</v>
      </c>
      <c r="J148" s="62">
        <v>100</v>
      </c>
      <c r="K148" s="69">
        <v>21.709399999999999</v>
      </c>
      <c r="L148" s="67">
        <f t="shared" si="6"/>
        <v>21.709399999999999</v>
      </c>
      <c r="M148" s="69">
        <v>21.66</v>
      </c>
      <c r="N148" s="67">
        <f t="shared" si="7"/>
        <v>21.66</v>
      </c>
      <c r="O148" s="65">
        <v>177.79435395066</v>
      </c>
      <c r="P148" s="65">
        <v>158.5168295</v>
      </c>
      <c r="Q148" s="8">
        <f t="shared" si="8"/>
        <v>3858.8564379485952</v>
      </c>
    </row>
    <row r="149" spans="1:17" x14ac:dyDescent="0.35">
      <c r="A149" s="62">
        <v>980489698</v>
      </c>
      <c r="B149" s="63" t="s">
        <v>367</v>
      </c>
      <c r="C149" s="62">
        <v>2020</v>
      </c>
      <c r="D149" s="62">
        <v>66</v>
      </c>
      <c r="E149" s="63" t="s">
        <v>19</v>
      </c>
      <c r="F149" s="62">
        <v>150</v>
      </c>
      <c r="G149" s="63" t="s">
        <v>22</v>
      </c>
      <c r="H149" s="63" t="s">
        <v>21</v>
      </c>
      <c r="I149" s="62">
        <v>100</v>
      </c>
      <c r="J149" s="62">
        <v>100</v>
      </c>
      <c r="K149" s="69">
        <v>36.0167</v>
      </c>
      <c r="L149" s="67">
        <f t="shared" si="6"/>
        <v>36.0167</v>
      </c>
      <c r="M149" s="69">
        <v>35.97</v>
      </c>
      <c r="N149" s="67">
        <f t="shared" si="7"/>
        <v>35.97</v>
      </c>
      <c r="O149" s="65">
        <v>173.489664029767</v>
      </c>
      <c r="P149" s="65">
        <v>154.7736209</v>
      </c>
      <c r="Q149" s="8">
        <f t="shared" si="8"/>
        <v>6247.6511432467487</v>
      </c>
    </row>
    <row r="150" spans="1:17" x14ac:dyDescent="0.35">
      <c r="A150" s="62">
        <v>980489698</v>
      </c>
      <c r="B150" s="63" t="s">
        <v>367</v>
      </c>
      <c r="C150" s="62">
        <v>2020</v>
      </c>
      <c r="D150" s="62">
        <v>66</v>
      </c>
      <c r="E150" s="63" t="s">
        <v>19</v>
      </c>
      <c r="F150" s="62">
        <v>95</v>
      </c>
      <c r="G150" s="63" t="s">
        <v>22</v>
      </c>
      <c r="H150" s="63" t="s">
        <v>21</v>
      </c>
      <c r="I150" s="62">
        <v>100</v>
      </c>
      <c r="J150" s="62">
        <v>100</v>
      </c>
      <c r="K150" s="69">
        <v>10.3789</v>
      </c>
      <c r="L150" s="67">
        <f t="shared" si="6"/>
        <v>10.3789</v>
      </c>
      <c r="M150" s="69">
        <v>10.37</v>
      </c>
      <c r="N150" s="67">
        <f t="shared" si="7"/>
        <v>10.37</v>
      </c>
      <c r="O150" s="65">
        <v>165.25277031743499</v>
      </c>
      <c r="P150" s="65">
        <v>147.6111046</v>
      </c>
      <c r="Q150" s="8">
        <f t="shared" si="8"/>
        <v>1714.9849670227409</v>
      </c>
    </row>
    <row r="151" spans="1:17" x14ac:dyDescent="0.35">
      <c r="A151" s="62">
        <v>980489698</v>
      </c>
      <c r="B151" s="63" t="s">
        <v>367</v>
      </c>
      <c r="C151" s="62">
        <v>2020</v>
      </c>
      <c r="D151" s="62">
        <v>66</v>
      </c>
      <c r="E151" s="63" t="s">
        <v>19</v>
      </c>
      <c r="F151" s="62">
        <v>70</v>
      </c>
      <c r="G151" s="63" t="s">
        <v>22</v>
      </c>
      <c r="H151" s="63" t="s">
        <v>21</v>
      </c>
      <c r="I151" s="62">
        <v>100</v>
      </c>
      <c r="J151" s="62">
        <v>100</v>
      </c>
      <c r="K151" s="69">
        <v>6.9168000000000003</v>
      </c>
      <c r="L151" s="67">
        <f t="shared" si="6"/>
        <v>6.9168000000000003</v>
      </c>
      <c r="M151" s="69">
        <v>6.91</v>
      </c>
      <c r="N151" s="67">
        <f t="shared" si="7"/>
        <v>6.91</v>
      </c>
      <c r="O151" s="65">
        <v>161.195187207912</v>
      </c>
      <c r="P151" s="65">
        <v>144.08277150000001</v>
      </c>
      <c r="Q151" s="8">
        <f t="shared" si="8"/>
        <v>1114.8385064528718</v>
      </c>
    </row>
    <row r="152" spans="1:17" x14ac:dyDescent="0.35">
      <c r="A152" s="62">
        <v>980489698</v>
      </c>
      <c r="B152" s="63" t="s">
        <v>367</v>
      </c>
      <c r="C152" s="62">
        <v>2020</v>
      </c>
      <c r="D152" s="62">
        <v>66</v>
      </c>
      <c r="E152" s="63" t="s">
        <v>23</v>
      </c>
      <c r="F152" s="62">
        <v>243</v>
      </c>
      <c r="G152" s="63" t="s">
        <v>22</v>
      </c>
      <c r="H152" s="63" t="s">
        <v>21</v>
      </c>
      <c r="I152" s="62">
        <v>100</v>
      </c>
      <c r="J152" s="62">
        <v>100</v>
      </c>
      <c r="K152" s="69">
        <v>57.252899999999997</v>
      </c>
      <c r="L152" s="67">
        <f t="shared" si="6"/>
        <v>57.252899999999997</v>
      </c>
      <c r="M152" s="69">
        <v>43.44</v>
      </c>
      <c r="N152" s="67">
        <f t="shared" si="7"/>
        <v>43.44</v>
      </c>
      <c r="O152" s="65">
        <v>115.930107928963</v>
      </c>
      <c r="P152" s="65">
        <v>104.9174852</v>
      </c>
      <c r="Q152" s="8">
        <f t="shared" si="8"/>
        <v>6485.2186197532319</v>
      </c>
    </row>
    <row r="153" spans="1:17" x14ac:dyDescent="0.35">
      <c r="A153" s="62">
        <v>980489698</v>
      </c>
      <c r="B153" s="63" t="s">
        <v>367</v>
      </c>
      <c r="C153" s="62">
        <v>2020</v>
      </c>
      <c r="D153" s="62">
        <v>66</v>
      </c>
      <c r="E153" s="63" t="s">
        <v>23</v>
      </c>
      <c r="F153" s="62">
        <v>150</v>
      </c>
      <c r="G153" s="63" t="s">
        <v>22</v>
      </c>
      <c r="H153" s="63" t="s">
        <v>21</v>
      </c>
      <c r="I153" s="62">
        <v>100</v>
      </c>
      <c r="J153" s="62">
        <v>100</v>
      </c>
      <c r="K153" s="69">
        <v>100.8395</v>
      </c>
      <c r="L153" s="67">
        <f t="shared" si="6"/>
        <v>100.8395</v>
      </c>
      <c r="M153" s="69">
        <v>85.76</v>
      </c>
      <c r="N153" s="67">
        <f t="shared" si="7"/>
        <v>85.76</v>
      </c>
      <c r="O153" s="65">
        <v>113.470978571808</v>
      </c>
      <c r="P153" s="65">
        <v>102.7791118</v>
      </c>
      <c r="Q153" s="8">
        <f t="shared" si="8"/>
        <v>11281.128738706353</v>
      </c>
    </row>
    <row r="154" spans="1:17" x14ac:dyDescent="0.35">
      <c r="A154" s="62">
        <v>980489698</v>
      </c>
      <c r="B154" s="63" t="s">
        <v>367</v>
      </c>
      <c r="C154" s="62">
        <v>2020</v>
      </c>
      <c r="D154" s="62">
        <v>66</v>
      </c>
      <c r="E154" s="63" t="s">
        <v>23</v>
      </c>
      <c r="F154" s="62">
        <v>120</v>
      </c>
      <c r="G154" s="63" t="s">
        <v>22</v>
      </c>
      <c r="H154" s="63" t="s">
        <v>21</v>
      </c>
      <c r="I154" s="62">
        <v>100</v>
      </c>
      <c r="J154" s="62">
        <v>100</v>
      </c>
      <c r="K154" s="69">
        <v>41.817100000000003</v>
      </c>
      <c r="L154" s="67">
        <f t="shared" si="6"/>
        <v>41.817100000000003</v>
      </c>
      <c r="M154" s="69">
        <v>7.42</v>
      </c>
      <c r="N154" s="67">
        <f t="shared" si="7"/>
        <v>7.42</v>
      </c>
      <c r="O154" s="65">
        <v>111.083474341562</v>
      </c>
      <c r="P154" s="65">
        <v>100.70302119999999</v>
      </c>
      <c r="Q154" s="8">
        <f t="shared" si="8"/>
        <v>4288.1312701329098</v>
      </c>
    </row>
    <row r="155" spans="1:17" x14ac:dyDescent="0.35">
      <c r="A155" s="62">
        <v>980489698</v>
      </c>
      <c r="B155" s="63" t="s">
        <v>367</v>
      </c>
      <c r="C155" s="62">
        <v>2020</v>
      </c>
      <c r="D155" s="62">
        <v>66</v>
      </c>
      <c r="E155" s="63" t="s">
        <v>23</v>
      </c>
      <c r="F155" s="62">
        <v>95</v>
      </c>
      <c r="G155" s="63" t="s">
        <v>22</v>
      </c>
      <c r="H155" s="63" t="s">
        <v>21</v>
      </c>
      <c r="I155" s="62">
        <v>100</v>
      </c>
      <c r="J155" s="62">
        <v>100</v>
      </c>
      <c r="K155" s="69">
        <v>22.1629</v>
      </c>
      <c r="L155" s="67">
        <f t="shared" si="6"/>
        <v>22.1629</v>
      </c>
      <c r="M155" s="69">
        <v>22.14</v>
      </c>
      <c r="N155" s="67">
        <f t="shared" si="7"/>
        <v>22.14</v>
      </c>
      <c r="O155" s="65">
        <v>108.76550906947701</v>
      </c>
      <c r="P155" s="65">
        <v>98.687399189999994</v>
      </c>
      <c r="Q155" s="8">
        <f t="shared" si="8"/>
        <v>2410.328312239672</v>
      </c>
    </row>
    <row r="156" spans="1:17" x14ac:dyDescent="0.35">
      <c r="A156" s="62">
        <v>980489698</v>
      </c>
      <c r="B156" s="63" t="s">
        <v>367</v>
      </c>
      <c r="C156" s="62">
        <v>2020</v>
      </c>
      <c r="D156" s="62">
        <v>66</v>
      </c>
      <c r="E156" s="63" t="s">
        <v>23</v>
      </c>
      <c r="F156" s="62">
        <v>70</v>
      </c>
      <c r="G156" s="63" t="s">
        <v>22</v>
      </c>
      <c r="H156" s="63" t="s">
        <v>21</v>
      </c>
      <c r="I156" s="62">
        <v>100</v>
      </c>
      <c r="J156" s="62">
        <v>100</v>
      </c>
      <c r="K156" s="69">
        <v>45.772199999999998</v>
      </c>
      <c r="L156" s="67">
        <f t="shared" si="6"/>
        <v>45.772199999999998</v>
      </c>
      <c r="M156" s="69">
        <v>33.700000000000003</v>
      </c>
      <c r="N156" s="67">
        <f t="shared" si="7"/>
        <v>33.700000000000003</v>
      </c>
      <c r="O156" s="65">
        <v>106.447543797393</v>
      </c>
      <c r="P156" s="65">
        <v>96.671777219999996</v>
      </c>
      <c r="Q156" s="8">
        <f t="shared" si="8"/>
        <v>4754.323254927428</v>
      </c>
    </row>
    <row r="157" spans="1:17" x14ac:dyDescent="0.35">
      <c r="A157" s="62">
        <v>980489698</v>
      </c>
      <c r="B157" s="63" t="s">
        <v>367</v>
      </c>
      <c r="C157" s="62">
        <v>2020</v>
      </c>
      <c r="D157" s="62">
        <v>66</v>
      </c>
      <c r="E157" s="63" t="s">
        <v>19</v>
      </c>
      <c r="F157" s="62">
        <v>243</v>
      </c>
      <c r="G157" s="63" t="s">
        <v>20</v>
      </c>
      <c r="H157" s="63" t="s">
        <v>24</v>
      </c>
      <c r="I157" s="62">
        <v>100</v>
      </c>
      <c r="J157" s="62">
        <v>100</v>
      </c>
      <c r="K157" s="69">
        <v>3.8067000000000002</v>
      </c>
      <c r="L157" s="67">
        <f t="shared" si="6"/>
        <v>3.8067000000000002</v>
      </c>
      <c r="M157" s="69">
        <v>3.8</v>
      </c>
      <c r="N157" s="67">
        <f t="shared" si="7"/>
        <v>3.8</v>
      </c>
      <c r="O157" s="65">
        <v>243.55276871181599</v>
      </c>
      <c r="P157" s="65">
        <v>243.5527687</v>
      </c>
      <c r="Q157" s="8">
        <f t="shared" si="8"/>
        <v>927.13232465519081</v>
      </c>
    </row>
    <row r="158" spans="1:17" x14ac:dyDescent="0.35">
      <c r="A158" s="62">
        <v>980489698</v>
      </c>
      <c r="B158" s="63" t="s">
        <v>367</v>
      </c>
      <c r="C158" s="62">
        <v>2020</v>
      </c>
      <c r="D158" s="62">
        <v>66</v>
      </c>
      <c r="E158" s="63" t="s">
        <v>19</v>
      </c>
      <c r="F158" s="62">
        <v>329</v>
      </c>
      <c r="G158" s="63" t="s">
        <v>20</v>
      </c>
      <c r="H158" s="63" t="s">
        <v>21</v>
      </c>
      <c r="I158" s="62">
        <v>100</v>
      </c>
      <c r="J158" s="62">
        <v>100</v>
      </c>
      <c r="K158" s="69">
        <v>10.1</v>
      </c>
      <c r="L158" s="67">
        <f t="shared" si="6"/>
        <v>10.1</v>
      </c>
      <c r="M158" s="75"/>
      <c r="N158" s="67">
        <f t="shared" si="7"/>
        <v>0</v>
      </c>
      <c r="O158" s="65">
        <v>210.20265145077599</v>
      </c>
      <c r="P158" s="65">
        <v>210.2026515</v>
      </c>
      <c r="Q158" s="8">
        <f t="shared" si="8"/>
        <v>2123.0467801499999</v>
      </c>
    </row>
    <row r="159" spans="1:17" x14ac:dyDescent="0.35">
      <c r="A159" s="62">
        <v>980489698</v>
      </c>
      <c r="B159" s="63" t="s">
        <v>367</v>
      </c>
      <c r="C159" s="62">
        <v>2020</v>
      </c>
      <c r="D159" s="62">
        <v>66</v>
      </c>
      <c r="E159" s="63" t="s">
        <v>19</v>
      </c>
      <c r="F159" s="62">
        <v>243</v>
      </c>
      <c r="G159" s="63" t="s">
        <v>20</v>
      </c>
      <c r="H159" s="63" t="s">
        <v>21</v>
      </c>
      <c r="I159" s="62">
        <v>100</v>
      </c>
      <c r="J159" s="62">
        <v>100</v>
      </c>
      <c r="K159" s="69">
        <v>98.257999999999996</v>
      </c>
      <c r="L159" s="67">
        <f t="shared" si="6"/>
        <v>98.257999999999996</v>
      </c>
      <c r="M159" s="69">
        <v>0.1</v>
      </c>
      <c r="N159" s="67">
        <f t="shared" si="7"/>
        <v>0.1</v>
      </c>
      <c r="O159" s="65">
        <v>204.997719855122</v>
      </c>
      <c r="P159" s="65">
        <v>204.99771989999999</v>
      </c>
      <c r="Q159" s="8">
        <f t="shared" si="8"/>
        <v>20142.665961929713</v>
      </c>
    </row>
    <row r="160" spans="1:17" x14ac:dyDescent="0.35">
      <c r="A160" s="62">
        <v>980489698</v>
      </c>
      <c r="B160" s="63" t="s">
        <v>367</v>
      </c>
      <c r="C160" s="62">
        <v>2020</v>
      </c>
      <c r="D160" s="62">
        <v>66</v>
      </c>
      <c r="E160" s="63" t="s">
        <v>19</v>
      </c>
      <c r="F160" s="62">
        <v>150</v>
      </c>
      <c r="G160" s="63" t="s">
        <v>20</v>
      </c>
      <c r="H160" s="63" t="s">
        <v>21</v>
      </c>
      <c r="I160" s="62">
        <v>100</v>
      </c>
      <c r="J160" s="62">
        <v>100</v>
      </c>
      <c r="K160" s="69">
        <v>13.0877</v>
      </c>
      <c r="L160" s="67">
        <f t="shared" si="6"/>
        <v>13.0877</v>
      </c>
      <c r="M160" s="69">
        <v>5.17</v>
      </c>
      <c r="N160" s="67">
        <f t="shared" si="7"/>
        <v>5.17</v>
      </c>
      <c r="O160" s="65">
        <v>199.944388208856</v>
      </c>
      <c r="P160" s="65">
        <v>199.94438819999999</v>
      </c>
      <c r="Q160" s="8">
        <f t="shared" si="8"/>
        <v>2616.812169490925</v>
      </c>
    </row>
    <row r="161" spans="1:17" x14ac:dyDescent="0.35">
      <c r="A161" s="62">
        <v>980489698</v>
      </c>
      <c r="B161" s="63" t="s">
        <v>367</v>
      </c>
      <c r="C161" s="62">
        <v>2020</v>
      </c>
      <c r="D161" s="62">
        <v>66</v>
      </c>
      <c r="E161" s="63" t="s">
        <v>19</v>
      </c>
      <c r="F161" s="62">
        <v>95</v>
      </c>
      <c r="G161" s="63" t="s">
        <v>20</v>
      </c>
      <c r="H161" s="63" t="s">
        <v>21</v>
      </c>
      <c r="I161" s="62">
        <v>100</v>
      </c>
      <c r="J161" s="62">
        <v>100</v>
      </c>
      <c r="K161" s="69">
        <v>5.2</v>
      </c>
      <c r="L161" s="67">
        <f t="shared" si="6"/>
        <v>5.2</v>
      </c>
      <c r="M161" s="75"/>
      <c r="N161" s="67">
        <f t="shared" si="7"/>
        <v>0</v>
      </c>
      <c r="O161" s="65">
        <v>190.274991242206</v>
      </c>
      <c r="P161" s="65">
        <v>190.27499119999999</v>
      </c>
      <c r="Q161" s="8">
        <f t="shared" si="8"/>
        <v>989.42995423999992</v>
      </c>
    </row>
    <row r="162" spans="1:17" x14ac:dyDescent="0.35">
      <c r="A162" s="62">
        <v>980489698</v>
      </c>
      <c r="B162" s="63" t="s">
        <v>367</v>
      </c>
      <c r="C162" s="62">
        <v>2020</v>
      </c>
      <c r="D162" s="62">
        <v>66</v>
      </c>
      <c r="E162" s="63" t="s">
        <v>19</v>
      </c>
      <c r="F162" s="62">
        <v>70</v>
      </c>
      <c r="G162" s="63" t="s">
        <v>20</v>
      </c>
      <c r="H162" s="63" t="s">
        <v>21</v>
      </c>
      <c r="I162" s="62">
        <v>100</v>
      </c>
      <c r="J162" s="62">
        <v>100</v>
      </c>
      <c r="K162" s="69">
        <v>7.6802999999999999</v>
      </c>
      <c r="L162" s="67">
        <f t="shared" si="6"/>
        <v>7.6802999999999999</v>
      </c>
      <c r="M162" s="69">
        <v>0</v>
      </c>
      <c r="N162" s="67">
        <f t="shared" si="7"/>
        <v>0</v>
      </c>
      <c r="O162" s="65">
        <v>185.51174150494001</v>
      </c>
      <c r="P162" s="65">
        <v>185.5117415</v>
      </c>
      <c r="Q162" s="8">
        <f t="shared" si="8"/>
        <v>1424.78582824245</v>
      </c>
    </row>
    <row r="163" spans="1:17" x14ac:dyDescent="0.35">
      <c r="A163" s="62">
        <v>980489698</v>
      </c>
      <c r="B163" s="63" t="s">
        <v>367</v>
      </c>
      <c r="C163" s="62">
        <v>2020</v>
      </c>
      <c r="D163" s="62">
        <v>66</v>
      </c>
      <c r="E163" s="63" t="s">
        <v>23</v>
      </c>
      <c r="F163" s="62">
        <v>243</v>
      </c>
      <c r="G163" s="63" t="s">
        <v>20</v>
      </c>
      <c r="H163" s="63" t="s">
        <v>21</v>
      </c>
      <c r="I163" s="62">
        <v>100</v>
      </c>
      <c r="J163" s="62">
        <v>100</v>
      </c>
      <c r="K163" s="69">
        <v>6.25</v>
      </c>
      <c r="L163" s="67">
        <f t="shared" si="6"/>
        <v>6.25</v>
      </c>
      <c r="M163" s="75"/>
      <c r="N163" s="67">
        <f t="shared" si="7"/>
        <v>0</v>
      </c>
      <c r="O163" s="65">
        <v>132.113604960087</v>
      </c>
      <c r="P163" s="65">
        <v>132.11360500000001</v>
      </c>
      <c r="Q163" s="8">
        <f t="shared" si="8"/>
        <v>825.71003125000004</v>
      </c>
    </row>
    <row r="164" spans="1:17" x14ac:dyDescent="0.35">
      <c r="A164" s="62">
        <v>980489698</v>
      </c>
      <c r="B164" s="63" t="s">
        <v>367</v>
      </c>
      <c r="C164" s="62">
        <v>2020</v>
      </c>
      <c r="D164" s="62">
        <v>66</v>
      </c>
      <c r="E164" s="63" t="s">
        <v>19</v>
      </c>
      <c r="F164" s="62">
        <v>329</v>
      </c>
      <c r="G164" s="63" t="s">
        <v>22</v>
      </c>
      <c r="H164" s="63" t="s">
        <v>24</v>
      </c>
      <c r="I164" s="62">
        <v>100</v>
      </c>
      <c r="J164" s="62">
        <v>100</v>
      </c>
      <c r="K164" s="69">
        <v>0.54</v>
      </c>
      <c r="L164" s="67">
        <f t="shared" si="6"/>
        <v>0.54</v>
      </c>
      <c r="M164" s="69">
        <v>0.54</v>
      </c>
      <c r="N164" s="67">
        <f t="shared" si="7"/>
        <v>0.54</v>
      </c>
      <c r="O164" s="65">
        <v>202.084034730377</v>
      </c>
      <c r="P164" s="65">
        <v>202.08403469999999</v>
      </c>
      <c r="Q164" s="8">
        <f t="shared" si="8"/>
        <v>109.12537875440358</v>
      </c>
    </row>
    <row r="165" spans="1:17" x14ac:dyDescent="0.35">
      <c r="A165" s="62">
        <v>980489698</v>
      </c>
      <c r="B165" s="63" t="s">
        <v>367</v>
      </c>
      <c r="C165" s="62">
        <v>2020</v>
      </c>
      <c r="D165" s="62">
        <v>66</v>
      </c>
      <c r="E165" s="63" t="s">
        <v>19</v>
      </c>
      <c r="F165" s="62">
        <v>243</v>
      </c>
      <c r="G165" s="63" t="s">
        <v>22</v>
      </c>
      <c r="H165" s="63" t="s">
        <v>21</v>
      </c>
      <c r="I165" s="62">
        <v>100</v>
      </c>
      <c r="J165" s="62">
        <v>100</v>
      </c>
      <c r="K165" s="69">
        <v>0.18740000000000001</v>
      </c>
      <c r="L165" s="67">
        <f t="shared" si="6"/>
        <v>0.18740000000000001</v>
      </c>
      <c r="M165" s="69">
        <v>0</v>
      </c>
      <c r="N165" s="67">
        <f t="shared" si="7"/>
        <v>0</v>
      </c>
      <c r="O165" s="65">
        <v>158.516829522313</v>
      </c>
      <c r="P165" s="65">
        <v>158.5168295</v>
      </c>
      <c r="Q165" s="8">
        <f t="shared" si="8"/>
        <v>29.706053848300002</v>
      </c>
    </row>
    <row r="166" spans="1:17" x14ac:dyDescent="0.35">
      <c r="A166" s="62">
        <v>980489698</v>
      </c>
      <c r="B166" s="63" t="s">
        <v>367</v>
      </c>
      <c r="C166" s="62">
        <v>2020</v>
      </c>
      <c r="D166" s="62">
        <v>66</v>
      </c>
      <c r="E166" s="63" t="s">
        <v>19</v>
      </c>
      <c r="F166" s="62">
        <v>150</v>
      </c>
      <c r="G166" s="63" t="s">
        <v>22</v>
      </c>
      <c r="H166" s="63" t="s">
        <v>21</v>
      </c>
      <c r="I166" s="62">
        <v>100</v>
      </c>
      <c r="J166" s="62">
        <v>100</v>
      </c>
      <c r="K166" s="69">
        <v>3.0785999999999998</v>
      </c>
      <c r="L166" s="67">
        <f t="shared" si="6"/>
        <v>3.0785999999999998</v>
      </c>
      <c r="M166" s="69">
        <v>0</v>
      </c>
      <c r="N166" s="67">
        <f t="shared" si="7"/>
        <v>0</v>
      </c>
      <c r="O166" s="65">
        <v>154.773620895449</v>
      </c>
      <c r="P166" s="65">
        <v>154.7736209</v>
      </c>
      <c r="Q166" s="8">
        <f t="shared" si="8"/>
        <v>476.48606930273996</v>
      </c>
    </row>
    <row r="167" spans="1:17" x14ac:dyDescent="0.35">
      <c r="A167" s="62">
        <v>980489698</v>
      </c>
      <c r="B167" s="63" t="s">
        <v>367</v>
      </c>
      <c r="C167" s="62">
        <v>2020</v>
      </c>
      <c r="D167" s="62">
        <v>66</v>
      </c>
      <c r="E167" s="63" t="s">
        <v>19</v>
      </c>
      <c r="F167" s="62">
        <v>70</v>
      </c>
      <c r="G167" s="63" t="s">
        <v>22</v>
      </c>
      <c r="H167" s="63" t="s">
        <v>21</v>
      </c>
      <c r="I167" s="62">
        <v>100</v>
      </c>
      <c r="J167" s="62">
        <v>100</v>
      </c>
      <c r="K167" s="69">
        <v>8.6999999999999993</v>
      </c>
      <c r="L167" s="67">
        <f t="shared" si="6"/>
        <v>8.6999999999999993</v>
      </c>
      <c r="M167" s="75"/>
      <c r="N167" s="67">
        <f t="shared" si="7"/>
        <v>0</v>
      </c>
      <c r="O167" s="65">
        <v>144.082771485141</v>
      </c>
      <c r="P167" s="65">
        <v>144.08277150000001</v>
      </c>
      <c r="Q167" s="8">
        <f t="shared" si="8"/>
        <v>1253.5201120499999</v>
      </c>
    </row>
    <row r="168" spans="1:17" x14ac:dyDescent="0.35">
      <c r="A168" s="62">
        <v>980489698</v>
      </c>
      <c r="B168" s="63" t="s">
        <v>367</v>
      </c>
      <c r="C168" s="62">
        <v>2020</v>
      </c>
      <c r="D168" s="62">
        <v>66</v>
      </c>
      <c r="E168" s="63" t="s">
        <v>23</v>
      </c>
      <c r="F168" s="62">
        <v>243</v>
      </c>
      <c r="G168" s="63" t="s">
        <v>22</v>
      </c>
      <c r="H168" s="63" t="s">
        <v>21</v>
      </c>
      <c r="I168" s="62">
        <v>100</v>
      </c>
      <c r="J168" s="62">
        <v>100</v>
      </c>
      <c r="K168" s="69">
        <v>63.732999999999997</v>
      </c>
      <c r="L168" s="67">
        <f t="shared" si="6"/>
        <v>63.732999999999997</v>
      </c>
      <c r="M168" s="69">
        <v>0</v>
      </c>
      <c r="N168" s="67">
        <f t="shared" si="7"/>
        <v>0</v>
      </c>
      <c r="O168" s="65">
        <v>104.91748515562</v>
      </c>
      <c r="P168" s="65">
        <v>104.9174852</v>
      </c>
      <c r="Q168" s="8">
        <f t="shared" si="8"/>
        <v>6686.7060842515993</v>
      </c>
    </row>
    <row r="169" spans="1:17" x14ac:dyDescent="0.35">
      <c r="A169" s="62">
        <v>980489698</v>
      </c>
      <c r="B169" s="63" t="s">
        <v>367</v>
      </c>
      <c r="C169" s="62">
        <v>2020</v>
      </c>
      <c r="D169" s="62">
        <v>66</v>
      </c>
      <c r="E169" s="63" t="s">
        <v>23</v>
      </c>
      <c r="F169" s="62">
        <v>150</v>
      </c>
      <c r="G169" s="63" t="s">
        <v>22</v>
      </c>
      <c r="H169" s="63" t="s">
        <v>21</v>
      </c>
      <c r="I169" s="62">
        <v>100</v>
      </c>
      <c r="J169" s="62">
        <v>100</v>
      </c>
      <c r="K169" s="69">
        <v>68.314700000000002</v>
      </c>
      <c r="L169" s="67">
        <f t="shared" si="6"/>
        <v>68.314700000000002</v>
      </c>
      <c r="M169" s="69">
        <v>0</v>
      </c>
      <c r="N169" s="67">
        <f t="shared" si="7"/>
        <v>0</v>
      </c>
      <c r="O169" s="65">
        <v>102.77911180157299</v>
      </c>
      <c r="P169" s="65">
        <v>102.7791118</v>
      </c>
      <c r="Q169" s="8">
        <f t="shared" si="8"/>
        <v>7021.32418888346</v>
      </c>
    </row>
    <row r="170" spans="1:17" x14ac:dyDescent="0.35">
      <c r="A170" s="62">
        <v>980489698</v>
      </c>
      <c r="B170" s="63" t="s">
        <v>367</v>
      </c>
      <c r="C170" s="62">
        <v>2020</v>
      </c>
      <c r="D170" s="62">
        <v>66</v>
      </c>
      <c r="E170" s="63" t="s">
        <v>23</v>
      </c>
      <c r="F170" s="62">
        <v>120</v>
      </c>
      <c r="G170" s="63" t="s">
        <v>22</v>
      </c>
      <c r="H170" s="63" t="s">
        <v>21</v>
      </c>
      <c r="I170" s="62">
        <v>100</v>
      </c>
      <c r="J170" s="62">
        <v>100</v>
      </c>
      <c r="K170" s="69">
        <v>101.97239999999999</v>
      </c>
      <c r="L170" s="67">
        <f t="shared" si="6"/>
        <v>101.97239999999999</v>
      </c>
      <c r="M170" s="69">
        <v>0</v>
      </c>
      <c r="N170" s="67">
        <f t="shared" si="7"/>
        <v>0</v>
      </c>
      <c r="O170" s="65">
        <v>100.703021166575</v>
      </c>
      <c r="P170" s="65">
        <v>100.70302119999999</v>
      </c>
      <c r="Q170" s="8">
        <f t="shared" si="8"/>
        <v>10268.92875901488</v>
      </c>
    </row>
    <row r="171" spans="1:17" x14ac:dyDescent="0.35">
      <c r="A171" s="62">
        <v>980489698</v>
      </c>
      <c r="B171" s="63" t="s">
        <v>367</v>
      </c>
      <c r="C171" s="62">
        <v>2020</v>
      </c>
      <c r="D171" s="62">
        <v>66</v>
      </c>
      <c r="E171" s="63" t="s">
        <v>23</v>
      </c>
      <c r="F171" s="62">
        <v>95</v>
      </c>
      <c r="G171" s="63" t="s">
        <v>22</v>
      </c>
      <c r="H171" s="63" t="s">
        <v>21</v>
      </c>
      <c r="I171" s="62">
        <v>100</v>
      </c>
      <c r="J171" s="62">
        <v>100</v>
      </c>
      <c r="K171" s="69">
        <v>54.92</v>
      </c>
      <c r="L171" s="67">
        <f t="shared" si="6"/>
        <v>54.92</v>
      </c>
      <c r="M171" s="75"/>
      <c r="N171" s="67">
        <f t="shared" si="7"/>
        <v>0</v>
      </c>
      <c r="O171" s="65">
        <v>98.687399190849803</v>
      </c>
      <c r="P171" s="65">
        <v>98.687399189999994</v>
      </c>
      <c r="Q171" s="8">
        <f t="shared" si="8"/>
        <v>5419.9119635147999</v>
      </c>
    </row>
    <row r="172" spans="1:17" x14ac:dyDescent="0.35">
      <c r="A172" s="62">
        <v>980489698</v>
      </c>
      <c r="B172" s="63" t="s">
        <v>367</v>
      </c>
      <c r="C172" s="62">
        <v>2020</v>
      </c>
      <c r="D172" s="62">
        <v>66</v>
      </c>
      <c r="E172" s="63" t="s">
        <v>23</v>
      </c>
      <c r="F172" s="62">
        <v>70</v>
      </c>
      <c r="G172" s="63" t="s">
        <v>22</v>
      </c>
      <c r="H172" s="63" t="s">
        <v>21</v>
      </c>
      <c r="I172" s="62">
        <v>100</v>
      </c>
      <c r="J172" s="62">
        <v>100</v>
      </c>
      <c r="K172" s="69">
        <v>260.35000000000002</v>
      </c>
      <c r="L172" s="67">
        <f t="shared" si="6"/>
        <v>260.35000000000002</v>
      </c>
      <c r="M172" s="75"/>
      <c r="N172" s="67">
        <f t="shared" si="7"/>
        <v>0</v>
      </c>
      <c r="O172" s="65">
        <v>96.671777215124294</v>
      </c>
      <c r="P172" s="65">
        <v>96.671777219999996</v>
      </c>
      <c r="Q172" s="8">
        <f t="shared" si="8"/>
        <v>25168.497199227</v>
      </c>
    </row>
    <row r="173" spans="1:17" x14ac:dyDescent="0.35">
      <c r="A173" s="62">
        <v>918312730</v>
      </c>
      <c r="B173" s="63" t="s">
        <v>368</v>
      </c>
      <c r="C173" s="62">
        <v>2020</v>
      </c>
      <c r="D173" s="62">
        <v>66</v>
      </c>
      <c r="E173" s="63" t="s">
        <v>23</v>
      </c>
      <c r="F173" s="62">
        <v>150</v>
      </c>
      <c r="G173" s="63" t="s">
        <v>22</v>
      </c>
      <c r="H173" s="63" t="s">
        <v>21</v>
      </c>
      <c r="I173" s="62">
        <v>100</v>
      </c>
      <c r="J173" s="62">
        <v>100</v>
      </c>
      <c r="K173" s="69">
        <v>9.1</v>
      </c>
      <c r="L173" s="67">
        <f t="shared" si="6"/>
        <v>9.1</v>
      </c>
      <c r="M173" s="75"/>
      <c r="N173" s="67">
        <f t="shared" si="7"/>
        <v>0</v>
      </c>
      <c r="O173" s="65">
        <v>102.77911180157299</v>
      </c>
      <c r="P173" s="65">
        <v>102.7791118</v>
      </c>
      <c r="Q173" s="8">
        <f t="shared" si="8"/>
        <v>935.28991737999991</v>
      </c>
    </row>
    <row r="174" spans="1:17" x14ac:dyDescent="0.35">
      <c r="A174" s="62">
        <v>918312730</v>
      </c>
      <c r="B174" s="63" t="s">
        <v>368</v>
      </c>
      <c r="C174" s="62">
        <v>2020</v>
      </c>
      <c r="D174" s="62">
        <v>66</v>
      </c>
      <c r="E174" s="63" t="s">
        <v>23</v>
      </c>
      <c r="F174" s="62">
        <v>95</v>
      </c>
      <c r="G174" s="63" t="s">
        <v>22</v>
      </c>
      <c r="H174" s="63" t="s">
        <v>21</v>
      </c>
      <c r="I174" s="62">
        <v>100</v>
      </c>
      <c r="J174" s="62">
        <v>100</v>
      </c>
      <c r="K174" s="69">
        <v>45.17</v>
      </c>
      <c r="L174" s="67">
        <f t="shared" si="6"/>
        <v>45.17</v>
      </c>
      <c r="M174" s="75"/>
      <c r="N174" s="67">
        <f t="shared" si="7"/>
        <v>0</v>
      </c>
      <c r="O174" s="65">
        <v>98.687399190849803</v>
      </c>
      <c r="P174" s="65">
        <v>98.687399189999994</v>
      </c>
      <c r="Q174" s="8">
        <f t="shared" si="8"/>
        <v>4457.7098214122998</v>
      </c>
    </row>
    <row r="175" spans="1:17" x14ac:dyDescent="0.35">
      <c r="A175" s="62">
        <v>918312730</v>
      </c>
      <c r="B175" s="63" t="s">
        <v>368</v>
      </c>
      <c r="C175" s="62">
        <v>2020</v>
      </c>
      <c r="D175" s="62">
        <v>66</v>
      </c>
      <c r="E175" s="63" t="s">
        <v>23</v>
      </c>
      <c r="F175" s="62">
        <v>70</v>
      </c>
      <c r="G175" s="63" t="s">
        <v>22</v>
      </c>
      <c r="H175" s="63" t="s">
        <v>21</v>
      </c>
      <c r="I175" s="62">
        <v>100</v>
      </c>
      <c r="J175" s="62">
        <v>100</v>
      </c>
      <c r="K175" s="69">
        <v>19.82</v>
      </c>
      <c r="L175" s="67">
        <f t="shared" si="6"/>
        <v>19.82</v>
      </c>
      <c r="M175" s="75"/>
      <c r="N175" s="67">
        <f t="shared" si="7"/>
        <v>0</v>
      </c>
      <c r="O175" s="65">
        <v>96.671777215124294</v>
      </c>
      <c r="P175" s="65">
        <v>96.671777219999996</v>
      </c>
      <c r="Q175" s="8">
        <f t="shared" si="8"/>
        <v>1916.0346245004</v>
      </c>
    </row>
    <row r="176" spans="1:17" x14ac:dyDescent="0.35">
      <c r="A176" s="62">
        <v>981915550</v>
      </c>
      <c r="B176" s="63" t="s">
        <v>369</v>
      </c>
      <c r="C176" s="62">
        <v>2020</v>
      </c>
      <c r="D176" s="62">
        <v>132</v>
      </c>
      <c r="E176" s="63" t="s">
        <v>19</v>
      </c>
      <c r="F176" s="62">
        <v>243</v>
      </c>
      <c r="G176" s="63" t="s">
        <v>20</v>
      </c>
      <c r="H176" s="63" t="s">
        <v>24</v>
      </c>
      <c r="I176" s="62">
        <v>100</v>
      </c>
      <c r="J176" s="62">
        <v>100</v>
      </c>
      <c r="K176" s="69">
        <v>10</v>
      </c>
      <c r="L176" s="67">
        <f t="shared" si="6"/>
        <v>10</v>
      </c>
      <c r="M176" s="69">
        <v>10</v>
      </c>
      <c r="N176" s="67">
        <f t="shared" si="7"/>
        <v>10</v>
      </c>
      <c r="O176" s="65">
        <v>303.81092481374202</v>
      </c>
      <c r="P176" s="65">
        <v>281.24334770000002</v>
      </c>
      <c r="Q176" s="8">
        <f t="shared" si="8"/>
        <v>3038.1092481374203</v>
      </c>
    </row>
    <row r="177" spans="1:17" x14ac:dyDescent="0.35">
      <c r="A177" s="62">
        <v>981915550</v>
      </c>
      <c r="B177" s="63" t="s">
        <v>369</v>
      </c>
      <c r="C177" s="62">
        <v>2020</v>
      </c>
      <c r="D177" s="62">
        <v>132</v>
      </c>
      <c r="E177" s="63" t="s">
        <v>19</v>
      </c>
      <c r="F177" s="62">
        <v>329</v>
      </c>
      <c r="G177" s="63" t="s">
        <v>20</v>
      </c>
      <c r="H177" s="63" t="s">
        <v>21</v>
      </c>
      <c r="I177" s="62">
        <v>100</v>
      </c>
      <c r="J177" s="62">
        <v>100</v>
      </c>
      <c r="K177" s="69">
        <v>9.9909999999999997</v>
      </c>
      <c r="L177" s="67">
        <f t="shared" si="6"/>
        <v>9.9909999999999997</v>
      </c>
      <c r="M177" s="69">
        <v>9.99</v>
      </c>
      <c r="N177" s="67">
        <f t="shared" si="7"/>
        <v>9.99</v>
      </c>
      <c r="O177" s="65">
        <v>265.44604379846197</v>
      </c>
      <c r="P177" s="65">
        <v>242.2014394</v>
      </c>
      <c r="Q177" s="8">
        <f t="shared" si="8"/>
        <v>2652.0481789860346</v>
      </c>
    </row>
    <row r="178" spans="1:17" x14ac:dyDescent="0.35">
      <c r="A178" s="62">
        <v>981915550</v>
      </c>
      <c r="B178" s="63" t="s">
        <v>369</v>
      </c>
      <c r="C178" s="62">
        <v>2020</v>
      </c>
      <c r="D178" s="62">
        <v>132</v>
      </c>
      <c r="E178" s="63" t="s">
        <v>19</v>
      </c>
      <c r="F178" s="62">
        <v>243</v>
      </c>
      <c r="G178" s="63" t="s">
        <v>20</v>
      </c>
      <c r="H178" s="63" t="s">
        <v>21</v>
      </c>
      <c r="I178" s="62">
        <v>100</v>
      </c>
      <c r="J178" s="62">
        <v>100</v>
      </c>
      <c r="K178" s="69">
        <v>49.81</v>
      </c>
      <c r="L178" s="67">
        <f t="shared" si="6"/>
        <v>49.81</v>
      </c>
      <c r="M178" s="69">
        <v>49.81</v>
      </c>
      <c r="N178" s="67">
        <f t="shared" si="7"/>
        <v>49.81</v>
      </c>
      <c r="O178" s="65">
        <v>258.675770678118</v>
      </c>
      <c r="P178" s="65">
        <v>236.10819359999999</v>
      </c>
      <c r="Q178" s="8">
        <f t="shared" si="8"/>
        <v>12884.640137477058</v>
      </c>
    </row>
    <row r="179" spans="1:17" x14ac:dyDescent="0.35">
      <c r="A179" s="62">
        <v>981915550</v>
      </c>
      <c r="B179" s="63" t="s">
        <v>369</v>
      </c>
      <c r="C179" s="62">
        <v>2020</v>
      </c>
      <c r="D179" s="62">
        <v>132</v>
      </c>
      <c r="E179" s="63" t="s">
        <v>19</v>
      </c>
      <c r="F179" s="62">
        <v>120</v>
      </c>
      <c r="G179" s="63" t="s">
        <v>20</v>
      </c>
      <c r="H179" s="63" t="s">
        <v>21</v>
      </c>
      <c r="I179" s="62">
        <v>100</v>
      </c>
      <c r="J179" s="62">
        <v>100</v>
      </c>
      <c r="K179" s="69">
        <v>8.3000000000000007</v>
      </c>
      <c r="L179" s="67">
        <f t="shared" si="6"/>
        <v>8.3000000000000007</v>
      </c>
      <c r="M179" s="69">
        <v>8.3000000000000007</v>
      </c>
      <c r="N179" s="67">
        <f t="shared" si="7"/>
        <v>8.3000000000000007</v>
      </c>
      <c r="O179" s="65">
        <v>245.52960927939299</v>
      </c>
      <c r="P179" s="65">
        <v>224.2766484</v>
      </c>
      <c r="Q179" s="8">
        <f t="shared" si="8"/>
        <v>2037.8957570189621</v>
      </c>
    </row>
    <row r="180" spans="1:17" x14ac:dyDescent="0.35">
      <c r="A180" s="62">
        <v>981915550</v>
      </c>
      <c r="B180" s="63" t="s">
        <v>369</v>
      </c>
      <c r="C180" s="62">
        <v>2020</v>
      </c>
      <c r="D180" s="62">
        <v>132</v>
      </c>
      <c r="E180" s="63" t="s">
        <v>19</v>
      </c>
      <c r="F180" s="62">
        <v>95</v>
      </c>
      <c r="G180" s="63" t="s">
        <v>20</v>
      </c>
      <c r="H180" s="63" t="s">
        <v>21</v>
      </c>
      <c r="I180" s="62">
        <v>100</v>
      </c>
      <c r="J180" s="62">
        <v>100</v>
      </c>
      <c r="K180" s="69">
        <v>79.760000000000005</v>
      </c>
      <c r="L180" s="67">
        <f t="shared" si="6"/>
        <v>79.760000000000005</v>
      </c>
      <c r="M180" s="69">
        <v>79.760000000000005</v>
      </c>
      <c r="N180" s="67">
        <f t="shared" si="7"/>
        <v>79.760000000000005</v>
      </c>
      <c r="O180" s="65">
        <v>239.15372100101101</v>
      </c>
      <c r="P180" s="65">
        <v>218.53834889999999</v>
      </c>
      <c r="Q180" s="8">
        <f t="shared" si="8"/>
        <v>19074.900787040639</v>
      </c>
    </row>
    <row r="181" spans="1:17" x14ac:dyDescent="0.35">
      <c r="A181" s="62">
        <v>981915550</v>
      </c>
      <c r="B181" s="63" t="s">
        <v>369</v>
      </c>
      <c r="C181" s="62">
        <v>2020</v>
      </c>
      <c r="D181" s="62">
        <v>132</v>
      </c>
      <c r="E181" s="63" t="s">
        <v>19</v>
      </c>
      <c r="F181" s="62">
        <v>243</v>
      </c>
      <c r="G181" s="63" t="s">
        <v>22</v>
      </c>
      <c r="H181" s="63" t="s">
        <v>21</v>
      </c>
      <c r="I181" s="62">
        <v>100</v>
      </c>
      <c r="J181" s="62">
        <v>100</v>
      </c>
      <c r="K181" s="69">
        <v>112.15300000000001</v>
      </c>
      <c r="L181" s="67">
        <f t="shared" si="6"/>
        <v>112.15300000000001</v>
      </c>
      <c r="M181" s="69">
        <v>112.12</v>
      </c>
      <c r="N181" s="67">
        <f t="shared" si="7"/>
        <v>112.12</v>
      </c>
      <c r="O181" s="65">
        <v>204.51809085322401</v>
      </c>
      <c r="P181" s="65">
        <v>181.95051380000001</v>
      </c>
      <c r="Q181" s="8">
        <f t="shared" si="8"/>
        <v>22936.572713418878</v>
      </c>
    </row>
    <row r="182" spans="1:17" x14ac:dyDescent="0.35">
      <c r="A182" s="62">
        <v>981915550</v>
      </c>
      <c r="B182" s="63" t="s">
        <v>369</v>
      </c>
      <c r="C182" s="62">
        <v>2020</v>
      </c>
      <c r="D182" s="62">
        <v>132</v>
      </c>
      <c r="E182" s="63" t="s">
        <v>19</v>
      </c>
      <c r="F182" s="62">
        <v>150</v>
      </c>
      <c r="G182" s="63" t="s">
        <v>22</v>
      </c>
      <c r="H182" s="63" t="s">
        <v>21</v>
      </c>
      <c r="I182" s="62">
        <v>100</v>
      </c>
      <c r="J182" s="62">
        <v>100</v>
      </c>
      <c r="K182" s="69">
        <v>3.26</v>
      </c>
      <c r="L182" s="67">
        <f t="shared" si="6"/>
        <v>3.26</v>
      </c>
      <c r="M182" s="69">
        <v>3.26</v>
      </c>
      <c r="N182" s="67">
        <f t="shared" si="7"/>
        <v>3.26</v>
      </c>
      <c r="O182" s="65">
        <v>199.47872898371301</v>
      </c>
      <c r="P182" s="65">
        <v>177.56845999999999</v>
      </c>
      <c r="Q182" s="8">
        <f t="shared" si="8"/>
        <v>650.30065648690436</v>
      </c>
    </row>
    <row r="183" spans="1:17" x14ac:dyDescent="0.35">
      <c r="A183" s="62">
        <v>981915550</v>
      </c>
      <c r="B183" s="63" t="s">
        <v>369</v>
      </c>
      <c r="C183" s="62">
        <v>2020</v>
      </c>
      <c r="D183" s="62">
        <v>132</v>
      </c>
      <c r="E183" s="63" t="s">
        <v>19</v>
      </c>
      <c r="F183" s="62">
        <v>120</v>
      </c>
      <c r="G183" s="63" t="s">
        <v>22</v>
      </c>
      <c r="H183" s="63" t="s">
        <v>21</v>
      </c>
      <c r="I183" s="62">
        <v>100</v>
      </c>
      <c r="J183" s="62">
        <v>100</v>
      </c>
      <c r="K183" s="69">
        <v>59.48</v>
      </c>
      <c r="L183" s="67">
        <f t="shared" si="6"/>
        <v>59.48</v>
      </c>
      <c r="M183" s="69">
        <v>59.48</v>
      </c>
      <c r="N183" s="67">
        <f t="shared" si="7"/>
        <v>59.48</v>
      </c>
      <c r="O183" s="65">
        <v>194.43936711420099</v>
      </c>
      <c r="P183" s="65">
        <v>173.18640619999999</v>
      </c>
      <c r="Q183" s="8">
        <f t="shared" si="8"/>
        <v>11565.253555952675</v>
      </c>
    </row>
    <row r="184" spans="1:17" x14ac:dyDescent="0.35">
      <c r="A184" s="62">
        <v>981915550</v>
      </c>
      <c r="B184" s="63" t="s">
        <v>369</v>
      </c>
      <c r="C184" s="62">
        <v>2020</v>
      </c>
      <c r="D184" s="62">
        <v>132</v>
      </c>
      <c r="E184" s="63" t="s">
        <v>23</v>
      </c>
      <c r="F184" s="62">
        <v>243</v>
      </c>
      <c r="G184" s="63" t="s">
        <v>22</v>
      </c>
      <c r="H184" s="63" t="s">
        <v>21</v>
      </c>
      <c r="I184" s="62">
        <v>100</v>
      </c>
      <c r="J184" s="62">
        <v>100</v>
      </c>
      <c r="K184" s="69">
        <v>65.349999999999994</v>
      </c>
      <c r="L184" s="67">
        <f t="shared" si="6"/>
        <v>65.349999999999994</v>
      </c>
      <c r="M184" s="69">
        <v>44.51</v>
      </c>
      <c r="N184" s="67">
        <f t="shared" si="7"/>
        <v>44.51</v>
      </c>
      <c r="O184" s="65">
        <v>136.44370498843699</v>
      </c>
      <c r="P184" s="65">
        <v>122.9510478</v>
      </c>
      <c r="Q184" s="8">
        <f t="shared" si="8"/>
        <v>8635.4091451873301</v>
      </c>
    </row>
    <row r="185" spans="1:17" x14ac:dyDescent="0.35">
      <c r="A185" s="62">
        <v>981915550</v>
      </c>
      <c r="B185" s="63" t="s">
        <v>369</v>
      </c>
      <c r="C185" s="62">
        <v>2020</v>
      </c>
      <c r="D185" s="62">
        <v>132</v>
      </c>
      <c r="E185" s="63" t="s">
        <v>23</v>
      </c>
      <c r="F185" s="62">
        <v>150</v>
      </c>
      <c r="G185" s="63" t="s">
        <v>22</v>
      </c>
      <c r="H185" s="63" t="s">
        <v>21</v>
      </c>
      <c r="I185" s="62">
        <v>100</v>
      </c>
      <c r="J185" s="62">
        <v>100</v>
      </c>
      <c r="K185" s="69">
        <v>2.1</v>
      </c>
      <c r="L185" s="67">
        <f t="shared" si="6"/>
        <v>2.1</v>
      </c>
      <c r="M185" s="69">
        <v>2.1</v>
      </c>
      <c r="N185" s="67">
        <f t="shared" si="7"/>
        <v>2.1</v>
      </c>
      <c r="O185" s="65">
        <v>133.43078154217099</v>
      </c>
      <c r="P185" s="65">
        <v>120.3311144</v>
      </c>
      <c r="Q185" s="8">
        <f t="shared" si="8"/>
        <v>280.20464123855908</v>
      </c>
    </row>
    <row r="186" spans="1:17" x14ac:dyDescent="0.35">
      <c r="A186" s="62">
        <v>981915550</v>
      </c>
      <c r="B186" s="63" t="s">
        <v>369</v>
      </c>
      <c r="C186" s="62">
        <v>2020</v>
      </c>
      <c r="D186" s="62">
        <v>132</v>
      </c>
      <c r="E186" s="63" t="s">
        <v>23</v>
      </c>
      <c r="F186" s="62">
        <v>95</v>
      </c>
      <c r="G186" s="63" t="s">
        <v>22</v>
      </c>
      <c r="H186" s="63" t="s">
        <v>21</v>
      </c>
      <c r="I186" s="62">
        <v>100</v>
      </c>
      <c r="J186" s="62">
        <v>100</v>
      </c>
      <c r="K186" s="69">
        <v>24.472000000000001</v>
      </c>
      <c r="L186" s="67">
        <f t="shared" si="6"/>
        <v>24.472000000000001</v>
      </c>
      <c r="M186" s="69">
        <v>5.4160000000000004</v>
      </c>
      <c r="N186" s="67">
        <f t="shared" si="7"/>
        <v>5.4160000000000004</v>
      </c>
      <c r="O186" s="65">
        <v>115.169845524373</v>
      </c>
      <c r="P186" s="65">
        <v>115.16984549999999</v>
      </c>
      <c r="Q186" s="8">
        <f t="shared" si="8"/>
        <v>2818.4364592080042</v>
      </c>
    </row>
    <row r="187" spans="1:17" x14ac:dyDescent="0.35">
      <c r="A187" s="62">
        <v>981915550</v>
      </c>
      <c r="B187" s="63" t="s">
        <v>369</v>
      </c>
      <c r="C187" s="62">
        <v>2020</v>
      </c>
      <c r="D187" s="62">
        <v>66</v>
      </c>
      <c r="E187" s="63" t="s">
        <v>19</v>
      </c>
      <c r="F187" s="62">
        <v>329</v>
      </c>
      <c r="G187" s="63" t="s">
        <v>20</v>
      </c>
      <c r="H187" s="63" t="s">
        <v>21</v>
      </c>
      <c r="I187" s="62">
        <v>100</v>
      </c>
      <c r="J187" s="62">
        <v>100</v>
      </c>
      <c r="K187" s="69">
        <v>17.637</v>
      </c>
      <c r="L187" s="67">
        <f t="shared" si="6"/>
        <v>17.637</v>
      </c>
      <c r="M187" s="69">
        <v>17.62</v>
      </c>
      <c r="N187" s="67">
        <f t="shared" si="7"/>
        <v>17.62</v>
      </c>
      <c r="O187" s="65">
        <v>230.05850161197301</v>
      </c>
      <c r="P187" s="65">
        <v>210.2026515</v>
      </c>
      <c r="Q187" s="8">
        <f t="shared" si="8"/>
        <v>4057.2042434784648</v>
      </c>
    </row>
    <row r="188" spans="1:17" x14ac:dyDescent="0.35">
      <c r="A188" s="62">
        <v>981915550</v>
      </c>
      <c r="B188" s="63" t="s">
        <v>369</v>
      </c>
      <c r="C188" s="62">
        <v>2020</v>
      </c>
      <c r="D188" s="62">
        <v>66</v>
      </c>
      <c r="E188" s="63" t="s">
        <v>19</v>
      </c>
      <c r="F188" s="62">
        <v>243</v>
      </c>
      <c r="G188" s="63" t="s">
        <v>20</v>
      </c>
      <c r="H188" s="63" t="s">
        <v>21</v>
      </c>
      <c r="I188" s="62">
        <v>100</v>
      </c>
      <c r="J188" s="62">
        <v>100</v>
      </c>
      <c r="K188" s="69">
        <v>0.93</v>
      </c>
      <c r="L188" s="67">
        <f t="shared" si="6"/>
        <v>0.93</v>
      </c>
      <c r="M188" s="69">
        <v>0.93</v>
      </c>
      <c r="N188" s="67">
        <f t="shared" si="7"/>
        <v>0.93</v>
      </c>
      <c r="O188" s="65">
        <v>224.27524428346899</v>
      </c>
      <c r="P188" s="65">
        <v>204.99771989999999</v>
      </c>
      <c r="Q188" s="8">
        <f t="shared" si="8"/>
        <v>208.57597718362618</v>
      </c>
    </row>
    <row r="189" spans="1:17" x14ac:dyDescent="0.35">
      <c r="A189" s="62">
        <v>981915550</v>
      </c>
      <c r="B189" s="63" t="s">
        <v>369</v>
      </c>
      <c r="C189" s="62">
        <v>2020</v>
      </c>
      <c r="D189" s="62">
        <v>66</v>
      </c>
      <c r="E189" s="63" t="s">
        <v>19</v>
      </c>
      <c r="F189" s="62">
        <v>95</v>
      </c>
      <c r="G189" s="63" t="s">
        <v>20</v>
      </c>
      <c r="H189" s="63" t="s">
        <v>21</v>
      </c>
      <c r="I189" s="62">
        <v>100</v>
      </c>
      <c r="J189" s="62">
        <v>100</v>
      </c>
      <c r="K189" s="69">
        <v>3.375</v>
      </c>
      <c r="L189" s="67">
        <f t="shared" si="6"/>
        <v>3.375</v>
      </c>
      <c r="M189" s="69">
        <v>3.37</v>
      </c>
      <c r="N189" s="67">
        <f t="shared" si="7"/>
        <v>3.37</v>
      </c>
      <c r="O189" s="65">
        <v>207.916656935784</v>
      </c>
      <c r="P189" s="65">
        <v>190.27499119999999</v>
      </c>
      <c r="Q189" s="8">
        <f t="shared" si="8"/>
        <v>701.63050882959215</v>
      </c>
    </row>
    <row r="190" spans="1:17" x14ac:dyDescent="0.35">
      <c r="A190" s="62">
        <v>981915550</v>
      </c>
      <c r="B190" s="63" t="s">
        <v>369</v>
      </c>
      <c r="C190" s="62">
        <v>2020</v>
      </c>
      <c r="D190" s="62">
        <v>66</v>
      </c>
      <c r="E190" s="63" t="s">
        <v>19</v>
      </c>
      <c r="F190" s="62">
        <v>70</v>
      </c>
      <c r="G190" s="63" t="s">
        <v>20</v>
      </c>
      <c r="H190" s="63" t="s">
        <v>21</v>
      </c>
      <c r="I190" s="62">
        <v>100</v>
      </c>
      <c r="J190" s="62">
        <v>100</v>
      </c>
      <c r="K190" s="69">
        <v>32.06</v>
      </c>
      <c r="L190" s="67">
        <f t="shared" si="6"/>
        <v>32.06</v>
      </c>
      <c r="M190" s="69">
        <v>32.06</v>
      </c>
      <c r="N190" s="67">
        <f t="shared" si="7"/>
        <v>32.06</v>
      </c>
      <c r="O190" s="65">
        <v>202.62415722771101</v>
      </c>
      <c r="P190" s="65">
        <v>185.5117415</v>
      </c>
      <c r="Q190" s="8">
        <f t="shared" si="8"/>
        <v>6496.1304807204151</v>
      </c>
    </row>
    <row r="191" spans="1:17" x14ac:dyDescent="0.35">
      <c r="A191" s="62">
        <v>981915550</v>
      </c>
      <c r="B191" s="63" t="s">
        <v>369</v>
      </c>
      <c r="C191" s="62">
        <v>2020</v>
      </c>
      <c r="D191" s="62">
        <v>66</v>
      </c>
      <c r="E191" s="63" t="s">
        <v>23</v>
      </c>
      <c r="F191" s="62">
        <v>243</v>
      </c>
      <c r="G191" s="63" t="s">
        <v>20</v>
      </c>
      <c r="H191" s="63" t="s">
        <v>21</v>
      </c>
      <c r="I191" s="62">
        <v>100</v>
      </c>
      <c r="J191" s="62">
        <v>100</v>
      </c>
      <c r="K191" s="69">
        <v>1.2</v>
      </c>
      <c r="L191" s="67">
        <f t="shared" si="6"/>
        <v>1.2</v>
      </c>
      <c r="M191" s="69">
        <v>1.2</v>
      </c>
      <c r="N191" s="67">
        <f t="shared" si="7"/>
        <v>1.2</v>
      </c>
      <c r="O191" s="65">
        <v>143.12622773343</v>
      </c>
      <c r="P191" s="65">
        <v>132.11360500000001</v>
      </c>
      <c r="Q191" s="8">
        <f t="shared" si="8"/>
        <v>171.75147328011599</v>
      </c>
    </row>
    <row r="192" spans="1:17" x14ac:dyDescent="0.35">
      <c r="A192" s="62">
        <v>981915550</v>
      </c>
      <c r="B192" s="63" t="s">
        <v>369</v>
      </c>
      <c r="C192" s="62">
        <v>2020</v>
      </c>
      <c r="D192" s="62">
        <v>66</v>
      </c>
      <c r="E192" s="63" t="s">
        <v>23</v>
      </c>
      <c r="F192" s="62">
        <v>150</v>
      </c>
      <c r="G192" s="63" t="s">
        <v>20</v>
      </c>
      <c r="H192" s="63" t="s">
        <v>21</v>
      </c>
      <c r="I192" s="62">
        <v>100</v>
      </c>
      <c r="J192" s="62">
        <v>100</v>
      </c>
      <c r="K192" s="69">
        <v>31.9</v>
      </c>
      <c r="L192" s="67">
        <f t="shared" si="6"/>
        <v>31.9</v>
      </c>
      <c r="M192" s="69">
        <v>31.9</v>
      </c>
      <c r="N192" s="67">
        <f t="shared" si="7"/>
        <v>31.9</v>
      </c>
      <c r="O192" s="65">
        <v>139.91866770235899</v>
      </c>
      <c r="P192" s="65">
        <v>129.2268009</v>
      </c>
      <c r="Q192" s="8">
        <f t="shared" si="8"/>
        <v>4463.4054997052517</v>
      </c>
    </row>
    <row r="193" spans="1:17" x14ac:dyDescent="0.35">
      <c r="A193" s="62">
        <v>981915550</v>
      </c>
      <c r="B193" s="63" t="s">
        <v>369</v>
      </c>
      <c r="C193" s="62">
        <v>2020</v>
      </c>
      <c r="D193" s="62">
        <v>66</v>
      </c>
      <c r="E193" s="63" t="s">
        <v>23</v>
      </c>
      <c r="F193" s="62">
        <v>95</v>
      </c>
      <c r="G193" s="63" t="s">
        <v>20</v>
      </c>
      <c r="H193" s="63" t="s">
        <v>21</v>
      </c>
      <c r="I193" s="62">
        <v>100</v>
      </c>
      <c r="J193" s="62">
        <v>100</v>
      </c>
      <c r="K193" s="69">
        <v>0.56999999999999995</v>
      </c>
      <c r="L193" s="67">
        <f t="shared" si="6"/>
        <v>0.56999999999999995</v>
      </c>
      <c r="M193" s="69">
        <v>0.56999999999999995</v>
      </c>
      <c r="N193" s="67">
        <f t="shared" si="7"/>
        <v>0.56999999999999995</v>
      </c>
      <c r="O193" s="65">
        <v>133.78109878627501</v>
      </c>
      <c r="P193" s="65">
        <v>123.70298889999999</v>
      </c>
      <c r="Q193" s="8">
        <f t="shared" si="8"/>
        <v>76.255226308176745</v>
      </c>
    </row>
    <row r="194" spans="1:17" x14ac:dyDescent="0.35">
      <c r="A194" s="62">
        <v>981915550</v>
      </c>
      <c r="B194" s="63" t="s">
        <v>369</v>
      </c>
      <c r="C194" s="62">
        <v>2020</v>
      </c>
      <c r="D194" s="62">
        <v>66</v>
      </c>
      <c r="E194" s="63" t="s">
        <v>23</v>
      </c>
      <c r="F194" s="62">
        <v>150</v>
      </c>
      <c r="G194" s="63" t="s">
        <v>22</v>
      </c>
      <c r="H194" s="63" t="s">
        <v>24</v>
      </c>
      <c r="I194" s="62">
        <v>100</v>
      </c>
      <c r="J194" s="62">
        <v>100</v>
      </c>
      <c r="K194" s="69">
        <v>3.4</v>
      </c>
      <c r="L194" s="67">
        <f t="shared" si="6"/>
        <v>3.4</v>
      </c>
      <c r="M194" s="69">
        <v>3.4</v>
      </c>
      <c r="N194" s="67">
        <f t="shared" si="7"/>
        <v>3.4</v>
      </c>
      <c r="O194" s="65">
        <v>134.85471211228</v>
      </c>
      <c r="P194" s="65">
        <v>124.1628453</v>
      </c>
      <c r="Q194" s="8">
        <f t="shared" si="8"/>
        <v>458.50602118175198</v>
      </c>
    </row>
    <row r="195" spans="1:17" x14ac:dyDescent="0.35">
      <c r="A195" s="62">
        <v>981915550</v>
      </c>
      <c r="B195" s="63" t="s">
        <v>369</v>
      </c>
      <c r="C195" s="62">
        <v>2020</v>
      </c>
      <c r="D195" s="62">
        <v>66</v>
      </c>
      <c r="E195" s="63" t="s">
        <v>19</v>
      </c>
      <c r="F195" s="62">
        <v>243</v>
      </c>
      <c r="G195" s="63" t="s">
        <v>22</v>
      </c>
      <c r="H195" s="63" t="s">
        <v>21</v>
      </c>
      <c r="I195" s="62">
        <v>100</v>
      </c>
      <c r="J195" s="62">
        <v>100</v>
      </c>
      <c r="K195" s="69">
        <v>3.45</v>
      </c>
      <c r="L195" s="67">
        <f t="shared" ref="L195:L258" si="9">K195*0.5*(I195/100+J195/100)</f>
        <v>3.45</v>
      </c>
      <c r="M195" s="69">
        <v>3.45</v>
      </c>
      <c r="N195" s="67">
        <f t="shared" ref="N195:N258" si="10">M195*0.5*(I195/100+J195/100)</f>
        <v>3.45</v>
      </c>
      <c r="O195" s="65">
        <v>177.79435395066</v>
      </c>
      <c r="P195" s="65">
        <v>158.5168295</v>
      </c>
      <c r="Q195" s="8">
        <f t="shared" ref="Q195:Q258" si="11">(L195-N195)*P195+(N195*O195)</f>
        <v>613.39052112977697</v>
      </c>
    </row>
    <row r="196" spans="1:17" x14ac:dyDescent="0.35">
      <c r="A196" s="62">
        <v>981915550</v>
      </c>
      <c r="B196" s="63" t="s">
        <v>369</v>
      </c>
      <c r="C196" s="62">
        <v>2020</v>
      </c>
      <c r="D196" s="62">
        <v>66</v>
      </c>
      <c r="E196" s="63" t="s">
        <v>19</v>
      </c>
      <c r="F196" s="62">
        <v>120</v>
      </c>
      <c r="G196" s="63" t="s">
        <v>22</v>
      </c>
      <c r="H196" s="63" t="s">
        <v>21</v>
      </c>
      <c r="I196" s="62">
        <v>100</v>
      </c>
      <c r="J196" s="62">
        <v>100</v>
      </c>
      <c r="K196" s="69">
        <v>33.729999999999997</v>
      </c>
      <c r="L196" s="67">
        <f t="shared" si="9"/>
        <v>33.729999999999997</v>
      </c>
      <c r="M196" s="69">
        <v>33.729999999999997</v>
      </c>
      <c r="N196" s="67">
        <f t="shared" si="10"/>
        <v>33.729999999999997</v>
      </c>
      <c r="O196" s="65">
        <v>169.31035342695799</v>
      </c>
      <c r="P196" s="65">
        <v>151.1394378</v>
      </c>
      <c r="Q196" s="8">
        <f t="shared" si="11"/>
        <v>5710.8382210912923</v>
      </c>
    </row>
    <row r="197" spans="1:17" x14ac:dyDescent="0.35">
      <c r="A197" s="62">
        <v>981915550</v>
      </c>
      <c r="B197" s="63" t="s">
        <v>369</v>
      </c>
      <c r="C197" s="62">
        <v>2020</v>
      </c>
      <c r="D197" s="62">
        <v>66</v>
      </c>
      <c r="E197" s="63" t="s">
        <v>19</v>
      </c>
      <c r="F197" s="62">
        <v>95</v>
      </c>
      <c r="G197" s="63" t="s">
        <v>22</v>
      </c>
      <c r="H197" s="63" t="s">
        <v>21</v>
      </c>
      <c r="I197" s="62">
        <v>100</v>
      </c>
      <c r="J197" s="62">
        <v>100</v>
      </c>
      <c r="K197" s="69">
        <v>20.097999999999999</v>
      </c>
      <c r="L197" s="67">
        <f t="shared" si="9"/>
        <v>20.097999999999999</v>
      </c>
      <c r="M197" s="69">
        <v>20.097999999999999</v>
      </c>
      <c r="N197" s="67">
        <f t="shared" si="10"/>
        <v>20.097999999999999</v>
      </c>
      <c r="O197" s="65">
        <v>165.25277031743499</v>
      </c>
      <c r="P197" s="65">
        <v>147.6111046</v>
      </c>
      <c r="Q197" s="8">
        <f t="shared" si="11"/>
        <v>3321.2501778398082</v>
      </c>
    </row>
    <row r="198" spans="1:17" x14ac:dyDescent="0.35">
      <c r="A198" s="62">
        <v>981915550</v>
      </c>
      <c r="B198" s="63" t="s">
        <v>369</v>
      </c>
      <c r="C198" s="62">
        <v>2020</v>
      </c>
      <c r="D198" s="62">
        <v>66</v>
      </c>
      <c r="E198" s="63" t="s">
        <v>19</v>
      </c>
      <c r="F198" s="62">
        <v>70</v>
      </c>
      <c r="G198" s="63" t="s">
        <v>22</v>
      </c>
      <c r="H198" s="63" t="s">
        <v>21</v>
      </c>
      <c r="I198" s="62">
        <v>100</v>
      </c>
      <c r="J198" s="62">
        <v>100</v>
      </c>
      <c r="K198" s="69">
        <v>49.204999999999998</v>
      </c>
      <c r="L198" s="67">
        <f t="shared" si="9"/>
        <v>49.204999999999998</v>
      </c>
      <c r="M198" s="69">
        <v>42.765000000000001</v>
      </c>
      <c r="N198" s="67">
        <f t="shared" si="10"/>
        <v>42.765000000000001</v>
      </c>
      <c r="O198" s="65">
        <v>161.195187207912</v>
      </c>
      <c r="P198" s="65">
        <v>144.08277150000001</v>
      </c>
      <c r="Q198" s="8">
        <f t="shared" si="11"/>
        <v>7821.4052294063567</v>
      </c>
    </row>
    <row r="199" spans="1:17" x14ac:dyDescent="0.35">
      <c r="A199" s="62">
        <v>981915550</v>
      </c>
      <c r="B199" s="63" t="s">
        <v>369</v>
      </c>
      <c r="C199" s="62">
        <v>2020</v>
      </c>
      <c r="D199" s="62">
        <v>66</v>
      </c>
      <c r="E199" s="63" t="s">
        <v>23</v>
      </c>
      <c r="F199" s="62">
        <v>243</v>
      </c>
      <c r="G199" s="63" t="s">
        <v>22</v>
      </c>
      <c r="H199" s="63" t="s">
        <v>21</v>
      </c>
      <c r="I199" s="62">
        <v>100</v>
      </c>
      <c r="J199" s="62">
        <v>100</v>
      </c>
      <c r="K199" s="69">
        <v>13.84</v>
      </c>
      <c r="L199" s="67">
        <f t="shared" si="9"/>
        <v>13.84</v>
      </c>
      <c r="M199" s="69">
        <v>13.84</v>
      </c>
      <c r="N199" s="67">
        <f t="shared" si="10"/>
        <v>13.84</v>
      </c>
      <c r="O199" s="65">
        <v>115.930107928963</v>
      </c>
      <c r="P199" s="65">
        <v>104.9174852</v>
      </c>
      <c r="Q199" s="8">
        <f t="shared" si="11"/>
        <v>1604.4726937368478</v>
      </c>
    </row>
    <row r="200" spans="1:17" x14ac:dyDescent="0.35">
      <c r="A200" s="62">
        <v>981915550</v>
      </c>
      <c r="B200" s="63" t="s">
        <v>369</v>
      </c>
      <c r="C200" s="62">
        <v>2020</v>
      </c>
      <c r="D200" s="62">
        <v>66</v>
      </c>
      <c r="E200" s="63" t="s">
        <v>23</v>
      </c>
      <c r="F200" s="62">
        <v>150</v>
      </c>
      <c r="G200" s="63" t="s">
        <v>22</v>
      </c>
      <c r="H200" s="63" t="s">
        <v>21</v>
      </c>
      <c r="I200" s="62">
        <v>100</v>
      </c>
      <c r="J200" s="62">
        <v>100</v>
      </c>
      <c r="K200" s="69">
        <v>0.73</v>
      </c>
      <c r="L200" s="67">
        <f t="shared" si="9"/>
        <v>0.73</v>
      </c>
      <c r="M200" s="69">
        <v>0.73</v>
      </c>
      <c r="N200" s="67">
        <f t="shared" si="10"/>
        <v>0.73</v>
      </c>
      <c r="O200" s="65">
        <v>113.470978571808</v>
      </c>
      <c r="P200" s="65">
        <v>102.7791118</v>
      </c>
      <c r="Q200" s="8">
        <f t="shared" si="11"/>
        <v>82.83381435741984</v>
      </c>
    </row>
    <row r="201" spans="1:17" x14ac:dyDescent="0.35">
      <c r="A201" s="62">
        <v>981915550</v>
      </c>
      <c r="B201" s="63" t="s">
        <v>369</v>
      </c>
      <c r="C201" s="62">
        <v>2020</v>
      </c>
      <c r="D201" s="62">
        <v>66</v>
      </c>
      <c r="E201" s="63" t="s">
        <v>23</v>
      </c>
      <c r="F201" s="62">
        <v>95</v>
      </c>
      <c r="G201" s="63" t="s">
        <v>22</v>
      </c>
      <c r="H201" s="63" t="s">
        <v>21</v>
      </c>
      <c r="I201" s="62">
        <v>100</v>
      </c>
      <c r="J201" s="62">
        <v>100</v>
      </c>
      <c r="K201" s="69">
        <v>0.48</v>
      </c>
      <c r="L201" s="67">
        <f t="shared" si="9"/>
        <v>0.48</v>
      </c>
      <c r="M201" s="69">
        <v>0.48</v>
      </c>
      <c r="N201" s="67">
        <f t="shared" si="10"/>
        <v>0.48</v>
      </c>
      <c r="O201" s="65">
        <v>108.76550906947701</v>
      </c>
      <c r="P201" s="65">
        <v>98.687399189999994</v>
      </c>
      <c r="Q201" s="8">
        <f t="shared" si="11"/>
        <v>52.207444353348961</v>
      </c>
    </row>
    <row r="202" spans="1:17" x14ac:dyDescent="0.35">
      <c r="A202" s="62">
        <v>981915550</v>
      </c>
      <c r="B202" s="63" t="s">
        <v>369</v>
      </c>
      <c r="C202" s="62">
        <v>2020</v>
      </c>
      <c r="D202" s="62">
        <v>66</v>
      </c>
      <c r="E202" s="63" t="s">
        <v>23</v>
      </c>
      <c r="F202" s="62">
        <v>70</v>
      </c>
      <c r="G202" s="63" t="s">
        <v>22</v>
      </c>
      <c r="H202" s="63" t="s">
        <v>21</v>
      </c>
      <c r="I202" s="62">
        <v>100</v>
      </c>
      <c r="J202" s="62">
        <v>100</v>
      </c>
      <c r="K202" s="69">
        <v>81.691000000000003</v>
      </c>
      <c r="L202" s="67">
        <f t="shared" si="9"/>
        <v>81.691000000000003</v>
      </c>
      <c r="M202" s="69">
        <v>63.320999999999998</v>
      </c>
      <c r="N202" s="67">
        <f t="shared" si="10"/>
        <v>63.320999999999998</v>
      </c>
      <c r="O202" s="65">
        <v>106.447543797393</v>
      </c>
      <c r="P202" s="65">
        <v>96.671777219999996</v>
      </c>
      <c r="Q202" s="8">
        <f t="shared" si="11"/>
        <v>8516.2254683261217</v>
      </c>
    </row>
    <row r="203" spans="1:17" x14ac:dyDescent="0.35">
      <c r="A203" s="62">
        <v>981915550</v>
      </c>
      <c r="B203" s="63" t="s">
        <v>369</v>
      </c>
      <c r="C203" s="62">
        <v>2020</v>
      </c>
      <c r="D203" s="62">
        <v>66</v>
      </c>
      <c r="E203" s="63" t="s">
        <v>23</v>
      </c>
      <c r="F203" s="62">
        <v>70</v>
      </c>
      <c r="G203" s="63" t="s">
        <v>22</v>
      </c>
      <c r="H203" s="63" t="s">
        <v>21</v>
      </c>
      <c r="I203" s="62">
        <v>100</v>
      </c>
      <c r="J203" s="62">
        <v>100</v>
      </c>
      <c r="K203" s="69">
        <v>0.85599999999999998</v>
      </c>
      <c r="L203" s="67">
        <f t="shared" si="9"/>
        <v>0.85599999999999998</v>
      </c>
      <c r="M203" s="75"/>
      <c r="N203" s="67">
        <f t="shared" si="10"/>
        <v>0</v>
      </c>
      <c r="O203" s="65">
        <v>96.671777215124294</v>
      </c>
      <c r="P203" s="65">
        <v>96.671777219999996</v>
      </c>
      <c r="Q203" s="8">
        <f t="shared" si="11"/>
        <v>82.751041300319997</v>
      </c>
    </row>
    <row r="204" spans="1:17" x14ac:dyDescent="0.35">
      <c r="A204" s="62">
        <v>981915550</v>
      </c>
      <c r="B204" s="63" t="s">
        <v>369</v>
      </c>
      <c r="C204" s="62">
        <v>2020</v>
      </c>
      <c r="D204" s="62">
        <v>24</v>
      </c>
      <c r="E204" s="63" t="s">
        <v>23</v>
      </c>
      <c r="F204" s="62">
        <v>150</v>
      </c>
      <c r="G204" s="63" t="s">
        <v>22</v>
      </c>
      <c r="H204" s="63" t="s">
        <v>21</v>
      </c>
      <c r="I204" s="62">
        <v>100</v>
      </c>
      <c r="J204" s="62">
        <v>100</v>
      </c>
      <c r="K204" s="69">
        <v>1.5860000000000001</v>
      </c>
      <c r="L204" s="67">
        <f t="shared" si="9"/>
        <v>1.5860000000000001</v>
      </c>
      <c r="M204" s="75"/>
      <c r="N204" s="67">
        <f t="shared" si="10"/>
        <v>0</v>
      </c>
      <c r="O204" s="65">
        <v>73.287452471718296</v>
      </c>
      <c r="P204" s="65">
        <v>73.287452470000005</v>
      </c>
      <c r="Q204" s="8">
        <f t="shared" si="11"/>
        <v>116.23389961742001</v>
      </c>
    </row>
    <row r="205" spans="1:17" x14ac:dyDescent="0.35">
      <c r="A205" s="62">
        <v>981915550</v>
      </c>
      <c r="B205" s="63" t="s">
        <v>369</v>
      </c>
      <c r="C205" s="62">
        <v>2020</v>
      </c>
      <c r="D205" s="62">
        <v>24</v>
      </c>
      <c r="E205" s="63" t="s">
        <v>23</v>
      </c>
      <c r="F205" s="62">
        <v>120</v>
      </c>
      <c r="G205" s="63" t="s">
        <v>22</v>
      </c>
      <c r="H205" s="63" t="s">
        <v>21</v>
      </c>
      <c r="I205" s="62">
        <v>100</v>
      </c>
      <c r="J205" s="62">
        <v>100</v>
      </c>
      <c r="K205" s="69">
        <v>2.4</v>
      </c>
      <c r="L205" s="67">
        <f t="shared" si="9"/>
        <v>2.4</v>
      </c>
      <c r="M205" s="75"/>
      <c r="N205" s="67">
        <f t="shared" si="10"/>
        <v>0</v>
      </c>
      <c r="O205" s="65">
        <v>69.583449160621598</v>
      </c>
      <c r="P205" s="65">
        <v>69.583449160000001</v>
      </c>
      <c r="Q205" s="8">
        <f t="shared" si="11"/>
        <v>167.00027798400001</v>
      </c>
    </row>
    <row r="206" spans="1:17" x14ac:dyDescent="0.35">
      <c r="A206" s="62">
        <v>981915550</v>
      </c>
      <c r="B206" s="63" t="s">
        <v>369</v>
      </c>
      <c r="C206" s="62">
        <v>2020</v>
      </c>
      <c r="D206" s="62">
        <v>24</v>
      </c>
      <c r="E206" s="63" t="s">
        <v>23</v>
      </c>
      <c r="F206" s="62">
        <v>25</v>
      </c>
      <c r="G206" s="63" t="s">
        <v>22</v>
      </c>
      <c r="H206" s="63" t="s">
        <v>21</v>
      </c>
      <c r="I206" s="62">
        <v>100</v>
      </c>
      <c r="J206" s="62">
        <v>100</v>
      </c>
      <c r="K206" s="69">
        <v>26.5</v>
      </c>
      <c r="L206" s="67">
        <f t="shared" si="9"/>
        <v>26.5</v>
      </c>
      <c r="M206" s="75"/>
      <c r="N206" s="67">
        <f t="shared" si="10"/>
        <v>0</v>
      </c>
      <c r="O206" s="65">
        <v>56.510496297927403</v>
      </c>
      <c r="P206" s="65">
        <v>57.5104963</v>
      </c>
      <c r="Q206" s="8">
        <f t="shared" si="11"/>
        <v>1524.0281519499999</v>
      </c>
    </row>
    <row r="207" spans="1:17" x14ac:dyDescent="0.35">
      <c r="A207" s="62">
        <v>916319908</v>
      </c>
      <c r="B207" s="63" t="s">
        <v>370</v>
      </c>
      <c r="C207" s="62">
        <v>2020</v>
      </c>
      <c r="D207" s="62">
        <v>66</v>
      </c>
      <c r="E207" s="63" t="s">
        <v>23</v>
      </c>
      <c r="F207" s="62">
        <v>150</v>
      </c>
      <c r="G207" s="63" t="s">
        <v>22</v>
      </c>
      <c r="H207" s="63" t="s">
        <v>21</v>
      </c>
      <c r="I207" s="62">
        <v>100</v>
      </c>
      <c r="J207" s="62">
        <v>100</v>
      </c>
      <c r="K207" s="69">
        <v>2.2000000000000002</v>
      </c>
      <c r="L207" s="67">
        <f t="shared" si="9"/>
        <v>2.2000000000000002</v>
      </c>
      <c r="M207" s="69">
        <v>2.2000000000000002</v>
      </c>
      <c r="N207" s="67">
        <f t="shared" si="10"/>
        <v>2.2000000000000002</v>
      </c>
      <c r="O207" s="65">
        <v>113.470978571808</v>
      </c>
      <c r="P207" s="65">
        <v>102.7791118</v>
      </c>
      <c r="Q207" s="8">
        <f t="shared" si="11"/>
        <v>249.63615285797763</v>
      </c>
    </row>
    <row r="208" spans="1:17" x14ac:dyDescent="0.35">
      <c r="A208" s="62">
        <v>916319908</v>
      </c>
      <c r="B208" s="63" t="s">
        <v>370</v>
      </c>
      <c r="C208" s="62">
        <v>2020</v>
      </c>
      <c r="D208" s="62">
        <v>66</v>
      </c>
      <c r="E208" s="63" t="s">
        <v>23</v>
      </c>
      <c r="F208" s="62">
        <v>150</v>
      </c>
      <c r="G208" s="63" t="s">
        <v>22</v>
      </c>
      <c r="H208" s="63" t="s">
        <v>21</v>
      </c>
      <c r="I208" s="62">
        <v>100</v>
      </c>
      <c r="J208" s="62">
        <v>100</v>
      </c>
      <c r="K208" s="69">
        <v>5.6920000000000002</v>
      </c>
      <c r="L208" s="67">
        <f t="shared" si="9"/>
        <v>5.6920000000000002</v>
      </c>
      <c r="M208" s="75"/>
      <c r="N208" s="67">
        <f t="shared" si="10"/>
        <v>0</v>
      </c>
      <c r="O208" s="65">
        <v>102.77911180157299</v>
      </c>
      <c r="P208" s="65">
        <v>102.7791118</v>
      </c>
      <c r="Q208" s="8">
        <f t="shared" si="11"/>
        <v>585.0187043656</v>
      </c>
    </row>
    <row r="209" spans="1:17" x14ac:dyDescent="0.35">
      <c r="A209" s="62">
        <v>916319908</v>
      </c>
      <c r="B209" s="63" t="s">
        <v>370</v>
      </c>
      <c r="C209" s="62">
        <v>2020</v>
      </c>
      <c r="D209" s="62">
        <v>66</v>
      </c>
      <c r="E209" s="63" t="s">
        <v>23</v>
      </c>
      <c r="F209" s="62">
        <v>120</v>
      </c>
      <c r="G209" s="63" t="s">
        <v>22</v>
      </c>
      <c r="H209" s="63" t="s">
        <v>21</v>
      </c>
      <c r="I209" s="62">
        <v>100</v>
      </c>
      <c r="J209" s="62">
        <v>100</v>
      </c>
      <c r="K209" s="69">
        <v>54.582000000000001</v>
      </c>
      <c r="L209" s="67">
        <f t="shared" si="9"/>
        <v>54.582000000000001</v>
      </c>
      <c r="M209" s="75"/>
      <c r="N209" s="67">
        <f t="shared" si="10"/>
        <v>0</v>
      </c>
      <c r="O209" s="65">
        <v>100.703021166575</v>
      </c>
      <c r="P209" s="65">
        <v>100.70302119999999</v>
      </c>
      <c r="Q209" s="8">
        <f t="shared" si="11"/>
        <v>5496.5723031383995</v>
      </c>
    </row>
    <row r="210" spans="1:17" x14ac:dyDescent="0.35">
      <c r="A210" s="62">
        <v>916319908</v>
      </c>
      <c r="B210" s="63" t="s">
        <v>370</v>
      </c>
      <c r="C210" s="62">
        <v>2020</v>
      </c>
      <c r="D210" s="62">
        <v>66</v>
      </c>
      <c r="E210" s="63" t="s">
        <v>23</v>
      </c>
      <c r="F210" s="62">
        <v>70</v>
      </c>
      <c r="G210" s="63" t="s">
        <v>22</v>
      </c>
      <c r="H210" s="63" t="s">
        <v>21</v>
      </c>
      <c r="I210" s="62">
        <v>0</v>
      </c>
      <c r="J210" s="62">
        <v>0</v>
      </c>
      <c r="K210" s="69">
        <v>2.2000000000000002</v>
      </c>
      <c r="L210" s="67">
        <f t="shared" si="9"/>
        <v>0</v>
      </c>
      <c r="M210" s="75"/>
      <c r="N210" s="67">
        <f t="shared" si="10"/>
        <v>0</v>
      </c>
      <c r="O210" s="65">
        <v>96.671777215124294</v>
      </c>
      <c r="P210" s="65">
        <v>96.671777219999996</v>
      </c>
      <c r="Q210" s="8">
        <f t="shared" si="11"/>
        <v>0</v>
      </c>
    </row>
    <row r="211" spans="1:17" x14ac:dyDescent="0.35">
      <c r="A211" s="62">
        <v>916319908</v>
      </c>
      <c r="B211" s="63" t="s">
        <v>370</v>
      </c>
      <c r="C211" s="62">
        <v>2020</v>
      </c>
      <c r="D211" s="62">
        <v>66</v>
      </c>
      <c r="E211" s="63" t="s">
        <v>23</v>
      </c>
      <c r="F211" s="62">
        <v>70</v>
      </c>
      <c r="G211" s="63" t="s">
        <v>22</v>
      </c>
      <c r="H211" s="63" t="s">
        <v>21</v>
      </c>
      <c r="I211" s="62">
        <v>100</v>
      </c>
      <c r="J211" s="62">
        <v>100</v>
      </c>
      <c r="K211" s="69">
        <v>13.965999999999999</v>
      </c>
      <c r="L211" s="67">
        <f t="shared" si="9"/>
        <v>13.965999999999999</v>
      </c>
      <c r="M211" s="75"/>
      <c r="N211" s="67">
        <f t="shared" si="10"/>
        <v>0</v>
      </c>
      <c r="O211" s="65">
        <v>96.671777215124294</v>
      </c>
      <c r="P211" s="65">
        <v>96.671777219999996</v>
      </c>
      <c r="Q211" s="8">
        <f t="shared" si="11"/>
        <v>1350.11804065452</v>
      </c>
    </row>
    <row r="212" spans="1:17" x14ac:dyDescent="0.35">
      <c r="A212" s="62">
        <v>971589752</v>
      </c>
      <c r="B212" s="63" t="s">
        <v>28</v>
      </c>
      <c r="C212" s="62">
        <v>2020</v>
      </c>
      <c r="D212" s="62">
        <v>66</v>
      </c>
      <c r="E212" s="63" t="s">
        <v>19</v>
      </c>
      <c r="F212" s="62">
        <v>95</v>
      </c>
      <c r="G212" s="63" t="s">
        <v>22</v>
      </c>
      <c r="H212" s="63" t="s">
        <v>21</v>
      </c>
      <c r="I212" s="62">
        <v>100</v>
      </c>
      <c r="J212" s="62">
        <v>100</v>
      </c>
      <c r="K212" s="69">
        <v>0.6</v>
      </c>
      <c r="L212" s="67">
        <f t="shared" si="9"/>
        <v>0.6</v>
      </c>
      <c r="M212" s="69">
        <v>0.6</v>
      </c>
      <c r="N212" s="67">
        <f t="shared" si="10"/>
        <v>0.6</v>
      </c>
      <c r="O212" s="65">
        <v>165.25277031743499</v>
      </c>
      <c r="P212" s="65">
        <v>147.6111046</v>
      </c>
      <c r="Q212" s="8">
        <f t="shared" si="11"/>
        <v>99.151662190460996</v>
      </c>
    </row>
    <row r="213" spans="1:17" x14ac:dyDescent="0.35">
      <c r="A213" s="62">
        <v>971589752</v>
      </c>
      <c r="B213" s="63" t="s">
        <v>28</v>
      </c>
      <c r="C213" s="62">
        <v>2020</v>
      </c>
      <c r="D213" s="62">
        <v>66</v>
      </c>
      <c r="E213" s="63" t="s">
        <v>19</v>
      </c>
      <c r="F213" s="62">
        <v>70</v>
      </c>
      <c r="G213" s="63" t="s">
        <v>22</v>
      </c>
      <c r="H213" s="63" t="s">
        <v>21</v>
      </c>
      <c r="I213" s="62">
        <v>100</v>
      </c>
      <c r="J213" s="62">
        <v>100</v>
      </c>
      <c r="K213" s="69">
        <v>13.94</v>
      </c>
      <c r="L213" s="67">
        <f t="shared" si="9"/>
        <v>13.94</v>
      </c>
      <c r="M213" s="69">
        <v>7.5</v>
      </c>
      <c r="N213" s="67">
        <f t="shared" si="10"/>
        <v>7.5</v>
      </c>
      <c r="O213" s="65">
        <v>161.195187207912</v>
      </c>
      <c r="P213" s="65">
        <v>144.08277150000001</v>
      </c>
      <c r="Q213" s="8">
        <f t="shared" si="11"/>
        <v>2136.8569525193398</v>
      </c>
    </row>
    <row r="214" spans="1:17" x14ac:dyDescent="0.35">
      <c r="A214" s="62">
        <v>971589752</v>
      </c>
      <c r="B214" s="63" t="s">
        <v>28</v>
      </c>
      <c r="C214" s="62">
        <v>2020</v>
      </c>
      <c r="D214" s="62">
        <v>66</v>
      </c>
      <c r="E214" s="63" t="s">
        <v>23</v>
      </c>
      <c r="F214" s="62">
        <v>150</v>
      </c>
      <c r="G214" s="63" t="s">
        <v>22</v>
      </c>
      <c r="H214" s="63" t="s">
        <v>21</v>
      </c>
      <c r="I214" s="62">
        <v>100</v>
      </c>
      <c r="J214" s="62">
        <v>100</v>
      </c>
      <c r="K214" s="69">
        <v>42.521999999999998</v>
      </c>
      <c r="L214" s="67">
        <f t="shared" si="9"/>
        <v>42.521999999999998</v>
      </c>
      <c r="M214" s="69">
        <v>10.119</v>
      </c>
      <c r="N214" s="67">
        <f t="shared" si="10"/>
        <v>10.119</v>
      </c>
      <c r="O214" s="65">
        <v>113.470978571808</v>
      </c>
      <c r="P214" s="65">
        <v>102.7791118</v>
      </c>
      <c r="Q214" s="8">
        <f t="shared" si="11"/>
        <v>4478.5643918235255</v>
      </c>
    </row>
    <row r="215" spans="1:17" x14ac:dyDescent="0.35">
      <c r="A215" s="62">
        <v>971589752</v>
      </c>
      <c r="B215" s="63" t="s">
        <v>28</v>
      </c>
      <c r="C215" s="62">
        <v>2020</v>
      </c>
      <c r="D215" s="62">
        <v>66</v>
      </c>
      <c r="E215" s="63" t="s">
        <v>23</v>
      </c>
      <c r="F215" s="62">
        <v>120</v>
      </c>
      <c r="G215" s="63" t="s">
        <v>22</v>
      </c>
      <c r="H215" s="63" t="s">
        <v>21</v>
      </c>
      <c r="I215" s="62">
        <v>0</v>
      </c>
      <c r="J215" s="62">
        <v>100</v>
      </c>
      <c r="K215" s="69">
        <v>7.9</v>
      </c>
      <c r="L215" s="67">
        <f t="shared" si="9"/>
        <v>3.95</v>
      </c>
      <c r="M215" s="69">
        <v>1</v>
      </c>
      <c r="N215" s="67">
        <f t="shared" si="10"/>
        <v>0.5</v>
      </c>
      <c r="O215" s="65">
        <v>111.083474341562</v>
      </c>
      <c r="P215" s="65">
        <v>100.70302119999999</v>
      </c>
      <c r="Q215" s="8">
        <f t="shared" si="11"/>
        <v>402.96716031078103</v>
      </c>
    </row>
    <row r="216" spans="1:17" x14ac:dyDescent="0.35">
      <c r="A216" s="62">
        <v>971589752</v>
      </c>
      <c r="B216" s="63" t="s">
        <v>28</v>
      </c>
      <c r="C216" s="62">
        <v>2020</v>
      </c>
      <c r="D216" s="62">
        <v>66</v>
      </c>
      <c r="E216" s="63" t="s">
        <v>23</v>
      </c>
      <c r="F216" s="62">
        <v>120</v>
      </c>
      <c r="G216" s="63" t="s">
        <v>22</v>
      </c>
      <c r="H216" s="63" t="s">
        <v>21</v>
      </c>
      <c r="I216" s="62">
        <v>100</v>
      </c>
      <c r="J216" s="62">
        <v>100</v>
      </c>
      <c r="K216" s="69">
        <v>0.372</v>
      </c>
      <c r="L216" s="67">
        <f t="shared" si="9"/>
        <v>0.372</v>
      </c>
      <c r="M216" s="69">
        <v>0.372</v>
      </c>
      <c r="N216" s="67">
        <f t="shared" si="10"/>
        <v>0.372</v>
      </c>
      <c r="O216" s="65">
        <v>111.083474341562</v>
      </c>
      <c r="P216" s="65">
        <v>100.70302119999999</v>
      </c>
      <c r="Q216" s="8">
        <f t="shared" si="11"/>
        <v>41.32305245506106</v>
      </c>
    </row>
    <row r="217" spans="1:17" x14ac:dyDescent="0.35">
      <c r="A217" s="62">
        <v>971589752</v>
      </c>
      <c r="B217" s="63" t="s">
        <v>28</v>
      </c>
      <c r="C217" s="62">
        <v>2020</v>
      </c>
      <c r="D217" s="62">
        <v>66</v>
      </c>
      <c r="E217" s="63" t="s">
        <v>23</v>
      </c>
      <c r="F217" s="62">
        <v>70</v>
      </c>
      <c r="G217" s="63" t="s">
        <v>22</v>
      </c>
      <c r="H217" s="63" t="s">
        <v>21</v>
      </c>
      <c r="I217" s="62">
        <v>100</v>
      </c>
      <c r="J217" s="62">
        <v>100</v>
      </c>
      <c r="K217" s="69">
        <v>2.758</v>
      </c>
      <c r="L217" s="67">
        <f t="shared" si="9"/>
        <v>2.758</v>
      </c>
      <c r="M217" s="69">
        <v>2.758</v>
      </c>
      <c r="N217" s="67">
        <f t="shared" si="10"/>
        <v>2.758</v>
      </c>
      <c r="O217" s="65">
        <v>106.447543797393</v>
      </c>
      <c r="P217" s="65">
        <v>96.671777219999996</v>
      </c>
      <c r="Q217" s="8">
        <f t="shared" si="11"/>
        <v>293.58232579320986</v>
      </c>
    </row>
    <row r="218" spans="1:17" x14ac:dyDescent="0.35">
      <c r="A218" s="62">
        <v>971589752</v>
      </c>
      <c r="B218" s="63" t="s">
        <v>28</v>
      </c>
      <c r="C218" s="62">
        <v>2020</v>
      </c>
      <c r="D218" s="62">
        <v>66</v>
      </c>
      <c r="E218" s="63" t="s">
        <v>23</v>
      </c>
      <c r="F218" s="62">
        <v>150</v>
      </c>
      <c r="G218" s="63" t="s">
        <v>22</v>
      </c>
      <c r="H218" s="63" t="s">
        <v>21</v>
      </c>
      <c r="I218" s="62">
        <v>100</v>
      </c>
      <c r="J218" s="62">
        <v>100</v>
      </c>
      <c r="K218" s="69">
        <v>1.06</v>
      </c>
      <c r="L218" s="67">
        <f t="shared" si="9"/>
        <v>1.06</v>
      </c>
      <c r="M218" s="75"/>
      <c r="N218" s="67">
        <f t="shared" si="10"/>
        <v>0</v>
      </c>
      <c r="O218" s="65">
        <v>102.77911180157299</v>
      </c>
      <c r="P218" s="65">
        <v>102.7791118</v>
      </c>
      <c r="Q218" s="8">
        <f t="shared" si="11"/>
        <v>108.945858508</v>
      </c>
    </row>
    <row r="219" spans="1:17" x14ac:dyDescent="0.35">
      <c r="A219" s="62">
        <v>971589752</v>
      </c>
      <c r="B219" s="63" t="s">
        <v>28</v>
      </c>
      <c r="C219" s="62">
        <v>2020</v>
      </c>
      <c r="D219" s="62">
        <v>66</v>
      </c>
      <c r="E219" s="63" t="s">
        <v>23</v>
      </c>
      <c r="F219" s="62">
        <v>70</v>
      </c>
      <c r="G219" s="63" t="s">
        <v>22</v>
      </c>
      <c r="H219" s="63" t="s">
        <v>21</v>
      </c>
      <c r="I219" s="62">
        <v>100</v>
      </c>
      <c r="J219" s="62">
        <v>0</v>
      </c>
      <c r="K219" s="69">
        <v>1.0489999999999999</v>
      </c>
      <c r="L219" s="67">
        <f t="shared" si="9"/>
        <v>0.52449999999999997</v>
      </c>
      <c r="M219" s="75"/>
      <c r="N219" s="67">
        <f t="shared" si="10"/>
        <v>0</v>
      </c>
      <c r="O219" s="65">
        <v>96.671777215124294</v>
      </c>
      <c r="P219" s="65">
        <v>96.671777219999996</v>
      </c>
      <c r="Q219" s="8">
        <f t="shared" si="11"/>
        <v>50.704347151889998</v>
      </c>
    </row>
    <row r="220" spans="1:17" x14ac:dyDescent="0.35">
      <c r="A220" s="62">
        <v>982897327</v>
      </c>
      <c r="B220" s="63" t="s">
        <v>29</v>
      </c>
      <c r="C220" s="62">
        <v>2020</v>
      </c>
      <c r="D220" s="62">
        <v>132</v>
      </c>
      <c r="E220" s="63" t="s">
        <v>23</v>
      </c>
      <c r="F220" s="62">
        <v>243</v>
      </c>
      <c r="G220" s="63" t="s">
        <v>22</v>
      </c>
      <c r="H220" s="63" t="s">
        <v>21</v>
      </c>
      <c r="I220" s="62">
        <v>100</v>
      </c>
      <c r="J220" s="62">
        <v>100</v>
      </c>
      <c r="K220" s="69">
        <v>5.0999999999999996</v>
      </c>
      <c r="L220" s="67">
        <f t="shared" si="9"/>
        <v>5.0999999999999996</v>
      </c>
      <c r="M220" s="69">
        <v>5.0999999999999996</v>
      </c>
      <c r="N220" s="67">
        <f t="shared" si="10"/>
        <v>5.0999999999999996</v>
      </c>
      <c r="O220" s="65">
        <v>136.44370498843699</v>
      </c>
      <c r="P220" s="65">
        <v>122.9510478</v>
      </c>
      <c r="Q220" s="8">
        <f t="shared" si="11"/>
        <v>695.86289544102863</v>
      </c>
    </row>
    <row r="221" spans="1:17" x14ac:dyDescent="0.35">
      <c r="A221" s="62">
        <v>982897327</v>
      </c>
      <c r="B221" s="63" t="s">
        <v>29</v>
      </c>
      <c r="C221" s="62">
        <v>2020</v>
      </c>
      <c r="D221" s="62">
        <v>132</v>
      </c>
      <c r="E221" s="63" t="s">
        <v>23</v>
      </c>
      <c r="F221" s="62">
        <v>243</v>
      </c>
      <c r="G221" s="63" t="s">
        <v>22</v>
      </c>
      <c r="H221" s="63" t="s">
        <v>21</v>
      </c>
      <c r="I221" s="62">
        <v>100</v>
      </c>
      <c r="J221" s="62">
        <v>100</v>
      </c>
      <c r="K221" s="69">
        <v>57.42</v>
      </c>
      <c r="L221" s="67">
        <f t="shared" si="9"/>
        <v>57.42</v>
      </c>
      <c r="M221" s="75"/>
      <c r="N221" s="67">
        <f t="shared" si="10"/>
        <v>0</v>
      </c>
      <c r="O221" s="65">
        <v>122.951047816032</v>
      </c>
      <c r="P221" s="65">
        <v>122.9510478</v>
      </c>
      <c r="Q221" s="8">
        <f t="shared" si="11"/>
        <v>7059.8491646760003</v>
      </c>
    </row>
    <row r="222" spans="1:17" x14ac:dyDescent="0.35">
      <c r="A222" s="62">
        <v>982897327</v>
      </c>
      <c r="B222" s="63" t="s">
        <v>29</v>
      </c>
      <c r="C222" s="62">
        <v>2020</v>
      </c>
      <c r="D222" s="62">
        <v>132</v>
      </c>
      <c r="E222" s="63" t="s">
        <v>23</v>
      </c>
      <c r="F222" s="62">
        <v>150</v>
      </c>
      <c r="G222" s="63" t="s">
        <v>22</v>
      </c>
      <c r="H222" s="63" t="s">
        <v>21</v>
      </c>
      <c r="I222" s="62">
        <v>100</v>
      </c>
      <c r="J222" s="62">
        <v>100</v>
      </c>
      <c r="K222" s="69">
        <v>1.2470000000000001</v>
      </c>
      <c r="L222" s="67">
        <f t="shared" si="9"/>
        <v>1.2470000000000001</v>
      </c>
      <c r="M222" s="75"/>
      <c r="N222" s="67">
        <f t="shared" si="10"/>
        <v>0</v>
      </c>
      <c r="O222" s="65">
        <v>120.331114384497</v>
      </c>
      <c r="P222" s="65">
        <v>120.3311144</v>
      </c>
      <c r="Q222" s="8">
        <f t="shared" si="11"/>
        <v>150.05289965680001</v>
      </c>
    </row>
    <row r="223" spans="1:17" x14ac:dyDescent="0.35">
      <c r="A223" s="62">
        <v>982897327</v>
      </c>
      <c r="B223" s="63" t="s">
        <v>29</v>
      </c>
      <c r="C223" s="62">
        <v>2020</v>
      </c>
      <c r="D223" s="62">
        <v>132</v>
      </c>
      <c r="E223" s="63" t="s">
        <v>23</v>
      </c>
      <c r="F223" s="62">
        <v>120</v>
      </c>
      <c r="G223" s="63" t="s">
        <v>22</v>
      </c>
      <c r="H223" s="63" t="s">
        <v>21</v>
      </c>
      <c r="I223" s="62">
        <v>100</v>
      </c>
      <c r="J223" s="62">
        <v>100</v>
      </c>
      <c r="K223" s="69">
        <v>49</v>
      </c>
      <c r="L223" s="67">
        <f t="shared" si="9"/>
        <v>49</v>
      </c>
      <c r="M223" s="75"/>
      <c r="N223" s="67">
        <f t="shared" si="10"/>
        <v>0</v>
      </c>
      <c r="O223" s="65">
        <v>117.711180952962</v>
      </c>
      <c r="P223" s="65">
        <v>117.711181</v>
      </c>
      <c r="Q223" s="8">
        <f t="shared" si="11"/>
        <v>5767.8478690000002</v>
      </c>
    </row>
    <row r="224" spans="1:17" x14ac:dyDescent="0.35">
      <c r="A224" s="62">
        <v>982897327</v>
      </c>
      <c r="B224" s="63" t="s">
        <v>29</v>
      </c>
      <c r="C224" s="62">
        <v>2020</v>
      </c>
      <c r="D224" s="62">
        <v>66</v>
      </c>
      <c r="E224" s="63" t="s">
        <v>23</v>
      </c>
      <c r="F224" s="62">
        <v>150</v>
      </c>
      <c r="G224" s="63" t="s">
        <v>22</v>
      </c>
      <c r="H224" s="63" t="s">
        <v>21</v>
      </c>
      <c r="I224" s="62">
        <v>100</v>
      </c>
      <c r="J224" s="62">
        <v>100</v>
      </c>
      <c r="K224" s="69">
        <v>18.05</v>
      </c>
      <c r="L224" s="67">
        <f t="shared" si="9"/>
        <v>18.05</v>
      </c>
      <c r="M224" s="75"/>
      <c r="N224" s="67">
        <f t="shared" si="10"/>
        <v>0</v>
      </c>
      <c r="O224" s="65">
        <v>102.77911180157299</v>
      </c>
      <c r="P224" s="65">
        <v>102.7791118</v>
      </c>
      <c r="Q224" s="8">
        <f t="shared" si="11"/>
        <v>1855.16296799</v>
      </c>
    </row>
    <row r="225" spans="1:17" x14ac:dyDescent="0.35">
      <c r="A225" s="62">
        <v>982897327</v>
      </c>
      <c r="B225" s="63" t="s">
        <v>29</v>
      </c>
      <c r="C225" s="62">
        <v>2020</v>
      </c>
      <c r="D225" s="62">
        <v>66</v>
      </c>
      <c r="E225" s="63" t="s">
        <v>23</v>
      </c>
      <c r="F225" s="62">
        <v>70</v>
      </c>
      <c r="G225" s="63" t="s">
        <v>22</v>
      </c>
      <c r="H225" s="63" t="s">
        <v>21</v>
      </c>
      <c r="I225" s="62">
        <v>100</v>
      </c>
      <c r="J225" s="62">
        <v>100</v>
      </c>
      <c r="K225" s="69">
        <v>73.643000000000001</v>
      </c>
      <c r="L225" s="67">
        <f t="shared" si="9"/>
        <v>73.643000000000001</v>
      </c>
      <c r="M225" s="75"/>
      <c r="N225" s="67">
        <f t="shared" si="10"/>
        <v>0</v>
      </c>
      <c r="O225" s="65">
        <v>96.671777215124294</v>
      </c>
      <c r="P225" s="65">
        <v>96.671777219999996</v>
      </c>
      <c r="Q225" s="8">
        <f t="shared" si="11"/>
        <v>7119.1996898124598</v>
      </c>
    </row>
    <row r="226" spans="1:17" x14ac:dyDescent="0.35">
      <c r="A226" s="62">
        <v>919415096</v>
      </c>
      <c r="B226" s="63" t="s">
        <v>371</v>
      </c>
      <c r="C226" s="62">
        <v>2020</v>
      </c>
      <c r="D226" s="62">
        <v>66</v>
      </c>
      <c r="E226" s="63" t="s">
        <v>23</v>
      </c>
      <c r="F226" s="62">
        <v>70</v>
      </c>
      <c r="G226" s="63" t="s">
        <v>22</v>
      </c>
      <c r="H226" s="63" t="s">
        <v>21</v>
      </c>
      <c r="I226" s="62">
        <v>100</v>
      </c>
      <c r="J226" s="62">
        <v>100</v>
      </c>
      <c r="K226" s="69">
        <v>20</v>
      </c>
      <c r="L226" s="67">
        <f t="shared" si="9"/>
        <v>20</v>
      </c>
      <c r="M226" s="75"/>
      <c r="N226" s="67">
        <f t="shared" si="10"/>
        <v>0</v>
      </c>
      <c r="O226" s="65">
        <v>96.671777215124294</v>
      </c>
      <c r="P226" s="65">
        <v>96.671777219999996</v>
      </c>
      <c r="Q226" s="8">
        <f t="shared" si="11"/>
        <v>1933.4355443999998</v>
      </c>
    </row>
    <row r="227" spans="1:17" x14ac:dyDescent="0.35">
      <c r="A227" s="62">
        <v>915635857</v>
      </c>
      <c r="B227" s="63" t="s">
        <v>30</v>
      </c>
      <c r="C227" s="62">
        <v>2020</v>
      </c>
      <c r="D227" s="62">
        <v>300</v>
      </c>
      <c r="E227" s="63" t="s">
        <v>19</v>
      </c>
      <c r="F227" s="62">
        <v>481</v>
      </c>
      <c r="G227" s="63" t="s">
        <v>22</v>
      </c>
      <c r="H227" s="63" t="s">
        <v>21</v>
      </c>
      <c r="I227" s="62">
        <v>100</v>
      </c>
      <c r="J227" s="62">
        <v>100</v>
      </c>
      <c r="K227" s="69">
        <v>12</v>
      </c>
      <c r="L227" s="67">
        <f t="shared" si="9"/>
        <v>12</v>
      </c>
      <c r="M227" s="69">
        <v>12</v>
      </c>
      <c r="N227" s="67">
        <f t="shared" si="10"/>
        <v>12</v>
      </c>
      <c r="O227" s="65">
        <v>281.75082097731899</v>
      </c>
      <c r="P227" s="65">
        <v>281.75082099999997</v>
      </c>
      <c r="Q227" s="8">
        <f t="shared" si="11"/>
        <v>3381.0098517278279</v>
      </c>
    </row>
    <row r="228" spans="1:17" x14ac:dyDescent="0.35">
      <c r="A228" s="62">
        <v>915635857</v>
      </c>
      <c r="B228" s="63" t="s">
        <v>30</v>
      </c>
      <c r="C228" s="62">
        <v>2020</v>
      </c>
      <c r="D228" s="62">
        <v>132</v>
      </c>
      <c r="E228" s="63" t="s">
        <v>19</v>
      </c>
      <c r="F228" s="62">
        <v>243</v>
      </c>
      <c r="G228" s="63" t="s">
        <v>22</v>
      </c>
      <c r="H228" s="63" t="s">
        <v>21</v>
      </c>
      <c r="I228" s="62">
        <v>100</v>
      </c>
      <c r="J228" s="62">
        <v>100</v>
      </c>
      <c r="K228" s="69">
        <v>3.73</v>
      </c>
      <c r="L228" s="67">
        <f t="shared" si="9"/>
        <v>3.73</v>
      </c>
      <c r="M228" s="69">
        <v>3.73</v>
      </c>
      <c r="N228" s="67">
        <f t="shared" si="10"/>
        <v>3.73</v>
      </c>
      <c r="O228" s="65">
        <v>204.51809085322401</v>
      </c>
      <c r="P228" s="65">
        <v>181.95051380000001</v>
      </c>
      <c r="Q228" s="8">
        <f t="shared" si="11"/>
        <v>762.85247888252559</v>
      </c>
    </row>
    <row r="229" spans="1:17" x14ac:dyDescent="0.35">
      <c r="A229" s="62">
        <v>915635857</v>
      </c>
      <c r="B229" s="63" t="s">
        <v>30</v>
      </c>
      <c r="C229" s="62">
        <v>2020</v>
      </c>
      <c r="D229" s="62">
        <v>132</v>
      </c>
      <c r="E229" s="63" t="s">
        <v>23</v>
      </c>
      <c r="F229" s="62">
        <v>243</v>
      </c>
      <c r="G229" s="63" t="s">
        <v>22</v>
      </c>
      <c r="H229" s="63" t="s">
        <v>21</v>
      </c>
      <c r="I229" s="62">
        <v>100</v>
      </c>
      <c r="J229" s="62">
        <v>100</v>
      </c>
      <c r="K229" s="69">
        <v>4.3499999999999996</v>
      </c>
      <c r="L229" s="67">
        <f t="shared" si="9"/>
        <v>4.3499999999999996</v>
      </c>
      <c r="M229" s="69">
        <v>4.3499999999999996</v>
      </c>
      <c r="N229" s="67">
        <f t="shared" si="10"/>
        <v>4.3499999999999996</v>
      </c>
      <c r="O229" s="65">
        <v>136.44370498843699</v>
      </c>
      <c r="P229" s="65">
        <v>122.9510478</v>
      </c>
      <c r="Q229" s="8">
        <f t="shared" si="11"/>
        <v>593.5301166997009</v>
      </c>
    </row>
    <row r="230" spans="1:17" x14ac:dyDescent="0.35">
      <c r="A230" s="62">
        <v>915635857</v>
      </c>
      <c r="B230" s="63" t="s">
        <v>30</v>
      </c>
      <c r="C230" s="62">
        <v>2020</v>
      </c>
      <c r="D230" s="62">
        <v>132</v>
      </c>
      <c r="E230" s="63" t="s">
        <v>23</v>
      </c>
      <c r="F230" s="62">
        <v>120</v>
      </c>
      <c r="G230" s="63" t="s">
        <v>22</v>
      </c>
      <c r="H230" s="63" t="s">
        <v>21</v>
      </c>
      <c r="I230" s="62">
        <v>100</v>
      </c>
      <c r="J230" s="62">
        <v>100</v>
      </c>
      <c r="K230" s="69">
        <v>14</v>
      </c>
      <c r="L230" s="67">
        <f t="shared" si="9"/>
        <v>14</v>
      </c>
      <c r="M230" s="69">
        <v>14</v>
      </c>
      <c r="N230" s="67">
        <f t="shared" si="10"/>
        <v>14</v>
      </c>
      <c r="O230" s="65">
        <v>130.41785809590601</v>
      </c>
      <c r="P230" s="65">
        <v>117.711181</v>
      </c>
      <c r="Q230" s="8">
        <f t="shared" si="11"/>
        <v>1825.8500133426842</v>
      </c>
    </row>
    <row r="231" spans="1:17" x14ac:dyDescent="0.35">
      <c r="A231" s="62">
        <v>915635857</v>
      </c>
      <c r="B231" s="63" t="s">
        <v>30</v>
      </c>
      <c r="C231" s="62">
        <v>2020</v>
      </c>
      <c r="D231" s="62">
        <v>132</v>
      </c>
      <c r="E231" s="63" t="s">
        <v>23</v>
      </c>
      <c r="F231" s="62">
        <v>120</v>
      </c>
      <c r="G231" s="63" t="s">
        <v>22</v>
      </c>
      <c r="H231" s="63" t="s">
        <v>21</v>
      </c>
      <c r="I231" s="62">
        <v>100</v>
      </c>
      <c r="J231" s="62">
        <v>100</v>
      </c>
      <c r="K231" s="69">
        <v>35.93</v>
      </c>
      <c r="L231" s="67">
        <f t="shared" si="9"/>
        <v>35.93</v>
      </c>
      <c r="M231" s="69">
        <v>35.93</v>
      </c>
      <c r="N231" s="67">
        <f t="shared" si="10"/>
        <v>35.93</v>
      </c>
      <c r="O231" s="65">
        <v>117.711180952962</v>
      </c>
      <c r="P231" s="65">
        <v>117.711181</v>
      </c>
      <c r="Q231" s="8">
        <f t="shared" si="11"/>
        <v>4229.3627316399243</v>
      </c>
    </row>
    <row r="232" spans="1:17" x14ac:dyDescent="0.35">
      <c r="A232" s="62">
        <v>915635857</v>
      </c>
      <c r="B232" s="63" t="s">
        <v>30</v>
      </c>
      <c r="C232" s="62">
        <v>2020</v>
      </c>
      <c r="D232" s="62">
        <v>66</v>
      </c>
      <c r="E232" s="63" t="s">
        <v>19</v>
      </c>
      <c r="F232" s="62">
        <v>70</v>
      </c>
      <c r="G232" s="63" t="s">
        <v>20</v>
      </c>
      <c r="H232" s="63" t="s">
        <v>24</v>
      </c>
      <c r="I232" s="62">
        <v>100</v>
      </c>
      <c r="J232" s="62">
        <v>100</v>
      </c>
      <c r="K232" s="69">
        <v>27.172000000000001</v>
      </c>
      <c r="L232" s="67">
        <f t="shared" si="9"/>
        <v>27.172000000000001</v>
      </c>
      <c r="M232" s="69">
        <v>27.16</v>
      </c>
      <c r="N232" s="67">
        <f t="shared" si="10"/>
        <v>27.16</v>
      </c>
      <c r="O232" s="65">
        <v>236.84898867325299</v>
      </c>
      <c r="P232" s="65">
        <v>219.73657299999999</v>
      </c>
      <c r="Q232" s="8">
        <f t="shared" si="11"/>
        <v>6435.4553712415518</v>
      </c>
    </row>
    <row r="233" spans="1:17" x14ac:dyDescent="0.35">
      <c r="A233" s="62">
        <v>915635857</v>
      </c>
      <c r="B233" s="63" t="s">
        <v>30</v>
      </c>
      <c r="C233" s="62">
        <v>2020</v>
      </c>
      <c r="D233" s="62">
        <v>66</v>
      </c>
      <c r="E233" s="63" t="s">
        <v>19</v>
      </c>
      <c r="F233" s="62">
        <v>70</v>
      </c>
      <c r="G233" s="63" t="s">
        <v>20</v>
      </c>
      <c r="H233" s="63" t="s">
        <v>21</v>
      </c>
      <c r="I233" s="62">
        <v>100</v>
      </c>
      <c r="J233" s="62">
        <v>100</v>
      </c>
      <c r="K233" s="69">
        <v>36.865000000000002</v>
      </c>
      <c r="L233" s="67">
        <f t="shared" si="9"/>
        <v>36.865000000000002</v>
      </c>
      <c r="M233" s="69">
        <v>36.85</v>
      </c>
      <c r="N233" s="67">
        <f t="shared" si="10"/>
        <v>36.85</v>
      </c>
      <c r="O233" s="65">
        <v>202.62415722771101</v>
      </c>
      <c r="P233" s="65">
        <v>185.5117415</v>
      </c>
      <c r="Q233" s="8">
        <f t="shared" si="11"/>
        <v>7469.482869963651</v>
      </c>
    </row>
    <row r="234" spans="1:17" x14ac:dyDescent="0.35">
      <c r="A234" s="62">
        <v>915635857</v>
      </c>
      <c r="B234" s="63" t="s">
        <v>30</v>
      </c>
      <c r="C234" s="62">
        <v>2020</v>
      </c>
      <c r="D234" s="62">
        <v>66</v>
      </c>
      <c r="E234" s="63" t="s">
        <v>23</v>
      </c>
      <c r="F234" s="62">
        <v>329</v>
      </c>
      <c r="G234" s="63" t="s">
        <v>20</v>
      </c>
      <c r="H234" s="63" t="s">
        <v>21</v>
      </c>
      <c r="I234" s="62">
        <v>100</v>
      </c>
      <c r="J234" s="62">
        <v>100</v>
      </c>
      <c r="K234" s="69">
        <v>2.4510000000000001</v>
      </c>
      <c r="L234" s="67">
        <f t="shared" si="9"/>
        <v>2.4510000000000001</v>
      </c>
      <c r="M234" s="69">
        <v>2.4500000000000002</v>
      </c>
      <c r="N234" s="67">
        <f t="shared" si="10"/>
        <v>2.4500000000000002</v>
      </c>
      <c r="O234" s="65">
        <v>146.430014565432</v>
      </c>
      <c r="P234" s="65">
        <v>135.08701310000001</v>
      </c>
      <c r="Q234" s="8">
        <f t="shared" si="11"/>
        <v>358.88862269840837</v>
      </c>
    </row>
    <row r="235" spans="1:17" x14ac:dyDescent="0.35">
      <c r="A235" s="62">
        <v>915635857</v>
      </c>
      <c r="B235" s="63" t="s">
        <v>30</v>
      </c>
      <c r="C235" s="62">
        <v>2020</v>
      </c>
      <c r="D235" s="62">
        <v>66</v>
      </c>
      <c r="E235" s="63" t="s">
        <v>23</v>
      </c>
      <c r="F235" s="62">
        <v>243</v>
      </c>
      <c r="G235" s="63" t="s">
        <v>20</v>
      </c>
      <c r="H235" s="63" t="s">
        <v>21</v>
      </c>
      <c r="I235" s="62">
        <v>100</v>
      </c>
      <c r="J235" s="62">
        <v>100</v>
      </c>
      <c r="K235" s="69">
        <v>3.66</v>
      </c>
      <c r="L235" s="67">
        <f t="shared" si="9"/>
        <v>3.66</v>
      </c>
      <c r="M235" s="69">
        <v>3.66</v>
      </c>
      <c r="N235" s="67">
        <f t="shared" si="10"/>
        <v>3.66</v>
      </c>
      <c r="O235" s="65">
        <v>143.12622773343</v>
      </c>
      <c r="P235" s="65">
        <v>132.11360500000001</v>
      </c>
      <c r="Q235" s="8">
        <f t="shared" si="11"/>
        <v>523.84199350435381</v>
      </c>
    </row>
    <row r="236" spans="1:17" x14ac:dyDescent="0.35">
      <c r="A236" s="62">
        <v>915635857</v>
      </c>
      <c r="B236" s="63" t="s">
        <v>30</v>
      </c>
      <c r="C236" s="62">
        <v>2020</v>
      </c>
      <c r="D236" s="62">
        <v>66</v>
      </c>
      <c r="E236" s="63" t="s">
        <v>19</v>
      </c>
      <c r="F236" s="62">
        <v>329</v>
      </c>
      <c r="G236" s="63" t="s">
        <v>22</v>
      </c>
      <c r="H236" s="63" t="s">
        <v>21</v>
      </c>
      <c r="I236" s="62">
        <v>100</v>
      </c>
      <c r="J236" s="62">
        <v>100</v>
      </c>
      <c r="K236" s="69">
        <v>3.09</v>
      </c>
      <c r="L236" s="67">
        <f t="shared" si="9"/>
        <v>3.09</v>
      </c>
      <c r="M236" s="69">
        <v>3.09</v>
      </c>
      <c r="N236" s="67">
        <f t="shared" si="10"/>
        <v>3.09</v>
      </c>
      <c r="O236" s="65">
        <v>182.22818456917901</v>
      </c>
      <c r="P236" s="65">
        <v>162.3723344</v>
      </c>
      <c r="Q236" s="8">
        <f t="shared" si="11"/>
        <v>563.08509031876315</v>
      </c>
    </row>
    <row r="237" spans="1:17" x14ac:dyDescent="0.35">
      <c r="A237" s="62">
        <v>915635857</v>
      </c>
      <c r="B237" s="63" t="s">
        <v>30</v>
      </c>
      <c r="C237" s="62">
        <v>2020</v>
      </c>
      <c r="D237" s="62">
        <v>66</v>
      </c>
      <c r="E237" s="63" t="s">
        <v>19</v>
      </c>
      <c r="F237" s="62">
        <v>243</v>
      </c>
      <c r="G237" s="63" t="s">
        <v>22</v>
      </c>
      <c r="H237" s="63" t="s">
        <v>21</v>
      </c>
      <c r="I237" s="62">
        <v>100</v>
      </c>
      <c r="J237" s="62">
        <v>100</v>
      </c>
      <c r="K237" s="69">
        <v>4.75</v>
      </c>
      <c r="L237" s="67">
        <f t="shared" si="9"/>
        <v>4.75</v>
      </c>
      <c r="M237" s="69">
        <v>4.74</v>
      </c>
      <c r="N237" s="67">
        <f t="shared" si="10"/>
        <v>4.74</v>
      </c>
      <c r="O237" s="65">
        <v>177.79435395066</v>
      </c>
      <c r="P237" s="65">
        <v>158.5168295</v>
      </c>
      <c r="Q237" s="8">
        <f t="shared" si="11"/>
        <v>844.3304060211284</v>
      </c>
    </row>
    <row r="238" spans="1:17" x14ac:dyDescent="0.35">
      <c r="A238" s="62">
        <v>915635857</v>
      </c>
      <c r="B238" s="63" t="s">
        <v>30</v>
      </c>
      <c r="C238" s="62">
        <v>2020</v>
      </c>
      <c r="D238" s="62">
        <v>66</v>
      </c>
      <c r="E238" s="63" t="s">
        <v>19</v>
      </c>
      <c r="F238" s="62">
        <v>120</v>
      </c>
      <c r="G238" s="63" t="s">
        <v>22</v>
      </c>
      <c r="H238" s="63" t="s">
        <v>21</v>
      </c>
      <c r="I238" s="62">
        <v>100</v>
      </c>
      <c r="J238" s="62">
        <v>100</v>
      </c>
      <c r="K238" s="69">
        <v>14.9</v>
      </c>
      <c r="L238" s="67">
        <f t="shared" si="9"/>
        <v>14.9</v>
      </c>
      <c r="M238" s="69">
        <v>1.1200000000000001</v>
      </c>
      <c r="N238" s="67">
        <f t="shared" si="10"/>
        <v>1.1200000000000001</v>
      </c>
      <c r="O238" s="65">
        <v>169.31035342695799</v>
      </c>
      <c r="P238" s="65">
        <v>151.1394378</v>
      </c>
      <c r="Q238" s="8">
        <f t="shared" si="11"/>
        <v>2272.329048722193</v>
      </c>
    </row>
    <row r="239" spans="1:17" x14ac:dyDescent="0.35">
      <c r="A239" s="62">
        <v>915635857</v>
      </c>
      <c r="B239" s="63" t="s">
        <v>30</v>
      </c>
      <c r="C239" s="62">
        <v>2020</v>
      </c>
      <c r="D239" s="62">
        <v>66</v>
      </c>
      <c r="E239" s="63" t="s">
        <v>19</v>
      </c>
      <c r="F239" s="62">
        <v>95</v>
      </c>
      <c r="G239" s="63" t="s">
        <v>22</v>
      </c>
      <c r="H239" s="63" t="s">
        <v>21</v>
      </c>
      <c r="I239" s="62">
        <v>100</v>
      </c>
      <c r="J239" s="62">
        <v>100</v>
      </c>
      <c r="K239" s="69">
        <v>0.03</v>
      </c>
      <c r="L239" s="67">
        <f t="shared" si="9"/>
        <v>0.03</v>
      </c>
      <c r="M239" s="69">
        <v>0.03</v>
      </c>
      <c r="N239" s="67">
        <f t="shared" si="10"/>
        <v>0.03</v>
      </c>
      <c r="O239" s="65">
        <v>165.25277031743499</v>
      </c>
      <c r="P239" s="65">
        <v>147.6111046</v>
      </c>
      <c r="Q239" s="8">
        <f t="shared" si="11"/>
        <v>4.9575831095230498</v>
      </c>
    </row>
    <row r="240" spans="1:17" x14ac:dyDescent="0.35">
      <c r="A240" s="62">
        <v>915635857</v>
      </c>
      <c r="B240" s="63" t="s">
        <v>30</v>
      </c>
      <c r="C240" s="62">
        <v>2020</v>
      </c>
      <c r="D240" s="62">
        <v>66</v>
      </c>
      <c r="E240" s="63" t="s">
        <v>23</v>
      </c>
      <c r="F240" s="62">
        <v>329</v>
      </c>
      <c r="G240" s="63" t="s">
        <v>22</v>
      </c>
      <c r="H240" s="63" t="s">
        <v>21</v>
      </c>
      <c r="I240" s="62">
        <v>100</v>
      </c>
      <c r="J240" s="62">
        <v>100</v>
      </c>
      <c r="K240" s="69">
        <v>14.378</v>
      </c>
      <c r="L240" s="67">
        <f t="shared" si="9"/>
        <v>14.378</v>
      </c>
      <c r="M240" s="69">
        <v>14.36</v>
      </c>
      <c r="N240" s="67">
        <f t="shared" si="10"/>
        <v>14.36</v>
      </c>
      <c r="O240" s="65">
        <v>118.463011166832</v>
      </c>
      <c r="P240" s="65">
        <v>107.1200097</v>
      </c>
      <c r="Q240" s="8">
        <f t="shared" si="11"/>
        <v>1703.0570005303077</v>
      </c>
    </row>
    <row r="241" spans="1:17" x14ac:dyDescent="0.35">
      <c r="A241" s="62">
        <v>915635857</v>
      </c>
      <c r="B241" s="63" t="s">
        <v>30</v>
      </c>
      <c r="C241" s="62">
        <v>2020</v>
      </c>
      <c r="D241" s="62">
        <v>66</v>
      </c>
      <c r="E241" s="63" t="s">
        <v>23</v>
      </c>
      <c r="F241" s="62">
        <v>243</v>
      </c>
      <c r="G241" s="63" t="s">
        <v>22</v>
      </c>
      <c r="H241" s="63" t="s">
        <v>21</v>
      </c>
      <c r="I241" s="62">
        <v>100</v>
      </c>
      <c r="J241" s="62">
        <v>100</v>
      </c>
      <c r="K241" s="69">
        <v>38.015000000000001</v>
      </c>
      <c r="L241" s="67">
        <f t="shared" si="9"/>
        <v>38.015000000000001</v>
      </c>
      <c r="M241" s="69">
        <v>38.01</v>
      </c>
      <c r="N241" s="67">
        <f t="shared" si="10"/>
        <v>38.01</v>
      </c>
      <c r="O241" s="65">
        <v>115.930107928963</v>
      </c>
      <c r="P241" s="65">
        <v>104.9174852</v>
      </c>
      <c r="Q241" s="8">
        <f t="shared" si="11"/>
        <v>4407.0279898058834</v>
      </c>
    </row>
    <row r="242" spans="1:17" x14ac:dyDescent="0.35">
      <c r="A242" s="62">
        <v>915635857</v>
      </c>
      <c r="B242" s="63" t="s">
        <v>30</v>
      </c>
      <c r="C242" s="62">
        <v>2020</v>
      </c>
      <c r="D242" s="62">
        <v>66</v>
      </c>
      <c r="E242" s="63" t="s">
        <v>23</v>
      </c>
      <c r="F242" s="62">
        <v>150</v>
      </c>
      <c r="G242" s="63" t="s">
        <v>22</v>
      </c>
      <c r="H242" s="63" t="s">
        <v>21</v>
      </c>
      <c r="I242" s="62">
        <v>100</v>
      </c>
      <c r="J242" s="62">
        <v>100</v>
      </c>
      <c r="K242" s="69">
        <v>130.9</v>
      </c>
      <c r="L242" s="67">
        <f t="shared" si="9"/>
        <v>130.9</v>
      </c>
      <c r="M242" s="69">
        <v>123.87</v>
      </c>
      <c r="N242" s="67">
        <f t="shared" si="10"/>
        <v>123.87</v>
      </c>
      <c r="O242" s="65">
        <v>113.470978571808</v>
      </c>
      <c r="P242" s="65">
        <v>102.7791118</v>
      </c>
      <c r="Q242" s="8">
        <f t="shared" si="11"/>
        <v>14778.187271643857</v>
      </c>
    </row>
    <row r="243" spans="1:17" x14ac:dyDescent="0.35">
      <c r="A243" s="62">
        <v>915635857</v>
      </c>
      <c r="B243" s="63" t="s">
        <v>30</v>
      </c>
      <c r="C243" s="62">
        <v>2020</v>
      </c>
      <c r="D243" s="62">
        <v>66</v>
      </c>
      <c r="E243" s="63" t="s">
        <v>23</v>
      </c>
      <c r="F243" s="62">
        <v>120</v>
      </c>
      <c r="G243" s="63" t="s">
        <v>22</v>
      </c>
      <c r="H243" s="63" t="s">
        <v>21</v>
      </c>
      <c r="I243" s="62">
        <v>100</v>
      </c>
      <c r="J243" s="62">
        <v>100</v>
      </c>
      <c r="K243" s="69">
        <v>87.7</v>
      </c>
      <c r="L243" s="67">
        <f t="shared" si="9"/>
        <v>87.7</v>
      </c>
      <c r="M243" s="69">
        <v>16.97</v>
      </c>
      <c r="N243" s="67">
        <f t="shared" si="10"/>
        <v>16.97</v>
      </c>
      <c r="O243" s="65">
        <v>111.083474341562</v>
      </c>
      <c r="P243" s="65">
        <v>100.70302119999999</v>
      </c>
      <c r="Q243" s="8">
        <f t="shared" si="11"/>
        <v>9007.8112490523072</v>
      </c>
    </row>
    <row r="244" spans="1:17" x14ac:dyDescent="0.35">
      <c r="A244" s="62">
        <v>915635857</v>
      </c>
      <c r="B244" s="63" t="s">
        <v>30</v>
      </c>
      <c r="C244" s="62">
        <v>2020</v>
      </c>
      <c r="D244" s="62">
        <v>66</v>
      </c>
      <c r="E244" s="63" t="s">
        <v>23</v>
      </c>
      <c r="F244" s="62">
        <v>95</v>
      </c>
      <c r="G244" s="63" t="s">
        <v>22</v>
      </c>
      <c r="H244" s="63" t="s">
        <v>21</v>
      </c>
      <c r="I244" s="62">
        <v>100</v>
      </c>
      <c r="J244" s="62">
        <v>100</v>
      </c>
      <c r="K244" s="69">
        <v>19.023</v>
      </c>
      <c r="L244" s="67">
        <f t="shared" si="9"/>
        <v>19.023</v>
      </c>
      <c r="M244" s="69">
        <v>1.57</v>
      </c>
      <c r="N244" s="67">
        <f t="shared" si="10"/>
        <v>1.57</v>
      </c>
      <c r="O244" s="65">
        <v>108.76550906947701</v>
      </c>
      <c r="P244" s="65">
        <v>98.687399189999994</v>
      </c>
      <c r="Q244" s="8">
        <f t="shared" si="11"/>
        <v>1893.1530273021488</v>
      </c>
    </row>
    <row r="245" spans="1:17" x14ac:dyDescent="0.35">
      <c r="A245" s="62">
        <v>915635857</v>
      </c>
      <c r="B245" s="63" t="s">
        <v>30</v>
      </c>
      <c r="C245" s="62">
        <v>2020</v>
      </c>
      <c r="D245" s="62">
        <v>66</v>
      </c>
      <c r="E245" s="63" t="s">
        <v>23</v>
      </c>
      <c r="F245" s="62">
        <v>70</v>
      </c>
      <c r="G245" s="63" t="s">
        <v>22</v>
      </c>
      <c r="H245" s="63" t="s">
        <v>21</v>
      </c>
      <c r="I245" s="62">
        <v>100</v>
      </c>
      <c r="J245" s="62">
        <v>100</v>
      </c>
      <c r="K245" s="69">
        <v>57.487000000000002</v>
      </c>
      <c r="L245" s="67">
        <f t="shared" si="9"/>
        <v>57.487000000000002</v>
      </c>
      <c r="M245" s="69">
        <v>19.45</v>
      </c>
      <c r="N245" s="67">
        <f t="shared" si="10"/>
        <v>19.45</v>
      </c>
      <c r="O245" s="65">
        <v>106.447543797393</v>
      </c>
      <c r="P245" s="65">
        <v>96.671777219999996</v>
      </c>
      <c r="Q245" s="8">
        <f t="shared" si="11"/>
        <v>5747.5091169764346</v>
      </c>
    </row>
    <row r="246" spans="1:17" x14ac:dyDescent="0.35">
      <c r="A246" s="62">
        <v>915635857</v>
      </c>
      <c r="B246" s="63" t="s">
        <v>30</v>
      </c>
      <c r="C246" s="62">
        <v>2020</v>
      </c>
      <c r="D246" s="62">
        <v>66</v>
      </c>
      <c r="E246" s="63" t="s">
        <v>19</v>
      </c>
      <c r="F246" s="62">
        <v>150</v>
      </c>
      <c r="G246" s="63" t="s">
        <v>22</v>
      </c>
      <c r="H246" s="63" t="s">
        <v>21</v>
      </c>
      <c r="I246" s="62">
        <v>100</v>
      </c>
      <c r="J246" s="62">
        <v>100</v>
      </c>
      <c r="K246" s="69">
        <v>0.7</v>
      </c>
      <c r="L246" s="67">
        <f t="shared" si="9"/>
        <v>0.7</v>
      </c>
      <c r="M246" s="75"/>
      <c r="N246" s="67">
        <f t="shared" si="10"/>
        <v>0</v>
      </c>
      <c r="O246" s="65">
        <v>154.773620895449</v>
      </c>
      <c r="P246" s="65">
        <v>154.7736209</v>
      </c>
      <c r="Q246" s="8">
        <f t="shared" si="11"/>
        <v>108.34153463</v>
      </c>
    </row>
    <row r="247" spans="1:17" x14ac:dyDescent="0.35">
      <c r="A247" s="62">
        <v>915635857</v>
      </c>
      <c r="B247" s="63" t="s">
        <v>30</v>
      </c>
      <c r="C247" s="62">
        <v>2020</v>
      </c>
      <c r="D247" s="62">
        <v>66</v>
      </c>
      <c r="E247" s="63" t="s">
        <v>23</v>
      </c>
      <c r="F247" s="62">
        <v>150</v>
      </c>
      <c r="G247" s="63" t="s">
        <v>22</v>
      </c>
      <c r="H247" s="63" t="s">
        <v>21</v>
      </c>
      <c r="I247" s="62">
        <v>100</v>
      </c>
      <c r="J247" s="62">
        <v>100</v>
      </c>
      <c r="K247" s="69">
        <v>15.577</v>
      </c>
      <c r="L247" s="67">
        <f t="shared" si="9"/>
        <v>15.577</v>
      </c>
      <c r="M247" s="75"/>
      <c r="N247" s="67">
        <f t="shared" si="10"/>
        <v>0</v>
      </c>
      <c r="O247" s="65">
        <v>102.77911180157299</v>
      </c>
      <c r="P247" s="65">
        <v>102.7791118</v>
      </c>
      <c r="Q247" s="8">
        <f t="shared" si="11"/>
        <v>1600.9902245086</v>
      </c>
    </row>
    <row r="248" spans="1:17" x14ac:dyDescent="0.35">
      <c r="A248" s="62">
        <v>915635857</v>
      </c>
      <c r="B248" s="63" t="s">
        <v>30</v>
      </c>
      <c r="C248" s="62">
        <v>2020</v>
      </c>
      <c r="D248" s="62">
        <v>66</v>
      </c>
      <c r="E248" s="63" t="s">
        <v>23</v>
      </c>
      <c r="F248" s="62">
        <v>120</v>
      </c>
      <c r="G248" s="63" t="s">
        <v>22</v>
      </c>
      <c r="H248" s="63" t="s">
        <v>21</v>
      </c>
      <c r="I248" s="62">
        <v>100</v>
      </c>
      <c r="J248" s="62">
        <v>100</v>
      </c>
      <c r="K248" s="69">
        <v>11.98</v>
      </c>
      <c r="L248" s="67">
        <f t="shared" si="9"/>
        <v>11.98</v>
      </c>
      <c r="M248" s="69">
        <v>1.23</v>
      </c>
      <c r="N248" s="67">
        <f t="shared" si="10"/>
        <v>1.23</v>
      </c>
      <c r="O248" s="65">
        <v>100.703021166575</v>
      </c>
      <c r="P248" s="65">
        <v>100.70302119999999</v>
      </c>
      <c r="Q248" s="8">
        <f t="shared" si="11"/>
        <v>1206.4221939348872</v>
      </c>
    </row>
    <row r="249" spans="1:17" x14ac:dyDescent="0.35">
      <c r="A249" s="62">
        <v>915635857</v>
      </c>
      <c r="B249" s="63" t="s">
        <v>30</v>
      </c>
      <c r="C249" s="62">
        <v>2020</v>
      </c>
      <c r="D249" s="62">
        <v>66</v>
      </c>
      <c r="E249" s="63" t="s">
        <v>23</v>
      </c>
      <c r="F249" s="62">
        <v>95</v>
      </c>
      <c r="G249" s="63" t="s">
        <v>22</v>
      </c>
      <c r="H249" s="63" t="s">
        <v>21</v>
      </c>
      <c r="I249" s="62">
        <v>100</v>
      </c>
      <c r="J249" s="62">
        <v>100</v>
      </c>
      <c r="K249" s="69">
        <v>12.622999999999999</v>
      </c>
      <c r="L249" s="67">
        <f t="shared" si="9"/>
        <v>12.622999999999999</v>
      </c>
      <c r="M249" s="75"/>
      <c r="N249" s="67">
        <f t="shared" si="10"/>
        <v>0</v>
      </c>
      <c r="O249" s="65">
        <v>98.687399190849803</v>
      </c>
      <c r="P249" s="65">
        <v>98.687399189999994</v>
      </c>
      <c r="Q249" s="8">
        <f t="shared" si="11"/>
        <v>1245.7310399753699</v>
      </c>
    </row>
    <row r="250" spans="1:17" x14ac:dyDescent="0.35">
      <c r="A250" s="62">
        <v>915635857</v>
      </c>
      <c r="B250" s="63" t="s">
        <v>30</v>
      </c>
      <c r="C250" s="62">
        <v>2020</v>
      </c>
      <c r="D250" s="62">
        <v>66</v>
      </c>
      <c r="E250" s="63" t="s">
        <v>23</v>
      </c>
      <c r="F250" s="62">
        <v>70</v>
      </c>
      <c r="G250" s="63" t="s">
        <v>22</v>
      </c>
      <c r="H250" s="63" t="s">
        <v>21</v>
      </c>
      <c r="I250" s="62">
        <v>100</v>
      </c>
      <c r="J250" s="62">
        <v>100</v>
      </c>
      <c r="K250" s="69">
        <v>52.512999999999998</v>
      </c>
      <c r="L250" s="67">
        <f t="shared" si="9"/>
        <v>52.512999999999998</v>
      </c>
      <c r="M250" s="75"/>
      <c r="N250" s="67">
        <f t="shared" si="10"/>
        <v>0</v>
      </c>
      <c r="O250" s="65">
        <v>96.671777215124294</v>
      </c>
      <c r="P250" s="65">
        <v>96.671777219999996</v>
      </c>
      <c r="Q250" s="8">
        <f t="shared" si="11"/>
        <v>5076.5250371538596</v>
      </c>
    </row>
    <row r="251" spans="1:17" x14ac:dyDescent="0.35">
      <c r="A251" s="62">
        <v>923050612</v>
      </c>
      <c r="B251" s="63" t="s">
        <v>372</v>
      </c>
      <c r="C251" s="62">
        <v>2020</v>
      </c>
      <c r="D251" s="62">
        <v>66</v>
      </c>
      <c r="E251" s="63" t="s">
        <v>23</v>
      </c>
      <c r="F251" s="62">
        <v>70</v>
      </c>
      <c r="G251" s="63" t="s">
        <v>22</v>
      </c>
      <c r="H251" s="63" t="s">
        <v>21</v>
      </c>
      <c r="I251" s="62">
        <v>100</v>
      </c>
      <c r="J251" s="62">
        <v>100</v>
      </c>
      <c r="K251" s="69">
        <v>18.2</v>
      </c>
      <c r="L251" s="67">
        <f t="shared" si="9"/>
        <v>18.2</v>
      </c>
      <c r="M251" s="75"/>
      <c r="N251" s="67">
        <f t="shared" si="10"/>
        <v>0</v>
      </c>
      <c r="O251" s="65">
        <v>96.671777215124294</v>
      </c>
      <c r="P251" s="65">
        <v>96.671777219999996</v>
      </c>
      <c r="Q251" s="8">
        <f t="shared" si="11"/>
        <v>1759.4263454039999</v>
      </c>
    </row>
    <row r="252" spans="1:17" x14ac:dyDescent="0.35">
      <c r="A252" s="62">
        <v>923050612</v>
      </c>
      <c r="B252" s="63" t="s">
        <v>372</v>
      </c>
      <c r="C252" s="62">
        <v>2020</v>
      </c>
      <c r="D252" s="62">
        <v>66</v>
      </c>
      <c r="E252" s="63" t="s">
        <v>23</v>
      </c>
      <c r="F252" s="62">
        <v>70</v>
      </c>
      <c r="G252" s="63" t="s">
        <v>22</v>
      </c>
      <c r="H252" s="63" t="s">
        <v>21</v>
      </c>
      <c r="I252" s="62">
        <v>0</v>
      </c>
      <c r="J252" s="62">
        <v>100</v>
      </c>
      <c r="K252" s="69">
        <v>1.05</v>
      </c>
      <c r="L252" s="67">
        <f t="shared" si="9"/>
        <v>0.52500000000000002</v>
      </c>
      <c r="M252" s="75"/>
      <c r="N252" s="67">
        <f t="shared" si="10"/>
        <v>0</v>
      </c>
      <c r="O252" s="65">
        <v>96.671777215124294</v>
      </c>
      <c r="P252" s="65">
        <v>96.671777219999996</v>
      </c>
      <c r="Q252" s="8">
        <f t="shared" si="11"/>
        <v>50.752683040500003</v>
      </c>
    </row>
    <row r="253" spans="1:17" x14ac:dyDescent="0.35">
      <c r="A253" s="62">
        <v>998509289</v>
      </c>
      <c r="B253" s="63" t="s">
        <v>31</v>
      </c>
      <c r="C253" s="62">
        <v>2020</v>
      </c>
      <c r="D253" s="62">
        <v>132</v>
      </c>
      <c r="E253" s="63" t="s">
        <v>19</v>
      </c>
      <c r="F253" s="62">
        <v>95</v>
      </c>
      <c r="G253" s="63" t="s">
        <v>20</v>
      </c>
      <c r="H253" s="63" t="s">
        <v>21</v>
      </c>
      <c r="I253" s="62">
        <v>100</v>
      </c>
      <c r="J253" s="62">
        <v>100</v>
      </c>
      <c r="K253" s="69">
        <v>2.2000000000000002</v>
      </c>
      <c r="L253" s="67">
        <f t="shared" si="9"/>
        <v>2.2000000000000002</v>
      </c>
      <c r="M253" s="69">
        <v>0</v>
      </c>
      <c r="N253" s="67">
        <f t="shared" si="10"/>
        <v>0</v>
      </c>
      <c r="O253" s="65">
        <v>218.53834890090999</v>
      </c>
      <c r="P253" s="65">
        <v>218.53834889999999</v>
      </c>
      <c r="Q253" s="8">
        <f t="shared" si="11"/>
        <v>480.78436758000004</v>
      </c>
    </row>
    <row r="254" spans="1:17" x14ac:dyDescent="0.35">
      <c r="A254" s="62">
        <v>985411131</v>
      </c>
      <c r="B254" s="63" t="s">
        <v>373</v>
      </c>
      <c r="C254" s="62">
        <v>2020</v>
      </c>
      <c r="D254" s="62">
        <v>132</v>
      </c>
      <c r="E254" s="63" t="s">
        <v>23</v>
      </c>
      <c r="F254" s="62">
        <v>243</v>
      </c>
      <c r="G254" s="63" t="s">
        <v>22</v>
      </c>
      <c r="H254" s="63" t="s">
        <v>21</v>
      </c>
      <c r="I254" s="62">
        <v>100</v>
      </c>
      <c r="J254" s="62">
        <v>100</v>
      </c>
      <c r="K254" s="69">
        <v>34.982999999999997</v>
      </c>
      <c r="L254" s="67">
        <f t="shared" si="9"/>
        <v>34.982999999999997</v>
      </c>
      <c r="M254" s="75"/>
      <c r="N254" s="67">
        <f t="shared" si="10"/>
        <v>0</v>
      </c>
      <c r="O254" s="65">
        <v>122.951047816032</v>
      </c>
      <c r="P254" s="65">
        <v>122.9510478</v>
      </c>
      <c r="Q254" s="8">
        <f t="shared" si="11"/>
        <v>4301.1965051873995</v>
      </c>
    </row>
    <row r="255" spans="1:17" x14ac:dyDescent="0.35">
      <c r="A255" s="62">
        <v>985411131</v>
      </c>
      <c r="B255" s="63" t="s">
        <v>373</v>
      </c>
      <c r="C255" s="62">
        <v>2020</v>
      </c>
      <c r="D255" s="62">
        <v>66</v>
      </c>
      <c r="E255" s="63" t="s">
        <v>23</v>
      </c>
      <c r="F255" s="62">
        <v>70</v>
      </c>
      <c r="G255" s="63" t="s">
        <v>22</v>
      </c>
      <c r="H255" s="63" t="s">
        <v>21</v>
      </c>
      <c r="I255" s="62">
        <v>100</v>
      </c>
      <c r="J255" s="62">
        <v>100</v>
      </c>
      <c r="K255" s="69">
        <v>132.09399999999999</v>
      </c>
      <c r="L255" s="67">
        <f t="shared" si="9"/>
        <v>132.09399999999999</v>
      </c>
      <c r="M255" s="75"/>
      <c r="N255" s="67">
        <f t="shared" si="10"/>
        <v>0</v>
      </c>
      <c r="O255" s="65">
        <v>96.671777215124294</v>
      </c>
      <c r="P255" s="65">
        <v>96.671777219999996</v>
      </c>
      <c r="Q255" s="8">
        <f t="shared" si="11"/>
        <v>12769.761740098678</v>
      </c>
    </row>
    <row r="256" spans="1:17" x14ac:dyDescent="0.35">
      <c r="A256" s="62">
        <v>979379455</v>
      </c>
      <c r="B256" s="63" t="s">
        <v>32</v>
      </c>
      <c r="C256" s="62">
        <v>2020</v>
      </c>
      <c r="D256" s="62">
        <v>132</v>
      </c>
      <c r="E256" s="63" t="s">
        <v>23</v>
      </c>
      <c r="F256" s="62">
        <v>243</v>
      </c>
      <c r="G256" s="63" t="s">
        <v>22</v>
      </c>
      <c r="H256" s="63" t="s">
        <v>21</v>
      </c>
      <c r="I256" s="62">
        <v>100</v>
      </c>
      <c r="J256" s="62">
        <v>100</v>
      </c>
      <c r="K256" s="69">
        <v>22.4</v>
      </c>
      <c r="L256" s="67">
        <f t="shared" si="9"/>
        <v>22.4</v>
      </c>
      <c r="M256" s="75"/>
      <c r="N256" s="67">
        <f t="shared" si="10"/>
        <v>0</v>
      </c>
      <c r="O256" s="65">
        <v>122.951047816032</v>
      </c>
      <c r="P256" s="65">
        <v>122.9510478</v>
      </c>
      <c r="Q256" s="8">
        <f t="shared" si="11"/>
        <v>2754.1034707199997</v>
      </c>
    </row>
    <row r="257" spans="1:17" x14ac:dyDescent="0.35">
      <c r="A257" s="62">
        <v>979379455</v>
      </c>
      <c r="B257" s="63" t="s">
        <v>32</v>
      </c>
      <c r="C257" s="62">
        <v>2020</v>
      </c>
      <c r="D257" s="62">
        <v>132</v>
      </c>
      <c r="E257" s="63" t="s">
        <v>23</v>
      </c>
      <c r="F257" s="62">
        <v>150</v>
      </c>
      <c r="G257" s="63" t="s">
        <v>22</v>
      </c>
      <c r="H257" s="63" t="s">
        <v>21</v>
      </c>
      <c r="I257" s="62">
        <v>100</v>
      </c>
      <c r="J257" s="62">
        <v>100</v>
      </c>
      <c r="K257" s="69">
        <v>107.899</v>
      </c>
      <c r="L257" s="67">
        <f t="shared" si="9"/>
        <v>107.899</v>
      </c>
      <c r="M257" s="75"/>
      <c r="N257" s="67">
        <f t="shared" si="10"/>
        <v>0</v>
      </c>
      <c r="O257" s="65">
        <v>120.331114384497</v>
      </c>
      <c r="P257" s="65">
        <v>120.3311144</v>
      </c>
      <c r="Q257" s="8">
        <f t="shared" si="11"/>
        <v>12983.6069126456</v>
      </c>
    </row>
    <row r="258" spans="1:17" x14ac:dyDescent="0.35">
      <c r="A258" s="62">
        <v>979379455</v>
      </c>
      <c r="B258" s="63" t="s">
        <v>32</v>
      </c>
      <c r="C258" s="62">
        <v>2020</v>
      </c>
      <c r="D258" s="62">
        <v>132</v>
      </c>
      <c r="E258" s="63" t="s">
        <v>23</v>
      </c>
      <c r="F258" s="62">
        <v>120</v>
      </c>
      <c r="G258" s="63" t="s">
        <v>22</v>
      </c>
      <c r="H258" s="63" t="s">
        <v>21</v>
      </c>
      <c r="I258" s="62">
        <v>100</v>
      </c>
      <c r="J258" s="62">
        <v>100</v>
      </c>
      <c r="K258" s="69">
        <v>1</v>
      </c>
      <c r="L258" s="67">
        <f t="shared" si="9"/>
        <v>1</v>
      </c>
      <c r="M258" s="75"/>
      <c r="N258" s="67">
        <f t="shared" si="10"/>
        <v>0</v>
      </c>
      <c r="O258" s="65">
        <v>117.711180952962</v>
      </c>
      <c r="P258" s="65">
        <v>117.711181</v>
      </c>
      <c r="Q258" s="8">
        <f t="shared" si="11"/>
        <v>117.711181</v>
      </c>
    </row>
    <row r="259" spans="1:17" x14ac:dyDescent="0.35">
      <c r="A259" s="62">
        <v>979399901</v>
      </c>
      <c r="B259" s="63" t="s">
        <v>33</v>
      </c>
      <c r="C259" s="62">
        <v>2020</v>
      </c>
      <c r="D259" s="62">
        <v>132</v>
      </c>
      <c r="E259" s="63" t="s">
        <v>19</v>
      </c>
      <c r="F259" s="62">
        <v>150</v>
      </c>
      <c r="G259" s="63" t="s">
        <v>20</v>
      </c>
      <c r="H259" s="63" t="s">
        <v>21</v>
      </c>
      <c r="I259" s="62">
        <v>100</v>
      </c>
      <c r="J259" s="62">
        <v>100</v>
      </c>
      <c r="K259" s="69">
        <v>10.050000000000001</v>
      </c>
      <c r="L259" s="67">
        <f t="shared" ref="L259:L322" si="12">K259*0.5*(I259/100+J259/100)</f>
        <v>10.050000000000001</v>
      </c>
      <c r="M259" s="69">
        <v>10.050000000000001</v>
      </c>
      <c r="N259" s="67">
        <f t="shared" ref="N259:N322" si="13">M259*0.5*(I259/100+J259/100)</f>
        <v>10.050000000000001</v>
      </c>
      <c r="O259" s="65">
        <v>252.10268997875599</v>
      </c>
      <c r="P259" s="65">
        <v>230.192421</v>
      </c>
      <c r="Q259" s="8">
        <f t="shared" ref="Q259:Q322" si="14">(L259-N259)*P259+(N259*O259)</f>
        <v>2533.6320342864979</v>
      </c>
    </row>
    <row r="260" spans="1:17" x14ac:dyDescent="0.35">
      <c r="A260" s="62">
        <v>979399901</v>
      </c>
      <c r="B260" s="63" t="s">
        <v>33</v>
      </c>
      <c r="C260" s="62">
        <v>2020</v>
      </c>
      <c r="D260" s="62">
        <v>66</v>
      </c>
      <c r="E260" s="63" t="s">
        <v>19</v>
      </c>
      <c r="F260" s="62">
        <v>150</v>
      </c>
      <c r="G260" s="63" t="s">
        <v>22</v>
      </c>
      <c r="H260" s="63" t="s">
        <v>21</v>
      </c>
      <c r="I260" s="62">
        <v>100</v>
      </c>
      <c r="J260" s="62">
        <v>100</v>
      </c>
      <c r="K260" s="69">
        <v>0.57999999999999996</v>
      </c>
      <c r="L260" s="67">
        <f t="shared" si="12"/>
        <v>0.57999999999999996</v>
      </c>
      <c r="M260" s="69">
        <v>0.57999999999999996</v>
      </c>
      <c r="N260" s="67">
        <f t="shared" si="13"/>
        <v>0.57999999999999996</v>
      </c>
      <c r="O260" s="65">
        <v>173.489664029767</v>
      </c>
      <c r="P260" s="65">
        <v>154.7736209</v>
      </c>
      <c r="Q260" s="8">
        <f t="shared" si="14"/>
        <v>100.62400513726486</v>
      </c>
    </row>
    <row r="261" spans="1:17" x14ac:dyDescent="0.35">
      <c r="A261" s="62">
        <v>979399901</v>
      </c>
      <c r="B261" s="63" t="s">
        <v>33</v>
      </c>
      <c r="C261" s="62">
        <v>2020</v>
      </c>
      <c r="D261" s="62">
        <v>66</v>
      </c>
      <c r="E261" s="63" t="s">
        <v>23</v>
      </c>
      <c r="F261" s="62">
        <v>70</v>
      </c>
      <c r="G261" s="63" t="s">
        <v>22</v>
      </c>
      <c r="H261" s="63" t="s">
        <v>21</v>
      </c>
      <c r="I261" s="62">
        <v>100</v>
      </c>
      <c r="J261" s="62">
        <v>100</v>
      </c>
      <c r="K261" s="69">
        <v>5.2</v>
      </c>
      <c r="L261" s="67">
        <f t="shared" si="12"/>
        <v>5.2</v>
      </c>
      <c r="M261" s="69">
        <v>5.2</v>
      </c>
      <c r="N261" s="67">
        <f t="shared" si="13"/>
        <v>5.2</v>
      </c>
      <c r="O261" s="65">
        <v>106.447543797393</v>
      </c>
      <c r="P261" s="65">
        <v>96.671777219999996</v>
      </c>
      <c r="Q261" s="8">
        <f t="shared" si="14"/>
        <v>553.5272277464436</v>
      </c>
    </row>
    <row r="262" spans="1:17" x14ac:dyDescent="0.35">
      <c r="A262" s="62">
        <v>923152601</v>
      </c>
      <c r="B262" s="63" t="s">
        <v>374</v>
      </c>
      <c r="C262" s="62">
        <v>2020</v>
      </c>
      <c r="D262" s="62">
        <v>132</v>
      </c>
      <c r="E262" s="63" t="s">
        <v>23</v>
      </c>
      <c r="F262" s="62">
        <v>243</v>
      </c>
      <c r="G262" s="63" t="s">
        <v>22</v>
      </c>
      <c r="H262" s="63" t="s">
        <v>21</v>
      </c>
      <c r="I262" s="62">
        <v>100</v>
      </c>
      <c r="J262" s="62">
        <v>100</v>
      </c>
      <c r="K262" s="69">
        <v>0.35899999999999999</v>
      </c>
      <c r="L262" s="67">
        <f t="shared" si="12"/>
        <v>0.35899999999999999</v>
      </c>
      <c r="M262" s="69">
        <v>0.35</v>
      </c>
      <c r="N262" s="67">
        <f t="shared" si="13"/>
        <v>0.35</v>
      </c>
      <c r="O262" s="65">
        <v>136.44370498843699</v>
      </c>
      <c r="P262" s="65">
        <v>122.9510478</v>
      </c>
      <c r="Q262" s="8">
        <f t="shared" si="14"/>
        <v>48.861856176152948</v>
      </c>
    </row>
    <row r="263" spans="1:17" x14ac:dyDescent="0.35">
      <c r="A263" s="62">
        <v>923152601</v>
      </c>
      <c r="B263" s="63" t="s">
        <v>374</v>
      </c>
      <c r="C263" s="62">
        <v>2020</v>
      </c>
      <c r="D263" s="62">
        <v>66</v>
      </c>
      <c r="E263" s="63" t="s">
        <v>19</v>
      </c>
      <c r="F263" s="62">
        <v>150</v>
      </c>
      <c r="G263" s="63" t="s">
        <v>22</v>
      </c>
      <c r="H263" s="63" t="s">
        <v>21</v>
      </c>
      <c r="I263" s="62">
        <v>100</v>
      </c>
      <c r="J263" s="62">
        <v>100</v>
      </c>
      <c r="K263" s="69">
        <v>7</v>
      </c>
      <c r="L263" s="67">
        <f t="shared" si="12"/>
        <v>7</v>
      </c>
      <c r="M263" s="75"/>
      <c r="N263" s="67">
        <f t="shared" si="13"/>
        <v>0</v>
      </c>
      <c r="O263" s="65">
        <v>154.773620895449</v>
      </c>
      <c r="P263" s="65">
        <v>154.7736209</v>
      </c>
      <c r="Q263" s="8">
        <f t="shared" si="14"/>
        <v>1083.4153463</v>
      </c>
    </row>
    <row r="264" spans="1:17" x14ac:dyDescent="0.35">
      <c r="A264" s="62">
        <v>923152601</v>
      </c>
      <c r="B264" s="63" t="s">
        <v>374</v>
      </c>
      <c r="C264" s="62">
        <v>2020</v>
      </c>
      <c r="D264" s="62">
        <v>66</v>
      </c>
      <c r="E264" s="63" t="s">
        <v>23</v>
      </c>
      <c r="F264" s="62">
        <v>150</v>
      </c>
      <c r="G264" s="63" t="s">
        <v>22</v>
      </c>
      <c r="H264" s="63" t="s">
        <v>21</v>
      </c>
      <c r="I264" s="62">
        <v>100</v>
      </c>
      <c r="J264" s="62">
        <v>100</v>
      </c>
      <c r="K264" s="69">
        <v>3.7</v>
      </c>
      <c r="L264" s="67">
        <f t="shared" si="12"/>
        <v>3.7</v>
      </c>
      <c r="M264" s="75"/>
      <c r="N264" s="67">
        <f t="shared" si="13"/>
        <v>0</v>
      </c>
      <c r="O264" s="65">
        <v>102.77911180157299</v>
      </c>
      <c r="P264" s="65">
        <v>102.7791118</v>
      </c>
      <c r="Q264" s="8">
        <f t="shared" si="14"/>
        <v>380.28271366000001</v>
      </c>
    </row>
    <row r="265" spans="1:17" x14ac:dyDescent="0.35">
      <c r="A265" s="62">
        <v>923152601</v>
      </c>
      <c r="B265" s="63" t="s">
        <v>374</v>
      </c>
      <c r="C265" s="62">
        <v>2020</v>
      </c>
      <c r="D265" s="62">
        <v>66</v>
      </c>
      <c r="E265" s="63" t="s">
        <v>23</v>
      </c>
      <c r="F265" s="62">
        <v>95</v>
      </c>
      <c r="G265" s="63" t="s">
        <v>22</v>
      </c>
      <c r="H265" s="63" t="s">
        <v>21</v>
      </c>
      <c r="I265" s="62">
        <v>0</v>
      </c>
      <c r="J265" s="62">
        <v>100</v>
      </c>
      <c r="K265" s="69">
        <v>8</v>
      </c>
      <c r="L265" s="67">
        <f t="shared" si="12"/>
        <v>4</v>
      </c>
      <c r="M265" s="75"/>
      <c r="N265" s="67">
        <f t="shared" si="13"/>
        <v>0</v>
      </c>
      <c r="O265" s="65">
        <v>98.687399190849803</v>
      </c>
      <c r="P265" s="65">
        <v>98.687399189999994</v>
      </c>
      <c r="Q265" s="8">
        <f t="shared" si="14"/>
        <v>394.74959675999997</v>
      </c>
    </row>
    <row r="266" spans="1:17" x14ac:dyDescent="0.35">
      <c r="A266" s="62">
        <v>923152601</v>
      </c>
      <c r="B266" s="63" t="s">
        <v>374</v>
      </c>
      <c r="C266" s="62">
        <v>2020</v>
      </c>
      <c r="D266" s="62">
        <v>66</v>
      </c>
      <c r="E266" s="63" t="s">
        <v>23</v>
      </c>
      <c r="F266" s="62">
        <v>95</v>
      </c>
      <c r="G266" s="63" t="s">
        <v>22</v>
      </c>
      <c r="H266" s="63" t="s">
        <v>21</v>
      </c>
      <c r="I266" s="62">
        <v>100</v>
      </c>
      <c r="J266" s="62">
        <v>100</v>
      </c>
      <c r="K266" s="69">
        <v>131.80000000000001</v>
      </c>
      <c r="L266" s="67">
        <f t="shared" si="12"/>
        <v>131.80000000000001</v>
      </c>
      <c r="M266" s="75"/>
      <c r="N266" s="67">
        <f t="shared" si="13"/>
        <v>0</v>
      </c>
      <c r="O266" s="65">
        <v>98.687399190849803</v>
      </c>
      <c r="P266" s="65">
        <v>98.687399189999994</v>
      </c>
      <c r="Q266" s="8">
        <f t="shared" si="14"/>
        <v>13006.999213242001</v>
      </c>
    </row>
    <row r="267" spans="1:17" x14ac:dyDescent="0.35">
      <c r="A267" s="62">
        <v>923152601</v>
      </c>
      <c r="B267" s="63" t="s">
        <v>374</v>
      </c>
      <c r="C267" s="62">
        <v>2020</v>
      </c>
      <c r="D267" s="62">
        <v>66</v>
      </c>
      <c r="E267" s="63" t="s">
        <v>23</v>
      </c>
      <c r="F267" s="62">
        <v>70</v>
      </c>
      <c r="G267" s="63" t="s">
        <v>22</v>
      </c>
      <c r="H267" s="63" t="s">
        <v>21</v>
      </c>
      <c r="I267" s="62">
        <v>100</v>
      </c>
      <c r="J267" s="62">
        <v>100</v>
      </c>
      <c r="K267" s="69">
        <v>83.4</v>
      </c>
      <c r="L267" s="67">
        <f t="shared" si="12"/>
        <v>83.4</v>
      </c>
      <c r="M267" s="75"/>
      <c r="N267" s="67">
        <f t="shared" si="13"/>
        <v>0</v>
      </c>
      <c r="O267" s="65">
        <v>96.671777215124294</v>
      </c>
      <c r="P267" s="65">
        <v>96.671777219999996</v>
      </c>
      <c r="Q267" s="8">
        <f t="shared" si="14"/>
        <v>8062.4262201480005</v>
      </c>
    </row>
    <row r="268" spans="1:17" x14ac:dyDescent="0.35">
      <c r="A268" s="62">
        <v>917424799</v>
      </c>
      <c r="B268" s="63" t="s">
        <v>375</v>
      </c>
      <c r="C268" s="62">
        <v>2020</v>
      </c>
      <c r="D268" s="62">
        <v>132</v>
      </c>
      <c r="E268" s="63" t="s">
        <v>19</v>
      </c>
      <c r="F268" s="62">
        <v>481</v>
      </c>
      <c r="G268" s="63" t="s">
        <v>22</v>
      </c>
      <c r="H268" s="63" t="s">
        <v>24</v>
      </c>
      <c r="I268" s="62">
        <v>100</v>
      </c>
      <c r="J268" s="62">
        <v>100</v>
      </c>
      <c r="K268" s="69">
        <v>4.3</v>
      </c>
      <c r="L268" s="67">
        <f t="shared" si="12"/>
        <v>4.3</v>
      </c>
      <c r="M268" s="69">
        <v>4.3</v>
      </c>
      <c r="N268" s="67">
        <f t="shared" si="13"/>
        <v>4.3</v>
      </c>
      <c r="O268" s="65">
        <v>277.03339916503597</v>
      </c>
      <c r="P268" s="65">
        <v>251.63339239999999</v>
      </c>
      <c r="Q268" s="8">
        <f t="shared" si="14"/>
        <v>1191.2436164096546</v>
      </c>
    </row>
    <row r="269" spans="1:17" x14ac:dyDescent="0.35">
      <c r="A269" s="62">
        <v>917424799</v>
      </c>
      <c r="B269" s="63" t="s">
        <v>375</v>
      </c>
      <c r="C269" s="62">
        <v>2020</v>
      </c>
      <c r="D269" s="62">
        <v>132</v>
      </c>
      <c r="E269" s="63" t="s">
        <v>19</v>
      </c>
      <c r="F269" s="62">
        <v>150</v>
      </c>
      <c r="G269" s="63" t="s">
        <v>20</v>
      </c>
      <c r="H269" s="63" t="s">
        <v>21</v>
      </c>
      <c r="I269" s="62">
        <v>100</v>
      </c>
      <c r="J269" s="62">
        <v>100</v>
      </c>
      <c r="K269" s="69">
        <v>52.7</v>
      </c>
      <c r="L269" s="67">
        <f t="shared" si="12"/>
        <v>52.7</v>
      </c>
      <c r="M269" s="69">
        <v>52.7</v>
      </c>
      <c r="N269" s="67">
        <f t="shared" si="13"/>
        <v>52.7</v>
      </c>
      <c r="O269" s="65">
        <v>252.10268997875599</v>
      </c>
      <c r="P269" s="65">
        <v>230.192421</v>
      </c>
      <c r="Q269" s="8">
        <f t="shared" si="14"/>
        <v>13285.811761880441</v>
      </c>
    </row>
    <row r="270" spans="1:17" x14ac:dyDescent="0.35">
      <c r="A270" s="62">
        <v>917424799</v>
      </c>
      <c r="B270" s="63" t="s">
        <v>375</v>
      </c>
      <c r="C270" s="62">
        <v>2020</v>
      </c>
      <c r="D270" s="62">
        <v>132</v>
      </c>
      <c r="E270" s="63" t="s">
        <v>19</v>
      </c>
      <c r="F270" s="62">
        <v>120</v>
      </c>
      <c r="G270" s="63" t="s">
        <v>20</v>
      </c>
      <c r="H270" s="63" t="s">
        <v>21</v>
      </c>
      <c r="I270" s="62">
        <v>100</v>
      </c>
      <c r="J270" s="62">
        <v>100</v>
      </c>
      <c r="K270" s="69">
        <v>0.98</v>
      </c>
      <c r="L270" s="67">
        <f t="shared" si="12"/>
        <v>0.98</v>
      </c>
      <c r="M270" s="69">
        <v>0.98</v>
      </c>
      <c r="N270" s="67">
        <f t="shared" si="13"/>
        <v>0.98</v>
      </c>
      <c r="O270" s="65">
        <v>245.52960927939299</v>
      </c>
      <c r="P270" s="65">
        <v>224.2766484</v>
      </c>
      <c r="Q270" s="8">
        <f t="shared" si="14"/>
        <v>240.61901709380513</v>
      </c>
    </row>
    <row r="271" spans="1:17" x14ac:dyDescent="0.35">
      <c r="A271" s="62">
        <v>917424799</v>
      </c>
      <c r="B271" s="63" t="s">
        <v>375</v>
      </c>
      <c r="C271" s="62">
        <v>2020</v>
      </c>
      <c r="D271" s="62">
        <v>132</v>
      </c>
      <c r="E271" s="63" t="s">
        <v>19</v>
      </c>
      <c r="F271" s="62">
        <v>481</v>
      </c>
      <c r="G271" s="63" t="s">
        <v>22</v>
      </c>
      <c r="H271" s="63" t="s">
        <v>21</v>
      </c>
      <c r="I271" s="62">
        <v>100</v>
      </c>
      <c r="J271" s="62">
        <v>100</v>
      </c>
      <c r="K271" s="69">
        <v>0.3</v>
      </c>
      <c r="L271" s="67">
        <f t="shared" si="12"/>
        <v>0.3</v>
      </c>
      <c r="M271" s="69">
        <v>0.3</v>
      </c>
      <c r="N271" s="67">
        <f t="shared" si="13"/>
        <v>0.3</v>
      </c>
      <c r="O271" s="65">
        <v>226.23338554468401</v>
      </c>
      <c r="P271" s="65">
        <v>200.8333787</v>
      </c>
      <c r="Q271" s="8">
        <f t="shared" si="14"/>
        <v>67.870015663405198</v>
      </c>
    </row>
    <row r="272" spans="1:17" x14ac:dyDescent="0.35">
      <c r="A272" s="62">
        <v>917424799</v>
      </c>
      <c r="B272" s="63" t="s">
        <v>375</v>
      </c>
      <c r="C272" s="62">
        <v>2020</v>
      </c>
      <c r="D272" s="62">
        <v>132</v>
      </c>
      <c r="E272" s="63" t="s">
        <v>19</v>
      </c>
      <c r="F272" s="62">
        <v>150</v>
      </c>
      <c r="G272" s="63" t="s">
        <v>22</v>
      </c>
      <c r="H272" s="63" t="s">
        <v>21</v>
      </c>
      <c r="I272" s="62">
        <v>100</v>
      </c>
      <c r="J272" s="62">
        <v>100</v>
      </c>
      <c r="K272" s="69">
        <v>46.8</v>
      </c>
      <c r="L272" s="67">
        <f t="shared" si="12"/>
        <v>46.8</v>
      </c>
      <c r="M272" s="69">
        <v>46.8</v>
      </c>
      <c r="N272" s="67">
        <f t="shared" si="13"/>
        <v>46.8</v>
      </c>
      <c r="O272" s="65">
        <v>199.47872898371301</v>
      </c>
      <c r="P272" s="65">
        <v>177.56845999999999</v>
      </c>
      <c r="Q272" s="8">
        <f t="shared" si="14"/>
        <v>9335.6045164377683</v>
      </c>
    </row>
    <row r="273" spans="1:17" x14ac:dyDescent="0.35">
      <c r="A273" s="62">
        <v>917424799</v>
      </c>
      <c r="B273" s="63" t="s">
        <v>375</v>
      </c>
      <c r="C273" s="62">
        <v>2020</v>
      </c>
      <c r="D273" s="62">
        <v>132</v>
      </c>
      <c r="E273" s="63" t="s">
        <v>19</v>
      </c>
      <c r="F273" s="62">
        <v>120</v>
      </c>
      <c r="G273" s="63" t="s">
        <v>22</v>
      </c>
      <c r="H273" s="63" t="s">
        <v>21</v>
      </c>
      <c r="I273" s="62">
        <v>100</v>
      </c>
      <c r="J273" s="62">
        <v>100</v>
      </c>
      <c r="K273" s="69">
        <v>37</v>
      </c>
      <c r="L273" s="67">
        <f t="shared" si="12"/>
        <v>37</v>
      </c>
      <c r="M273" s="69">
        <v>2</v>
      </c>
      <c r="N273" s="67">
        <f t="shared" si="13"/>
        <v>2</v>
      </c>
      <c r="O273" s="65">
        <v>194.43936711420099</v>
      </c>
      <c r="P273" s="65">
        <v>173.18640619999999</v>
      </c>
      <c r="Q273" s="8">
        <f t="shared" si="14"/>
        <v>6450.4029512284023</v>
      </c>
    </row>
    <row r="274" spans="1:17" x14ac:dyDescent="0.35">
      <c r="A274" s="62">
        <v>917424799</v>
      </c>
      <c r="B274" s="63" t="s">
        <v>375</v>
      </c>
      <c r="C274" s="62">
        <v>2020</v>
      </c>
      <c r="D274" s="62">
        <v>132</v>
      </c>
      <c r="E274" s="63" t="s">
        <v>23</v>
      </c>
      <c r="F274" s="62">
        <v>243</v>
      </c>
      <c r="G274" s="63" t="s">
        <v>22</v>
      </c>
      <c r="H274" s="63" t="s">
        <v>21</v>
      </c>
      <c r="I274" s="62">
        <v>100</v>
      </c>
      <c r="J274" s="62">
        <v>100</v>
      </c>
      <c r="K274" s="69">
        <v>16.3</v>
      </c>
      <c r="L274" s="67">
        <f t="shared" si="12"/>
        <v>16.3</v>
      </c>
      <c r="M274" s="69">
        <v>4.8949999999999996</v>
      </c>
      <c r="N274" s="67">
        <f t="shared" si="13"/>
        <v>4.8949999999999996</v>
      </c>
      <c r="O274" s="65">
        <v>136.44370498843699</v>
      </c>
      <c r="P274" s="65">
        <v>122.9510478</v>
      </c>
      <c r="Q274" s="8">
        <f t="shared" si="14"/>
        <v>2070.1486360773988</v>
      </c>
    </row>
    <row r="275" spans="1:17" x14ac:dyDescent="0.35">
      <c r="A275" s="62">
        <v>917424799</v>
      </c>
      <c r="B275" s="63" t="s">
        <v>375</v>
      </c>
      <c r="C275" s="62">
        <v>2020</v>
      </c>
      <c r="D275" s="62">
        <v>132</v>
      </c>
      <c r="E275" s="63" t="s">
        <v>23</v>
      </c>
      <c r="F275" s="62">
        <v>150</v>
      </c>
      <c r="G275" s="63" t="s">
        <v>22</v>
      </c>
      <c r="H275" s="63" t="s">
        <v>21</v>
      </c>
      <c r="I275" s="62">
        <v>100</v>
      </c>
      <c r="J275" s="62">
        <v>100</v>
      </c>
      <c r="K275" s="69">
        <v>56.21</v>
      </c>
      <c r="L275" s="67">
        <f t="shared" si="12"/>
        <v>56.21</v>
      </c>
      <c r="M275" s="69">
        <v>10.14</v>
      </c>
      <c r="N275" s="67">
        <f t="shared" si="13"/>
        <v>10.14</v>
      </c>
      <c r="O275" s="65">
        <v>133.43078154217099</v>
      </c>
      <c r="P275" s="65">
        <v>120.3311144</v>
      </c>
      <c r="Q275" s="8">
        <f t="shared" si="14"/>
        <v>6896.6425652456146</v>
      </c>
    </row>
    <row r="276" spans="1:17" x14ac:dyDescent="0.35">
      <c r="A276" s="62">
        <v>917424799</v>
      </c>
      <c r="B276" s="63" t="s">
        <v>375</v>
      </c>
      <c r="C276" s="62">
        <v>2020</v>
      </c>
      <c r="D276" s="62">
        <v>132</v>
      </c>
      <c r="E276" s="63" t="s">
        <v>23</v>
      </c>
      <c r="F276" s="62">
        <v>120</v>
      </c>
      <c r="G276" s="63" t="s">
        <v>22</v>
      </c>
      <c r="H276" s="63" t="s">
        <v>21</v>
      </c>
      <c r="I276" s="62">
        <v>100</v>
      </c>
      <c r="J276" s="62">
        <v>100</v>
      </c>
      <c r="K276" s="69">
        <v>120.9</v>
      </c>
      <c r="L276" s="67">
        <f t="shared" si="12"/>
        <v>120.9</v>
      </c>
      <c r="M276" s="69">
        <v>10.199999999999999</v>
      </c>
      <c r="N276" s="67">
        <f t="shared" si="13"/>
        <v>10.199999999999999</v>
      </c>
      <c r="O276" s="65">
        <v>130.41785809590601</v>
      </c>
      <c r="P276" s="65">
        <v>117.711181</v>
      </c>
      <c r="Q276" s="8">
        <f t="shared" si="14"/>
        <v>14360.889889278242</v>
      </c>
    </row>
    <row r="277" spans="1:17" x14ac:dyDescent="0.35">
      <c r="A277" s="62">
        <v>917424799</v>
      </c>
      <c r="B277" s="63" t="s">
        <v>375</v>
      </c>
      <c r="C277" s="62">
        <v>2020</v>
      </c>
      <c r="D277" s="62">
        <v>132</v>
      </c>
      <c r="E277" s="63" t="s">
        <v>23</v>
      </c>
      <c r="F277" s="62">
        <v>95</v>
      </c>
      <c r="G277" s="63" t="s">
        <v>22</v>
      </c>
      <c r="H277" s="63" t="s">
        <v>21</v>
      </c>
      <c r="I277" s="62">
        <v>100</v>
      </c>
      <c r="J277" s="62">
        <v>100</v>
      </c>
      <c r="K277" s="69">
        <v>14.153</v>
      </c>
      <c r="L277" s="67">
        <f t="shared" si="12"/>
        <v>14.153</v>
      </c>
      <c r="M277" s="69">
        <v>3.41</v>
      </c>
      <c r="N277" s="67">
        <f t="shared" si="13"/>
        <v>3.41</v>
      </c>
      <c r="O277" s="65">
        <v>127.495322353029</v>
      </c>
      <c r="P277" s="65">
        <v>115.16984549999999</v>
      </c>
      <c r="Q277" s="8">
        <f t="shared" si="14"/>
        <v>1672.028699430329</v>
      </c>
    </row>
    <row r="278" spans="1:17" x14ac:dyDescent="0.35">
      <c r="A278" s="62">
        <v>917424799</v>
      </c>
      <c r="B278" s="63" t="s">
        <v>375</v>
      </c>
      <c r="C278" s="62">
        <v>2020</v>
      </c>
      <c r="D278" s="62">
        <v>132</v>
      </c>
      <c r="E278" s="63" t="s">
        <v>19</v>
      </c>
      <c r="F278" s="62">
        <v>243</v>
      </c>
      <c r="G278" s="63" t="s">
        <v>22</v>
      </c>
      <c r="H278" s="63" t="s">
        <v>21</v>
      </c>
      <c r="I278" s="62">
        <v>100</v>
      </c>
      <c r="J278" s="62">
        <v>100</v>
      </c>
      <c r="K278" s="69">
        <v>0.7</v>
      </c>
      <c r="L278" s="67">
        <f t="shared" si="12"/>
        <v>0.7</v>
      </c>
      <c r="M278" s="75"/>
      <c r="N278" s="67">
        <f t="shared" si="13"/>
        <v>0</v>
      </c>
      <c r="O278" s="65">
        <v>181.950513785412</v>
      </c>
      <c r="P278" s="65">
        <v>181.95051380000001</v>
      </c>
      <c r="Q278" s="8">
        <f t="shared" si="14"/>
        <v>127.36535966</v>
      </c>
    </row>
    <row r="279" spans="1:17" x14ac:dyDescent="0.35">
      <c r="A279" s="62">
        <v>917424799</v>
      </c>
      <c r="B279" s="63" t="s">
        <v>375</v>
      </c>
      <c r="C279" s="62">
        <v>2020</v>
      </c>
      <c r="D279" s="62">
        <v>132</v>
      </c>
      <c r="E279" s="63" t="s">
        <v>19</v>
      </c>
      <c r="F279" s="62">
        <v>150</v>
      </c>
      <c r="G279" s="63" t="s">
        <v>22</v>
      </c>
      <c r="H279" s="63" t="s">
        <v>21</v>
      </c>
      <c r="I279" s="62">
        <v>100</v>
      </c>
      <c r="J279" s="62">
        <v>100</v>
      </c>
      <c r="K279" s="69">
        <v>2.9</v>
      </c>
      <c r="L279" s="67">
        <f t="shared" si="12"/>
        <v>2.9</v>
      </c>
      <c r="M279" s="75"/>
      <c r="N279" s="67">
        <f t="shared" si="13"/>
        <v>0</v>
      </c>
      <c r="O279" s="65">
        <v>177.56845998583699</v>
      </c>
      <c r="P279" s="65">
        <v>177.56845999999999</v>
      </c>
      <c r="Q279" s="8">
        <f t="shared" si="14"/>
        <v>514.948534</v>
      </c>
    </row>
    <row r="280" spans="1:17" x14ac:dyDescent="0.35">
      <c r="A280" s="62">
        <v>917424799</v>
      </c>
      <c r="B280" s="63" t="s">
        <v>375</v>
      </c>
      <c r="C280" s="62">
        <v>2020</v>
      </c>
      <c r="D280" s="62">
        <v>132</v>
      </c>
      <c r="E280" s="63" t="s">
        <v>19</v>
      </c>
      <c r="F280" s="62">
        <v>120</v>
      </c>
      <c r="G280" s="63" t="s">
        <v>22</v>
      </c>
      <c r="H280" s="63" t="s">
        <v>21</v>
      </c>
      <c r="I280" s="62">
        <v>100</v>
      </c>
      <c r="J280" s="62">
        <v>100</v>
      </c>
      <c r="K280" s="69">
        <v>0.59</v>
      </c>
      <c r="L280" s="67">
        <f t="shared" si="12"/>
        <v>0.59</v>
      </c>
      <c r="M280" s="75"/>
      <c r="N280" s="67">
        <f t="shared" si="13"/>
        <v>0</v>
      </c>
      <c r="O280" s="65">
        <v>173.18640618626199</v>
      </c>
      <c r="P280" s="65">
        <v>173.18640619999999</v>
      </c>
      <c r="Q280" s="8">
        <f t="shared" si="14"/>
        <v>102.17997965799999</v>
      </c>
    </row>
    <row r="281" spans="1:17" x14ac:dyDescent="0.35">
      <c r="A281" s="62">
        <v>917424799</v>
      </c>
      <c r="B281" s="63" t="s">
        <v>375</v>
      </c>
      <c r="C281" s="62">
        <v>2020</v>
      </c>
      <c r="D281" s="62">
        <v>132</v>
      </c>
      <c r="E281" s="63" t="s">
        <v>23</v>
      </c>
      <c r="F281" s="62">
        <v>243</v>
      </c>
      <c r="G281" s="63" t="s">
        <v>22</v>
      </c>
      <c r="H281" s="63" t="s">
        <v>21</v>
      </c>
      <c r="I281" s="62">
        <v>100</v>
      </c>
      <c r="J281" s="62">
        <v>100</v>
      </c>
      <c r="K281" s="69">
        <v>19.3</v>
      </c>
      <c r="L281" s="67">
        <f t="shared" si="12"/>
        <v>19.3</v>
      </c>
      <c r="M281" s="75"/>
      <c r="N281" s="67">
        <f t="shared" si="13"/>
        <v>0</v>
      </c>
      <c r="O281" s="65">
        <v>122.951047816032</v>
      </c>
      <c r="P281" s="65">
        <v>122.9510478</v>
      </c>
      <c r="Q281" s="8">
        <f t="shared" si="14"/>
        <v>2372.9552225400002</v>
      </c>
    </row>
    <row r="282" spans="1:17" x14ac:dyDescent="0.35">
      <c r="A282" s="62">
        <v>917424799</v>
      </c>
      <c r="B282" s="63" t="s">
        <v>375</v>
      </c>
      <c r="C282" s="62">
        <v>2020</v>
      </c>
      <c r="D282" s="62">
        <v>132</v>
      </c>
      <c r="E282" s="63" t="s">
        <v>23</v>
      </c>
      <c r="F282" s="62">
        <v>150</v>
      </c>
      <c r="G282" s="63" t="s">
        <v>22</v>
      </c>
      <c r="H282" s="63" t="s">
        <v>21</v>
      </c>
      <c r="I282" s="62">
        <v>100</v>
      </c>
      <c r="J282" s="62">
        <v>100</v>
      </c>
      <c r="K282" s="69">
        <v>21.19</v>
      </c>
      <c r="L282" s="67">
        <f t="shared" si="12"/>
        <v>21.19</v>
      </c>
      <c r="M282" s="75"/>
      <c r="N282" s="67">
        <f t="shared" si="13"/>
        <v>0</v>
      </c>
      <c r="O282" s="65">
        <v>120.331114384497</v>
      </c>
      <c r="P282" s="65">
        <v>120.3311144</v>
      </c>
      <c r="Q282" s="8">
        <f t="shared" si="14"/>
        <v>2549.8163141360001</v>
      </c>
    </row>
    <row r="283" spans="1:17" x14ac:dyDescent="0.35">
      <c r="A283" s="62">
        <v>917424799</v>
      </c>
      <c r="B283" s="63" t="s">
        <v>375</v>
      </c>
      <c r="C283" s="62">
        <v>2020</v>
      </c>
      <c r="D283" s="62">
        <v>132</v>
      </c>
      <c r="E283" s="63" t="s">
        <v>23</v>
      </c>
      <c r="F283" s="62">
        <v>120</v>
      </c>
      <c r="G283" s="63" t="s">
        <v>22</v>
      </c>
      <c r="H283" s="63" t="s">
        <v>21</v>
      </c>
      <c r="I283" s="62">
        <v>100</v>
      </c>
      <c r="J283" s="62">
        <v>100</v>
      </c>
      <c r="K283" s="69">
        <v>5.085</v>
      </c>
      <c r="L283" s="67">
        <f t="shared" si="12"/>
        <v>5.085</v>
      </c>
      <c r="M283" s="69">
        <v>0</v>
      </c>
      <c r="N283" s="67">
        <f t="shared" si="13"/>
        <v>0</v>
      </c>
      <c r="O283" s="65">
        <v>117.711180952962</v>
      </c>
      <c r="P283" s="65">
        <v>117.711181</v>
      </c>
      <c r="Q283" s="8">
        <f t="shared" si="14"/>
        <v>598.56135538499996</v>
      </c>
    </row>
    <row r="284" spans="1:17" x14ac:dyDescent="0.35">
      <c r="A284" s="62">
        <v>917424799</v>
      </c>
      <c r="B284" s="63" t="s">
        <v>375</v>
      </c>
      <c r="C284" s="62">
        <v>2020</v>
      </c>
      <c r="D284" s="62">
        <v>132</v>
      </c>
      <c r="E284" s="63" t="s">
        <v>23</v>
      </c>
      <c r="F284" s="62">
        <v>95</v>
      </c>
      <c r="G284" s="63" t="s">
        <v>22</v>
      </c>
      <c r="H284" s="63" t="s">
        <v>21</v>
      </c>
      <c r="I284" s="62">
        <v>100</v>
      </c>
      <c r="J284" s="62">
        <v>100</v>
      </c>
      <c r="K284" s="69">
        <v>32.448</v>
      </c>
      <c r="L284" s="67">
        <f t="shared" si="12"/>
        <v>32.448</v>
      </c>
      <c r="M284" s="75"/>
      <c r="N284" s="67">
        <f t="shared" si="13"/>
        <v>0</v>
      </c>
      <c r="O284" s="65">
        <v>115.169845524373</v>
      </c>
      <c r="P284" s="65">
        <v>115.16984549999999</v>
      </c>
      <c r="Q284" s="8">
        <f t="shared" si="14"/>
        <v>3737.0311467839997</v>
      </c>
    </row>
    <row r="285" spans="1:17" x14ac:dyDescent="0.35">
      <c r="A285" s="62">
        <v>917424799</v>
      </c>
      <c r="B285" s="63" t="s">
        <v>375</v>
      </c>
      <c r="C285" s="62">
        <v>2020</v>
      </c>
      <c r="D285" s="62">
        <v>132</v>
      </c>
      <c r="E285" s="63" t="s">
        <v>23</v>
      </c>
      <c r="F285" s="62">
        <v>70</v>
      </c>
      <c r="G285" s="63" t="s">
        <v>22</v>
      </c>
      <c r="H285" s="63" t="s">
        <v>21</v>
      </c>
      <c r="I285" s="62">
        <v>100</v>
      </c>
      <c r="J285" s="62">
        <v>100</v>
      </c>
      <c r="K285" s="69">
        <v>2.4</v>
      </c>
      <c r="L285" s="67">
        <f t="shared" si="12"/>
        <v>2.4</v>
      </c>
      <c r="M285" s="75"/>
      <c r="N285" s="67">
        <f t="shared" si="13"/>
        <v>0</v>
      </c>
      <c r="O285" s="65">
        <v>112.704750158642</v>
      </c>
      <c r="P285" s="65">
        <v>112.70475020000001</v>
      </c>
      <c r="Q285" s="8">
        <f t="shared" si="14"/>
        <v>270.49140047999998</v>
      </c>
    </row>
    <row r="286" spans="1:17" x14ac:dyDescent="0.35">
      <c r="A286" s="62">
        <v>917424799</v>
      </c>
      <c r="B286" s="63" t="s">
        <v>375</v>
      </c>
      <c r="C286" s="62">
        <v>2020</v>
      </c>
      <c r="D286" s="62">
        <v>66</v>
      </c>
      <c r="E286" s="63" t="s">
        <v>23</v>
      </c>
      <c r="F286" s="62">
        <v>95</v>
      </c>
      <c r="G286" s="63" t="s">
        <v>20</v>
      </c>
      <c r="H286" s="63" t="s">
        <v>21</v>
      </c>
      <c r="I286" s="62">
        <v>100</v>
      </c>
      <c r="J286" s="62">
        <v>100</v>
      </c>
      <c r="K286" s="69">
        <v>2.5</v>
      </c>
      <c r="L286" s="67">
        <f t="shared" si="12"/>
        <v>2.5</v>
      </c>
      <c r="M286" s="69">
        <v>0.5</v>
      </c>
      <c r="N286" s="67">
        <f t="shared" si="13"/>
        <v>0.5</v>
      </c>
      <c r="O286" s="65">
        <v>133.78109878627501</v>
      </c>
      <c r="P286" s="65">
        <v>123.70298889999999</v>
      </c>
      <c r="Q286" s="8">
        <f t="shared" si="14"/>
        <v>314.29652719313748</v>
      </c>
    </row>
    <row r="287" spans="1:17" x14ac:dyDescent="0.35">
      <c r="A287" s="62">
        <v>917424799</v>
      </c>
      <c r="B287" s="63" t="s">
        <v>375</v>
      </c>
      <c r="C287" s="62">
        <v>2020</v>
      </c>
      <c r="D287" s="62">
        <v>66</v>
      </c>
      <c r="E287" s="63" t="s">
        <v>23</v>
      </c>
      <c r="F287" s="62">
        <v>70</v>
      </c>
      <c r="G287" s="63" t="s">
        <v>22</v>
      </c>
      <c r="H287" s="63" t="s">
        <v>21</v>
      </c>
      <c r="I287" s="62">
        <v>100</v>
      </c>
      <c r="J287" s="62">
        <v>100</v>
      </c>
      <c r="K287" s="69">
        <v>65.8</v>
      </c>
      <c r="L287" s="67">
        <f t="shared" si="12"/>
        <v>65.8</v>
      </c>
      <c r="M287" s="69">
        <v>7.6</v>
      </c>
      <c r="N287" s="67">
        <f t="shared" si="13"/>
        <v>7.6</v>
      </c>
      <c r="O287" s="65">
        <v>106.447543797393</v>
      </c>
      <c r="P287" s="65">
        <v>96.671777219999996</v>
      </c>
      <c r="Q287" s="8">
        <f t="shared" si="14"/>
        <v>6435.2987670641869</v>
      </c>
    </row>
    <row r="288" spans="1:17" x14ac:dyDescent="0.35">
      <c r="A288" s="62">
        <v>917424799</v>
      </c>
      <c r="B288" s="63" t="s">
        <v>375</v>
      </c>
      <c r="C288" s="62">
        <v>2020</v>
      </c>
      <c r="D288" s="62">
        <v>66</v>
      </c>
      <c r="E288" s="63" t="s">
        <v>23</v>
      </c>
      <c r="F288" s="62">
        <v>70</v>
      </c>
      <c r="G288" s="63" t="s">
        <v>22</v>
      </c>
      <c r="H288" s="63" t="s">
        <v>21</v>
      </c>
      <c r="I288" s="62">
        <v>100</v>
      </c>
      <c r="J288" s="62">
        <v>100</v>
      </c>
      <c r="K288" s="69">
        <v>4.9000000000000004</v>
      </c>
      <c r="L288" s="67">
        <f t="shared" si="12"/>
        <v>4.9000000000000004</v>
      </c>
      <c r="M288" s="75"/>
      <c r="N288" s="67">
        <f t="shared" si="13"/>
        <v>0</v>
      </c>
      <c r="O288" s="65">
        <v>96.671777215124294</v>
      </c>
      <c r="P288" s="65">
        <v>96.671777219999996</v>
      </c>
      <c r="Q288" s="8">
        <f t="shared" si="14"/>
        <v>473.69170837799999</v>
      </c>
    </row>
    <row r="289" spans="1:17" x14ac:dyDescent="0.35">
      <c r="A289" s="62">
        <v>984882114</v>
      </c>
      <c r="B289" s="63" t="s">
        <v>376</v>
      </c>
      <c r="C289" s="62">
        <v>2020</v>
      </c>
      <c r="D289" s="62">
        <v>132</v>
      </c>
      <c r="E289" s="63" t="s">
        <v>19</v>
      </c>
      <c r="F289" s="62">
        <v>380</v>
      </c>
      <c r="G289" s="63" t="s">
        <v>22</v>
      </c>
      <c r="H289" s="63" t="s">
        <v>21</v>
      </c>
      <c r="I289" s="62">
        <v>100</v>
      </c>
      <c r="J289" s="62">
        <v>100</v>
      </c>
      <c r="K289" s="69">
        <v>2.3199999999999998</v>
      </c>
      <c r="L289" s="67">
        <f t="shared" si="12"/>
        <v>2.3199999999999998</v>
      </c>
      <c r="M289" s="75"/>
      <c r="N289" s="67">
        <f t="shared" si="13"/>
        <v>0</v>
      </c>
      <c r="O289" s="65">
        <v>191.112950074944</v>
      </c>
      <c r="P289" s="65">
        <v>191.11295010000001</v>
      </c>
      <c r="Q289" s="8">
        <f t="shared" si="14"/>
        <v>443.382044232</v>
      </c>
    </row>
    <row r="290" spans="1:17" x14ac:dyDescent="0.35">
      <c r="A290" s="62">
        <v>984882114</v>
      </c>
      <c r="B290" s="63" t="s">
        <v>376</v>
      </c>
      <c r="C290" s="62">
        <v>2020</v>
      </c>
      <c r="D290" s="62">
        <v>132</v>
      </c>
      <c r="E290" s="63" t="s">
        <v>23</v>
      </c>
      <c r="F290" s="62">
        <v>329</v>
      </c>
      <c r="G290" s="63" t="s">
        <v>22</v>
      </c>
      <c r="H290" s="63" t="s">
        <v>21</v>
      </c>
      <c r="I290" s="62">
        <v>100</v>
      </c>
      <c r="J290" s="62">
        <v>100</v>
      </c>
      <c r="K290" s="69">
        <v>22.5</v>
      </c>
      <c r="L290" s="67">
        <f t="shared" si="12"/>
        <v>22.5</v>
      </c>
      <c r="M290" s="75"/>
      <c r="N290" s="67">
        <f t="shared" si="13"/>
        <v>0</v>
      </c>
      <c r="O290" s="65">
        <v>125.649579250513</v>
      </c>
      <c r="P290" s="65">
        <v>125.6495793</v>
      </c>
      <c r="Q290" s="8">
        <f t="shared" si="14"/>
        <v>2827.1155342500001</v>
      </c>
    </row>
    <row r="291" spans="1:17" x14ac:dyDescent="0.35">
      <c r="A291" s="62">
        <v>984882114</v>
      </c>
      <c r="B291" s="63" t="s">
        <v>376</v>
      </c>
      <c r="C291" s="62">
        <v>2020</v>
      </c>
      <c r="D291" s="62">
        <v>132</v>
      </c>
      <c r="E291" s="63" t="s">
        <v>23</v>
      </c>
      <c r="F291" s="62">
        <v>243</v>
      </c>
      <c r="G291" s="63" t="s">
        <v>22</v>
      </c>
      <c r="H291" s="63" t="s">
        <v>21</v>
      </c>
      <c r="I291" s="62">
        <v>100</v>
      </c>
      <c r="J291" s="62">
        <v>100</v>
      </c>
      <c r="K291" s="69">
        <v>80.813999999999993</v>
      </c>
      <c r="L291" s="67">
        <f t="shared" si="12"/>
        <v>80.813999999999993</v>
      </c>
      <c r="M291" s="75"/>
      <c r="N291" s="67">
        <f t="shared" si="13"/>
        <v>0</v>
      </c>
      <c r="O291" s="65">
        <v>122.951047816032</v>
      </c>
      <c r="P291" s="65">
        <v>122.9510478</v>
      </c>
      <c r="Q291" s="8">
        <f t="shared" si="14"/>
        <v>9936.1659769091984</v>
      </c>
    </row>
    <row r="292" spans="1:17" x14ac:dyDescent="0.35">
      <c r="A292" s="62">
        <v>984882114</v>
      </c>
      <c r="B292" s="63" t="s">
        <v>376</v>
      </c>
      <c r="C292" s="62">
        <v>2020</v>
      </c>
      <c r="D292" s="62">
        <v>132</v>
      </c>
      <c r="E292" s="63" t="s">
        <v>23</v>
      </c>
      <c r="F292" s="62">
        <v>150</v>
      </c>
      <c r="G292" s="63" t="s">
        <v>22</v>
      </c>
      <c r="H292" s="63" t="s">
        <v>21</v>
      </c>
      <c r="I292" s="62">
        <v>100</v>
      </c>
      <c r="J292" s="62">
        <v>100</v>
      </c>
      <c r="K292" s="69">
        <v>22.056999999999999</v>
      </c>
      <c r="L292" s="67">
        <f t="shared" si="12"/>
        <v>22.056999999999999</v>
      </c>
      <c r="M292" s="69">
        <v>0</v>
      </c>
      <c r="N292" s="67">
        <f t="shared" si="13"/>
        <v>0</v>
      </c>
      <c r="O292" s="65">
        <v>120.331114384497</v>
      </c>
      <c r="P292" s="65">
        <v>120.3311144</v>
      </c>
      <c r="Q292" s="8">
        <f t="shared" si="14"/>
        <v>2654.1433903207999</v>
      </c>
    </row>
    <row r="293" spans="1:17" x14ac:dyDescent="0.35">
      <c r="A293" s="62">
        <v>984882114</v>
      </c>
      <c r="B293" s="63" t="s">
        <v>376</v>
      </c>
      <c r="C293" s="62">
        <v>2020</v>
      </c>
      <c r="D293" s="62">
        <v>66</v>
      </c>
      <c r="E293" s="63" t="s">
        <v>19</v>
      </c>
      <c r="F293" s="62">
        <v>95</v>
      </c>
      <c r="G293" s="63" t="s">
        <v>22</v>
      </c>
      <c r="H293" s="63" t="s">
        <v>21</v>
      </c>
      <c r="I293" s="62">
        <v>100</v>
      </c>
      <c r="J293" s="62">
        <v>100</v>
      </c>
      <c r="K293" s="69">
        <v>3.3</v>
      </c>
      <c r="L293" s="67">
        <f t="shared" si="12"/>
        <v>3.3</v>
      </c>
      <c r="M293" s="75"/>
      <c r="N293" s="67">
        <f t="shared" si="13"/>
        <v>0</v>
      </c>
      <c r="O293" s="65">
        <v>147.61110462385599</v>
      </c>
      <c r="P293" s="65">
        <v>147.6111046</v>
      </c>
      <c r="Q293" s="8">
        <f t="shared" si="14"/>
        <v>487.11664517999998</v>
      </c>
    </row>
    <row r="294" spans="1:17" x14ac:dyDescent="0.35">
      <c r="A294" s="62">
        <v>984882114</v>
      </c>
      <c r="B294" s="63" t="s">
        <v>376</v>
      </c>
      <c r="C294" s="62">
        <v>2020</v>
      </c>
      <c r="D294" s="62">
        <v>66</v>
      </c>
      <c r="E294" s="63" t="s">
        <v>19</v>
      </c>
      <c r="F294" s="62">
        <v>70</v>
      </c>
      <c r="G294" s="63" t="s">
        <v>22</v>
      </c>
      <c r="H294" s="63" t="s">
        <v>21</v>
      </c>
      <c r="I294" s="62">
        <v>100</v>
      </c>
      <c r="J294" s="62">
        <v>100</v>
      </c>
      <c r="K294" s="69">
        <v>39.9</v>
      </c>
      <c r="L294" s="67">
        <f t="shared" si="12"/>
        <v>39.9</v>
      </c>
      <c r="M294" s="75"/>
      <c r="N294" s="67">
        <f t="shared" si="13"/>
        <v>0</v>
      </c>
      <c r="O294" s="65">
        <v>144.082771485141</v>
      </c>
      <c r="P294" s="65">
        <v>144.08277150000001</v>
      </c>
      <c r="Q294" s="8">
        <f t="shared" si="14"/>
        <v>5748.9025828499998</v>
      </c>
    </row>
    <row r="295" spans="1:17" x14ac:dyDescent="0.35">
      <c r="A295" s="62">
        <v>984882114</v>
      </c>
      <c r="B295" s="63" t="s">
        <v>376</v>
      </c>
      <c r="C295" s="62">
        <v>2020</v>
      </c>
      <c r="D295" s="62">
        <v>66</v>
      </c>
      <c r="E295" s="63" t="s">
        <v>23</v>
      </c>
      <c r="F295" s="62">
        <v>243</v>
      </c>
      <c r="G295" s="63" t="s">
        <v>22</v>
      </c>
      <c r="H295" s="63" t="s">
        <v>21</v>
      </c>
      <c r="I295" s="62">
        <v>100</v>
      </c>
      <c r="J295" s="62">
        <v>100</v>
      </c>
      <c r="K295" s="69">
        <v>2.9350000000000001</v>
      </c>
      <c r="L295" s="67">
        <f t="shared" si="12"/>
        <v>2.9350000000000001</v>
      </c>
      <c r="M295" s="75"/>
      <c r="N295" s="67">
        <f t="shared" si="13"/>
        <v>0</v>
      </c>
      <c r="O295" s="65">
        <v>104.91748515562</v>
      </c>
      <c r="P295" s="65">
        <v>104.9174852</v>
      </c>
      <c r="Q295" s="8">
        <f t="shared" si="14"/>
        <v>307.93281906200002</v>
      </c>
    </row>
    <row r="296" spans="1:17" x14ac:dyDescent="0.35">
      <c r="A296" s="62">
        <v>984882114</v>
      </c>
      <c r="B296" s="63" t="s">
        <v>376</v>
      </c>
      <c r="C296" s="62">
        <v>2020</v>
      </c>
      <c r="D296" s="62">
        <v>66</v>
      </c>
      <c r="E296" s="63" t="s">
        <v>23</v>
      </c>
      <c r="F296" s="62">
        <v>150</v>
      </c>
      <c r="G296" s="63" t="s">
        <v>22</v>
      </c>
      <c r="H296" s="63" t="s">
        <v>21</v>
      </c>
      <c r="I296" s="62">
        <v>100</v>
      </c>
      <c r="J296" s="62">
        <v>100</v>
      </c>
      <c r="K296" s="69">
        <v>30.047999999999998</v>
      </c>
      <c r="L296" s="67">
        <f t="shared" si="12"/>
        <v>30.047999999999998</v>
      </c>
      <c r="M296" s="75"/>
      <c r="N296" s="67">
        <f t="shared" si="13"/>
        <v>0</v>
      </c>
      <c r="O296" s="65">
        <v>102.77911180157299</v>
      </c>
      <c r="P296" s="65">
        <v>102.7791118</v>
      </c>
      <c r="Q296" s="8">
        <f t="shared" si="14"/>
        <v>3088.3067513663996</v>
      </c>
    </row>
    <row r="297" spans="1:17" x14ac:dyDescent="0.35">
      <c r="A297" s="62">
        <v>984882114</v>
      </c>
      <c r="B297" s="63" t="s">
        <v>376</v>
      </c>
      <c r="C297" s="62">
        <v>2020</v>
      </c>
      <c r="D297" s="62">
        <v>66</v>
      </c>
      <c r="E297" s="63" t="s">
        <v>23</v>
      </c>
      <c r="F297" s="62">
        <v>120</v>
      </c>
      <c r="G297" s="63" t="s">
        <v>22</v>
      </c>
      <c r="H297" s="63" t="s">
        <v>21</v>
      </c>
      <c r="I297" s="62">
        <v>100</v>
      </c>
      <c r="J297" s="62">
        <v>100</v>
      </c>
      <c r="K297" s="69">
        <v>19.196999999999999</v>
      </c>
      <c r="L297" s="67">
        <f t="shared" si="12"/>
        <v>19.196999999999999</v>
      </c>
      <c r="M297" s="75"/>
      <c r="N297" s="67">
        <f t="shared" si="13"/>
        <v>0</v>
      </c>
      <c r="O297" s="65">
        <v>100.703021166575</v>
      </c>
      <c r="P297" s="65">
        <v>100.70302119999999</v>
      </c>
      <c r="Q297" s="8">
        <f t="shared" si="14"/>
        <v>1933.1958979763999</v>
      </c>
    </row>
    <row r="298" spans="1:17" x14ac:dyDescent="0.35">
      <c r="A298" s="62">
        <v>984882114</v>
      </c>
      <c r="B298" s="63" t="s">
        <v>376</v>
      </c>
      <c r="C298" s="62">
        <v>2020</v>
      </c>
      <c r="D298" s="62">
        <v>66</v>
      </c>
      <c r="E298" s="63" t="s">
        <v>23</v>
      </c>
      <c r="F298" s="62">
        <v>95</v>
      </c>
      <c r="G298" s="63" t="s">
        <v>22</v>
      </c>
      <c r="H298" s="63" t="s">
        <v>21</v>
      </c>
      <c r="I298" s="62">
        <v>100</v>
      </c>
      <c r="J298" s="62">
        <v>100</v>
      </c>
      <c r="K298" s="69">
        <v>56.749000000000002</v>
      </c>
      <c r="L298" s="67">
        <f t="shared" si="12"/>
        <v>56.749000000000002</v>
      </c>
      <c r="M298" s="75"/>
      <c r="N298" s="67">
        <f t="shared" si="13"/>
        <v>0</v>
      </c>
      <c r="O298" s="65">
        <v>98.687399190849803</v>
      </c>
      <c r="P298" s="65">
        <v>98.687399189999994</v>
      </c>
      <c r="Q298" s="8">
        <f t="shared" si="14"/>
        <v>5600.4112166333098</v>
      </c>
    </row>
    <row r="299" spans="1:17" x14ac:dyDescent="0.35">
      <c r="A299" s="62">
        <v>984882114</v>
      </c>
      <c r="B299" s="63" t="s">
        <v>376</v>
      </c>
      <c r="C299" s="62">
        <v>2020</v>
      </c>
      <c r="D299" s="62">
        <v>66</v>
      </c>
      <c r="E299" s="63" t="s">
        <v>23</v>
      </c>
      <c r="F299" s="62">
        <v>70</v>
      </c>
      <c r="G299" s="63" t="s">
        <v>22</v>
      </c>
      <c r="H299" s="63" t="s">
        <v>21</v>
      </c>
      <c r="I299" s="62">
        <v>100</v>
      </c>
      <c r="J299" s="62">
        <v>100</v>
      </c>
      <c r="K299" s="69">
        <v>65.81</v>
      </c>
      <c r="L299" s="67">
        <f t="shared" si="12"/>
        <v>65.81</v>
      </c>
      <c r="M299" s="75"/>
      <c r="N299" s="67">
        <f t="shared" si="13"/>
        <v>0</v>
      </c>
      <c r="O299" s="65">
        <v>96.671777215124294</v>
      </c>
      <c r="P299" s="65">
        <v>96.671777219999996</v>
      </c>
      <c r="Q299" s="8">
        <f t="shared" si="14"/>
        <v>6361.9696588482002</v>
      </c>
    </row>
    <row r="300" spans="1:17" x14ac:dyDescent="0.35">
      <c r="A300" s="62">
        <v>986347801</v>
      </c>
      <c r="B300" s="63" t="s">
        <v>34</v>
      </c>
      <c r="C300" s="62">
        <v>2020</v>
      </c>
      <c r="D300" s="62">
        <v>132</v>
      </c>
      <c r="E300" s="63" t="s">
        <v>23</v>
      </c>
      <c r="F300" s="62">
        <v>150</v>
      </c>
      <c r="G300" s="63" t="s">
        <v>22</v>
      </c>
      <c r="H300" s="63" t="s">
        <v>21</v>
      </c>
      <c r="I300" s="62">
        <v>100</v>
      </c>
      <c r="J300" s="62">
        <v>100</v>
      </c>
      <c r="K300" s="69">
        <v>4.4489999999999998</v>
      </c>
      <c r="L300" s="67">
        <f t="shared" si="12"/>
        <v>4.4489999999999998</v>
      </c>
      <c r="M300" s="69">
        <v>2.33</v>
      </c>
      <c r="N300" s="67">
        <f t="shared" si="13"/>
        <v>2.33</v>
      </c>
      <c r="O300" s="65">
        <v>133.43078154217099</v>
      </c>
      <c r="P300" s="65">
        <v>120.3311144</v>
      </c>
      <c r="Q300" s="8">
        <f t="shared" si="14"/>
        <v>565.87535240685838</v>
      </c>
    </row>
    <row r="301" spans="1:17" x14ac:dyDescent="0.35">
      <c r="A301" s="62">
        <v>986347801</v>
      </c>
      <c r="B301" s="63" t="s">
        <v>34</v>
      </c>
      <c r="C301" s="62">
        <v>2020</v>
      </c>
      <c r="D301" s="62">
        <v>132</v>
      </c>
      <c r="E301" s="63" t="s">
        <v>23</v>
      </c>
      <c r="F301" s="62">
        <v>120</v>
      </c>
      <c r="G301" s="63" t="s">
        <v>22</v>
      </c>
      <c r="H301" s="63" t="s">
        <v>21</v>
      </c>
      <c r="I301" s="62">
        <v>100</v>
      </c>
      <c r="J301" s="62">
        <v>100</v>
      </c>
      <c r="K301" s="69">
        <v>95.244</v>
      </c>
      <c r="L301" s="67">
        <f t="shared" si="12"/>
        <v>95.244</v>
      </c>
      <c r="M301" s="69">
        <v>10.01</v>
      </c>
      <c r="N301" s="67">
        <f t="shared" si="13"/>
        <v>10.01</v>
      </c>
      <c r="O301" s="65">
        <v>130.41785809590601</v>
      </c>
      <c r="P301" s="65">
        <v>117.711181</v>
      </c>
      <c r="Q301" s="8">
        <f t="shared" si="14"/>
        <v>11338.477560894018</v>
      </c>
    </row>
    <row r="302" spans="1:17" x14ac:dyDescent="0.35">
      <c r="A302" s="62">
        <v>986347801</v>
      </c>
      <c r="B302" s="63" t="s">
        <v>34</v>
      </c>
      <c r="C302" s="62">
        <v>2020</v>
      </c>
      <c r="D302" s="62">
        <v>132</v>
      </c>
      <c r="E302" s="63" t="s">
        <v>19</v>
      </c>
      <c r="F302" s="62">
        <v>150</v>
      </c>
      <c r="G302" s="63" t="s">
        <v>22</v>
      </c>
      <c r="H302" s="63" t="s">
        <v>21</v>
      </c>
      <c r="I302" s="62">
        <v>100</v>
      </c>
      <c r="J302" s="62">
        <v>100</v>
      </c>
      <c r="K302" s="69">
        <v>0.72099999999999997</v>
      </c>
      <c r="L302" s="67">
        <f t="shared" si="12"/>
        <v>0.72099999999999997</v>
      </c>
      <c r="M302" s="69">
        <v>0</v>
      </c>
      <c r="N302" s="67">
        <f t="shared" si="13"/>
        <v>0</v>
      </c>
      <c r="O302" s="65">
        <v>177.56845998583699</v>
      </c>
      <c r="P302" s="65">
        <v>177.56845999999999</v>
      </c>
      <c r="Q302" s="8">
        <f t="shared" si="14"/>
        <v>128.02685965999999</v>
      </c>
    </row>
    <row r="303" spans="1:17" x14ac:dyDescent="0.35">
      <c r="A303" s="62">
        <v>986347801</v>
      </c>
      <c r="B303" s="63" t="s">
        <v>34</v>
      </c>
      <c r="C303" s="62">
        <v>2020</v>
      </c>
      <c r="D303" s="62">
        <v>132</v>
      </c>
      <c r="E303" s="63" t="s">
        <v>23</v>
      </c>
      <c r="F303" s="62">
        <v>150</v>
      </c>
      <c r="G303" s="63" t="s">
        <v>22</v>
      </c>
      <c r="H303" s="63" t="s">
        <v>21</v>
      </c>
      <c r="I303" s="62">
        <v>100</v>
      </c>
      <c r="J303" s="62">
        <v>100</v>
      </c>
      <c r="K303" s="69">
        <v>10.029999999999999</v>
      </c>
      <c r="L303" s="67">
        <f t="shared" si="12"/>
        <v>10.029999999999999</v>
      </c>
      <c r="M303" s="69">
        <v>0.1</v>
      </c>
      <c r="N303" s="67">
        <f t="shared" si="13"/>
        <v>0.1</v>
      </c>
      <c r="O303" s="65">
        <v>120.331114384497</v>
      </c>
      <c r="P303" s="65">
        <v>120.3311144</v>
      </c>
      <c r="Q303" s="8">
        <f t="shared" si="14"/>
        <v>1206.9210774304497</v>
      </c>
    </row>
    <row r="304" spans="1:17" x14ac:dyDescent="0.35">
      <c r="A304" s="62">
        <v>986347801</v>
      </c>
      <c r="B304" s="63" t="s">
        <v>34</v>
      </c>
      <c r="C304" s="62">
        <v>2020</v>
      </c>
      <c r="D304" s="62">
        <v>66</v>
      </c>
      <c r="E304" s="63" t="s">
        <v>23</v>
      </c>
      <c r="F304" s="62">
        <v>95</v>
      </c>
      <c r="G304" s="63" t="s">
        <v>22</v>
      </c>
      <c r="H304" s="63" t="s">
        <v>21</v>
      </c>
      <c r="I304" s="62">
        <v>100</v>
      </c>
      <c r="J304" s="62">
        <v>100</v>
      </c>
      <c r="K304" s="69">
        <v>0.34</v>
      </c>
      <c r="L304" s="67">
        <f t="shared" si="12"/>
        <v>0.34</v>
      </c>
      <c r="M304" s="75"/>
      <c r="N304" s="67">
        <f t="shared" si="13"/>
        <v>0</v>
      </c>
      <c r="O304" s="65">
        <v>98.687399190849803</v>
      </c>
      <c r="P304" s="65">
        <v>98.687399189999994</v>
      </c>
      <c r="Q304" s="8">
        <f t="shared" si="14"/>
        <v>33.553715724600004</v>
      </c>
    </row>
    <row r="305" spans="1:17" x14ac:dyDescent="0.35">
      <c r="A305" s="62">
        <v>986347801</v>
      </c>
      <c r="B305" s="63" t="s">
        <v>34</v>
      </c>
      <c r="C305" s="62">
        <v>2020</v>
      </c>
      <c r="D305" s="62">
        <v>66</v>
      </c>
      <c r="E305" s="63" t="s">
        <v>23</v>
      </c>
      <c r="F305" s="62">
        <v>70</v>
      </c>
      <c r="G305" s="63" t="s">
        <v>22</v>
      </c>
      <c r="H305" s="63" t="s">
        <v>21</v>
      </c>
      <c r="I305" s="62">
        <v>100</v>
      </c>
      <c r="J305" s="62">
        <v>100</v>
      </c>
      <c r="K305" s="69">
        <v>22.535</v>
      </c>
      <c r="L305" s="67">
        <f t="shared" si="12"/>
        <v>22.535</v>
      </c>
      <c r="M305" s="75"/>
      <c r="N305" s="67">
        <f t="shared" si="13"/>
        <v>0</v>
      </c>
      <c r="O305" s="65">
        <v>96.671777215124294</v>
      </c>
      <c r="P305" s="65">
        <v>96.671777219999996</v>
      </c>
      <c r="Q305" s="8">
        <f t="shared" si="14"/>
        <v>2178.4984996527</v>
      </c>
    </row>
    <row r="306" spans="1:17" x14ac:dyDescent="0.35">
      <c r="A306" s="62">
        <v>938260494</v>
      </c>
      <c r="B306" s="63" t="s">
        <v>35</v>
      </c>
      <c r="C306" s="62">
        <v>2020</v>
      </c>
      <c r="D306" s="62">
        <v>66</v>
      </c>
      <c r="E306" s="63" t="s">
        <v>23</v>
      </c>
      <c r="F306" s="62">
        <v>95</v>
      </c>
      <c r="G306" s="63" t="s">
        <v>22</v>
      </c>
      <c r="H306" s="63" t="s">
        <v>21</v>
      </c>
      <c r="I306" s="62">
        <v>100</v>
      </c>
      <c r="J306" s="62">
        <v>100</v>
      </c>
      <c r="K306" s="69">
        <v>144.4</v>
      </c>
      <c r="L306" s="67">
        <f t="shared" si="12"/>
        <v>144.4</v>
      </c>
      <c r="M306" s="75"/>
      <c r="N306" s="67">
        <f t="shared" si="13"/>
        <v>0</v>
      </c>
      <c r="O306" s="65">
        <v>98.687399190849803</v>
      </c>
      <c r="P306" s="65">
        <v>98.687399189999994</v>
      </c>
      <c r="Q306" s="8">
        <f t="shared" si="14"/>
        <v>14250.460443036</v>
      </c>
    </row>
    <row r="307" spans="1:17" x14ac:dyDescent="0.35">
      <c r="A307" s="62">
        <v>924527994</v>
      </c>
      <c r="B307" s="63" t="s">
        <v>377</v>
      </c>
      <c r="C307" s="62">
        <v>2020</v>
      </c>
      <c r="D307" s="62">
        <v>66</v>
      </c>
      <c r="E307" s="63" t="s">
        <v>23</v>
      </c>
      <c r="F307" s="62">
        <v>95</v>
      </c>
      <c r="G307" s="63" t="s">
        <v>22</v>
      </c>
      <c r="H307" s="63" t="s">
        <v>21</v>
      </c>
      <c r="I307" s="62">
        <v>100</v>
      </c>
      <c r="J307" s="62">
        <v>100</v>
      </c>
      <c r="K307" s="69">
        <v>25.1</v>
      </c>
      <c r="L307" s="67">
        <f t="shared" si="12"/>
        <v>25.1</v>
      </c>
      <c r="M307" s="75"/>
      <c r="N307" s="67">
        <f t="shared" si="13"/>
        <v>0</v>
      </c>
      <c r="O307" s="65">
        <v>98.687399190849803</v>
      </c>
      <c r="P307" s="65">
        <v>98.687399189999994</v>
      </c>
      <c r="Q307" s="8">
        <f t="shared" si="14"/>
        <v>2477.0537196690002</v>
      </c>
    </row>
    <row r="308" spans="1:17" x14ac:dyDescent="0.35">
      <c r="A308" s="62">
        <v>980038408</v>
      </c>
      <c r="B308" s="63" t="s">
        <v>36</v>
      </c>
      <c r="C308" s="62">
        <v>2020</v>
      </c>
      <c r="D308" s="62">
        <v>132</v>
      </c>
      <c r="E308" s="63" t="s">
        <v>19</v>
      </c>
      <c r="F308" s="62">
        <v>150</v>
      </c>
      <c r="G308" s="63" t="s">
        <v>22</v>
      </c>
      <c r="H308" s="63" t="s">
        <v>24</v>
      </c>
      <c r="I308" s="62">
        <v>100</v>
      </c>
      <c r="J308" s="62">
        <v>100</v>
      </c>
      <c r="K308" s="69">
        <v>15.31</v>
      </c>
      <c r="L308" s="67">
        <f t="shared" si="12"/>
        <v>15.31</v>
      </c>
      <c r="M308" s="69">
        <v>15.31</v>
      </c>
      <c r="N308" s="67">
        <f t="shared" si="13"/>
        <v>15.31</v>
      </c>
      <c r="O308" s="65">
        <v>243.29926697946399</v>
      </c>
      <c r="P308" s="65">
        <v>221.38899799999999</v>
      </c>
      <c r="Q308" s="8">
        <f t="shared" si="14"/>
        <v>3724.9117774555939</v>
      </c>
    </row>
    <row r="309" spans="1:17" x14ac:dyDescent="0.35">
      <c r="A309" s="62">
        <v>980038408</v>
      </c>
      <c r="B309" s="63" t="s">
        <v>36</v>
      </c>
      <c r="C309" s="62">
        <v>2020</v>
      </c>
      <c r="D309" s="62">
        <v>132</v>
      </c>
      <c r="E309" s="63" t="s">
        <v>19</v>
      </c>
      <c r="F309" s="62">
        <v>243</v>
      </c>
      <c r="G309" s="63" t="s">
        <v>20</v>
      </c>
      <c r="H309" s="63" t="s">
        <v>21</v>
      </c>
      <c r="I309" s="62">
        <v>100</v>
      </c>
      <c r="J309" s="62">
        <v>100</v>
      </c>
      <c r="K309" s="69">
        <v>11.01</v>
      </c>
      <c r="L309" s="67">
        <f t="shared" si="12"/>
        <v>11.01</v>
      </c>
      <c r="M309" s="69">
        <v>11.01</v>
      </c>
      <c r="N309" s="67">
        <f t="shared" si="13"/>
        <v>11.01</v>
      </c>
      <c r="O309" s="65">
        <v>258.675770678118</v>
      </c>
      <c r="P309" s="65">
        <v>236.10819359999999</v>
      </c>
      <c r="Q309" s="8">
        <f t="shared" si="14"/>
        <v>2848.0202351660791</v>
      </c>
    </row>
    <row r="310" spans="1:17" x14ac:dyDescent="0.35">
      <c r="A310" s="62">
        <v>980038408</v>
      </c>
      <c r="B310" s="63" t="s">
        <v>36</v>
      </c>
      <c r="C310" s="62">
        <v>2020</v>
      </c>
      <c r="D310" s="62">
        <v>132</v>
      </c>
      <c r="E310" s="63" t="s">
        <v>19</v>
      </c>
      <c r="F310" s="62">
        <v>770</v>
      </c>
      <c r="G310" s="63" t="s">
        <v>20</v>
      </c>
      <c r="H310" s="63" t="s">
        <v>21</v>
      </c>
      <c r="I310" s="62">
        <v>100</v>
      </c>
      <c r="J310" s="62">
        <v>100</v>
      </c>
      <c r="K310" s="69">
        <v>6.87</v>
      </c>
      <c r="L310" s="67">
        <f t="shared" si="12"/>
        <v>6.87</v>
      </c>
      <c r="M310" s="69">
        <v>6.87</v>
      </c>
      <c r="N310" s="67">
        <f t="shared" si="13"/>
        <v>6.87</v>
      </c>
      <c r="O310" s="65">
        <v>235.52272096647101</v>
      </c>
      <c r="P310" s="65">
        <v>209.10671389999999</v>
      </c>
      <c r="Q310" s="8">
        <f t="shared" si="14"/>
        <v>1618.0410930396558</v>
      </c>
    </row>
    <row r="311" spans="1:17" x14ac:dyDescent="0.35">
      <c r="A311" s="62">
        <v>980038408</v>
      </c>
      <c r="B311" s="63" t="s">
        <v>36</v>
      </c>
      <c r="C311" s="62">
        <v>2020</v>
      </c>
      <c r="D311" s="62">
        <v>132</v>
      </c>
      <c r="E311" s="63" t="s">
        <v>19</v>
      </c>
      <c r="F311" s="62">
        <v>481</v>
      </c>
      <c r="G311" s="63" t="s">
        <v>22</v>
      </c>
      <c r="H311" s="63" t="s">
        <v>21</v>
      </c>
      <c r="I311" s="62">
        <v>100</v>
      </c>
      <c r="J311" s="62">
        <v>100</v>
      </c>
      <c r="K311" s="69">
        <v>2</v>
      </c>
      <c r="L311" s="67">
        <f t="shared" si="12"/>
        <v>2</v>
      </c>
      <c r="M311" s="69">
        <v>2</v>
      </c>
      <c r="N311" s="67">
        <f t="shared" si="13"/>
        <v>2</v>
      </c>
      <c r="O311" s="65">
        <v>226.23338554468401</v>
      </c>
      <c r="P311" s="65">
        <v>200.8333787</v>
      </c>
      <c r="Q311" s="8">
        <f t="shared" si="14"/>
        <v>452.46677108936802</v>
      </c>
    </row>
    <row r="312" spans="1:17" x14ac:dyDescent="0.35">
      <c r="A312" s="62">
        <v>980038408</v>
      </c>
      <c r="B312" s="63" t="s">
        <v>36</v>
      </c>
      <c r="C312" s="62">
        <v>2020</v>
      </c>
      <c r="D312" s="62">
        <v>132</v>
      </c>
      <c r="E312" s="63" t="s">
        <v>19</v>
      </c>
      <c r="F312" s="62">
        <v>243</v>
      </c>
      <c r="G312" s="63" t="s">
        <v>22</v>
      </c>
      <c r="H312" s="63" t="s">
        <v>21</v>
      </c>
      <c r="I312" s="62">
        <v>100</v>
      </c>
      <c r="J312" s="62">
        <v>100</v>
      </c>
      <c r="K312" s="69">
        <v>63.05</v>
      </c>
      <c r="L312" s="67">
        <f t="shared" si="12"/>
        <v>63.05</v>
      </c>
      <c r="M312" s="69">
        <v>63.09</v>
      </c>
      <c r="N312" s="67">
        <f t="shared" si="13"/>
        <v>63.09</v>
      </c>
      <c r="O312" s="65">
        <v>204.51809085322401</v>
      </c>
      <c r="P312" s="65">
        <v>181.95051380000001</v>
      </c>
      <c r="Q312" s="8">
        <f t="shared" si="14"/>
        <v>12895.768331377902</v>
      </c>
    </row>
    <row r="313" spans="1:17" x14ac:dyDescent="0.35">
      <c r="A313" s="62">
        <v>980038408</v>
      </c>
      <c r="B313" s="63" t="s">
        <v>36</v>
      </c>
      <c r="C313" s="62">
        <v>2020</v>
      </c>
      <c r="D313" s="62">
        <v>132</v>
      </c>
      <c r="E313" s="63" t="s">
        <v>19</v>
      </c>
      <c r="F313" s="62">
        <v>150</v>
      </c>
      <c r="G313" s="63" t="s">
        <v>22</v>
      </c>
      <c r="H313" s="63" t="s">
        <v>21</v>
      </c>
      <c r="I313" s="62">
        <v>100</v>
      </c>
      <c r="J313" s="62">
        <v>100</v>
      </c>
      <c r="K313" s="69">
        <v>63.33</v>
      </c>
      <c r="L313" s="67">
        <f t="shared" si="12"/>
        <v>63.33</v>
      </c>
      <c r="M313" s="69">
        <v>63.33</v>
      </c>
      <c r="N313" s="67">
        <f t="shared" si="13"/>
        <v>63.33</v>
      </c>
      <c r="O313" s="65">
        <v>199.47872898371301</v>
      </c>
      <c r="P313" s="65">
        <v>177.56845999999999</v>
      </c>
      <c r="Q313" s="8">
        <f t="shared" si="14"/>
        <v>12632.987906538545</v>
      </c>
    </row>
    <row r="314" spans="1:17" x14ac:dyDescent="0.35">
      <c r="A314" s="62">
        <v>980038408</v>
      </c>
      <c r="B314" s="63" t="s">
        <v>36</v>
      </c>
      <c r="C314" s="62">
        <v>2020</v>
      </c>
      <c r="D314" s="62">
        <v>132</v>
      </c>
      <c r="E314" s="63" t="s">
        <v>19</v>
      </c>
      <c r="F314" s="62">
        <v>120</v>
      </c>
      <c r="G314" s="63" t="s">
        <v>22</v>
      </c>
      <c r="H314" s="63" t="s">
        <v>21</v>
      </c>
      <c r="I314" s="62">
        <v>100</v>
      </c>
      <c r="J314" s="62">
        <v>100</v>
      </c>
      <c r="K314" s="69">
        <v>1.96</v>
      </c>
      <c r="L314" s="67">
        <f t="shared" si="12"/>
        <v>1.96</v>
      </c>
      <c r="M314" s="69">
        <v>1.96</v>
      </c>
      <c r="N314" s="67">
        <f t="shared" si="13"/>
        <v>1.96</v>
      </c>
      <c r="O314" s="65">
        <v>194.43936711420099</v>
      </c>
      <c r="P314" s="65">
        <v>173.18640619999999</v>
      </c>
      <c r="Q314" s="8">
        <f t="shared" si="14"/>
        <v>381.10115954383394</v>
      </c>
    </row>
    <row r="315" spans="1:17" x14ac:dyDescent="0.35">
      <c r="A315" s="62">
        <v>980038408</v>
      </c>
      <c r="B315" s="63" t="s">
        <v>36</v>
      </c>
      <c r="C315" s="62">
        <v>2020</v>
      </c>
      <c r="D315" s="62">
        <v>132</v>
      </c>
      <c r="E315" s="63" t="s">
        <v>23</v>
      </c>
      <c r="F315" s="62">
        <v>150</v>
      </c>
      <c r="G315" s="63" t="s">
        <v>22</v>
      </c>
      <c r="H315" s="63" t="s">
        <v>21</v>
      </c>
      <c r="I315" s="62">
        <v>100</v>
      </c>
      <c r="J315" s="62">
        <v>100</v>
      </c>
      <c r="K315" s="69">
        <v>26.38</v>
      </c>
      <c r="L315" s="67">
        <f t="shared" si="12"/>
        <v>26.38</v>
      </c>
      <c r="M315" s="69">
        <v>26.38</v>
      </c>
      <c r="N315" s="67">
        <f t="shared" si="13"/>
        <v>26.38</v>
      </c>
      <c r="O315" s="65">
        <v>133.43078154217099</v>
      </c>
      <c r="P315" s="65">
        <v>120.3311144</v>
      </c>
      <c r="Q315" s="8">
        <f t="shared" si="14"/>
        <v>3519.9040170824705</v>
      </c>
    </row>
    <row r="316" spans="1:17" x14ac:dyDescent="0.35">
      <c r="A316" s="62">
        <v>980038408</v>
      </c>
      <c r="B316" s="63" t="s">
        <v>36</v>
      </c>
      <c r="C316" s="62">
        <v>2020</v>
      </c>
      <c r="D316" s="62">
        <v>132</v>
      </c>
      <c r="E316" s="63" t="s">
        <v>19</v>
      </c>
      <c r="F316" s="62">
        <v>770</v>
      </c>
      <c r="G316" s="63" t="s">
        <v>22</v>
      </c>
      <c r="H316" s="63" t="s">
        <v>21</v>
      </c>
      <c r="I316" s="62">
        <v>100</v>
      </c>
      <c r="J316" s="62">
        <v>100</v>
      </c>
      <c r="K316" s="69">
        <v>11</v>
      </c>
      <c r="L316" s="67">
        <f t="shared" si="12"/>
        <v>11</v>
      </c>
      <c r="M316" s="69">
        <v>11</v>
      </c>
      <c r="N316" s="67">
        <f t="shared" si="13"/>
        <v>11</v>
      </c>
      <c r="O316" s="65">
        <v>322.07607790841598</v>
      </c>
      <c r="P316" s="65">
        <v>322.07607789999997</v>
      </c>
      <c r="Q316" s="8">
        <f t="shared" si="14"/>
        <v>3542.836856992576</v>
      </c>
    </row>
    <row r="317" spans="1:17" x14ac:dyDescent="0.35">
      <c r="A317" s="62">
        <v>980038408</v>
      </c>
      <c r="B317" s="63" t="s">
        <v>36</v>
      </c>
      <c r="C317" s="62">
        <v>2020</v>
      </c>
      <c r="D317" s="62">
        <v>132</v>
      </c>
      <c r="E317" s="63" t="s">
        <v>19</v>
      </c>
      <c r="F317" s="62">
        <v>150</v>
      </c>
      <c r="G317" s="63" t="s">
        <v>22</v>
      </c>
      <c r="H317" s="63" t="s">
        <v>21</v>
      </c>
      <c r="I317" s="62">
        <v>100</v>
      </c>
      <c r="J317" s="62">
        <v>100</v>
      </c>
      <c r="K317" s="69">
        <v>37.520000000000003</v>
      </c>
      <c r="L317" s="67">
        <f t="shared" si="12"/>
        <v>37.520000000000003</v>
      </c>
      <c r="M317" s="69">
        <v>35.11</v>
      </c>
      <c r="N317" s="67">
        <f t="shared" si="13"/>
        <v>35.11</v>
      </c>
      <c r="O317" s="65">
        <v>177.56845998583699</v>
      </c>
      <c r="P317" s="65">
        <v>177.56845999999999</v>
      </c>
      <c r="Q317" s="8">
        <f t="shared" si="14"/>
        <v>6662.3686187027379</v>
      </c>
    </row>
    <row r="318" spans="1:17" x14ac:dyDescent="0.35">
      <c r="A318" s="62">
        <v>980038408</v>
      </c>
      <c r="B318" s="63" t="s">
        <v>36</v>
      </c>
      <c r="C318" s="62">
        <v>2020</v>
      </c>
      <c r="D318" s="62">
        <v>66</v>
      </c>
      <c r="E318" s="63" t="s">
        <v>19</v>
      </c>
      <c r="F318" s="62">
        <v>243</v>
      </c>
      <c r="G318" s="63" t="s">
        <v>20</v>
      </c>
      <c r="H318" s="63" t="s">
        <v>24</v>
      </c>
      <c r="I318" s="62">
        <v>100</v>
      </c>
      <c r="J318" s="62">
        <v>100</v>
      </c>
      <c r="K318" s="69">
        <v>0.63</v>
      </c>
      <c r="L318" s="67">
        <f t="shared" si="12"/>
        <v>0.63</v>
      </c>
      <c r="M318" s="69">
        <v>0.63</v>
      </c>
      <c r="N318" s="67">
        <f t="shared" si="13"/>
        <v>0.63</v>
      </c>
      <c r="O318" s="65">
        <v>262.83029314016301</v>
      </c>
      <c r="P318" s="65">
        <v>243.5527687</v>
      </c>
      <c r="Q318" s="8">
        <f t="shared" si="14"/>
        <v>165.5830846783027</v>
      </c>
    </row>
    <row r="319" spans="1:17" x14ac:dyDescent="0.35">
      <c r="A319" s="62">
        <v>980038408</v>
      </c>
      <c r="B319" s="63" t="s">
        <v>36</v>
      </c>
      <c r="C319" s="62">
        <v>2020</v>
      </c>
      <c r="D319" s="62">
        <v>66</v>
      </c>
      <c r="E319" s="63" t="s">
        <v>19</v>
      </c>
      <c r="F319" s="62">
        <v>329</v>
      </c>
      <c r="G319" s="63" t="s">
        <v>20</v>
      </c>
      <c r="H319" s="63" t="s">
        <v>21</v>
      </c>
      <c r="I319" s="62">
        <v>100</v>
      </c>
      <c r="J319" s="62">
        <v>100</v>
      </c>
      <c r="K319" s="69">
        <v>9.16</v>
      </c>
      <c r="L319" s="67">
        <f t="shared" si="12"/>
        <v>9.16</v>
      </c>
      <c r="M319" s="69">
        <v>9.16</v>
      </c>
      <c r="N319" s="67">
        <f t="shared" si="13"/>
        <v>9.16</v>
      </c>
      <c r="O319" s="65">
        <v>230.05850161197301</v>
      </c>
      <c r="P319" s="65">
        <v>210.2026515</v>
      </c>
      <c r="Q319" s="8">
        <f t="shared" si="14"/>
        <v>2107.335874765673</v>
      </c>
    </row>
    <row r="320" spans="1:17" x14ac:dyDescent="0.35">
      <c r="A320" s="62">
        <v>980038408</v>
      </c>
      <c r="B320" s="63" t="s">
        <v>36</v>
      </c>
      <c r="C320" s="62">
        <v>2020</v>
      </c>
      <c r="D320" s="62">
        <v>66</v>
      </c>
      <c r="E320" s="63" t="s">
        <v>19</v>
      </c>
      <c r="F320" s="62">
        <v>243</v>
      </c>
      <c r="G320" s="63" t="s">
        <v>20</v>
      </c>
      <c r="H320" s="63" t="s">
        <v>21</v>
      </c>
      <c r="I320" s="62">
        <v>100</v>
      </c>
      <c r="J320" s="62">
        <v>100</v>
      </c>
      <c r="K320" s="69">
        <v>9.8800000000000008</v>
      </c>
      <c r="L320" s="67">
        <f t="shared" si="12"/>
        <v>9.8800000000000008</v>
      </c>
      <c r="M320" s="69">
        <v>9.8800000000000008</v>
      </c>
      <c r="N320" s="67">
        <f t="shared" si="13"/>
        <v>9.8800000000000008</v>
      </c>
      <c r="O320" s="65">
        <v>224.27524428346899</v>
      </c>
      <c r="P320" s="65">
        <v>204.99771989999999</v>
      </c>
      <c r="Q320" s="8">
        <f t="shared" si="14"/>
        <v>2215.839413520674</v>
      </c>
    </row>
    <row r="321" spans="1:17" x14ac:dyDescent="0.35">
      <c r="A321" s="62">
        <v>980038408</v>
      </c>
      <c r="B321" s="63" t="s">
        <v>36</v>
      </c>
      <c r="C321" s="62">
        <v>2020</v>
      </c>
      <c r="D321" s="62">
        <v>66</v>
      </c>
      <c r="E321" s="63" t="s">
        <v>19</v>
      </c>
      <c r="F321" s="62">
        <v>120</v>
      </c>
      <c r="G321" s="63" t="s">
        <v>20</v>
      </c>
      <c r="H321" s="63" t="s">
        <v>21</v>
      </c>
      <c r="I321" s="62">
        <v>100</v>
      </c>
      <c r="J321" s="62">
        <v>100</v>
      </c>
      <c r="K321" s="69">
        <v>7.58</v>
      </c>
      <c r="L321" s="67">
        <f t="shared" si="12"/>
        <v>7.58</v>
      </c>
      <c r="M321" s="69">
        <v>7.58</v>
      </c>
      <c r="N321" s="67">
        <f t="shared" si="13"/>
        <v>7.58</v>
      </c>
      <c r="O321" s="65">
        <v>213.20915664385799</v>
      </c>
      <c r="P321" s="65">
        <v>195.038241</v>
      </c>
      <c r="Q321" s="8">
        <f t="shared" si="14"/>
        <v>1616.1254073604437</v>
      </c>
    </row>
    <row r="322" spans="1:17" x14ac:dyDescent="0.35">
      <c r="A322" s="62">
        <v>980038408</v>
      </c>
      <c r="B322" s="63" t="s">
        <v>36</v>
      </c>
      <c r="C322" s="62">
        <v>2020</v>
      </c>
      <c r="D322" s="62">
        <v>66</v>
      </c>
      <c r="E322" s="63" t="s">
        <v>19</v>
      </c>
      <c r="F322" s="62">
        <v>95</v>
      </c>
      <c r="G322" s="63" t="s">
        <v>20</v>
      </c>
      <c r="H322" s="63" t="s">
        <v>21</v>
      </c>
      <c r="I322" s="62">
        <v>100</v>
      </c>
      <c r="J322" s="62">
        <v>100</v>
      </c>
      <c r="K322" s="69">
        <v>4.7300000000000004</v>
      </c>
      <c r="L322" s="67">
        <f t="shared" si="12"/>
        <v>4.7300000000000004</v>
      </c>
      <c r="M322" s="69">
        <v>4.7300000000000004</v>
      </c>
      <c r="N322" s="67">
        <f t="shared" si="13"/>
        <v>4.7300000000000004</v>
      </c>
      <c r="O322" s="65">
        <v>207.916656935784</v>
      </c>
      <c r="P322" s="65">
        <v>190.27499119999999</v>
      </c>
      <c r="Q322" s="8">
        <f t="shared" si="14"/>
        <v>983.44578730625847</v>
      </c>
    </row>
    <row r="323" spans="1:17" x14ac:dyDescent="0.35">
      <c r="A323" s="62">
        <v>980038408</v>
      </c>
      <c r="B323" s="63" t="s">
        <v>36</v>
      </c>
      <c r="C323" s="62">
        <v>2020</v>
      </c>
      <c r="D323" s="62">
        <v>66</v>
      </c>
      <c r="E323" s="63" t="s">
        <v>23</v>
      </c>
      <c r="F323" s="62">
        <v>120</v>
      </c>
      <c r="G323" s="63" t="s">
        <v>20</v>
      </c>
      <c r="H323" s="63" t="s">
        <v>21</v>
      </c>
      <c r="I323" s="62">
        <v>100</v>
      </c>
      <c r="J323" s="62">
        <v>100</v>
      </c>
      <c r="K323" s="69">
        <v>5.47</v>
      </c>
      <c r="L323" s="67">
        <f t="shared" ref="L323:L386" si="15">K323*0.5*(I323/100+J323/100)</f>
        <v>5.47</v>
      </c>
      <c r="M323" s="69">
        <v>5.47</v>
      </c>
      <c r="N323" s="67">
        <f t="shared" ref="N323:N386" si="16">M323*0.5*(I323/100+J323/100)</f>
        <v>5.47</v>
      </c>
      <c r="O323" s="65">
        <v>136.804531749863</v>
      </c>
      <c r="P323" s="65">
        <v>126.4240786</v>
      </c>
      <c r="Q323" s="8">
        <f t="shared" ref="Q323:Q386" si="17">(L323-N323)*P323+(N323*O323)</f>
        <v>748.32078867175062</v>
      </c>
    </row>
    <row r="324" spans="1:17" x14ac:dyDescent="0.35">
      <c r="A324" s="62">
        <v>980038408</v>
      </c>
      <c r="B324" s="63" t="s">
        <v>36</v>
      </c>
      <c r="C324" s="62">
        <v>2020</v>
      </c>
      <c r="D324" s="62">
        <v>66</v>
      </c>
      <c r="E324" s="63" t="s">
        <v>19</v>
      </c>
      <c r="F324" s="62">
        <v>243</v>
      </c>
      <c r="G324" s="63" t="s">
        <v>22</v>
      </c>
      <c r="H324" s="63" t="s">
        <v>24</v>
      </c>
      <c r="I324" s="62">
        <v>100</v>
      </c>
      <c r="J324" s="62">
        <v>100</v>
      </c>
      <c r="K324" s="69">
        <v>4.76</v>
      </c>
      <c r="L324" s="67">
        <f t="shared" si="15"/>
        <v>4.76</v>
      </c>
      <c r="M324" s="69">
        <v>4.76</v>
      </c>
      <c r="N324" s="67">
        <f t="shared" si="16"/>
        <v>4.76</v>
      </c>
      <c r="O324" s="65">
        <v>216.34940280735299</v>
      </c>
      <c r="P324" s="65">
        <v>197.0718784</v>
      </c>
      <c r="Q324" s="8">
        <f t="shared" si="17"/>
        <v>1029.8231573630001</v>
      </c>
    </row>
    <row r="325" spans="1:17" x14ac:dyDescent="0.35">
      <c r="A325" s="62">
        <v>980038408</v>
      </c>
      <c r="B325" s="63" t="s">
        <v>36</v>
      </c>
      <c r="C325" s="62">
        <v>2020</v>
      </c>
      <c r="D325" s="62">
        <v>66</v>
      </c>
      <c r="E325" s="63" t="s">
        <v>19</v>
      </c>
      <c r="F325" s="62">
        <v>243</v>
      </c>
      <c r="G325" s="63" t="s">
        <v>22</v>
      </c>
      <c r="H325" s="63" t="s">
        <v>21</v>
      </c>
      <c r="I325" s="62">
        <v>100</v>
      </c>
      <c r="J325" s="62">
        <v>100</v>
      </c>
      <c r="K325" s="69">
        <v>22.71</v>
      </c>
      <c r="L325" s="67">
        <f t="shared" si="15"/>
        <v>22.71</v>
      </c>
      <c r="M325" s="69">
        <v>22.71</v>
      </c>
      <c r="N325" s="67">
        <f t="shared" si="16"/>
        <v>22.71</v>
      </c>
      <c r="O325" s="65">
        <v>177.79435395066</v>
      </c>
      <c r="P325" s="65">
        <v>158.5168295</v>
      </c>
      <c r="Q325" s="8">
        <f t="shared" si="17"/>
        <v>4037.7097782194887</v>
      </c>
    </row>
    <row r="326" spans="1:17" x14ac:dyDescent="0.35">
      <c r="A326" s="62">
        <v>980038408</v>
      </c>
      <c r="B326" s="63" t="s">
        <v>36</v>
      </c>
      <c r="C326" s="62">
        <v>2020</v>
      </c>
      <c r="D326" s="62">
        <v>66</v>
      </c>
      <c r="E326" s="63" t="s">
        <v>19</v>
      </c>
      <c r="F326" s="62">
        <v>120</v>
      </c>
      <c r="G326" s="63" t="s">
        <v>22</v>
      </c>
      <c r="H326" s="63" t="s">
        <v>21</v>
      </c>
      <c r="I326" s="62">
        <v>100</v>
      </c>
      <c r="J326" s="62">
        <v>100</v>
      </c>
      <c r="K326" s="69">
        <v>12.76</v>
      </c>
      <c r="L326" s="67">
        <f t="shared" si="15"/>
        <v>12.76</v>
      </c>
      <c r="M326" s="69">
        <v>12.76</v>
      </c>
      <c r="N326" s="67">
        <f t="shared" si="16"/>
        <v>12.76</v>
      </c>
      <c r="O326" s="65">
        <v>169.31035342695799</v>
      </c>
      <c r="P326" s="65">
        <v>151.1394378</v>
      </c>
      <c r="Q326" s="8">
        <f t="shared" si="17"/>
        <v>2160.4001097279838</v>
      </c>
    </row>
    <row r="327" spans="1:17" x14ac:dyDescent="0.35">
      <c r="A327" s="62">
        <v>980038408</v>
      </c>
      <c r="B327" s="63" t="s">
        <v>36</v>
      </c>
      <c r="C327" s="62">
        <v>2020</v>
      </c>
      <c r="D327" s="62">
        <v>66</v>
      </c>
      <c r="E327" s="63" t="s">
        <v>19</v>
      </c>
      <c r="F327" s="62">
        <v>95</v>
      </c>
      <c r="G327" s="63" t="s">
        <v>22</v>
      </c>
      <c r="H327" s="63" t="s">
        <v>21</v>
      </c>
      <c r="I327" s="62">
        <v>100</v>
      </c>
      <c r="J327" s="62">
        <v>100</v>
      </c>
      <c r="K327" s="69">
        <v>23.88</v>
      </c>
      <c r="L327" s="67">
        <f t="shared" si="15"/>
        <v>23.88</v>
      </c>
      <c r="M327" s="69">
        <v>23.88</v>
      </c>
      <c r="N327" s="67">
        <f t="shared" si="16"/>
        <v>23.88</v>
      </c>
      <c r="O327" s="65">
        <v>165.25277031743499</v>
      </c>
      <c r="P327" s="65">
        <v>147.6111046</v>
      </c>
      <c r="Q327" s="8">
        <f t="shared" si="17"/>
        <v>3946.2361551803474</v>
      </c>
    </row>
    <row r="328" spans="1:17" x14ac:dyDescent="0.35">
      <c r="A328" s="62">
        <v>980038408</v>
      </c>
      <c r="B328" s="63" t="s">
        <v>36</v>
      </c>
      <c r="C328" s="62">
        <v>2020</v>
      </c>
      <c r="D328" s="62">
        <v>66</v>
      </c>
      <c r="E328" s="63" t="s">
        <v>19</v>
      </c>
      <c r="F328" s="62">
        <v>70</v>
      </c>
      <c r="G328" s="63" t="s">
        <v>22</v>
      </c>
      <c r="H328" s="63" t="s">
        <v>21</v>
      </c>
      <c r="I328" s="62">
        <v>100</v>
      </c>
      <c r="J328" s="62">
        <v>100</v>
      </c>
      <c r="K328" s="69">
        <v>30.38</v>
      </c>
      <c r="L328" s="67">
        <f t="shared" si="15"/>
        <v>30.38</v>
      </c>
      <c r="M328" s="69">
        <v>30.38</v>
      </c>
      <c r="N328" s="67">
        <f t="shared" si="16"/>
        <v>30.38</v>
      </c>
      <c r="O328" s="65">
        <v>161.195187207912</v>
      </c>
      <c r="P328" s="65">
        <v>144.08277150000001</v>
      </c>
      <c r="Q328" s="8">
        <f t="shared" si="17"/>
        <v>4897.1097873763665</v>
      </c>
    </row>
    <row r="329" spans="1:17" x14ac:dyDescent="0.35">
      <c r="A329" s="62">
        <v>980038408</v>
      </c>
      <c r="B329" s="63" t="s">
        <v>36</v>
      </c>
      <c r="C329" s="62">
        <v>2020</v>
      </c>
      <c r="D329" s="62">
        <v>66</v>
      </c>
      <c r="E329" s="63" t="s">
        <v>23</v>
      </c>
      <c r="F329" s="62">
        <v>329</v>
      </c>
      <c r="G329" s="63" t="s">
        <v>22</v>
      </c>
      <c r="H329" s="63" t="s">
        <v>21</v>
      </c>
      <c r="I329" s="62">
        <v>100</v>
      </c>
      <c r="J329" s="62">
        <v>100</v>
      </c>
      <c r="K329" s="69">
        <v>31.28</v>
      </c>
      <c r="L329" s="67">
        <f t="shared" si="15"/>
        <v>31.28</v>
      </c>
      <c r="M329" s="69">
        <v>31.28</v>
      </c>
      <c r="N329" s="67">
        <f t="shared" si="16"/>
        <v>31.28</v>
      </c>
      <c r="O329" s="65">
        <v>118.463011166832</v>
      </c>
      <c r="P329" s="65">
        <v>107.1200097</v>
      </c>
      <c r="Q329" s="8">
        <f t="shared" si="17"/>
        <v>3705.5229892985053</v>
      </c>
    </row>
    <row r="330" spans="1:17" x14ac:dyDescent="0.35">
      <c r="A330" s="62">
        <v>980038408</v>
      </c>
      <c r="B330" s="63" t="s">
        <v>36</v>
      </c>
      <c r="C330" s="62">
        <v>2020</v>
      </c>
      <c r="D330" s="62">
        <v>66</v>
      </c>
      <c r="E330" s="63" t="s">
        <v>23</v>
      </c>
      <c r="F330" s="62">
        <v>243</v>
      </c>
      <c r="G330" s="63" t="s">
        <v>22</v>
      </c>
      <c r="H330" s="63" t="s">
        <v>21</v>
      </c>
      <c r="I330" s="62">
        <v>100</v>
      </c>
      <c r="J330" s="62">
        <v>100</v>
      </c>
      <c r="K330" s="69">
        <v>37.409999999999997</v>
      </c>
      <c r="L330" s="67">
        <f t="shared" si="15"/>
        <v>37.409999999999997</v>
      </c>
      <c r="M330" s="69">
        <v>37.409999999999997</v>
      </c>
      <c r="N330" s="67">
        <f t="shared" si="16"/>
        <v>37.409999999999997</v>
      </c>
      <c r="O330" s="65">
        <v>115.930107928963</v>
      </c>
      <c r="P330" s="65">
        <v>104.9174852</v>
      </c>
      <c r="Q330" s="8">
        <f t="shared" si="17"/>
        <v>4336.9453376225056</v>
      </c>
    </row>
    <row r="331" spans="1:17" x14ac:dyDescent="0.35">
      <c r="A331" s="62">
        <v>980038408</v>
      </c>
      <c r="B331" s="63" t="s">
        <v>36</v>
      </c>
      <c r="C331" s="62">
        <v>2020</v>
      </c>
      <c r="D331" s="62">
        <v>66</v>
      </c>
      <c r="E331" s="63" t="s">
        <v>23</v>
      </c>
      <c r="F331" s="62">
        <v>150</v>
      </c>
      <c r="G331" s="63" t="s">
        <v>22</v>
      </c>
      <c r="H331" s="63" t="s">
        <v>21</v>
      </c>
      <c r="I331" s="62">
        <v>100</v>
      </c>
      <c r="J331" s="62">
        <v>100</v>
      </c>
      <c r="K331" s="69">
        <v>6.61</v>
      </c>
      <c r="L331" s="67">
        <f t="shared" si="15"/>
        <v>6.61</v>
      </c>
      <c r="M331" s="69">
        <v>6.61</v>
      </c>
      <c r="N331" s="67">
        <f t="shared" si="16"/>
        <v>6.61</v>
      </c>
      <c r="O331" s="65">
        <v>113.470978571808</v>
      </c>
      <c r="P331" s="65">
        <v>102.7791118</v>
      </c>
      <c r="Q331" s="8">
        <f t="shared" si="17"/>
        <v>750.04316835965096</v>
      </c>
    </row>
    <row r="332" spans="1:17" x14ac:dyDescent="0.35">
      <c r="A332" s="62">
        <v>980038408</v>
      </c>
      <c r="B332" s="63" t="s">
        <v>36</v>
      </c>
      <c r="C332" s="62">
        <v>2020</v>
      </c>
      <c r="D332" s="62">
        <v>66</v>
      </c>
      <c r="E332" s="63" t="s">
        <v>23</v>
      </c>
      <c r="F332" s="62">
        <v>120</v>
      </c>
      <c r="G332" s="63" t="s">
        <v>22</v>
      </c>
      <c r="H332" s="63" t="s">
        <v>21</v>
      </c>
      <c r="I332" s="62">
        <v>100</v>
      </c>
      <c r="J332" s="62">
        <v>100</v>
      </c>
      <c r="K332" s="69">
        <v>13.07</v>
      </c>
      <c r="L332" s="67">
        <f t="shared" si="15"/>
        <v>13.07</v>
      </c>
      <c r="M332" s="69">
        <v>13.07</v>
      </c>
      <c r="N332" s="67">
        <f t="shared" si="16"/>
        <v>13.07</v>
      </c>
      <c r="O332" s="65">
        <v>111.083474341562</v>
      </c>
      <c r="P332" s="65">
        <v>100.70302119999999</v>
      </c>
      <c r="Q332" s="8">
        <f t="shared" si="17"/>
        <v>1451.8610096442153</v>
      </c>
    </row>
    <row r="333" spans="1:17" x14ac:dyDescent="0.35">
      <c r="A333" s="62">
        <v>980038408</v>
      </c>
      <c r="B333" s="63" t="s">
        <v>36</v>
      </c>
      <c r="C333" s="62">
        <v>2020</v>
      </c>
      <c r="D333" s="62">
        <v>66</v>
      </c>
      <c r="E333" s="63" t="s">
        <v>23</v>
      </c>
      <c r="F333" s="62">
        <v>95</v>
      </c>
      <c r="G333" s="63" t="s">
        <v>22</v>
      </c>
      <c r="H333" s="63" t="s">
        <v>21</v>
      </c>
      <c r="I333" s="62">
        <v>100</v>
      </c>
      <c r="J333" s="62">
        <v>100</v>
      </c>
      <c r="K333" s="69">
        <v>2.94</v>
      </c>
      <c r="L333" s="67">
        <f t="shared" si="15"/>
        <v>2.94</v>
      </c>
      <c r="M333" s="69">
        <v>2.94</v>
      </c>
      <c r="N333" s="67">
        <f t="shared" si="16"/>
        <v>2.94</v>
      </c>
      <c r="O333" s="65">
        <v>108.76550906947701</v>
      </c>
      <c r="P333" s="65">
        <v>98.687399189999994</v>
      </c>
      <c r="Q333" s="8">
        <f t="shared" si="17"/>
        <v>319.77059666426237</v>
      </c>
    </row>
    <row r="334" spans="1:17" x14ac:dyDescent="0.35">
      <c r="A334" s="62">
        <v>980038408</v>
      </c>
      <c r="B334" s="63" t="s">
        <v>36</v>
      </c>
      <c r="C334" s="62">
        <v>2020</v>
      </c>
      <c r="D334" s="62">
        <v>66</v>
      </c>
      <c r="E334" s="63" t="s">
        <v>23</v>
      </c>
      <c r="F334" s="62">
        <v>70</v>
      </c>
      <c r="G334" s="63" t="s">
        <v>22</v>
      </c>
      <c r="H334" s="63" t="s">
        <v>21</v>
      </c>
      <c r="I334" s="62">
        <v>100</v>
      </c>
      <c r="J334" s="62">
        <v>100</v>
      </c>
      <c r="K334" s="69">
        <v>31.89</v>
      </c>
      <c r="L334" s="67">
        <f t="shared" si="15"/>
        <v>31.89</v>
      </c>
      <c r="M334" s="69">
        <v>31.89</v>
      </c>
      <c r="N334" s="67">
        <f t="shared" si="16"/>
        <v>31.89</v>
      </c>
      <c r="O334" s="65">
        <v>106.447543797393</v>
      </c>
      <c r="P334" s="65">
        <v>96.671777219999996</v>
      </c>
      <c r="Q334" s="8">
        <f t="shared" si="17"/>
        <v>3394.6121716988628</v>
      </c>
    </row>
    <row r="335" spans="1:17" x14ac:dyDescent="0.35">
      <c r="A335" s="62">
        <v>980038408</v>
      </c>
      <c r="B335" s="63" t="s">
        <v>36</v>
      </c>
      <c r="C335" s="62">
        <v>2020</v>
      </c>
      <c r="D335" s="62">
        <v>66</v>
      </c>
      <c r="E335" s="63" t="s">
        <v>19</v>
      </c>
      <c r="F335" s="62">
        <v>120</v>
      </c>
      <c r="G335" s="63" t="s">
        <v>20</v>
      </c>
      <c r="H335" s="63" t="s">
        <v>21</v>
      </c>
      <c r="I335" s="62">
        <v>100</v>
      </c>
      <c r="J335" s="62">
        <v>100</v>
      </c>
      <c r="K335" s="69">
        <v>1.3</v>
      </c>
      <c r="L335" s="67">
        <f t="shared" si="15"/>
        <v>1.3</v>
      </c>
      <c r="M335" s="69">
        <v>0</v>
      </c>
      <c r="N335" s="67">
        <f t="shared" si="16"/>
        <v>0</v>
      </c>
      <c r="O335" s="65">
        <v>195.03824097947199</v>
      </c>
      <c r="P335" s="65">
        <v>195.038241</v>
      </c>
      <c r="Q335" s="8">
        <f t="shared" si="17"/>
        <v>253.54971330000001</v>
      </c>
    </row>
    <row r="336" spans="1:17" x14ac:dyDescent="0.35">
      <c r="A336" s="62">
        <v>980038408</v>
      </c>
      <c r="B336" s="63" t="s">
        <v>36</v>
      </c>
      <c r="C336" s="62">
        <v>2020</v>
      </c>
      <c r="D336" s="62">
        <v>66</v>
      </c>
      <c r="E336" s="63" t="s">
        <v>23</v>
      </c>
      <c r="F336" s="62">
        <v>120</v>
      </c>
      <c r="G336" s="63" t="s">
        <v>22</v>
      </c>
      <c r="H336" s="63" t="s">
        <v>21</v>
      </c>
      <c r="I336" s="62">
        <v>100</v>
      </c>
      <c r="J336" s="62">
        <v>100</v>
      </c>
      <c r="K336" s="69">
        <v>5.82</v>
      </c>
      <c r="L336" s="67">
        <f t="shared" si="15"/>
        <v>5.82</v>
      </c>
      <c r="M336" s="69">
        <v>0</v>
      </c>
      <c r="N336" s="67">
        <f t="shared" si="16"/>
        <v>0</v>
      </c>
      <c r="O336" s="65">
        <v>100.703021166575</v>
      </c>
      <c r="P336" s="65">
        <v>100.70302119999999</v>
      </c>
      <c r="Q336" s="8">
        <f t="shared" si="17"/>
        <v>586.09158338400005</v>
      </c>
    </row>
    <row r="337" spans="1:17" x14ac:dyDescent="0.35">
      <c r="A337" s="62">
        <v>980038408</v>
      </c>
      <c r="B337" s="63" t="s">
        <v>36</v>
      </c>
      <c r="C337" s="62">
        <v>2020</v>
      </c>
      <c r="D337" s="62">
        <v>66</v>
      </c>
      <c r="E337" s="63" t="s">
        <v>23</v>
      </c>
      <c r="F337" s="62">
        <v>95</v>
      </c>
      <c r="G337" s="63" t="s">
        <v>22</v>
      </c>
      <c r="H337" s="63" t="s">
        <v>21</v>
      </c>
      <c r="I337" s="62">
        <v>100</v>
      </c>
      <c r="J337" s="62">
        <v>100</v>
      </c>
      <c r="K337" s="69">
        <v>4.6500000000000004</v>
      </c>
      <c r="L337" s="67">
        <f t="shared" si="15"/>
        <v>4.6500000000000004</v>
      </c>
      <c r="M337" s="69">
        <v>0</v>
      </c>
      <c r="N337" s="67">
        <f t="shared" si="16"/>
        <v>0</v>
      </c>
      <c r="O337" s="65">
        <v>98.687399190849803</v>
      </c>
      <c r="P337" s="65">
        <v>98.687399189999994</v>
      </c>
      <c r="Q337" s="8">
        <f t="shared" si="17"/>
        <v>458.89640623349999</v>
      </c>
    </row>
    <row r="338" spans="1:17" x14ac:dyDescent="0.35">
      <c r="A338" s="62">
        <v>980038408</v>
      </c>
      <c r="B338" s="63" t="s">
        <v>36</v>
      </c>
      <c r="C338" s="62">
        <v>2020</v>
      </c>
      <c r="D338" s="62">
        <v>66</v>
      </c>
      <c r="E338" s="63" t="s">
        <v>23</v>
      </c>
      <c r="F338" s="62">
        <v>70</v>
      </c>
      <c r="G338" s="63" t="s">
        <v>22</v>
      </c>
      <c r="H338" s="63" t="s">
        <v>21</v>
      </c>
      <c r="I338" s="62">
        <v>100</v>
      </c>
      <c r="J338" s="62">
        <v>100</v>
      </c>
      <c r="K338" s="69">
        <v>6.81</v>
      </c>
      <c r="L338" s="67">
        <f t="shared" si="15"/>
        <v>6.81</v>
      </c>
      <c r="M338" s="69">
        <v>0</v>
      </c>
      <c r="N338" s="67">
        <f t="shared" si="16"/>
        <v>0</v>
      </c>
      <c r="O338" s="65">
        <v>96.671777215124294</v>
      </c>
      <c r="P338" s="65">
        <v>96.671777219999996</v>
      </c>
      <c r="Q338" s="8">
        <f t="shared" si="17"/>
        <v>658.33480286819997</v>
      </c>
    </row>
    <row r="339" spans="1:17" x14ac:dyDescent="0.35">
      <c r="A339" s="62">
        <v>925174343</v>
      </c>
      <c r="B339" s="63" t="s">
        <v>378</v>
      </c>
      <c r="C339" s="62">
        <v>2020</v>
      </c>
      <c r="D339" s="62">
        <v>66</v>
      </c>
      <c r="E339" s="63" t="s">
        <v>23</v>
      </c>
      <c r="F339" s="62">
        <v>95</v>
      </c>
      <c r="G339" s="63" t="s">
        <v>22</v>
      </c>
      <c r="H339" s="63" t="s">
        <v>21</v>
      </c>
      <c r="I339" s="62">
        <v>100</v>
      </c>
      <c r="J339" s="62">
        <v>100</v>
      </c>
      <c r="K339" s="69">
        <v>12.365</v>
      </c>
      <c r="L339" s="67">
        <f t="shared" si="15"/>
        <v>12.365</v>
      </c>
      <c r="M339" s="75"/>
      <c r="N339" s="67">
        <f t="shared" si="16"/>
        <v>0</v>
      </c>
      <c r="O339" s="65">
        <v>98.687399190849803</v>
      </c>
      <c r="P339" s="65">
        <v>98.687399189999994</v>
      </c>
      <c r="Q339" s="8">
        <f t="shared" si="17"/>
        <v>1220.2696909843498</v>
      </c>
    </row>
    <row r="340" spans="1:17" x14ac:dyDescent="0.35">
      <c r="A340" s="62">
        <v>925174343</v>
      </c>
      <c r="B340" s="63" t="s">
        <v>378</v>
      </c>
      <c r="C340" s="62">
        <v>2020</v>
      </c>
      <c r="D340" s="62">
        <v>66</v>
      </c>
      <c r="E340" s="63" t="s">
        <v>23</v>
      </c>
      <c r="F340" s="62">
        <v>70</v>
      </c>
      <c r="G340" s="63" t="s">
        <v>22</v>
      </c>
      <c r="H340" s="63" t="s">
        <v>21</v>
      </c>
      <c r="I340" s="62">
        <v>100</v>
      </c>
      <c r="J340" s="62">
        <v>100</v>
      </c>
      <c r="K340" s="69">
        <v>10.359</v>
      </c>
      <c r="L340" s="67">
        <f t="shared" si="15"/>
        <v>10.359</v>
      </c>
      <c r="M340" s="75"/>
      <c r="N340" s="67">
        <f t="shared" si="16"/>
        <v>0</v>
      </c>
      <c r="O340" s="65">
        <v>96.671777215124294</v>
      </c>
      <c r="P340" s="65">
        <v>96.671777219999996</v>
      </c>
      <c r="Q340" s="8">
        <f t="shared" si="17"/>
        <v>1001.42294022198</v>
      </c>
    </row>
    <row r="341" spans="1:17" x14ac:dyDescent="0.35">
      <c r="A341" s="62">
        <v>917856222</v>
      </c>
      <c r="B341" s="63" t="s">
        <v>338</v>
      </c>
      <c r="C341" s="62">
        <v>2020</v>
      </c>
      <c r="D341" s="62">
        <v>132</v>
      </c>
      <c r="E341" s="63" t="s">
        <v>19</v>
      </c>
      <c r="F341" s="62">
        <v>120</v>
      </c>
      <c r="G341" s="63" t="s">
        <v>22</v>
      </c>
      <c r="H341" s="63" t="s">
        <v>21</v>
      </c>
      <c r="I341" s="62">
        <v>100</v>
      </c>
      <c r="J341" s="62">
        <v>100</v>
      </c>
      <c r="K341" s="69">
        <v>0.01</v>
      </c>
      <c r="L341" s="67">
        <f t="shared" si="15"/>
        <v>0.01</v>
      </c>
      <c r="M341" s="75"/>
      <c r="N341" s="67">
        <f t="shared" si="16"/>
        <v>0</v>
      </c>
      <c r="O341" s="65">
        <v>173.18640618626199</v>
      </c>
      <c r="P341" s="65">
        <v>173.18640619999999</v>
      </c>
      <c r="Q341" s="8">
        <f t="shared" si="17"/>
        <v>1.7318640619999999</v>
      </c>
    </row>
    <row r="342" spans="1:17" x14ac:dyDescent="0.35">
      <c r="A342" s="62">
        <v>917856222</v>
      </c>
      <c r="B342" s="63" t="s">
        <v>338</v>
      </c>
      <c r="C342" s="62">
        <v>2020</v>
      </c>
      <c r="D342" s="62">
        <v>66</v>
      </c>
      <c r="E342" s="63" t="s">
        <v>23</v>
      </c>
      <c r="F342" s="62">
        <v>95</v>
      </c>
      <c r="G342" s="63" t="s">
        <v>20</v>
      </c>
      <c r="H342" s="63" t="s">
        <v>21</v>
      </c>
      <c r="I342" s="62">
        <v>100</v>
      </c>
      <c r="J342" s="62">
        <v>100</v>
      </c>
      <c r="K342" s="69">
        <v>17.5</v>
      </c>
      <c r="L342" s="67">
        <f t="shared" si="15"/>
        <v>17.5</v>
      </c>
      <c r="M342" s="69">
        <v>17.5</v>
      </c>
      <c r="N342" s="67">
        <f t="shared" si="16"/>
        <v>17.5</v>
      </c>
      <c r="O342" s="65">
        <v>133.78109878627501</v>
      </c>
      <c r="P342" s="65">
        <v>123.70298889999999</v>
      </c>
      <c r="Q342" s="8">
        <f t="shared" si="17"/>
        <v>2341.1692287598125</v>
      </c>
    </row>
    <row r="343" spans="1:17" x14ac:dyDescent="0.35">
      <c r="A343" s="62">
        <v>917856222</v>
      </c>
      <c r="B343" s="63" t="s">
        <v>338</v>
      </c>
      <c r="C343" s="62">
        <v>2020</v>
      </c>
      <c r="D343" s="62">
        <v>66</v>
      </c>
      <c r="E343" s="63" t="s">
        <v>23</v>
      </c>
      <c r="F343" s="62">
        <v>70</v>
      </c>
      <c r="G343" s="63" t="s">
        <v>22</v>
      </c>
      <c r="H343" s="63" t="s">
        <v>21</v>
      </c>
      <c r="I343" s="62">
        <v>100</v>
      </c>
      <c r="J343" s="62">
        <v>100</v>
      </c>
      <c r="K343" s="69">
        <v>10.7</v>
      </c>
      <c r="L343" s="67">
        <f t="shared" si="15"/>
        <v>10.7</v>
      </c>
      <c r="M343" s="69">
        <v>10.7</v>
      </c>
      <c r="N343" s="67">
        <f t="shared" si="16"/>
        <v>10.7</v>
      </c>
      <c r="O343" s="65">
        <v>106.447543797393</v>
      </c>
      <c r="P343" s="65">
        <v>96.671777219999996</v>
      </c>
      <c r="Q343" s="8">
        <f t="shared" si="17"/>
        <v>1138.988718632105</v>
      </c>
    </row>
    <row r="344" spans="1:17" x14ac:dyDescent="0.35">
      <c r="A344" s="62">
        <v>917856222</v>
      </c>
      <c r="B344" s="63" t="s">
        <v>338</v>
      </c>
      <c r="C344" s="62">
        <v>2020</v>
      </c>
      <c r="D344" s="62">
        <v>66</v>
      </c>
      <c r="E344" s="63" t="s">
        <v>23</v>
      </c>
      <c r="F344" s="62">
        <v>70</v>
      </c>
      <c r="G344" s="63" t="s">
        <v>22</v>
      </c>
      <c r="H344" s="63" t="s">
        <v>21</v>
      </c>
      <c r="I344" s="62">
        <v>100</v>
      </c>
      <c r="J344" s="62">
        <v>100</v>
      </c>
      <c r="K344" s="69">
        <v>20.100000000000001</v>
      </c>
      <c r="L344" s="67">
        <f t="shared" si="15"/>
        <v>20.100000000000001</v>
      </c>
      <c r="M344" s="75"/>
      <c r="N344" s="67">
        <f t="shared" si="16"/>
        <v>0</v>
      </c>
      <c r="O344" s="65">
        <v>96.671777215124294</v>
      </c>
      <c r="P344" s="65">
        <v>96.671777219999996</v>
      </c>
      <c r="Q344" s="8">
        <f t="shared" si="17"/>
        <v>1943.1027221220002</v>
      </c>
    </row>
    <row r="345" spans="1:17" x14ac:dyDescent="0.35">
      <c r="A345" s="62">
        <v>921025610</v>
      </c>
      <c r="B345" s="63" t="s">
        <v>379</v>
      </c>
      <c r="C345" s="62">
        <v>2020</v>
      </c>
      <c r="D345" s="62">
        <v>132</v>
      </c>
      <c r="E345" s="63" t="s">
        <v>23</v>
      </c>
      <c r="F345" s="62">
        <v>120</v>
      </c>
      <c r="G345" s="63" t="s">
        <v>22</v>
      </c>
      <c r="H345" s="63" t="s">
        <v>21</v>
      </c>
      <c r="I345" s="62">
        <v>100</v>
      </c>
      <c r="J345" s="62">
        <v>100</v>
      </c>
      <c r="K345" s="69">
        <v>28.5</v>
      </c>
      <c r="L345" s="67">
        <f t="shared" si="15"/>
        <v>28.5</v>
      </c>
      <c r="M345" s="75"/>
      <c r="N345" s="67">
        <f t="shared" si="16"/>
        <v>0</v>
      </c>
      <c r="O345" s="65">
        <v>117.711180952962</v>
      </c>
      <c r="P345" s="65">
        <v>117.711181</v>
      </c>
      <c r="Q345" s="8">
        <f t="shared" si="17"/>
        <v>3354.7686584999997</v>
      </c>
    </row>
    <row r="346" spans="1:17" x14ac:dyDescent="0.35">
      <c r="A346" s="62">
        <v>912631532</v>
      </c>
      <c r="B346" s="63" t="s">
        <v>37</v>
      </c>
      <c r="C346" s="62">
        <v>2020</v>
      </c>
      <c r="D346" s="62">
        <v>132</v>
      </c>
      <c r="E346" s="63" t="s">
        <v>19</v>
      </c>
      <c r="F346" s="62">
        <v>243</v>
      </c>
      <c r="G346" s="63" t="s">
        <v>20</v>
      </c>
      <c r="H346" s="63" t="s">
        <v>21</v>
      </c>
      <c r="I346" s="62">
        <v>100</v>
      </c>
      <c r="J346" s="62">
        <v>100</v>
      </c>
      <c r="K346" s="69">
        <v>1.6919999999999999</v>
      </c>
      <c r="L346" s="67">
        <f t="shared" si="15"/>
        <v>1.6919999999999999</v>
      </c>
      <c r="M346" s="69">
        <v>1.68</v>
      </c>
      <c r="N346" s="67">
        <f t="shared" si="16"/>
        <v>1.68</v>
      </c>
      <c r="O346" s="65">
        <v>258.675770678118</v>
      </c>
      <c r="P346" s="65">
        <v>236.10819359999999</v>
      </c>
      <c r="Q346" s="8">
        <f t="shared" si="17"/>
        <v>437.40859306243823</v>
      </c>
    </row>
    <row r="347" spans="1:17" x14ac:dyDescent="0.35">
      <c r="A347" s="62">
        <v>912631532</v>
      </c>
      <c r="B347" s="63" t="s">
        <v>37</v>
      </c>
      <c r="C347" s="62">
        <v>2020</v>
      </c>
      <c r="D347" s="62">
        <v>132</v>
      </c>
      <c r="E347" s="63" t="s">
        <v>19</v>
      </c>
      <c r="F347" s="62">
        <v>150</v>
      </c>
      <c r="G347" s="63" t="s">
        <v>20</v>
      </c>
      <c r="H347" s="63" t="s">
        <v>21</v>
      </c>
      <c r="I347" s="62">
        <v>100</v>
      </c>
      <c r="J347" s="62">
        <v>100</v>
      </c>
      <c r="K347" s="69">
        <v>44.536000000000001</v>
      </c>
      <c r="L347" s="67">
        <f t="shared" si="15"/>
        <v>44.536000000000001</v>
      </c>
      <c r="M347" s="69">
        <v>37.81</v>
      </c>
      <c r="N347" s="67">
        <f t="shared" si="16"/>
        <v>37.81</v>
      </c>
      <c r="O347" s="65">
        <v>252.10268997875599</v>
      </c>
      <c r="P347" s="65">
        <v>230.192421</v>
      </c>
      <c r="Q347" s="8">
        <f t="shared" si="17"/>
        <v>11080.276931742765</v>
      </c>
    </row>
    <row r="348" spans="1:17" x14ac:dyDescent="0.35">
      <c r="A348" s="62">
        <v>912631532</v>
      </c>
      <c r="B348" s="63" t="s">
        <v>37</v>
      </c>
      <c r="C348" s="62">
        <v>2020</v>
      </c>
      <c r="D348" s="62">
        <v>132</v>
      </c>
      <c r="E348" s="63" t="s">
        <v>19</v>
      </c>
      <c r="F348" s="62">
        <v>95</v>
      </c>
      <c r="G348" s="63" t="s">
        <v>20</v>
      </c>
      <c r="H348" s="63" t="s">
        <v>21</v>
      </c>
      <c r="I348" s="62">
        <v>100</v>
      </c>
      <c r="J348" s="62">
        <v>100</v>
      </c>
      <c r="K348" s="69">
        <v>82.793000000000006</v>
      </c>
      <c r="L348" s="67">
        <f t="shared" si="15"/>
        <v>82.793000000000006</v>
      </c>
      <c r="M348" s="69">
        <v>75.319999999999993</v>
      </c>
      <c r="N348" s="67">
        <f t="shared" si="16"/>
        <v>75.319999999999993</v>
      </c>
      <c r="O348" s="65">
        <v>239.15372100101101</v>
      </c>
      <c r="P348" s="65">
        <v>218.53834889999999</v>
      </c>
      <c r="Q348" s="8">
        <f t="shared" si="17"/>
        <v>19646.195347125849</v>
      </c>
    </row>
    <row r="349" spans="1:17" x14ac:dyDescent="0.35">
      <c r="A349" s="62">
        <v>912631532</v>
      </c>
      <c r="B349" s="63" t="s">
        <v>37</v>
      </c>
      <c r="C349" s="62">
        <v>2020</v>
      </c>
      <c r="D349" s="62">
        <v>132</v>
      </c>
      <c r="E349" s="63" t="s">
        <v>19</v>
      </c>
      <c r="F349" s="62">
        <v>150</v>
      </c>
      <c r="G349" s="63" t="s">
        <v>22</v>
      </c>
      <c r="H349" s="63" t="s">
        <v>21</v>
      </c>
      <c r="I349" s="62">
        <v>100</v>
      </c>
      <c r="J349" s="62">
        <v>100</v>
      </c>
      <c r="K349" s="69">
        <v>4.7519999999999998</v>
      </c>
      <c r="L349" s="67">
        <f t="shared" si="15"/>
        <v>4.7519999999999998</v>
      </c>
      <c r="M349" s="69">
        <v>4.74</v>
      </c>
      <c r="N349" s="67">
        <f t="shared" si="16"/>
        <v>4.74</v>
      </c>
      <c r="O349" s="65">
        <v>199.47872898371301</v>
      </c>
      <c r="P349" s="65">
        <v>177.56845999999999</v>
      </c>
      <c r="Q349" s="8">
        <f t="shared" si="17"/>
        <v>947.65999690279966</v>
      </c>
    </row>
    <row r="350" spans="1:17" x14ac:dyDescent="0.35">
      <c r="A350" s="62">
        <v>912631532</v>
      </c>
      <c r="B350" s="63" t="s">
        <v>37</v>
      </c>
      <c r="C350" s="62">
        <v>2020</v>
      </c>
      <c r="D350" s="62">
        <v>132</v>
      </c>
      <c r="E350" s="63" t="s">
        <v>23</v>
      </c>
      <c r="F350" s="62">
        <v>150</v>
      </c>
      <c r="G350" s="63" t="s">
        <v>22</v>
      </c>
      <c r="H350" s="63" t="s">
        <v>21</v>
      </c>
      <c r="I350" s="62">
        <v>100</v>
      </c>
      <c r="J350" s="62">
        <v>100</v>
      </c>
      <c r="K350" s="69">
        <v>57.061999999999998</v>
      </c>
      <c r="L350" s="67">
        <f t="shared" si="15"/>
        <v>57.061999999999998</v>
      </c>
      <c r="M350" s="69">
        <v>26</v>
      </c>
      <c r="N350" s="67">
        <f t="shared" si="16"/>
        <v>26</v>
      </c>
      <c r="O350" s="65">
        <v>133.43078154217099</v>
      </c>
      <c r="P350" s="65">
        <v>120.3311144</v>
      </c>
      <c r="Q350" s="8">
        <f t="shared" si="17"/>
        <v>7206.9253955892455</v>
      </c>
    </row>
    <row r="351" spans="1:17" x14ac:dyDescent="0.35">
      <c r="A351" s="62">
        <v>912631532</v>
      </c>
      <c r="B351" s="63" t="s">
        <v>37</v>
      </c>
      <c r="C351" s="62">
        <v>2020</v>
      </c>
      <c r="D351" s="62">
        <v>132</v>
      </c>
      <c r="E351" s="63" t="s">
        <v>23</v>
      </c>
      <c r="F351" s="62">
        <v>120</v>
      </c>
      <c r="G351" s="63" t="s">
        <v>22</v>
      </c>
      <c r="H351" s="63" t="s">
        <v>21</v>
      </c>
      <c r="I351" s="62">
        <v>100</v>
      </c>
      <c r="J351" s="62">
        <v>100</v>
      </c>
      <c r="K351" s="69">
        <v>19.677</v>
      </c>
      <c r="L351" s="67">
        <f t="shared" si="15"/>
        <v>19.677</v>
      </c>
      <c r="M351" s="69">
        <v>2.1</v>
      </c>
      <c r="N351" s="67">
        <f t="shared" si="16"/>
        <v>2.1</v>
      </c>
      <c r="O351" s="65">
        <v>130.41785809590601</v>
      </c>
      <c r="P351" s="65">
        <v>117.711181</v>
      </c>
      <c r="Q351" s="8">
        <f t="shared" si="17"/>
        <v>2342.8869304384025</v>
      </c>
    </row>
    <row r="352" spans="1:17" x14ac:dyDescent="0.35">
      <c r="A352" s="62">
        <v>912631532</v>
      </c>
      <c r="B352" s="63" t="s">
        <v>37</v>
      </c>
      <c r="C352" s="62">
        <v>2020</v>
      </c>
      <c r="D352" s="62">
        <v>132</v>
      </c>
      <c r="E352" s="63" t="s">
        <v>19</v>
      </c>
      <c r="F352" s="62">
        <v>95</v>
      </c>
      <c r="G352" s="63" t="s">
        <v>20</v>
      </c>
      <c r="H352" s="63" t="s">
        <v>21</v>
      </c>
      <c r="I352" s="62">
        <v>100</v>
      </c>
      <c r="J352" s="62">
        <v>100</v>
      </c>
      <c r="K352" s="69">
        <v>2.4</v>
      </c>
      <c r="L352" s="67">
        <f t="shared" si="15"/>
        <v>2.4</v>
      </c>
      <c r="M352" s="69">
        <v>0</v>
      </c>
      <c r="N352" s="67">
        <f t="shared" si="16"/>
        <v>0</v>
      </c>
      <c r="O352" s="65">
        <v>218.53834890090999</v>
      </c>
      <c r="P352" s="65">
        <v>218.53834889999999</v>
      </c>
      <c r="Q352" s="8">
        <f t="shared" si="17"/>
        <v>524.49203735999993</v>
      </c>
    </row>
    <row r="353" spans="1:17" x14ac:dyDescent="0.35">
      <c r="A353" s="62">
        <v>912631532</v>
      </c>
      <c r="B353" s="63" t="s">
        <v>37</v>
      </c>
      <c r="C353" s="62">
        <v>2020</v>
      </c>
      <c r="D353" s="62">
        <v>132</v>
      </c>
      <c r="E353" s="63" t="s">
        <v>23</v>
      </c>
      <c r="F353" s="62">
        <v>150</v>
      </c>
      <c r="G353" s="63" t="s">
        <v>22</v>
      </c>
      <c r="H353" s="63" t="s">
        <v>21</v>
      </c>
      <c r="I353" s="62">
        <v>100</v>
      </c>
      <c r="J353" s="62">
        <v>100</v>
      </c>
      <c r="K353" s="69">
        <v>41.27</v>
      </c>
      <c r="L353" s="67">
        <f t="shared" si="15"/>
        <v>41.27</v>
      </c>
      <c r="M353" s="69">
        <v>9.36</v>
      </c>
      <c r="N353" s="67">
        <f t="shared" si="16"/>
        <v>9.36</v>
      </c>
      <c r="O353" s="65">
        <v>120.331114384497</v>
      </c>
      <c r="P353" s="65">
        <v>120.3311144</v>
      </c>
      <c r="Q353" s="8">
        <f t="shared" si="17"/>
        <v>4966.0650911428929</v>
      </c>
    </row>
    <row r="354" spans="1:17" x14ac:dyDescent="0.35">
      <c r="A354" s="62">
        <v>912631532</v>
      </c>
      <c r="B354" s="63" t="s">
        <v>37</v>
      </c>
      <c r="C354" s="62">
        <v>2020</v>
      </c>
      <c r="D354" s="62">
        <v>66</v>
      </c>
      <c r="E354" s="63" t="s">
        <v>23</v>
      </c>
      <c r="F354" s="62">
        <v>150</v>
      </c>
      <c r="G354" s="63" t="s">
        <v>22</v>
      </c>
      <c r="H354" s="63" t="s">
        <v>21</v>
      </c>
      <c r="I354" s="62">
        <v>100</v>
      </c>
      <c r="J354" s="62">
        <v>100</v>
      </c>
      <c r="K354" s="69">
        <v>23.091000000000001</v>
      </c>
      <c r="L354" s="67">
        <f t="shared" si="15"/>
        <v>23.091000000000001</v>
      </c>
      <c r="M354" s="69">
        <v>3.74</v>
      </c>
      <c r="N354" s="67">
        <f t="shared" si="16"/>
        <v>3.74</v>
      </c>
      <c r="O354" s="65">
        <v>113.470978571808</v>
      </c>
      <c r="P354" s="65">
        <v>102.7791118</v>
      </c>
      <c r="Q354" s="8">
        <f t="shared" si="17"/>
        <v>2413.2600523003616</v>
      </c>
    </row>
    <row r="355" spans="1:17" x14ac:dyDescent="0.35">
      <c r="A355" s="62">
        <v>912631532</v>
      </c>
      <c r="B355" s="63" t="s">
        <v>37</v>
      </c>
      <c r="C355" s="62">
        <v>2020</v>
      </c>
      <c r="D355" s="62">
        <v>66</v>
      </c>
      <c r="E355" s="63" t="s">
        <v>23</v>
      </c>
      <c r="F355" s="62">
        <v>120</v>
      </c>
      <c r="G355" s="63" t="s">
        <v>22</v>
      </c>
      <c r="H355" s="63" t="s">
        <v>21</v>
      </c>
      <c r="I355" s="62">
        <v>100</v>
      </c>
      <c r="J355" s="62">
        <v>100</v>
      </c>
      <c r="K355" s="69">
        <v>5.77</v>
      </c>
      <c r="L355" s="67">
        <f t="shared" si="15"/>
        <v>5.77</v>
      </c>
      <c r="M355" s="69">
        <v>1.38</v>
      </c>
      <c r="N355" s="67">
        <f t="shared" si="16"/>
        <v>1.38</v>
      </c>
      <c r="O355" s="65">
        <v>111.083474341562</v>
      </c>
      <c r="P355" s="65">
        <v>100.70302119999999</v>
      </c>
      <c r="Q355" s="8">
        <f t="shared" si="17"/>
        <v>595.38145765935542</v>
      </c>
    </row>
    <row r="356" spans="1:17" x14ac:dyDescent="0.35">
      <c r="A356" s="62">
        <v>912631532</v>
      </c>
      <c r="B356" s="63" t="s">
        <v>37</v>
      </c>
      <c r="C356" s="62">
        <v>2020</v>
      </c>
      <c r="D356" s="62">
        <v>66</v>
      </c>
      <c r="E356" s="63" t="s">
        <v>23</v>
      </c>
      <c r="F356" s="62">
        <v>95</v>
      </c>
      <c r="G356" s="63" t="s">
        <v>22</v>
      </c>
      <c r="H356" s="63" t="s">
        <v>21</v>
      </c>
      <c r="I356" s="62">
        <v>100</v>
      </c>
      <c r="J356" s="62">
        <v>100</v>
      </c>
      <c r="K356" s="69">
        <v>69.649000000000001</v>
      </c>
      <c r="L356" s="67">
        <f t="shared" si="15"/>
        <v>69.649000000000001</v>
      </c>
      <c r="M356" s="69">
        <v>9.86</v>
      </c>
      <c r="N356" s="67">
        <f t="shared" si="16"/>
        <v>9.86</v>
      </c>
      <c r="O356" s="65">
        <v>108.76550906947701</v>
      </c>
      <c r="P356" s="65">
        <v>98.687399189999994</v>
      </c>
      <c r="Q356" s="8">
        <f t="shared" si="17"/>
        <v>6972.8488295959523</v>
      </c>
    </row>
    <row r="357" spans="1:17" x14ac:dyDescent="0.35">
      <c r="A357" s="62">
        <v>912631532</v>
      </c>
      <c r="B357" s="63" t="s">
        <v>37</v>
      </c>
      <c r="C357" s="62">
        <v>2020</v>
      </c>
      <c r="D357" s="62">
        <v>66</v>
      </c>
      <c r="E357" s="63" t="s">
        <v>23</v>
      </c>
      <c r="F357" s="62">
        <v>70</v>
      </c>
      <c r="G357" s="63" t="s">
        <v>22</v>
      </c>
      <c r="H357" s="63" t="s">
        <v>21</v>
      </c>
      <c r="I357" s="62">
        <v>100</v>
      </c>
      <c r="J357" s="62">
        <v>100</v>
      </c>
      <c r="K357" s="69">
        <v>22.530999999999999</v>
      </c>
      <c r="L357" s="67">
        <f t="shared" si="15"/>
        <v>22.530999999999999</v>
      </c>
      <c r="M357" s="69">
        <v>4.5</v>
      </c>
      <c r="N357" s="67">
        <f t="shared" si="16"/>
        <v>4.5</v>
      </c>
      <c r="O357" s="65">
        <v>106.447543797393</v>
      </c>
      <c r="P357" s="65">
        <v>96.671777219999996</v>
      </c>
      <c r="Q357" s="8">
        <f t="shared" si="17"/>
        <v>2222.1027621420885</v>
      </c>
    </row>
    <row r="358" spans="1:17" x14ac:dyDescent="0.35">
      <c r="A358" s="62">
        <v>912631532</v>
      </c>
      <c r="B358" s="63" t="s">
        <v>37</v>
      </c>
      <c r="C358" s="62">
        <v>2020</v>
      </c>
      <c r="D358" s="62">
        <v>66</v>
      </c>
      <c r="E358" s="63" t="s">
        <v>23</v>
      </c>
      <c r="F358" s="62">
        <v>150</v>
      </c>
      <c r="G358" s="63" t="s">
        <v>22</v>
      </c>
      <c r="H358" s="63" t="s">
        <v>21</v>
      </c>
      <c r="I358" s="62">
        <v>100</v>
      </c>
      <c r="J358" s="62">
        <v>100</v>
      </c>
      <c r="K358" s="69">
        <v>5.55</v>
      </c>
      <c r="L358" s="67">
        <f t="shared" si="15"/>
        <v>5.55</v>
      </c>
      <c r="M358" s="69">
        <v>0</v>
      </c>
      <c r="N358" s="67">
        <f t="shared" si="16"/>
        <v>0</v>
      </c>
      <c r="O358" s="65">
        <v>102.77911180157299</v>
      </c>
      <c r="P358" s="65">
        <v>102.7791118</v>
      </c>
      <c r="Q358" s="8">
        <f t="shared" si="17"/>
        <v>570.42407048999996</v>
      </c>
    </row>
    <row r="359" spans="1:17" x14ac:dyDescent="0.35">
      <c r="A359" s="62">
        <v>912631532</v>
      </c>
      <c r="B359" s="63" t="s">
        <v>37</v>
      </c>
      <c r="C359" s="62">
        <v>2020</v>
      </c>
      <c r="D359" s="62">
        <v>66</v>
      </c>
      <c r="E359" s="63" t="s">
        <v>23</v>
      </c>
      <c r="F359" s="62">
        <v>95</v>
      </c>
      <c r="G359" s="63" t="s">
        <v>22</v>
      </c>
      <c r="H359" s="63" t="s">
        <v>21</v>
      </c>
      <c r="I359" s="62">
        <v>100</v>
      </c>
      <c r="J359" s="62">
        <v>100</v>
      </c>
      <c r="K359" s="69">
        <v>3.2149999999999999</v>
      </c>
      <c r="L359" s="67">
        <f t="shared" si="15"/>
        <v>3.2149999999999999</v>
      </c>
      <c r="M359" s="69">
        <v>0</v>
      </c>
      <c r="N359" s="67">
        <f t="shared" si="16"/>
        <v>0</v>
      </c>
      <c r="O359" s="65">
        <v>98.687399190849803</v>
      </c>
      <c r="P359" s="65">
        <v>98.687399189999994</v>
      </c>
      <c r="Q359" s="8">
        <f t="shared" si="17"/>
        <v>317.27998839584995</v>
      </c>
    </row>
    <row r="360" spans="1:17" x14ac:dyDescent="0.35">
      <c r="A360" s="62">
        <v>912631532</v>
      </c>
      <c r="B360" s="63" t="s">
        <v>37</v>
      </c>
      <c r="C360" s="62">
        <v>2020</v>
      </c>
      <c r="D360" s="62">
        <v>66</v>
      </c>
      <c r="E360" s="63" t="s">
        <v>23</v>
      </c>
      <c r="F360" s="62">
        <v>70</v>
      </c>
      <c r="G360" s="63" t="s">
        <v>22</v>
      </c>
      <c r="H360" s="63" t="s">
        <v>21</v>
      </c>
      <c r="I360" s="62">
        <v>100</v>
      </c>
      <c r="J360" s="62">
        <v>100</v>
      </c>
      <c r="K360" s="69">
        <v>1.5629999999999999</v>
      </c>
      <c r="L360" s="67">
        <f t="shared" si="15"/>
        <v>1.5629999999999999</v>
      </c>
      <c r="M360" s="69">
        <v>0</v>
      </c>
      <c r="N360" s="67">
        <f t="shared" si="16"/>
        <v>0</v>
      </c>
      <c r="O360" s="65">
        <v>96.671777215124294</v>
      </c>
      <c r="P360" s="65">
        <v>96.671777219999996</v>
      </c>
      <c r="Q360" s="8">
        <f t="shared" si="17"/>
        <v>151.09798779485999</v>
      </c>
    </row>
    <row r="361" spans="1:17" x14ac:dyDescent="0.35">
      <c r="A361" s="62">
        <v>912631532</v>
      </c>
      <c r="B361" s="63" t="s">
        <v>37</v>
      </c>
      <c r="C361" s="62">
        <v>2020</v>
      </c>
      <c r="D361" s="62">
        <v>24</v>
      </c>
      <c r="E361" s="63" t="s">
        <v>23</v>
      </c>
      <c r="F361" s="62">
        <v>150</v>
      </c>
      <c r="G361" s="63" t="s">
        <v>22</v>
      </c>
      <c r="H361" s="63" t="s">
        <v>21</v>
      </c>
      <c r="I361" s="62">
        <v>100</v>
      </c>
      <c r="J361" s="62">
        <v>100</v>
      </c>
      <c r="K361" s="69">
        <v>19.015999999999998</v>
      </c>
      <c r="L361" s="67">
        <f t="shared" si="15"/>
        <v>19.015999999999998</v>
      </c>
      <c r="M361" s="69">
        <v>0</v>
      </c>
      <c r="N361" s="67">
        <f t="shared" si="16"/>
        <v>0</v>
      </c>
      <c r="O361" s="65">
        <v>73.287452471718296</v>
      </c>
      <c r="P361" s="65">
        <v>73.287452470000005</v>
      </c>
      <c r="Q361" s="8">
        <f t="shared" si="17"/>
        <v>1393.63419616952</v>
      </c>
    </row>
    <row r="362" spans="1:17" x14ac:dyDescent="0.35">
      <c r="A362" s="62">
        <v>912631532</v>
      </c>
      <c r="B362" s="63" t="s">
        <v>37</v>
      </c>
      <c r="C362" s="62">
        <v>2020</v>
      </c>
      <c r="D362" s="62">
        <v>24</v>
      </c>
      <c r="E362" s="63" t="s">
        <v>23</v>
      </c>
      <c r="F362" s="62">
        <v>50</v>
      </c>
      <c r="G362" s="63" t="s">
        <v>22</v>
      </c>
      <c r="H362" s="63" t="s">
        <v>21</v>
      </c>
      <c r="I362" s="62">
        <v>100</v>
      </c>
      <c r="J362" s="62">
        <v>100</v>
      </c>
      <c r="K362" s="69">
        <v>17.327999999999999</v>
      </c>
      <c r="L362" s="67">
        <f t="shared" si="15"/>
        <v>17.327999999999999</v>
      </c>
      <c r="M362" s="75"/>
      <c r="N362" s="67">
        <f t="shared" si="16"/>
        <v>0</v>
      </c>
      <c r="O362" s="65">
        <v>62.611207633851301</v>
      </c>
      <c r="P362" s="65">
        <v>62.611207630000003</v>
      </c>
      <c r="Q362" s="8">
        <f t="shared" si="17"/>
        <v>1084.9270058126401</v>
      </c>
    </row>
    <row r="363" spans="1:17" x14ac:dyDescent="0.35">
      <c r="A363" s="62">
        <v>960684737</v>
      </c>
      <c r="B363" s="63" t="s">
        <v>380</v>
      </c>
      <c r="C363" s="62">
        <v>2020</v>
      </c>
      <c r="D363" s="62">
        <v>132</v>
      </c>
      <c r="E363" s="63" t="s">
        <v>23</v>
      </c>
      <c r="F363" s="62">
        <v>243</v>
      </c>
      <c r="G363" s="63" t="s">
        <v>22</v>
      </c>
      <c r="H363" s="63" t="s">
        <v>21</v>
      </c>
      <c r="I363" s="62">
        <v>100</v>
      </c>
      <c r="J363" s="62">
        <v>100</v>
      </c>
      <c r="K363" s="69">
        <v>154.5</v>
      </c>
      <c r="L363" s="67">
        <f t="shared" si="15"/>
        <v>154.5</v>
      </c>
      <c r="M363" s="69">
        <v>26.6</v>
      </c>
      <c r="N363" s="67">
        <f t="shared" si="16"/>
        <v>26.6</v>
      </c>
      <c r="O363" s="65">
        <v>136.44370498843699</v>
      </c>
      <c r="P363" s="65">
        <v>122.9510478</v>
      </c>
      <c r="Q363" s="8">
        <f t="shared" si="17"/>
        <v>19354.841566312425</v>
      </c>
    </row>
    <row r="364" spans="1:17" x14ac:dyDescent="0.35">
      <c r="A364" s="62">
        <v>960684737</v>
      </c>
      <c r="B364" s="63" t="s">
        <v>380</v>
      </c>
      <c r="C364" s="62">
        <v>2020</v>
      </c>
      <c r="D364" s="62">
        <v>66</v>
      </c>
      <c r="E364" s="63" t="s">
        <v>23</v>
      </c>
      <c r="F364" s="62">
        <v>150</v>
      </c>
      <c r="G364" s="63" t="s">
        <v>22</v>
      </c>
      <c r="H364" s="63" t="s">
        <v>21</v>
      </c>
      <c r="I364" s="62">
        <v>100</v>
      </c>
      <c r="J364" s="62">
        <v>100</v>
      </c>
      <c r="K364" s="69">
        <v>11.4</v>
      </c>
      <c r="L364" s="67">
        <f t="shared" si="15"/>
        <v>11.4</v>
      </c>
      <c r="M364" s="69">
        <v>2</v>
      </c>
      <c r="N364" s="67">
        <f t="shared" si="16"/>
        <v>2</v>
      </c>
      <c r="O364" s="65">
        <v>113.470978571808</v>
      </c>
      <c r="P364" s="65">
        <v>102.7791118</v>
      </c>
      <c r="Q364" s="8">
        <f t="shared" si="17"/>
        <v>1193.0656080636161</v>
      </c>
    </row>
    <row r="365" spans="1:17" x14ac:dyDescent="0.35">
      <c r="A365" s="62">
        <v>960684737</v>
      </c>
      <c r="B365" s="63" t="s">
        <v>380</v>
      </c>
      <c r="C365" s="62">
        <v>2020</v>
      </c>
      <c r="D365" s="62">
        <v>66</v>
      </c>
      <c r="E365" s="63" t="s">
        <v>23</v>
      </c>
      <c r="F365" s="62">
        <v>70</v>
      </c>
      <c r="G365" s="63" t="s">
        <v>22</v>
      </c>
      <c r="H365" s="63" t="s">
        <v>21</v>
      </c>
      <c r="I365" s="62">
        <v>100</v>
      </c>
      <c r="J365" s="62">
        <v>100</v>
      </c>
      <c r="K365" s="69">
        <v>95.28</v>
      </c>
      <c r="L365" s="67">
        <f t="shared" si="15"/>
        <v>95.28</v>
      </c>
      <c r="M365" s="69">
        <v>20.2</v>
      </c>
      <c r="N365" s="67">
        <f t="shared" si="16"/>
        <v>20.2</v>
      </c>
      <c r="O365" s="65">
        <v>106.447543797393</v>
      </c>
      <c r="P365" s="65">
        <v>96.671777219999996</v>
      </c>
      <c r="Q365" s="8">
        <f t="shared" si="17"/>
        <v>9408.3574183849378</v>
      </c>
    </row>
    <row r="366" spans="1:17" x14ac:dyDescent="0.35">
      <c r="A366" s="62">
        <v>960684737</v>
      </c>
      <c r="B366" s="63" t="s">
        <v>380</v>
      </c>
      <c r="C366" s="62">
        <v>2020</v>
      </c>
      <c r="D366" s="62">
        <v>66</v>
      </c>
      <c r="E366" s="63" t="s">
        <v>23</v>
      </c>
      <c r="F366" s="62">
        <v>243</v>
      </c>
      <c r="G366" s="63" t="s">
        <v>22</v>
      </c>
      <c r="H366" s="63" t="s">
        <v>21</v>
      </c>
      <c r="I366" s="62">
        <v>100</v>
      </c>
      <c r="J366" s="62">
        <v>100</v>
      </c>
      <c r="K366" s="69">
        <v>4.3</v>
      </c>
      <c r="L366" s="67">
        <f t="shared" si="15"/>
        <v>4.3</v>
      </c>
      <c r="M366" s="69">
        <v>0</v>
      </c>
      <c r="N366" s="67">
        <f t="shared" si="16"/>
        <v>0</v>
      </c>
      <c r="O366" s="65">
        <v>104.91748515562</v>
      </c>
      <c r="P366" s="65">
        <v>104.9174852</v>
      </c>
      <c r="Q366" s="8">
        <f t="shared" si="17"/>
        <v>451.14518635999997</v>
      </c>
    </row>
    <row r="367" spans="1:17" x14ac:dyDescent="0.35">
      <c r="A367" s="62">
        <v>960684737</v>
      </c>
      <c r="B367" s="63" t="s">
        <v>380</v>
      </c>
      <c r="C367" s="62">
        <v>2020</v>
      </c>
      <c r="D367" s="62">
        <v>66</v>
      </c>
      <c r="E367" s="63" t="s">
        <v>23</v>
      </c>
      <c r="F367" s="62">
        <v>95</v>
      </c>
      <c r="G367" s="63" t="s">
        <v>22</v>
      </c>
      <c r="H367" s="63" t="s">
        <v>21</v>
      </c>
      <c r="I367" s="62">
        <v>100</v>
      </c>
      <c r="J367" s="62">
        <v>100</v>
      </c>
      <c r="K367" s="69">
        <v>21.14</v>
      </c>
      <c r="L367" s="67">
        <f t="shared" si="15"/>
        <v>21.14</v>
      </c>
      <c r="M367" s="69">
        <v>0</v>
      </c>
      <c r="N367" s="67">
        <f t="shared" si="16"/>
        <v>0</v>
      </c>
      <c r="O367" s="65">
        <v>98.687399190849803</v>
      </c>
      <c r="P367" s="65">
        <v>98.687399189999994</v>
      </c>
      <c r="Q367" s="8">
        <f t="shared" si="17"/>
        <v>2086.2516188765999</v>
      </c>
    </row>
    <row r="368" spans="1:17" x14ac:dyDescent="0.35">
      <c r="A368" s="62">
        <v>960684737</v>
      </c>
      <c r="B368" s="63" t="s">
        <v>380</v>
      </c>
      <c r="C368" s="62">
        <v>2020</v>
      </c>
      <c r="D368" s="62">
        <v>66</v>
      </c>
      <c r="E368" s="63" t="s">
        <v>23</v>
      </c>
      <c r="F368" s="62">
        <v>70</v>
      </c>
      <c r="G368" s="63" t="s">
        <v>22</v>
      </c>
      <c r="H368" s="63" t="s">
        <v>21</v>
      </c>
      <c r="I368" s="62">
        <v>100</v>
      </c>
      <c r="J368" s="62">
        <v>100</v>
      </c>
      <c r="K368" s="69">
        <v>15.7</v>
      </c>
      <c r="L368" s="67">
        <f t="shared" si="15"/>
        <v>15.7</v>
      </c>
      <c r="M368" s="69">
        <v>0</v>
      </c>
      <c r="N368" s="67">
        <f t="shared" si="16"/>
        <v>0</v>
      </c>
      <c r="O368" s="65">
        <v>96.671777215124294</v>
      </c>
      <c r="P368" s="65">
        <v>96.671777219999996</v>
      </c>
      <c r="Q368" s="8">
        <f t="shared" si="17"/>
        <v>1517.7469023539998</v>
      </c>
    </row>
    <row r="369" spans="1:17" x14ac:dyDescent="0.35">
      <c r="A369" s="62">
        <v>983099807</v>
      </c>
      <c r="B369" s="63" t="s">
        <v>38</v>
      </c>
      <c r="C369" s="62">
        <v>2020</v>
      </c>
      <c r="D369" s="62">
        <v>132</v>
      </c>
      <c r="E369" s="63" t="s">
        <v>23</v>
      </c>
      <c r="F369" s="62">
        <v>243</v>
      </c>
      <c r="G369" s="63" t="s">
        <v>22</v>
      </c>
      <c r="H369" s="63" t="s">
        <v>21</v>
      </c>
      <c r="I369" s="62">
        <v>100</v>
      </c>
      <c r="J369" s="62">
        <v>100</v>
      </c>
      <c r="K369" s="69">
        <v>28.35</v>
      </c>
      <c r="L369" s="67">
        <f t="shared" si="15"/>
        <v>28.35</v>
      </c>
      <c r="M369" s="69">
        <v>2.2000000000000002</v>
      </c>
      <c r="N369" s="67">
        <f t="shared" si="16"/>
        <v>2.2000000000000002</v>
      </c>
      <c r="O369" s="65">
        <v>136.44370498843699</v>
      </c>
      <c r="P369" s="65">
        <v>122.9510478</v>
      </c>
      <c r="Q369" s="8">
        <f t="shared" si="17"/>
        <v>3515.3460509445617</v>
      </c>
    </row>
    <row r="370" spans="1:17" x14ac:dyDescent="0.35">
      <c r="A370" s="62">
        <v>983099807</v>
      </c>
      <c r="B370" s="63" t="s">
        <v>38</v>
      </c>
      <c r="C370" s="62">
        <v>2020</v>
      </c>
      <c r="D370" s="62">
        <v>132</v>
      </c>
      <c r="E370" s="63" t="s">
        <v>23</v>
      </c>
      <c r="F370" s="62">
        <v>120</v>
      </c>
      <c r="G370" s="63" t="s">
        <v>22</v>
      </c>
      <c r="H370" s="63" t="s">
        <v>21</v>
      </c>
      <c r="I370" s="62">
        <v>100</v>
      </c>
      <c r="J370" s="62">
        <v>100</v>
      </c>
      <c r="K370" s="69">
        <v>8.4</v>
      </c>
      <c r="L370" s="67">
        <f t="shared" si="15"/>
        <v>8.4</v>
      </c>
      <c r="M370" s="75"/>
      <c r="N370" s="67">
        <f t="shared" si="16"/>
        <v>0</v>
      </c>
      <c r="O370" s="65">
        <v>117.711180952962</v>
      </c>
      <c r="P370" s="65">
        <v>117.711181</v>
      </c>
      <c r="Q370" s="8">
        <f t="shared" si="17"/>
        <v>988.77392040000007</v>
      </c>
    </row>
    <row r="371" spans="1:17" x14ac:dyDescent="0.35">
      <c r="A371" s="62">
        <v>983099807</v>
      </c>
      <c r="B371" s="63" t="s">
        <v>38</v>
      </c>
      <c r="C371" s="62">
        <v>2020</v>
      </c>
      <c r="D371" s="62">
        <v>66</v>
      </c>
      <c r="E371" s="63" t="s">
        <v>23</v>
      </c>
      <c r="F371" s="62">
        <v>95</v>
      </c>
      <c r="G371" s="63" t="s">
        <v>22</v>
      </c>
      <c r="H371" s="63" t="s">
        <v>21</v>
      </c>
      <c r="I371" s="62">
        <v>100</v>
      </c>
      <c r="J371" s="62">
        <v>100</v>
      </c>
      <c r="K371" s="69">
        <v>2.91</v>
      </c>
      <c r="L371" s="67">
        <f t="shared" si="15"/>
        <v>2.91</v>
      </c>
      <c r="M371" s="75"/>
      <c r="N371" s="67">
        <f t="shared" si="16"/>
        <v>0</v>
      </c>
      <c r="O371" s="65">
        <v>98.687399190849803</v>
      </c>
      <c r="P371" s="65">
        <v>98.687399189999994</v>
      </c>
      <c r="Q371" s="8">
        <f t="shared" si="17"/>
        <v>287.1803316429</v>
      </c>
    </row>
    <row r="372" spans="1:17" x14ac:dyDescent="0.35">
      <c r="A372" s="62">
        <v>983099807</v>
      </c>
      <c r="B372" s="63" t="s">
        <v>38</v>
      </c>
      <c r="C372" s="62">
        <v>2020</v>
      </c>
      <c r="D372" s="62">
        <v>66</v>
      </c>
      <c r="E372" s="63" t="s">
        <v>23</v>
      </c>
      <c r="F372" s="62">
        <v>70</v>
      </c>
      <c r="G372" s="63" t="s">
        <v>22</v>
      </c>
      <c r="H372" s="63" t="s">
        <v>21</v>
      </c>
      <c r="I372" s="62">
        <v>100</v>
      </c>
      <c r="J372" s="62">
        <v>100</v>
      </c>
      <c r="K372" s="69">
        <v>2.6739999999999999</v>
      </c>
      <c r="L372" s="67">
        <f t="shared" si="15"/>
        <v>2.6739999999999999</v>
      </c>
      <c r="M372" s="75"/>
      <c r="N372" s="67">
        <f t="shared" si="16"/>
        <v>0</v>
      </c>
      <c r="O372" s="65">
        <v>96.671777215124294</v>
      </c>
      <c r="P372" s="65">
        <v>96.671777219999996</v>
      </c>
      <c r="Q372" s="8">
        <f t="shared" si="17"/>
        <v>258.50033228627996</v>
      </c>
    </row>
    <row r="373" spans="1:17" x14ac:dyDescent="0.35">
      <c r="A373" s="62">
        <v>956740134</v>
      </c>
      <c r="B373" s="63" t="s">
        <v>39</v>
      </c>
      <c r="C373" s="62">
        <v>2020</v>
      </c>
      <c r="D373" s="62">
        <v>66</v>
      </c>
      <c r="E373" s="63" t="s">
        <v>23</v>
      </c>
      <c r="F373" s="62">
        <v>95</v>
      </c>
      <c r="G373" s="63" t="s">
        <v>22</v>
      </c>
      <c r="H373" s="63" t="s">
        <v>21</v>
      </c>
      <c r="I373" s="62">
        <v>100</v>
      </c>
      <c r="J373" s="62">
        <v>100</v>
      </c>
      <c r="K373" s="69">
        <v>85.42</v>
      </c>
      <c r="L373" s="67">
        <f t="shared" si="15"/>
        <v>85.42</v>
      </c>
      <c r="M373" s="75"/>
      <c r="N373" s="67">
        <f t="shared" si="16"/>
        <v>0</v>
      </c>
      <c r="O373" s="65">
        <v>98.687399190849803</v>
      </c>
      <c r="P373" s="65">
        <v>98.687399189999994</v>
      </c>
      <c r="Q373" s="8">
        <f t="shared" si="17"/>
        <v>8429.8776388097995</v>
      </c>
    </row>
    <row r="374" spans="1:17" x14ac:dyDescent="0.35">
      <c r="A374" s="62">
        <v>956740134</v>
      </c>
      <c r="B374" s="63" t="s">
        <v>39</v>
      </c>
      <c r="C374" s="62">
        <v>2020</v>
      </c>
      <c r="D374" s="62">
        <v>66</v>
      </c>
      <c r="E374" s="63" t="s">
        <v>23</v>
      </c>
      <c r="F374" s="62">
        <v>70</v>
      </c>
      <c r="G374" s="63" t="s">
        <v>22</v>
      </c>
      <c r="H374" s="63" t="s">
        <v>21</v>
      </c>
      <c r="I374" s="62">
        <v>100</v>
      </c>
      <c r="J374" s="62">
        <v>100</v>
      </c>
      <c r="K374" s="69">
        <v>64.790000000000006</v>
      </c>
      <c r="L374" s="67">
        <f t="shared" si="15"/>
        <v>64.790000000000006</v>
      </c>
      <c r="M374" s="75"/>
      <c r="N374" s="67">
        <f t="shared" si="16"/>
        <v>0</v>
      </c>
      <c r="O374" s="65">
        <v>96.671777215124294</v>
      </c>
      <c r="P374" s="65">
        <v>96.671777219999996</v>
      </c>
      <c r="Q374" s="8">
        <f t="shared" si="17"/>
        <v>6263.3644460838004</v>
      </c>
    </row>
    <row r="375" spans="1:17" x14ac:dyDescent="0.35">
      <c r="A375" s="62">
        <v>980234088</v>
      </c>
      <c r="B375" s="63" t="s">
        <v>381</v>
      </c>
      <c r="C375" s="62">
        <v>2020</v>
      </c>
      <c r="D375" s="62">
        <v>132</v>
      </c>
      <c r="E375" s="63" t="s">
        <v>19</v>
      </c>
      <c r="F375" s="62">
        <v>120</v>
      </c>
      <c r="G375" s="63" t="s">
        <v>20</v>
      </c>
      <c r="H375" s="63" t="s">
        <v>21</v>
      </c>
      <c r="I375" s="62">
        <v>100</v>
      </c>
      <c r="J375" s="62">
        <v>100</v>
      </c>
      <c r="K375" s="69">
        <v>0.3</v>
      </c>
      <c r="L375" s="67">
        <f t="shared" si="15"/>
        <v>0.3</v>
      </c>
      <c r="M375" s="69">
        <v>0</v>
      </c>
      <c r="N375" s="67">
        <f t="shared" si="16"/>
        <v>0</v>
      </c>
      <c r="O375" s="65">
        <v>224.27664835145401</v>
      </c>
      <c r="P375" s="65">
        <v>224.2766484</v>
      </c>
      <c r="Q375" s="8">
        <f t="shared" si="17"/>
        <v>67.282994520000003</v>
      </c>
    </row>
    <row r="376" spans="1:17" x14ac:dyDescent="0.35">
      <c r="A376" s="62">
        <v>996732673</v>
      </c>
      <c r="B376" s="63" t="s">
        <v>382</v>
      </c>
      <c r="C376" s="62">
        <v>2020</v>
      </c>
      <c r="D376" s="62">
        <v>66</v>
      </c>
      <c r="E376" s="63" t="s">
        <v>19</v>
      </c>
      <c r="F376" s="62">
        <v>329</v>
      </c>
      <c r="G376" s="63" t="s">
        <v>22</v>
      </c>
      <c r="H376" s="63" t="s">
        <v>21</v>
      </c>
      <c r="I376" s="62">
        <v>100</v>
      </c>
      <c r="J376" s="62">
        <v>100</v>
      </c>
      <c r="K376" s="69">
        <v>46</v>
      </c>
      <c r="L376" s="67">
        <f t="shared" si="15"/>
        <v>46</v>
      </c>
      <c r="M376" s="69">
        <v>46</v>
      </c>
      <c r="N376" s="67">
        <f t="shared" si="16"/>
        <v>46</v>
      </c>
      <c r="O376" s="65">
        <v>182.22818456917901</v>
      </c>
      <c r="P376" s="65">
        <v>162.3723344</v>
      </c>
      <c r="Q376" s="8">
        <f t="shared" si="17"/>
        <v>8382.496490182235</v>
      </c>
    </row>
    <row r="377" spans="1:17" x14ac:dyDescent="0.35">
      <c r="A377" s="62">
        <v>988807648</v>
      </c>
      <c r="B377" s="63" t="s">
        <v>40</v>
      </c>
      <c r="C377" s="62">
        <v>2020</v>
      </c>
      <c r="D377" s="62">
        <v>132</v>
      </c>
      <c r="E377" s="63" t="s">
        <v>23</v>
      </c>
      <c r="F377" s="62">
        <v>243</v>
      </c>
      <c r="G377" s="63" t="s">
        <v>22</v>
      </c>
      <c r="H377" s="63" t="s">
        <v>21</v>
      </c>
      <c r="I377" s="62">
        <v>100</v>
      </c>
      <c r="J377" s="62">
        <v>100</v>
      </c>
      <c r="K377" s="69">
        <v>62.302999999999997</v>
      </c>
      <c r="L377" s="67">
        <f t="shared" si="15"/>
        <v>62.302999999999997</v>
      </c>
      <c r="M377" s="69">
        <v>21.05</v>
      </c>
      <c r="N377" s="67">
        <f t="shared" si="16"/>
        <v>21.05</v>
      </c>
      <c r="O377" s="65">
        <v>136.44370498843699</v>
      </c>
      <c r="P377" s="65">
        <v>122.9510478</v>
      </c>
      <c r="Q377" s="8">
        <f t="shared" si="17"/>
        <v>7944.2395648999991</v>
      </c>
    </row>
    <row r="378" spans="1:17" x14ac:dyDescent="0.35">
      <c r="A378" s="62">
        <v>988807648</v>
      </c>
      <c r="B378" s="63" t="s">
        <v>40</v>
      </c>
      <c r="C378" s="62">
        <v>2020</v>
      </c>
      <c r="D378" s="62">
        <v>132</v>
      </c>
      <c r="E378" s="63" t="s">
        <v>23</v>
      </c>
      <c r="F378" s="62">
        <v>150</v>
      </c>
      <c r="G378" s="63" t="s">
        <v>22</v>
      </c>
      <c r="H378" s="63" t="s">
        <v>21</v>
      </c>
      <c r="I378" s="62">
        <v>100</v>
      </c>
      <c r="J378" s="62">
        <v>100</v>
      </c>
      <c r="K378" s="69">
        <v>37.200000000000003</v>
      </c>
      <c r="L378" s="67">
        <f t="shared" si="15"/>
        <v>37.200000000000003</v>
      </c>
      <c r="M378" s="69">
        <v>1.62</v>
      </c>
      <c r="N378" s="67">
        <f t="shared" si="16"/>
        <v>1.62</v>
      </c>
      <c r="O378" s="65">
        <v>133.43078154217099</v>
      </c>
      <c r="P378" s="65">
        <v>120.3311144</v>
      </c>
      <c r="Q378" s="8">
        <f t="shared" si="17"/>
        <v>4497.5389164503176</v>
      </c>
    </row>
    <row r="379" spans="1:17" x14ac:dyDescent="0.35">
      <c r="A379" s="62">
        <v>988807648</v>
      </c>
      <c r="B379" s="63" t="s">
        <v>40</v>
      </c>
      <c r="C379" s="62">
        <v>2020</v>
      </c>
      <c r="D379" s="62">
        <v>132</v>
      </c>
      <c r="E379" s="63" t="s">
        <v>23</v>
      </c>
      <c r="F379" s="62">
        <v>243</v>
      </c>
      <c r="G379" s="63" t="s">
        <v>22</v>
      </c>
      <c r="H379" s="63" t="s">
        <v>21</v>
      </c>
      <c r="I379" s="62">
        <v>100</v>
      </c>
      <c r="J379" s="62">
        <v>100</v>
      </c>
      <c r="K379" s="69">
        <v>85.676000000000002</v>
      </c>
      <c r="L379" s="67">
        <f t="shared" si="15"/>
        <v>85.676000000000002</v>
      </c>
      <c r="M379" s="69">
        <v>10.52</v>
      </c>
      <c r="N379" s="67">
        <f t="shared" si="16"/>
        <v>10.52</v>
      </c>
      <c r="O379" s="65">
        <v>122.951047816032</v>
      </c>
      <c r="P379" s="65">
        <v>122.9510478</v>
      </c>
      <c r="Q379" s="8">
        <f t="shared" si="17"/>
        <v>10533.953971481456</v>
      </c>
    </row>
    <row r="380" spans="1:17" x14ac:dyDescent="0.35">
      <c r="A380" s="62">
        <v>988807648</v>
      </c>
      <c r="B380" s="63" t="s">
        <v>40</v>
      </c>
      <c r="C380" s="62">
        <v>2020</v>
      </c>
      <c r="D380" s="62">
        <v>132</v>
      </c>
      <c r="E380" s="63" t="s">
        <v>23</v>
      </c>
      <c r="F380" s="62">
        <v>150</v>
      </c>
      <c r="G380" s="63" t="s">
        <v>22</v>
      </c>
      <c r="H380" s="63" t="s">
        <v>21</v>
      </c>
      <c r="I380" s="62">
        <v>100</v>
      </c>
      <c r="J380" s="62">
        <v>100</v>
      </c>
      <c r="K380" s="69">
        <v>2.5190000000000001</v>
      </c>
      <c r="L380" s="67">
        <f t="shared" si="15"/>
        <v>2.5190000000000001</v>
      </c>
      <c r="M380" s="69">
        <v>0</v>
      </c>
      <c r="N380" s="67">
        <f t="shared" si="16"/>
        <v>0</v>
      </c>
      <c r="O380" s="65">
        <v>120.331114384497</v>
      </c>
      <c r="P380" s="65">
        <v>120.3311144</v>
      </c>
      <c r="Q380" s="8">
        <f t="shared" si="17"/>
        <v>303.11407717360004</v>
      </c>
    </row>
    <row r="381" spans="1:17" x14ac:dyDescent="0.35">
      <c r="A381" s="62">
        <v>988807648</v>
      </c>
      <c r="B381" s="63" t="s">
        <v>40</v>
      </c>
      <c r="C381" s="62">
        <v>2020</v>
      </c>
      <c r="D381" s="62">
        <v>132</v>
      </c>
      <c r="E381" s="63" t="s">
        <v>23</v>
      </c>
      <c r="F381" s="62">
        <v>95</v>
      </c>
      <c r="G381" s="63" t="s">
        <v>22</v>
      </c>
      <c r="H381" s="63" t="s">
        <v>21</v>
      </c>
      <c r="I381" s="62">
        <v>100</v>
      </c>
      <c r="J381" s="62">
        <v>100</v>
      </c>
      <c r="K381" s="69">
        <v>3.3000000000000002E-2</v>
      </c>
      <c r="L381" s="67">
        <f t="shared" si="15"/>
        <v>3.3000000000000002E-2</v>
      </c>
      <c r="M381" s="69">
        <v>0</v>
      </c>
      <c r="N381" s="67">
        <f t="shared" si="16"/>
        <v>0</v>
      </c>
      <c r="O381" s="65">
        <v>115.169845524373</v>
      </c>
      <c r="P381" s="65">
        <v>115.16984549999999</v>
      </c>
      <c r="Q381" s="8">
        <f t="shared" si="17"/>
        <v>3.8006049014999999</v>
      </c>
    </row>
    <row r="382" spans="1:17" x14ac:dyDescent="0.35">
      <c r="A382" s="62">
        <v>988807648</v>
      </c>
      <c r="B382" s="63" t="s">
        <v>40</v>
      </c>
      <c r="C382" s="62">
        <v>2020</v>
      </c>
      <c r="D382" s="62">
        <v>66</v>
      </c>
      <c r="E382" s="63" t="s">
        <v>19</v>
      </c>
      <c r="F382" s="62">
        <v>150</v>
      </c>
      <c r="G382" s="63" t="s">
        <v>20</v>
      </c>
      <c r="H382" s="63" t="s">
        <v>21</v>
      </c>
      <c r="I382" s="62">
        <v>100</v>
      </c>
      <c r="J382" s="62">
        <v>100</v>
      </c>
      <c r="K382" s="69">
        <v>4.5659999999999998</v>
      </c>
      <c r="L382" s="67">
        <f t="shared" si="15"/>
        <v>4.5659999999999998</v>
      </c>
      <c r="M382" s="69">
        <v>4.5599999999999996</v>
      </c>
      <c r="N382" s="67">
        <f t="shared" si="16"/>
        <v>4.5599999999999996</v>
      </c>
      <c r="O382" s="65">
        <v>218.660431343174</v>
      </c>
      <c r="P382" s="65">
        <v>199.94438819999999</v>
      </c>
      <c r="Q382" s="8">
        <f t="shared" si="17"/>
        <v>998.29123325407329</v>
      </c>
    </row>
    <row r="383" spans="1:17" x14ac:dyDescent="0.35">
      <c r="A383" s="62">
        <v>988807648</v>
      </c>
      <c r="B383" s="63" t="s">
        <v>40</v>
      </c>
      <c r="C383" s="62">
        <v>2020</v>
      </c>
      <c r="D383" s="62">
        <v>66</v>
      </c>
      <c r="E383" s="63" t="s">
        <v>19</v>
      </c>
      <c r="F383" s="62">
        <v>95</v>
      </c>
      <c r="G383" s="63" t="s">
        <v>20</v>
      </c>
      <c r="H383" s="63" t="s">
        <v>21</v>
      </c>
      <c r="I383" s="62">
        <v>100</v>
      </c>
      <c r="J383" s="62">
        <v>100</v>
      </c>
      <c r="K383" s="69">
        <v>1.2230000000000001</v>
      </c>
      <c r="L383" s="67">
        <f t="shared" si="15"/>
        <v>1.2230000000000001</v>
      </c>
      <c r="M383" s="69">
        <v>1.02</v>
      </c>
      <c r="N383" s="67">
        <f t="shared" si="16"/>
        <v>1.02</v>
      </c>
      <c r="O383" s="65">
        <v>207.916656935784</v>
      </c>
      <c r="P383" s="65">
        <v>190.27499119999999</v>
      </c>
      <c r="Q383" s="8">
        <f t="shared" si="17"/>
        <v>250.70081328809968</v>
      </c>
    </row>
    <row r="384" spans="1:17" x14ac:dyDescent="0.35">
      <c r="A384" s="62">
        <v>988807648</v>
      </c>
      <c r="B384" s="63" t="s">
        <v>40</v>
      </c>
      <c r="C384" s="62">
        <v>2020</v>
      </c>
      <c r="D384" s="62">
        <v>66</v>
      </c>
      <c r="E384" s="63" t="s">
        <v>23</v>
      </c>
      <c r="F384" s="62">
        <v>243</v>
      </c>
      <c r="G384" s="63" t="s">
        <v>20</v>
      </c>
      <c r="H384" s="63" t="s">
        <v>21</v>
      </c>
      <c r="I384" s="62">
        <v>100</v>
      </c>
      <c r="J384" s="62">
        <v>100</v>
      </c>
      <c r="K384" s="69">
        <v>11.36</v>
      </c>
      <c r="L384" s="67">
        <f t="shared" si="15"/>
        <v>11.36</v>
      </c>
      <c r="M384" s="69">
        <v>0.63</v>
      </c>
      <c r="N384" s="67">
        <f t="shared" si="16"/>
        <v>0.63</v>
      </c>
      <c r="O384" s="65">
        <v>143.12622773343</v>
      </c>
      <c r="P384" s="65">
        <v>132.11360500000001</v>
      </c>
      <c r="Q384" s="8">
        <f t="shared" si="17"/>
        <v>1507.7485051220608</v>
      </c>
    </row>
    <row r="385" spans="1:17" x14ac:dyDescent="0.35">
      <c r="A385" s="62">
        <v>988807648</v>
      </c>
      <c r="B385" s="63" t="s">
        <v>40</v>
      </c>
      <c r="C385" s="62">
        <v>2020</v>
      </c>
      <c r="D385" s="62">
        <v>66</v>
      </c>
      <c r="E385" s="63" t="s">
        <v>23</v>
      </c>
      <c r="F385" s="62">
        <v>243</v>
      </c>
      <c r="G385" s="63" t="s">
        <v>22</v>
      </c>
      <c r="H385" s="63" t="s">
        <v>21</v>
      </c>
      <c r="I385" s="62">
        <v>100</v>
      </c>
      <c r="J385" s="62">
        <v>100</v>
      </c>
      <c r="K385" s="69">
        <v>38.146599999999999</v>
      </c>
      <c r="L385" s="67">
        <f t="shared" si="15"/>
        <v>38.146599999999999</v>
      </c>
      <c r="M385" s="69">
        <v>11.83</v>
      </c>
      <c r="N385" s="67">
        <f t="shared" si="16"/>
        <v>11.83</v>
      </c>
      <c r="O385" s="65">
        <v>115.930107928963</v>
      </c>
      <c r="P385" s="65">
        <v>104.9174852</v>
      </c>
      <c r="Q385" s="8">
        <f t="shared" si="17"/>
        <v>4132.524667813952</v>
      </c>
    </row>
    <row r="386" spans="1:17" x14ac:dyDescent="0.35">
      <c r="A386" s="62">
        <v>988807648</v>
      </c>
      <c r="B386" s="63" t="s">
        <v>40</v>
      </c>
      <c r="C386" s="62">
        <v>2020</v>
      </c>
      <c r="D386" s="62">
        <v>66</v>
      </c>
      <c r="E386" s="63" t="s">
        <v>23</v>
      </c>
      <c r="F386" s="62">
        <v>150</v>
      </c>
      <c r="G386" s="63" t="s">
        <v>22</v>
      </c>
      <c r="H386" s="63" t="s">
        <v>21</v>
      </c>
      <c r="I386" s="62">
        <v>100</v>
      </c>
      <c r="J386" s="62">
        <v>100</v>
      </c>
      <c r="K386" s="69">
        <v>163.881</v>
      </c>
      <c r="L386" s="67">
        <f t="shared" si="15"/>
        <v>163.881</v>
      </c>
      <c r="M386" s="69">
        <v>40.01</v>
      </c>
      <c r="N386" s="67">
        <f t="shared" si="16"/>
        <v>40.01</v>
      </c>
      <c r="O386" s="65">
        <v>113.470978571808</v>
      </c>
      <c r="P386" s="65">
        <v>102.7791118</v>
      </c>
      <c r="Q386" s="8">
        <f t="shared" si="17"/>
        <v>17271.32521043584</v>
      </c>
    </row>
    <row r="387" spans="1:17" x14ac:dyDescent="0.35">
      <c r="A387" s="62">
        <v>988807648</v>
      </c>
      <c r="B387" s="63" t="s">
        <v>40</v>
      </c>
      <c r="C387" s="62">
        <v>2020</v>
      </c>
      <c r="D387" s="62">
        <v>66</v>
      </c>
      <c r="E387" s="63" t="s">
        <v>23</v>
      </c>
      <c r="F387" s="62">
        <v>120</v>
      </c>
      <c r="G387" s="63" t="s">
        <v>22</v>
      </c>
      <c r="H387" s="63" t="s">
        <v>21</v>
      </c>
      <c r="I387" s="62">
        <v>100</v>
      </c>
      <c r="J387" s="62">
        <v>100</v>
      </c>
      <c r="K387" s="69">
        <v>121.753</v>
      </c>
      <c r="L387" s="67">
        <f t="shared" ref="L387:L450" si="18">K387*0.5*(I387/100+J387/100)</f>
        <v>121.753</v>
      </c>
      <c r="M387" s="69">
        <v>39.659999999999997</v>
      </c>
      <c r="N387" s="67">
        <f t="shared" ref="N387:N450" si="19">M387*0.5*(I387/100+J387/100)</f>
        <v>39.659999999999997</v>
      </c>
      <c r="O387" s="65">
        <v>111.083474341562</v>
      </c>
      <c r="P387" s="65">
        <v>100.70302119999999</v>
      </c>
      <c r="Q387" s="8">
        <f t="shared" ref="Q387:Q450" si="20">(L387-N387)*P387+(N387*O387)</f>
        <v>12672.583711757949</v>
      </c>
    </row>
    <row r="388" spans="1:17" x14ac:dyDescent="0.35">
      <c r="A388" s="62">
        <v>988807648</v>
      </c>
      <c r="B388" s="63" t="s">
        <v>40</v>
      </c>
      <c r="C388" s="62">
        <v>2020</v>
      </c>
      <c r="D388" s="62">
        <v>66</v>
      </c>
      <c r="E388" s="63" t="s">
        <v>23</v>
      </c>
      <c r="F388" s="62">
        <v>95</v>
      </c>
      <c r="G388" s="63" t="s">
        <v>22</v>
      </c>
      <c r="H388" s="63" t="s">
        <v>21</v>
      </c>
      <c r="I388" s="62">
        <v>100</v>
      </c>
      <c r="J388" s="62">
        <v>100</v>
      </c>
      <c r="K388" s="69">
        <v>32.377000000000002</v>
      </c>
      <c r="L388" s="67">
        <f t="shared" si="18"/>
        <v>32.377000000000002</v>
      </c>
      <c r="M388" s="69">
        <v>1.29</v>
      </c>
      <c r="N388" s="67">
        <f t="shared" si="19"/>
        <v>1.29</v>
      </c>
      <c r="O388" s="65">
        <v>108.76550906947701</v>
      </c>
      <c r="P388" s="65">
        <v>98.687399189999994</v>
      </c>
      <c r="Q388" s="8">
        <f t="shared" si="20"/>
        <v>3208.2026853191555</v>
      </c>
    </row>
    <row r="389" spans="1:17" x14ac:dyDescent="0.35">
      <c r="A389" s="62">
        <v>988807648</v>
      </c>
      <c r="B389" s="63" t="s">
        <v>40</v>
      </c>
      <c r="C389" s="62">
        <v>2020</v>
      </c>
      <c r="D389" s="62">
        <v>66</v>
      </c>
      <c r="E389" s="63" t="s">
        <v>23</v>
      </c>
      <c r="F389" s="62">
        <v>70</v>
      </c>
      <c r="G389" s="63" t="s">
        <v>22</v>
      </c>
      <c r="H389" s="63" t="s">
        <v>21</v>
      </c>
      <c r="I389" s="62">
        <v>100</v>
      </c>
      <c r="J389" s="62">
        <v>100</v>
      </c>
      <c r="K389" s="69">
        <v>43.69</v>
      </c>
      <c r="L389" s="67">
        <f t="shared" si="18"/>
        <v>43.69</v>
      </c>
      <c r="M389" s="69">
        <v>1.38</v>
      </c>
      <c r="N389" s="67">
        <f t="shared" si="19"/>
        <v>1.38</v>
      </c>
      <c r="O389" s="65">
        <v>106.447543797393</v>
      </c>
      <c r="P389" s="65">
        <v>96.671777219999996</v>
      </c>
      <c r="Q389" s="8">
        <f t="shared" si="20"/>
        <v>4237.0805046186015</v>
      </c>
    </row>
    <row r="390" spans="1:17" x14ac:dyDescent="0.35">
      <c r="A390" s="62">
        <v>988807648</v>
      </c>
      <c r="B390" s="63" t="s">
        <v>40</v>
      </c>
      <c r="C390" s="62">
        <v>2020</v>
      </c>
      <c r="D390" s="62">
        <v>66</v>
      </c>
      <c r="E390" s="63" t="s">
        <v>23</v>
      </c>
      <c r="F390" s="62">
        <v>329</v>
      </c>
      <c r="G390" s="63" t="s">
        <v>20</v>
      </c>
      <c r="H390" s="63" t="s">
        <v>21</v>
      </c>
      <c r="I390" s="62">
        <v>100</v>
      </c>
      <c r="J390" s="62">
        <v>100</v>
      </c>
      <c r="K390" s="69">
        <v>0.68300000000000005</v>
      </c>
      <c r="L390" s="67">
        <f t="shared" si="18"/>
        <v>0.68300000000000005</v>
      </c>
      <c r="M390" s="69">
        <v>0.68</v>
      </c>
      <c r="N390" s="67">
        <f t="shared" si="19"/>
        <v>0.68</v>
      </c>
      <c r="O390" s="65">
        <v>135.08701310888901</v>
      </c>
      <c r="P390" s="65">
        <v>135.08701310000001</v>
      </c>
      <c r="Q390" s="8">
        <f t="shared" si="20"/>
        <v>92.264429953344532</v>
      </c>
    </row>
    <row r="391" spans="1:17" x14ac:dyDescent="0.35">
      <c r="A391" s="62">
        <v>988807648</v>
      </c>
      <c r="B391" s="63" t="s">
        <v>40</v>
      </c>
      <c r="C391" s="62">
        <v>2020</v>
      </c>
      <c r="D391" s="62">
        <v>66</v>
      </c>
      <c r="E391" s="63" t="s">
        <v>23</v>
      </c>
      <c r="F391" s="62">
        <v>243</v>
      </c>
      <c r="G391" s="63" t="s">
        <v>20</v>
      </c>
      <c r="H391" s="63" t="s">
        <v>21</v>
      </c>
      <c r="I391" s="62">
        <v>100</v>
      </c>
      <c r="J391" s="62">
        <v>100</v>
      </c>
      <c r="K391" s="69">
        <v>5.843</v>
      </c>
      <c r="L391" s="67">
        <f t="shared" si="18"/>
        <v>5.843</v>
      </c>
      <c r="M391" s="69">
        <v>5.84</v>
      </c>
      <c r="N391" s="67">
        <f t="shared" si="19"/>
        <v>5.84</v>
      </c>
      <c r="O391" s="65">
        <v>132.113604960087</v>
      </c>
      <c r="P391" s="65">
        <v>132.11360500000001</v>
      </c>
      <c r="Q391" s="8">
        <f t="shared" si="20"/>
        <v>771.93979378190807</v>
      </c>
    </row>
    <row r="392" spans="1:17" x14ac:dyDescent="0.35">
      <c r="A392" s="62">
        <v>988807648</v>
      </c>
      <c r="B392" s="63" t="s">
        <v>40</v>
      </c>
      <c r="C392" s="62">
        <v>2020</v>
      </c>
      <c r="D392" s="62">
        <v>66</v>
      </c>
      <c r="E392" s="63" t="s">
        <v>19</v>
      </c>
      <c r="F392" s="62">
        <v>243</v>
      </c>
      <c r="G392" s="63" t="s">
        <v>22</v>
      </c>
      <c r="H392" s="63" t="s">
        <v>21</v>
      </c>
      <c r="I392" s="62">
        <v>100</v>
      </c>
      <c r="J392" s="62">
        <v>100</v>
      </c>
      <c r="K392" s="69">
        <v>0.95799999999999996</v>
      </c>
      <c r="L392" s="67">
        <f t="shared" si="18"/>
        <v>0.95799999999999996</v>
      </c>
      <c r="M392" s="69">
        <v>0</v>
      </c>
      <c r="N392" s="67">
        <f t="shared" si="19"/>
        <v>0</v>
      </c>
      <c r="O392" s="65">
        <v>158.516829522313</v>
      </c>
      <c r="P392" s="65">
        <v>158.5168295</v>
      </c>
      <c r="Q392" s="8">
        <f t="shared" si="20"/>
        <v>151.85912266099999</v>
      </c>
    </row>
    <row r="393" spans="1:17" x14ac:dyDescent="0.35">
      <c r="A393" s="62">
        <v>988807648</v>
      </c>
      <c r="B393" s="63" t="s">
        <v>40</v>
      </c>
      <c r="C393" s="62">
        <v>2020</v>
      </c>
      <c r="D393" s="62">
        <v>66</v>
      </c>
      <c r="E393" s="63" t="s">
        <v>19</v>
      </c>
      <c r="F393" s="62">
        <v>150</v>
      </c>
      <c r="G393" s="63" t="s">
        <v>22</v>
      </c>
      <c r="H393" s="63" t="s">
        <v>21</v>
      </c>
      <c r="I393" s="62">
        <v>100</v>
      </c>
      <c r="J393" s="62">
        <v>100</v>
      </c>
      <c r="K393" s="69">
        <v>2.1230000000000002</v>
      </c>
      <c r="L393" s="67">
        <f t="shared" si="18"/>
        <v>2.1230000000000002</v>
      </c>
      <c r="M393" s="69">
        <v>0</v>
      </c>
      <c r="N393" s="67">
        <f t="shared" si="19"/>
        <v>0</v>
      </c>
      <c r="O393" s="65">
        <v>154.773620895449</v>
      </c>
      <c r="P393" s="65">
        <v>154.7736209</v>
      </c>
      <c r="Q393" s="8">
        <f t="shared" si="20"/>
        <v>328.58439717070002</v>
      </c>
    </row>
    <row r="394" spans="1:17" x14ac:dyDescent="0.35">
      <c r="A394" s="62">
        <v>988807648</v>
      </c>
      <c r="B394" s="63" t="s">
        <v>40</v>
      </c>
      <c r="C394" s="62">
        <v>2020</v>
      </c>
      <c r="D394" s="62">
        <v>66</v>
      </c>
      <c r="E394" s="63" t="s">
        <v>19</v>
      </c>
      <c r="F394" s="62">
        <v>95</v>
      </c>
      <c r="G394" s="63" t="s">
        <v>22</v>
      </c>
      <c r="H394" s="63" t="s">
        <v>21</v>
      </c>
      <c r="I394" s="62">
        <v>100</v>
      </c>
      <c r="J394" s="62">
        <v>100</v>
      </c>
      <c r="K394" s="69">
        <v>1.161</v>
      </c>
      <c r="L394" s="67">
        <f t="shared" si="18"/>
        <v>1.161</v>
      </c>
      <c r="M394" s="69">
        <v>0</v>
      </c>
      <c r="N394" s="67">
        <f t="shared" si="19"/>
        <v>0</v>
      </c>
      <c r="O394" s="65">
        <v>147.61110462385599</v>
      </c>
      <c r="P394" s="65">
        <v>147.6111046</v>
      </c>
      <c r="Q394" s="8">
        <f t="shared" si="20"/>
        <v>171.3764924406</v>
      </c>
    </row>
    <row r="395" spans="1:17" x14ac:dyDescent="0.35">
      <c r="A395" s="62">
        <v>988807648</v>
      </c>
      <c r="B395" s="63" t="s">
        <v>40</v>
      </c>
      <c r="C395" s="62">
        <v>2020</v>
      </c>
      <c r="D395" s="62">
        <v>66</v>
      </c>
      <c r="E395" s="63" t="s">
        <v>23</v>
      </c>
      <c r="F395" s="62">
        <v>243</v>
      </c>
      <c r="G395" s="63" t="s">
        <v>22</v>
      </c>
      <c r="H395" s="63" t="s">
        <v>21</v>
      </c>
      <c r="I395" s="62">
        <v>100</v>
      </c>
      <c r="J395" s="62">
        <v>100</v>
      </c>
      <c r="K395" s="69">
        <v>44.936999999999998</v>
      </c>
      <c r="L395" s="67">
        <f t="shared" si="18"/>
        <v>44.936999999999998</v>
      </c>
      <c r="M395" s="69">
        <v>0</v>
      </c>
      <c r="N395" s="67">
        <f t="shared" si="19"/>
        <v>0</v>
      </c>
      <c r="O395" s="65">
        <v>104.91748515562</v>
      </c>
      <c r="P395" s="65">
        <v>104.9174852</v>
      </c>
      <c r="Q395" s="8">
        <f t="shared" si="20"/>
        <v>4714.6770324323998</v>
      </c>
    </row>
    <row r="396" spans="1:17" x14ac:dyDescent="0.35">
      <c r="A396" s="62">
        <v>988807648</v>
      </c>
      <c r="B396" s="63" t="s">
        <v>40</v>
      </c>
      <c r="C396" s="62">
        <v>2020</v>
      </c>
      <c r="D396" s="62">
        <v>66</v>
      </c>
      <c r="E396" s="63" t="s">
        <v>23</v>
      </c>
      <c r="F396" s="62">
        <v>150</v>
      </c>
      <c r="G396" s="63" t="s">
        <v>22</v>
      </c>
      <c r="H396" s="63" t="s">
        <v>21</v>
      </c>
      <c r="I396" s="62">
        <v>100</v>
      </c>
      <c r="J396" s="62">
        <v>100</v>
      </c>
      <c r="K396" s="69">
        <v>91.379000000000005</v>
      </c>
      <c r="L396" s="67">
        <f t="shared" si="18"/>
        <v>91.379000000000005</v>
      </c>
      <c r="M396" s="69">
        <v>0</v>
      </c>
      <c r="N396" s="67">
        <f t="shared" si="19"/>
        <v>0</v>
      </c>
      <c r="O396" s="65">
        <v>102.77911180157299</v>
      </c>
      <c r="P396" s="65">
        <v>102.7791118</v>
      </c>
      <c r="Q396" s="8">
        <f t="shared" si="20"/>
        <v>9391.852457172201</v>
      </c>
    </row>
    <row r="397" spans="1:17" x14ac:dyDescent="0.35">
      <c r="A397" s="62">
        <v>988807648</v>
      </c>
      <c r="B397" s="63" t="s">
        <v>40</v>
      </c>
      <c r="C397" s="62">
        <v>2020</v>
      </c>
      <c r="D397" s="62">
        <v>66</v>
      </c>
      <c r="E397" s="63" t="s">
        <v>23</v>
      </c>
      <c r="F397" s="62">
        <v>120</v>
      </c>
      <c r="G397" s="63" t="s">
        <v>22</v>
      </c>
      <c r="H397" s="63" t="s">
        <v>21</v>
      </c>
      <c r="I397" s="62">
        <v>100</v>
      </c>
      <c r="J397" s="62">
        <v>100</v>
      </c>
      <c r="K397" s="69">
        <v>87.747</v>
      </c>
      <c r="L397" s="67">
        <f t="shared" si="18"/>
        <v>87.747</v>
      </c>
      <c r="M397" s="69">
        <v>0</v>
      </c>
      <c r="N397" s="67">
        <f t="shared" si="19"/>
        <v>0</v>
      </c>
      <c r="O397" s="65">
        <v>100.703021166575</v>
      </c>
      <c r="P397" s="65">
        <v>100.70302119999999</v>
      </c>
      <c r="Q397" s="8">
        <f t="shared" si="20"/>
        <v>8836.3880012363988</v>
      </c>
    </row>
    <row r="398" spans="1:17" x14ac:dyDescent="0.35">
      <c r="A398" s="62">
        <v>988807648</v>
      </c>
      <c r="B398" s="63" t="s">
        <v>40</v>
      </c>
      <c r="C398" s="62">
        <v>2020</v>
      </c>
      <c r="D398" s="62">
        <v>66</v>
      </c>
      <c r="E398" s="63" t="s">
        <v>23</v>
      </c>
      <c r="F398" s="62">
        <v>95</v>
      </c>
      <c r="G398" s="63" t="s">
        <v>22</v>
      </c>
      <c r="H398" s="63" t="s">
        <v>21</v>
      </c>
      <c r="I398" s="62">
        <v>100</v>
      </c>
      <c r="J398" s="62">
        <v>100</v>
      </c>
      <c r="K398" s="69">
        <v>56.23</v>
      </c>
      <c r="L398" s="67">
        <f t="shared" si="18"/>
        <v>56.23</v>
      </c>
      <c r="M398" s="69">
        <v>0</v>
      </c>
      <c r="N398" s="67">
        <f t="shared" si="19"/>
        <v>0</v>
      </c>
      <c r="O398" s="65">
        <v>98.687399190849803</v>
      </c>
      <c r="P398" s="65">
        <v>98.687399189999994</v>
      </c>
      <c r="Q398" s="8">
        <f t="shared" si="20"/>
        <v>5549.1924564536994</v>
      </c>
    </row>
    <row r="399" spans="1:17" x14ac:dyDescent="0.35">
      <c r="A399" s="62">
        <v>988807648</v>
      </c>
      <c r="B399" s="63" t="s">
        <v>40</v>
      </c>
      <c r="C399" s="62">
        <v>2020</v>
      </c>
      <c r="D399" s="62">
        <v>66</v>
      </c>
      <c r="E399" s="63" t="s">
        <v>23</v>
      </c>
      <c r="F399" s="62">
        <v>70</v>
      </c>
      <c r="G399" s="63" t="s">
        <v>22</v>
      </c>
      <c r="H399" s="63" t="s">
        <v>21</v>
      </c>
      <c r="I399" s="62">
        <v>100</v>
      </c>
      <c r="J399" s="62">
        <v>100</v>
      </c>
      <c r="K399" s="69">
        <v>29.452999999999999</v>
      </c>
      <c r="L399" s="67">
        <f t="shared" si="18"/>
        <v>29.452999999999999</v>
      </c>
      <c r="M399" s="69">
        <v>0</v>
      </c>
      <c r="N399" s="67">
        <f t="shared" si="19"/>
        <v>0</v>
      </c>
      <c r="O399" s="65">
        <v>96.671777215124294</v>
      </c>
      <c r="P399" s="65">
        <v>96.671777219999996</v>
      </c>
      <c r="Q399" s="8">
        <f t="shared" si="20"/>
        <v>2847.27385446066</v>
      </c>
    </row>
    <row r="400" spans="1:17" x14ac:dyDescent="0.35">
      <c r="A400" s="62">
        <v>976723805</v>
      </c>
      <c r="B400" s="63" t="s">
        <v>383</v>
      </c>
      <c r="C400" s="62">
        <v>2020</v>
      </c>
      <c r="D400" s="62">
        <v>66</v>
      </c>
      <c r="E400" s="63" t="s">
        <v>19</v>
      </c>
      <c r="F400" s="62">
        <v>243</v>
      </c>
      <c r="G400" s="63" t="s">
        <v>20</v>
      </c>
      <c r="H400" s="63" t="s">
        <v>21</v>
      </c>
      <c r="I400" s="62">
        <v>100</v>
      </c>
      <c r="J400" s="62">
        <v>100</v>
      </c>
      <c r="K400" s="69">
        <v>10</v>
      </c>
      <c r="L400" s="67">
        <f t="shared" si="18"/>
        <v>10</v>
      </c>
      <c r="M400" s="69">
        <v>10</v>
      </c>
      <c r="N400" s="67">
        <f t="shared" si="19"/>
        <v>10</v>
      </c>
      <c r="O400" s="65">
        <v>224.27524428346899</v>
      </c>
      <c r="P400" s="65">
        <v>204.99771989999999</v>
      </c>
      <c r="Q400" s="8">
        <f t="shared" si="20"/>
        <v>2242.7524428346901</v>
      </c>
    </row>
    <row r="401" spans="1:17" x14ac:dyDescent="0.35">
      <c r="A401" s="62">
        <v>976723805</v>
      </c>
      <c r="B401" s="63" t="s">
        <v>383</v>
      </c>
      <c r="C401" s="62">
        <v>2020</v>
      </c>
      <c r="D401" s="62">
        <v>66</v>
      </c>
      <c r="E401" s="63" t="s">
        <v>19</v>
      </c>
      <c r="F401" s="62">
        <v>243</v>
      </c>
      <c r="G401" s="63" t="s">
        <v>22</v>
      </c>
      <c r="H401" s="63" t="s">
        <v>21</v>
      </c>
      <c r="I401" s="62">
        <v>100</v>
      </c>
      <c r="J401" s="62">
        <v>100</v>
      </c>
      <c r="K401" s="69">
        <v>6.3</v>
      </c>
      <c r="L401" s="67">
        <f t="shared" si="18"/>
        <v>6.3</v>
      </c>
      <c r="M401" s="69">
        <v>6.3</v>
      </c>
      <c r="N401" s="67">
        <f t="shared" si="19"/>
        <v>6.3</v>
      </c>
      <c r="O401" s="65">
        <v>177.79435395066</v>
      </c>
      <c r="P401" s="65">
        <v>158.5168295</v>
      </c>
      <c r="Q401" s="8">
        <f t="shared" si="20"/>
        <v>1120.1044298891579</v>
      </c>
    </row>
    <row r="402" spans="1:17" x14ac:dyDescent="0.35">
      <c r="A402" s="62">
        <v>976723805</v>
      </c>
      <c r="B402" s="63" t="s">
        <v>383</v>
      </c>
      <c r="C402" s="62">
        <v>2020</v>
      </c>
      <c r="D402" s="62">
        <v>66</v>
      </c>
      <c r="E402" s="63" t="s">
        <v>23</v>
      </c>
      <c r="F402" s="62">
        <v>243</v>
      </c>
      <c r="G402" s="63" t="s">
        <v>22</v>
      </c>
      <c r="H402" s="63" t="s">
        <v>21</v>
      </c>
      <c r="I402" s="62">
        <v>100</v>
      </c>
      <c r="J402" s="62">
        <v>100</v>
      </c>
      <c r="K402" s="69">
        <v>4.7</v>
      </c>
      <c r="L402" s="67">
        <f t="shared" si="18"/>
        <v>4.7</v>
      </c>
      <c r="M402" s="69">
        <v>4.7</v>
      </c>
      <c r="N402" s="67">
        <f t="shared" si="19"/>
        <v>4.7</v>
      </c>
      <c r="O402" s="65">
        <v>115.930107928963</v>
      </c>
      <c r="P402" s="65">
        <v>104.9174852</v>
      </c>
      <c r="Q402" s="8">
        <f t="shared" si="20"/>
        <v>544.87150726612606</v>
      </c>
    </row>
    <row r="403" spans="1:17" x14ac:dyDescent="0.35">
      <c r="A403" s="62">
        <v>915317898</v>
      </c>
      <c r="B403" s="63" t="s">
        <v>41</v>
      </c>
      <c r="C403" s="62">
        <v>2020</v>
      </c>
      <c r="D403" s="62">
        <v>66</v>
      </c>
      <c r="E403" s="63" t="s">
        <v>23</v>
      </c>
      <c r="F403" s="62">
        <v>95</v>
      </c>
      <c r="G403" s="63" t="s">
        <v>22</v>
      </c>
      <c r="H403" s="63" t="s">
        <v>21</v>
      </c>
      <c r="I403" s="62">
        <v>100</v>
      </c>
      <c r="J403" s="62">
        <v>100</v>
      </c>
      <c r="K403" s="69">
        <v>6</v>
      </c>
      <c r="L403" s="67">
        <f t="shared" si="18"/>
        <v>6</v>
      </c>
      <c r="M403" s="75"/>
      <c r="N403" s="67">
        <f t="shared" si="19"/>
        <v>0</v>
      </c>
      <c r="O403" s="65">
        <v>98.687399190849803</v>
      </c>
      <c r="P403" s="65">
        <v>98.687399189999994</v>
      </c>
      <c r="Q403" s="8">
        <f t="shared" si="20"/>
        <v>592.12439513999993</v>
      </c>
    </row>
    <row r="404" spans="1:17" x14ac:dyDescent="0.35">
      <c r="A404" s="62">
        <v>915317898</v>
      </c>
      <c r="B404" s="63" t="s">
        <v>41</v>
      </c>
      <c r="C404" s="62">
        <v>2020</v>
      </c>
      <c r="D404" s="62">
        <v>66</v>
      </c>
      <c r="E404" s="63" t="s">
        <v>23</v>
      </c>
      <c r="F404" s="62">
        <v>70</v>
      </c>
      <c r="G404" s="63" t="s">
        <v>22</v>
      </c>
      <c r="H404" s="63" t="s">
        <v>21</v>
      </c>
      <c r="I404" s="62">
        <v>100</v>
      </c>
      <c r="J404" s="62">
        <v>100</v>
      </c>
      <c r="K404" s="69">
        <v>17</v>
      </c>
      <c r="L404" s="67">
        <f t="shared" si="18"/>
        <v>17</v>
      </c>
      <c r="M404" s="75"/>
      <c r="N404" s="67">
        <f t="shared" si="19"/>
        <v>0</v>
      </c>
      <c r="O404" s="65">
        <v>96.671777215124294</v>
      </c>
      <c r="P404" s="65">
        <v>96.671777219999996</v>
      </c>
      <c r="Q404" s="8">
        <f t="shared" si="20"/>
        <v>1643.4202127399999</v>
      </c>
    </row>
    <row r="405" spans="1:17" x14ac:dyDescent="0.35">
      <c r="A405" s="62">
        <v>923993355</v>
      </c>
      <c r="B405" s="63" t="s">
        <v>384</v>
      </c>
      <c r="C405" s="62">
        <v>2020</v>
      </c>
      <c r="D405" s="62">
        <v>66</v>
      </c>
      <c r="E405" s="63" t="s">
        <v>23</v>
      </c>
      <c r="F405" s="62">
        <v>95</v>
      </c>
      <c r="G405" s="63" t="s">
        <v>22</v>
      </c>
      <c r="H405" s="63" t="s">
        <v>21</v>
      </c>
      <c r="I405" s="62">
        <v>100</v>
      </c>
      <c r="J405" s="62">
        <v>100</v>
      </c>
      <c r="K405" s="69">
        <v>271.7</v>
      </c>
      <c r="L405" s="67">
        <f t="shared" si="18"/>
        <v>271.7</v>
      </c>
      <c r="M405" s="69">
        <v>12</v>
      </c>
      <c r="N405" s="67">
        <f t="shared" si="19"/>
        <v>12</v>
      </c>
      <c r="O405" s="65">
        <v>108.76550906947701</v>
      </c>
      <c r="P405" s="65">
        <v>98.687399189999994</v>
      </c>
      <c r="Q405" s="8">
        <f t="shared" si="20"/>
        <v>26934.303678476721</v>
      </c>
    </row>
    <row r="406" spans="1:17" x14ac:dyDescent="0.35">
      <c r="A406" s="62">
        <v>923993355</v>
      </c>
      <c r="B406" s="63" t="s">
        <v>384</v>
      </c>
      <c r="C406" s="62">
        <v>2020</v>
      </c>
      <c r="D406" s="62">
        <v>66</v>
      </c>
      <c r="E406" s="63" t="s">
        <v>23</v>
      </c>
      <c r="F406" s="62">
        <v>70</v>
      </c>
      <c r="G406" s="63" t="s">
        <v>22</v>
      </c>
      <c r="H406" s="63" t="s">
        <v>21</v>
      </c>
      <c r="I406" s="62">
        <v>100</v>
      </c>
      <c r="J406" s="62">
        <v>100</v>
      </c>
      <c r="K406" s="69">
        <v>17.3</v>
      </c>
      <c r="L406" s="67">
        <f t="shared" si="18"/>
        <v>17.3</v>
      </c>
      <c r="M406" s="69">
        <v>2</v>
      </c>
      <c r="N406" s="67">
        <f t="shared" si="19"/>
        <v>2</v>
      </c>
      <c r="O406" s="65">
        <v>106.447543797393</v>
      </c>
      <c r="P406" s="65">
        <v>96.671777219999996</v>
      </c>
      <c r="Q406" s="8">
        <f t="shared" si="20"/>
        <v>1691.9732790607859</v>
      </c>
    </row>
    <row r="407" spans="1:17" x14ac:dyDescent="0.35">
      <c r="A407" s="62">
        <v>919884452</v>
      </c>
      <c r="B407" s="63" t="s">
        <v>385</v>
      </c>
      <c r="C407" s="62">
        <v>2020</v>
      </c>
      <c r="D407" s="62">
        <v>132</v>
      </c>
      <c r="E407" s="63" t="s">
        <v>23</v>
      </c>
      <c r="F407" s="62">
        <v>120</v>
      </c>
      <c r="G407" s="63" t="s">
        <v>22</v>
      </c>
      <c r="H407" s="63" t="s">
        <v>21</v>
      </c>
      <c r="I407" s="62">
        <v>100</v>
      </c>
      <c r="J407" s="62">
        <v>100</v>
      </c>
      <c r="K407" s="69">
        <v>27.13</v>
      </c>
      <c r="L407" s="67">
        <f t="shared" si="18"/>
        <v>27.13</v>
      </c>
      <c r="M407" s="69">
        <v>2.57</v>
      </c>
      <c r="N407" s="67">
        <f t="shared" si="19"/>
        <v>2.57</v>
      </c>
      <c r="O407" s="65">
        <v>130.41785809590601</v>
      </c>
      <c r="P407" s="65">
        <v>117.711181</v>
      </c>
      <c r="Q407" s="8">
        <f t="shared" si="20"/>
        <v>3226.1605006664781</v>
      </c>
    </row>
    <row r="408" spans="1:17" x14ac:dyDescent="0.35">
      <c r="A408" s="62">
        <v>919884452</v>
      </c>
      <c r="B408" s="63" t="s">
        <v>385</v>
      </c>
      <c r="C408" s="62">
        <v>2020</v>
      </c>
      <c r="D408" s="62">
        <v>66</v>
      </c>
      <c r="E408" s="63" t="s">
        <v>23</v>
      </c>
      <c r="F408" s="62">
        <v>120</v>
      </c>
      <c r="G408" s="63" t="s">
        <v>22</v>
      </c>
      <c r="H408" s="63" t="s">
        <v>21</v>
      </c>
      <c r="I408" s="62">
        <v>100</v>
      </c>
      <c r="J408" s="62">
        <v>100</v>
      </c>
      <c r="K408" s="69">
        <v>13.262</v>
      </c>
      <c r="L408" s="67">
        <f t="shared" si="18"/>
        <v>13.262</v>
      </c>
      <c r="M408" s="69">
        <v>2.2570000000000001</v>
      </c>
      <c r="N408" s="67">
        <f t="shared" si="19"/>
        <v>2.2570000000000001</v>
      </c>
      <c r="O408" s="65">
        <v>111.083474341562</v>
      </c>
      <c r="P408" s="65">
        <v>100.70302119999999</v>
      </c>
      <c r="Q408" s="8">
        <f t="shared" si="20"/>
        <v>1358.9521498949055</v>
      </c>
    </row>
    <row r="409" spans="1:17" x14ac:dyDescent="0.35">
      <c r="A409" s="62">
        <v>919884452</v>
      </c>
      <c r="B409" s="63" t="s">
        <v>385</v>
      </c>
      <c r="C409" s="62">
        <v>2020</v>
      </c>
      <c r="D409" s="62">
        <v>66</v>
      </c>
      <c r="E409" s="63" t="s">
        <v>23</v>
      </c>
      <c r="F409" s="62">
        <v>70</v>
      </c>
      <c r="G409" s="63" t="s">
        <v>22</v>
      </c>
      <c r="H409" s="63" t="s">
        <v>21</v>
      </c>
      <c r="I409" s="62">
        <v>100</v>
      </c>
      <c r="J409" s="62">
        <v>100</v>
      </c>
      <c r="K409" s="69">
        <v>17.399999999999999</v>
      </c>
      <c r="L409" s="67">
        <f t="shared" si="18"/>
        <v>17.399999999999999</v>
      </c>
      <c r="M409" s="69">
        <v>2.9820000000000002</v>
      </c>
      <c r="N409" s="67">
        <f t="shared" si="19"/>
        <v>2.9820000000000002</v>
      </c>
      <c r="O409" s="65">
        <v>106.447543797393</v>
      </c>
      <c r="P409" s="65">
        <v>96.671777219999996</v>
      </c>
      <c r="Q409" s="8">
        <f t="shared" si="20"/>
        <v>1711.2402595617859</v>
      </c>
    </row>
    <row r="410" spans="1:17" x14ac:dyDescent="0.35">
      <c r="A410" s="62">
        <v>979422679</v>
      </c>
      <c r="B410" s="63" t="s">
        <v>42</v>
      </c>
      <c r="C410" s="62">
        <v>2020</v>
      </c>
      <c r="D410" s="62">
        <v>300</v>
      </c>
      <c r="E410" s="63" t="s">
        <v>19</v>
      </c>
      <c r="F410" s="62">
        <v>481</v>
      </c>
      <c r="G410" s="63" t="s">
        <v>22</v>
      </c>
      <c r="H410" s="63" t="s">
        <v>21</v>
      </c>
      <c r="I410" s="62">
        <v>100</v>
      </c>
      <c r="J410" s="62">
        <v>100</v>
      </c>
      <c r="K410" s="69">
        <v>2.25</v>
      </c>
      <c r="L410" s="67">
        <f t="shared" si="18"/>
        <v>2.25</v>
      </c>
      <c r="M410" s="69">
        <v>2.25</v>
      </c>
      <c r="N410" s="67">
        <f t="shared" si="19"/>
        <v>2.25</v>
      </c>
      <c r="O410" s="65">
        <v>281.75082097731899</v>
      </c>
      <c r="P410" s="65">
        <v>281.75082099999997</v>
      </c>
      <c r="Q410" s="8">
        <f t="shared" si="20"/>
        <v>633.93934719896777</v>
      </c>
    </row>
    <row r="411" spans="1:17" x14ac:dyDescent="0.35">
      <c r="A411" s="62">
        <v>979422679</v>
      </c>
      <c r="B411" s="63" t="s">
        <v>42</v>
      </c>
      <c r="C411" s="62">
        <v>2020</v>
      </c>
      <c r="D411" s="62">
        <v>132</v>
      </c>
      <c r="E411" s="63" t="s">
        <v>19</v>
      </c>
      <c r="F411" s="62">
        <v>243</v>
      </c>
      <c r="G411" s="63" t="s">
        <v>22</v>
      </c>
      <c r="H411" s="63" t="s">
        <v>24</v>
      </c>
      <c r="I411" s="62">
        <v>100</v>
      </c>
      <c r="J411" s="62">
        <v>100</v>
      </c>
      <c r="K411" s="69">
        <v>3.3</v>
      </c>
      <c r="L411" s="67">
        <f t="shared" si="18"/>
        <v>3.3</v>
      </c>
      <c r="M411" s="69">
        <v>3.3</v>
      </c>
      <c r="N411" s="67">
        <f t="shared" si="19"/>
        <v>3.3</v>
      </c>
      <c r="O411" s="65">
        <v>249.653244988848</v>
      </c>
      <c r="P411" s="65">
        <v>227.0856679</v>
      </c>
      <c r="Q411" s="8">
        <f t="shared" si="20"/>
        <v>823.85570846319831</v>
      </c>
    </row>
    <row r="412" spans="1:17" x14ac:dyDescent="0.35">
      <c r="A412" s="62">
        <v>979422679</v>
      </c>
      <c r="B412" s="63" t="s">
        <v>42</v>
      </c>
      <c r="C412" s="62">
        <v>2020</v>
      </c>
      <c r="D412" s="62">
        <v>132</v>
      </c>
      <c r="E412" s="63" t="s">
        <v>19</v>
      </c>
      <c r="F412" s="62">
        <v>329</v>
      </c>
      <c r="G412" s="63" t="s">
        <v>20</v>
      </c>
      <c r="H412" s="63" t="s">
        <v>21</v>
      </c>
      <c r="I412" s="62">
        <v>100</v>
      </c>
      <c r="J412" s="62">
        <v>100</v>
      </c>
      <c r="K412" s="69">
        <v>1.1399999999999999</v>
      </c>
      <c r="L412" s="67">
        <f t="shared" si="18"/>
        <v>1.1399999999999999</v>
      </c>
      <c r="M412" s="69">
        <v>1.1399999999999999</v>
      </c>
      <c r="N412" s="67">
        <f t="shared" si="19"/>
        <v>1.1399999999999999</v>
      </c>
      <c r="O412" s="65">
        <v>265.44604379846197</v>
      </c>
      <c r="P412" s="65">
        <v>242.2014394</v>
      </c>
      <c r="Q412" s="8">
        <f t="shared" si="20"/>
        <v>302.60848993024661</v>
      </c>
    </row>
    <row r="413" spans="1:17" x14ac:dyDescent="0.35">
      <c r="A413" s="62">
        <v>979422679</v>
      </c>
      <c r="B413" s="63" t="s">
        <v>42</v>
      </c>
      <c r="C413" s="62">
        <v>2020</v>
      </c>
      <c r="D413" s="62">
        <v>132</v>
      </c>
      <c r="E413" s="63" t="s">
        <v>19</v>
      </c>
      <c r="F413" s="62">
        <v>243</v>
      </c>
      <c r="G413" s="63" t="s">
        <v>20</v>
      </c>
      <c r="H413" s="63" t="s">
        <v>21</v>
      </c>
      <c r="I413" s="62">
        <v>100</v>
      </c>
      <c r="J413" s="62">
        <v>100</v>
      </c>
      <c r="K413" s="69">
        <v>58.039000000000001</v>
      </c>
      <c r="L413" s="67">
        <f t="shared" si="18"/>
        <v>58.039000000000001</v>
      </c>
      <c r="M413" s="69">
        <v>60.24</v>
      </c>
      <c r="N413" s="67">
        <f t="shared" si="19"/>
        <v>60.24</v>
      </c>
      <c r="O413" s="65">
        <v>258.675770678118</v>
      </c>
      <c r="P413" s="65">
        <v>236.10819359999999</v>
      </c>
      <c r="Q413" s="8">
        <f t="shared" si="20"/>
        <v>15062.954291536229</v>
      </c>
    </row>
    <row r="414" spans="1:17" x14ac:dyDescent="0.35">
      <c r="A414" s="62">
        <v>979422679</v>
      </c>
      <c r="B414" s="63" t="s">
        <v>42</v>
      </c>
      <c r="C414" s="62">
        <v>2020</v>
      </c>
      <c r="D414" s="62">
        <v>132</v>
      </c>
      <c r="E414" s="63" t="s">
        <v>19</v>
      </c>
      <c r="F414" s="62">
        <v>150</v>
      </c>
      <c r="G414" s="63" t="s">
        <v>20</v>
      </c>
      <c r="H414" s="63" t="s">
        <v>21</v>
      </c>
      <c r="I414" s="62">
        <v>100</v>
      </c>
      <c r="J414" s="62">
        <v>100</v>
      </c>
      <c r="K414" s="69">
        <v>14</v>
      </c>
      <c r="L414" s="67">
        <f t="shared" si="18"/>
        <v>14</v>
      </c>
      <c r="M414" s="69">
        <v>14</v>
      </c>
      <c r="N414" s="67">
        <f t="shared" si="19"/>
        <v>14</v>
      </c>
      <c r="O414" s="65">
        <v>252.10268997875599</v>
      </c>
      <c r="P414" s="65">
        <v>230.192421</v>
      </c>
      <c r="Q414" s="8">
        <f t="shared" si="20"/>
        <v>3529.4376597025839</v>
      </c>
    </row>
    <row r="415" spans="1:17" x14ac:dyDescent="0.35">
      <c r="A415" s="62">
        <v>979422679</v>
      </c>
      <c r="B415" s="63" t="s">
        <v>42</v>
      </c>
      <c r="C415" s="62">
        <v>2020</v>
      </c>
      <c r="D415" s="62">
        <v>132</v>
      </c>
      <c r="E415" s="63" t="s">
        <v>19</v>
      </c>
      <c r="F415" s="62">
        <v>120</v>
      </c>
      <c r="G415" s="63" t="s">
        <v>20</v>
      </c>
      <c r="H415" s="63" t="s">
        <v>21</v>
      </c>
      <c r="I415" s="62">
        <v>100</v>
      </c>
      <c r="J415" s="62">
        <v>100</v>
      </c>
      <c r="K415" s="69">
        <v>54.7</v>
      </c>
      <c r="L415" s="67">
        <f t="shared" si="18"/>
        <v>54.7</v>
      </c>
      <c r="M415" s="69">
        <v>54.7</v>
      </c>
      <c r="N415" s="67">
        <f t="shared" si="19"/>
        <v>54.7</v>
      </c>
      <c r="O415" s="65">
        <v>245.52960927939299</v>
      </c>
      <c r="P415" s="65">
        <v>224.2766484</v>
      </c>
      <c r="Q415" s="8">
        <f t="shared" si="20"/>
        <v>13430.469627582797</v>
      </c>
    </row>
    <row r="416" spans="1:17" x14ac:dyDescent="0.35">
      <c r="A416" s="62">
        <v>979422679</v>
      </c>
      <c r="B416" s="63" t="s">
        <v>42</v>
      </c>
      <c r="C416" s="62">
        <v>2020</v>
      </c>
      <c r="D416" s="62">
        <v>132</v>
      </c>
      <c r="E416" s="63" t="s">
        <v>23</v>
      </c>
      <c r="F416" s="62">
        <v>150</v>
      </c>
      <c r="G416" s="63" t="s">
        <v>20</v>
      </c>
      <c r="H416" s="63" t="s">
        <v>21</v>
      </c>
      <c r="I416" s="62">
        <v>100</v>
      </c>
      <c r="J416" s="62">
        <v>100</v>
      </c>
      <c r="K416" s="69">
        <v>14.5</v>
      </c>
      <c r="L416" s="67">
        <f t="shared" si="18"/>
        <v>14.5</v>
      </c>
      <c r="M416" s="69">
        <v>1</v>
      </c>
      <c r="N416" s="67">
        <f t="shared" si="19"/>
        <v>1</v>
      </c>
      <c r="O416" s="65">
        <v>165.496671576745</v>
      </c>
      <c r="P416" s="65">
        <v>152.39700439999999</v>
      </c>
      <c r="Q416" s="8">
        <f t="shared" si="20"/>
        <v>2222.8562309767449</v>
      </c>
    </row>
    <row r="417" spans="1:17" x14ac:dyDescent="0.35">
      <c r="A417" s="62">
        <v>979422679</v>
      </c>
      <c r="B417" s="63" t="s">
        <v>42</v>
      </c>
      <c r="C417" s="62">
        <v>2020</v>
      </c>
      <c r="D417" s="62">
        <v>132</v>
      </c>
      <c r="E417" s="63" t="s">
        <v>23</v>
      </c>
      <c r="F417" s="62">
        <v>120</v>
      </c>
      <c r="G417" s="63" t="s">
        <v>20</v>
      </c>
      <c r="H417" s="63" t="s">
        <v>21</v>
      </c>
      <c r="I417" s="62">
        <v>100</v>
      </c>
      <c r="J417" s="62">
        <v>100</v>
      </c>
      <c r="K417" s="69">
        <v>3.39</v>
      </c>
      <c r="L417" s="67">
        <f t="shared" si="18"/>
        <v>3.39</v>
      </c>
      <c r="M417" s="69">
        <v>3.39</v>
      </c>
      <c r="N417" s="67">
        <f t="shared" si="19"/>
        <v>3.39</v>
      </c>
      <c r="O417" s="65">
        <v>161.56677142944301</v>
      </c>
      <c r="P417" s="65">
        <v>148.86009429999999</v>
      </c>
      <c r="Q417" s="8">
        <f t="shared" si="20"/>
        <v>547.71135514581181</v>
      </c>
    </row>
    <row r="418" spans="1:17" x14ac:dyDescent="0.35">
      <c r="A418" s="62">
        <v>979422679</v>
      </c>
      <c r="B418" s="63" t="s">
        <v>42</v>
      </c>
      <c r="C418" s="62">
        <v>2020</v>
      </c>
      <c r="D418" s="62">
        <v>132</v>
      </c>
      <c r="E418" s="63" t="s">
        <v>19</v>
      </c>
      <c r="F418" s="62">
        <v>481</v>
      </c>
      <c r="G418" s="63" t="s">
        <v>22</v>
      </c>
      <c r="H418" s="63" t="s">
        <v>21</v>
      </c>
      <c r="I418" s="62">
        <v>100</v>
      </c>
      <c r="J418" s="62">
        <v>100</v>
      </c>
      <c r="K418" s="69">
        <v>1.8</v>
      </c>
      <c r="L418" s="67">
        <f t="shared" si="18"/>
        <v>1.8</v>
      </c>
      <c r="M418" s="69">
        <v>1.8</v>
      </c>
      <c r="N418" s="67">
        <f t="shared" si="19"/>
        <v>1.8</v>
      </c>
      <c r="O418" s="65">
        <v>226.23338554468401</v>
      </c>
      <c r="P418" s="65">
        <v>200.8333787</v>
      </c>
      <c r="Q418" s="8">
        <f t="shared" si="20"/>
        <v>407.22009398043122</v>
      </c>
    </row>
    <row r="419" spans="1:17" x14ac:dyDescent="0.35">
      <c r="A419" s="62">
        <v>979422679</v>
      </c>
      <c r="B419" s="63" t="s">
        <v>42</v>
      </c>
      <c r="C419" s="62">
        <v>2020</v>
      </c>
      <c r="D419" s="62">
        <v>132</v>
      </c>
      <c r="E419" s="63" t="s">
        <v>19</v>
      </c>
      <c r="F419" s="62">
        <v>430</v>
      </c>
      <c r="G419" s="63" t="s">
        <v>22</v>
      </c>
      <c r="H419" s="63" t="s">
        <v>21</v>
      </c>
      <c r="I419" s="62">
        <v>100</v>
      </c>
      <c r="J419" s="62">
        <v>100</v>
      </c>
      <c r="K419" s="69">
        <v>2.69</v>
      </c>
      <c r="L419" s="67">
        <f t="shared" si="18"/>
        <v>2.69</v>
      </c>
      <c r="M419" s="69">
        <v>2.69</v>
      </c>
      <c r="N419" s="67">
        <f t="shared" si="19"/>
        <v>2.69</v>
      </c>
      <c r="O419" s="65">
        <v>220.561539363771</v>
      </c>
      <c r="P419" s="65">
        <v>195.9013386</v>
      </c>
      <c r="Q419" s="8">
        <f t="shared" si="20"/>
        <v>593.31054088854398</v>
      </c>
    </row>
    <row r="420" spans="1:17" x14ac:dyDescent="0.35">
      <c r="A420" s="62">
        <v>979422679</v>
      </c>
      <c r="B420" s="63" t="s">
        <v>42</v>
      </c>
      <c r="C420" s="62">
        <v>2020</v>
      </c>
      <c r="D420" s="62">
        <v>132</v>
      </c>
      <c r="E420" s="63" t="s">
        <v>19</v>
      </c>
      <c r="F420" s="62">
        <v>329</v>
      </c>
      <c r="G420" s="63" t="s">
        <v>22</v>
      </c>
      <c r="H420" s="63" t="s">
        <v>21</v>
      </c>
      <c r="I420" s="62">
        <v>100</v>
      </c>
      <c r="J420" s="62">
        <v>100</v>
      </c>
      <c r="K420" s="69">
        <v>74.338999999999999</v>
      </c>
      <c r="L420" s="67">
        <f t="shared" si="18"/>
        <v>74.338999999999999</v>
      </c>
      <c r="M420" s="69">
        <v>74.42</v>
      </c>
      <c r="N420" s="67">
        <f t="shared" si="19"/>
        <v>74.42</v>
      </c>
      <c r="O420" s="65">
        <v>209.70863357882101</v>
      </c>
      <c r="P420" s="65">
        <v>186.4640292</v>
      </c>
      <c r="Q420" s="8">
        <f t="shared" si="20"/>
        <v>15591.412924570659</v>
      </c>
    </row>
    <row r="421" spans="1:17" x14ac:dyDescent="0.35">
      <c r="A421" s="62">
        <v>979422679</v>
      </c>
      <c r="B421" s="63" t="s">
        <v>42</v>
      </c>
      <c r="C421" s="62">
        <v>2020</v>
      </c>
      <c r="D421" s="62">
        <v>132</v>
      </c>
      <c r="E421" s="63" t="s">
        <v>19</v>
      </c>
      <c r="F421" s="62">
        <v>243</v>
      </c>
      <c r="G421" s="63" t="s">
        <v>22</v>
      </c>
      <c r="H421" s="63" t="s">
        <v>21</v>
      </c>
      <c r="I421" s="62">
        <v>100</v>
      </c>
      <c r="J421" s="62">
        <v>100</v>
      </c>
      <c r="K421" s="69">
        <v>265.96100000000001</v>
      </c>
      <c r="L421" s="67">
        <f t="shared" si="18"/>
        <v>265.96100000000001</v>
      </c>
      <c r="M421" s="69">
        <v>265.89999999999998</v>
      </c>
      <c r="N421" s="67">
        <f t="shared" si="19"/>
        <v>265.89999999999998</v>
      </c>
      <c r="O421" s="65">
        <v>204.51809085322401</v>
      </c>
      <c r="P421" s="65">
        <v>181.95051380000001</v>
      </c>
      <c r="Q421" s="8">
        <f t="shared" si="20"/>
        <v>54392.459339214067</v>
      </c>
    </row>
    <row r="422" spans="1:17" x14ac:dyDescent="0.35">
      <c r="A422" s="62">
        <v>979422679</v>
      </c>
      <c r="B422" s="63" t="s">
        <v>42</v>
      </c>
      <c r="C422" s="62">
        <v>2020</v>
      </c>
      <c r="D422" s="62">
        <v>132</v>
      </c>
      <c r="E422" s="63" t="s">
        <v>19</v>
      </c>
      <c r="F422" s="62">
        <v>150</v>
      </c>
      <c r="G422" s="63" t="s">
        <v>22</v>
      </c>
      <c r="H422" s="63" t="s">
        <v>21</v>
      </c>
      <c r="I422" s="62">
        <v>100</v>
      </c>
      <c r="J422" s="62">
        <v>100</v>
      </c>
      <c r="K422" s="69">
        <v>116.11</v>
      </c>
      <c r="L422" s="67">
        <f t="shared" si="18"/>
        <v>116.11</v>
      </c>
      <c r="M422" s="69">
        <v>116.1</v>
      </c>
      <c r="N422" s="67">
        <f t="shared" si="19"/>
        <v>116.1</v>
      </c>
      <c r="O422" s="65">
        <v>199.47872898371301</v>
      </c>
      <c r="P422" s="65">
        <v>177.56845999999999</v>
      </c>
      <c r="Q422" s="8">
        <f t="shared" si="20"/>
        <v>23161.256119609079</v>
      </c>
    </row>
    <row r="423" spans="1:17" x14ac:dyDescent="0.35">
      <c r="A423" s="62">
        <v>979422679</v>
      </c>
      <c r="B423" s="63" t="s">
        <v>42</v>
      </c>
      <c r="C423" s="62">
        <v>2020</v>
      </c>
      <c r="D423" s="62">
        <v>132</v>
      </c>
      <c r="E423" s="63" t="s">
        <v>19</v>
      </c>
      <c r="F423" s="62">
        <v>120</v>
      </c>
      <c r="G423" s="63" t="s">
        <v>22</v>
      </c>
      <c r="H423" s="63" t="s">
        <v>21</v>
      </c>
      <c r="I423" s="62">
        <v>100</v>
      </c>
      <c r="J423" s="62">
        <v>100</v>
      </c>
      <c r="K423" s="69">
        <v>145.12100000000001</v>
      </c>
      <c r="L423" s="67">
        <f t="shared" si="18"/>
        <v>145.12100000000001</v>
      </c>
      <c r="M423" s="69">
        <v>129.71</v>
      </c>
      <c r="N423" s="67">
        <f t="shared" si="19"/>
        <v>129.71</v>
      </c>
      <c r="O423" s="65">
        <v>194.43936711420099</v>
      </c>
      <c r="P423" s="65">
        <v>173.18640619999999</v>
      </c>
      <c r="Q423" s="8">
        <f t="shared" si="20"/>
        <v>27889.706014331212</v>
      </c>
    </row>
    <row r="424" spans="1:17" x14ac:dyDescent="0.35">
      <c r="A424" s="62">
        <v>979422679</v>
      </c>
      <c r="B424" s="63" t="s">
        <v>42</v>
      </c>
      <c r="C424" s="62">
        <v>2020</v>
      </c>
      <c r="D424" s="62">
        <v>132</v>
      </c>
      <c r="E424" s="63" t="s">
        <v>19</v>
      </c>
      <c r="F424" s="62">
        <v>95</v>
      </c>
      <c r="G424" s="63" t="s">
        <v>22</v>
      </c>
      <c r="H424" s="63" t="s">
        <v>21</v>
      </c>
      <c r="I424" s="62">
        <v>100</v>
      </c>
      <c r="J424" s="62">
        <v>100</v>
      </c>
      <c r="K424" s="69">
        <v>21</v>
      </c>
      <c r="L424" s="67">
        <f t="shared" si="18"/>
        <v>21</v>
      </c>
      <c r="M424" s="69">
        <v>20.76</v>
      </c>
      <c r="N424" s="67">
        <f t="shared" si="19"/>
        <v>20.76</v>
      </c>
      <c r="O424" s="65">
        <v>189.551186100775</v>
      </c>
      <c r="P424" s="65">
        <v>168.93581399999999</v>
      </c>
      <c r="Q424" s="8">
        <f t="shared" si="20"/>
        <v>3975.6272188120888</v>
      </c>
    </row>
    <row r="425" spans="1:17" x14ac:dyDescent="0.35">
      <c r="A425" s="62">
        <v>979422679</v>
      </c>
      <c r="B425" s="63" t="s">
        <v>42</v>
      </c>
      <c r="C425" s="62">
        <v>2020</v>
      </c>
      <c r="D425" s="62">
        <v>132</v>
      </c>
      <c r="E425" s="63" t="s">
        <v>23</v>
      </c>
      <c r="F425" s="62">
        <v>243</v>
      </c>
      <c r="G425" s="63" t="s">
        <v>22</v>
      </c>
      <c r="H425" s="63" t="s">
        <v>21</v>
      </c>
      <c r="I425" s="62">
        <v>100</v>
      </c>
      <c r="J425" s="62">
        <v>100</v>
      </c>
      <c r="K425" s="69">
        <v>58.689</v>
      </c>
      <c r="L425" s="67">
        <f t="shared" si="18"/>
        <v>58.689</v>
      </c>
      <c r="M425" s="69">
        <v>34.22</v>
      </c>
      <c r="N425" s="67">
        <f t="shared" si="19"/>
        <v>34.22</v>
      </c>
      <c r="O425" s="65">
        <v>136.44370498843699</v>
      </c>
      <c r="P425" s="65">
        <v>122.9510478</v>
      </c>
      <c r="Q425" s="8">
        <f t="shared" si="20"/>
        <v>7677.5927733225144</v>
      </c>
    </row>
    <row r="426" spans="1:17" x14ac:dyDescent="0.35">
      <c r="A426" s="62">
        <v>979422679</v>
      </c>
      <c r="B426" s="63" t="s">
        <v>42</v>
      </c>
      <c r="C426" s="62">
        <v>2020</v>
      </c>
      <c r="D426" s="62">
        <v>132</v>
      </c>
      <c r="E426" s="63" t="s">
        <v>23</v>
      </c>
      <c r="F426" s="62">
        <v>150</v>
      </c>
      <c r="G426" s="63" t="s">
        <v>22</v>
      </c>
      <c r="H426" s="63" t="s">
        <v>21</v>
      </c>
      <c r="I426" s="62">
        <v>100</v>
      </c>
      <c r="J426" s="62">
        <v>100</v>
      </c>
      <c r="K426" s="69">
        <v>9.657</v>
      </c>
      <c r="L426" s="67">
        <f t="shared" si="18"/>
        <v>9.657</v>
      </c>
      <c r="M426" s="69">
        <v>9.65</v>
      </c>
      <c r="N426" s="67">
        <f t="shared" si="19"/>
        <v>9.65</v>
      </c>
      <c r="O426" s="65">
        <v>133.43078154217099</v>
      </c>
      <c r="P426" s="65">
        <v>120.3311144</v>
      </c>
      <c r="Q426" s="8">
        <f t="shared" si="20"/>
        <v>1288.4493596827501</v>
      </c>
    </row>
    <row r="427" spans="1:17" x14ac:dyDescent="0.35">
      <c r="A427" s="62">
        <v>979422679</v>
      </c>
      <c r="B427" s="63" t="s">
        <v>42</v>
      </c>
      <c r="C427" s="62">
        <v>2020</v>
      </c>
      <c r="D427" s="62">
        <v>132</v>
      </c>
      <c r="E427" s="63" t="s">
        <v>19</v>
      </c>
      <c r="F427" s="62">
        <v>329</v>
      </c>
      <c r="G427" s="63" t="s">
        <v>20</v>
      </c>
      <c r="H427" s="63" t="s">
        <v>21</v>
      </c>
      <c r="I427" s="62">
        <v>100</v>
      </c>
      <c r="J427" s="62">
        <v>100</v>
      </c>
      <c r="K427" s="69">
        <v>90.29</v>
      </c>
      <c r="L427" s="67">
        <f t="shared" si="18"/>
        <v>90.29</v>
      </c>
      <c r="M427" s="69">
        <v>1.25</v>
      </c>
      <c r="N427" s="67">
        <f t="shared" si="19"/>
        <v>1.25</v>
      </c>
      <c r="O427" s="65">
        <v>242.20143941861599</v>
      </c>
      <c r="P427" s="65">
        <v>242.2014394</v>
      </c>
      <c r="Q427" s="8">
        <f t="shared" si="20"/>
        <v>21868.367963449269</v>
      </c>
    </row>
    <row r="428" spans="1:17" x14ac:dyDescent="0.35">
      <c r="A428" s="62">
        <v>979422679</v>
      </c>
      <c r="B428" s="63" t="s">
        <v>42</v>
      </c>
      <c r="C428" s="62">
        <v>2020</v>
      </c>
      <c r="D428" s="62">
        <v>132</v>
      </c>
      <c r="E428" s="63" t="s">
        <v>19</v>
      </c>
      <c r="F428" s="62">
        <v>243</v>
      </c>
      <c r="G428" s="63" t="s">
        <v>20</v>
      </c>
      <c r="H428" s="63" t="s">
        <v>21</v>
      </c>
      <c r="I428" s="62">
        <v>100</v>
      </c>
      <c r="J428" s="62">
        <v>100</v>
      </c>
      <c r="K428" s="69">
        <v>39.85</v>
      </c>
      <c r="L428" s="67">
        <f t="shared" si="18"/>
        <v>39.85</v>
      </c>
      <c r="M428" s="69">
        <v>6.65</v>
      </c>
      <c r="N428" s="67">
        <f t="shared" si="19"/>
        <v>6.65</v>
      </c>
      <c r="O428" s="65">
        <v>236.10819361030701</v>
      </c>
      <c r="P428" s="65">
        <v>236.10819359999999</v>
      </c>
      <c r="Q428" s="8">
        <f t="shared" si="20"/>
        <v>9408.9115150285415</v>
      </c>
    </row>
    <row r="429" spans="1:17" x14ac:dyDescent="0.35">
      <c r="A429" s="62">
        <v>979422679</v>
      </c>
      <c r="B429" s="63" t="s">
        <v>42</v>
      </c>
      <c r="C429" s="62">
        <v>2020</v>
      </c>
      <c r="D429" s="62">
        <v>132</v>
      </c>
      <c r="E429" s="63" t="s">
        <v>19</v>
      </c>
      <c r="F429" s="62">
        <v>120</v>
      </c>
      <c r="G429" s="63" t="s">
        <v>22</v>
      </c>
      <c r="H429" s="63" t="s">
        <v>21</v>
      </c>
      <c r="I429" s="62">
        <v>100</v>
      </c>
      <c r="J429" s="62">
        <v>100</v>
      </c>
      <c r="K429" s="69">
        <v>0.2</v>
      </c>
      <c r="L429" s="67">
        <f t="shared" si="18"/>
        <v>0.2</v>
      </c>
      <c r="M429" s="75"/>
      <c r="N429" s="67">
        <f t="shared" si="19"/>
        <v>0</v>
      </c>
      <c r="O429" s="65">
        <v>173.18640618626199</v>
      </c>
      <c r="P429" s="65">
        <v>173.18640619999999</v>
      </c>
      <c r="Q429" s="8">
        <f t="shared" si="20"/>
        <v>34.63728124</v>
      </c>
    </row>
    <row r="430" spans="1:17" x14ac:dyDescent="0.35">
      <c r="A430" s="62">
        <v>979422679</v>
      </c>
      <c r="B430" s="63" t="s">
        <v>42</v>
      </c>
      <c r="C430" s="62">
        <v>2020</v>
      </c>
      <c r="D430" s="62">
        <v>132</v>
      </c>
      <c r="E430" s="63" t="s">
        <v>23</v>
      </c>
      <c r="F430" s="62">
        <v>120</v>
      </c>
      <c r="G430" s="63" t="s">
        <v>22</v>
      </c>
      <c r="H430" s="63" t="s">
        <v>21</v>
      </c>
      <c r="I430" s="62">
        <v>100</v>
      </c>
      <c r="J430" s="62">
        <v>100</v>
      </c>
      <c r="K430" s="69">
        <v>24.26</v>
      </c>
      <c r="L430" s="67">
        <f t="shared" si="18"/>
        <v>24.26</v>
      </c>
      <c r="M430" s="75"/>
      <c r="N430" s="67">
        <f t="shared" si="19"/>
        <v>0</v>
      </c>
      <c r="O430" s="65">
        <v>117.711180952962</v>
      </c>
      <c r="P430" s="65">
        <v>117.711181</v>
      </c>
      <c r="Q430" s="8">
        <f t="shared" si="20"/>
        <v>2855.67325106</v>
      </c>
    </row>
    <row r="431" spans="1:17" x14ac:dyDescent="0.35">
      <c r="A431" s="62">
        <v>979422679</v>
      </c>
      <c r="B431" s="63" t="s">
        <v>42</v>
      </c>
      <c r="C431" s="62">
        <v>2020</v>
      </c>
      <c r="D431" s="62">
        <v>66</v>
      </c>
      <c r="E431" s="63" t="s">
        <v>19</v>
      </c>
      <c r="F431" s="62">
        <v>243</v>
      </c>
      <c r="G431" s="63" t="s">
        <v>20</v>
      </c>
      <c r="H431" s="63" t="s">
        <v>21</v>
      </c>
      <c r="I431" s="62">
        <v>100</v>
      </c>
      <c r="J431" s="62">
        <v>100</v>
      </c>
      <c r="K431" s="69">
        <v>23.1</v>
      </c>
      <c r="L431" s="67">
        <f t="shared" si="18"/>
        <v>23.1</v>
      </c>
      <c r="M431" s="69">
        <v>23.1</v>
      </c>
      <c r="N431" s="67">
        <f t="shared" si="19"/>
        <v>23.1</v>
      </c>
      <c r="O431" s="65">
        <v>224.27524428346899</v>
      </c>
      <c r="P431" s="65">
        <v>204.99771989999999</v>
      </c>
      <c r="Q431" s="8">
        <f t="shared" si="20"/>
        <v>5180.7581429481343</v>
      </c>
    </row>
    <row r="432" spans="1:17" x14ac:dyDescent="0.35">
      <c r="A432" s="62">
        <v>979422679</v>
      </c>
      <c r="B432" s="63" t="s">
        <v>42</v>
      </c>
      <c r="C432" s="62">
        <v>2020</v>
      </c>
      <c r="D432" s="62">
        <v>66</v>
      </c>
      <c r="E432" s="63" t="s">
        <v>19</v>
      </c>
      <c r="F432" s="62">
        <v>243</v>
      </c>
      <c r="G432" s="63" t="s">
        <v>22</v>
      </c>
      <c r="H432" s="63" t="s">
        <v>21</v>
      </c>
      <c r="I432" s="62">
        <v>100</v>
      </c>
      <c r="J432" s="62">
        <v>100</v>
      </c>
      <c r="K432" s="69">
        <v>0.95</v>
      </c>
      <c r="L432" s="67">
        <f t="shared" si="18"/>
        <v>0.95</v>
      </c>
      <c r="M432" s="69">
        <v>0.95</v>
      </c>
      <c r="N432" s="67">
        <f t="shared" si="19"/>
        <v>0.95</v>
      </c>
      <c r="O432" s="65">
        <v>177.79435395066</v>
      </c>
      <c r="P432" s="65">
        <v>158.5168295</v>
      </c>
      <c r="Q432" s="8">
        <f t="shared" si="20"/>
        <v>168.90463625312699</v>
      </c>
    </row>
    <row r="433" spans="1:17" x14ac:dyDescent="0.35">
      <c r="A433" s="62">
        <v>979422679</v>
      </c>
      <c r="B433" s="63" t="s">
        <v>42</v>
      </c>
      <c r="C433" s="62">
        <v>2020</v>
      </c>
      <c r="D433" s="62">
        <v>66</v>
      </c>
      <c r="E433" s="63" t="s">
        <v>23</v>
      </c>
      <c r="F433" s="62">
        <v>120</v>
      </c>
      <c r="G433" s="63" t="s">
        <v>22</v>
      </c>
      <c r="H433" s="63" t="s">
        <v>21</v>
      </c>
      <c r="I433" s="62">
        <v>100</v>
      </c>
      <c r="J433" s="62">
        <v>100</v>
      </c>
      <c r="K433" s="69">
        <v>29.916</v>
      </c>
      <c r="L433" s="67">
        <f t="shared" si="18"/>
        <v>29.916</v>
      </c>
      <c r="M433" s="69">
        <v>29.91</v>
      </c>
      <c r="N433" s="67">
        <f t="shared" si="19"/>
        <v>29.91</v>
      </c>
      <c r="O433" s="65">
        <v>111.083474341562</v>
      </c>
      <c r="P433" s="65">
        <v>100.70302119999999</v>
      </c>
      <c r="Q433" s="8">
        <f t="shared" si="20"/>
        <v>3323.1109356833194</v>
      </c>
    </row>
    <row r="434" spans="1:17" x14ac:dyDescent="0.35">
      <c r="A434" s="62">
        <v>979422679</v>
      </c>
      <c r="B434" s="63" t="s">
        <v>42</v>
      </c>
      <c r="C434" s="62">
        <v>2020</v>
      </c>
      <c r="D434" s="62">
        <v>66</v>
      </c>
      <c r="E434" s="63" t="s">
        <v>23</v>
      </c>
      <c r="F434" s="62">
        <v>70</v>
      </c>
      <c r="G434" s="63" t="s">
        <v>22</v>
      </c>
      <c r="H434" s="63" t="s">
        <v>21</v>
      </c>
      <c r="I434" s="62">
        <v>100</v>
      </c>
      <c r="J434" s="62">
        <v>100</v>
      </c>
      <c r="K434" s="69">
        <v>21.024999999999999</v>
      </c>
      <c r="L434" s="67">
        <f t="shared" si="18"/>
        <v>21.024999999999999</v>
      </c>
      <c r="M434" s="69">
        <v>20.95</v>
      </c>
      <c r="N434" s="67">
        <f t="shared" si="19"/>
        <v>20.95</v>
      </c>
      <c r="O434" s="65">
        <v>106.447543797393</v>
      </c>
      <c r="P434" s="65">
        <v>96.671777219999996</v>
      </c>
      <c r="Q434" s="8">
        <f t="shared" si="20"/>
        <v>2237.326425846883</v>
      </c>
    </row>
    <row r="435" spans="1:17" x14ac:dyDescent="0.35">
      <c r="A435" s="62">
        <v>979422679</v>
      </c>
      <c r="B435" s="63" t="s">
        <v>42</v>
      </c>
      <c r="C435" s="62">
        <v>2020</v>
      </c>
      <c r="D435" s="62">
        <v>66</v>
      </c>
      <c r="E435" s="63" t="s">
        <v>23</v>
      </c>
      <c r="F435" s="62">
        <v>95</v>
      </c>
      <c r="G435" s="63" t="s">
        <v>22</v>
      </c>
      <c r="H435" s="63" t="s">
        <v>21</v>
      </c>
      <c r="I435" s="62">
        <v>100</v>
      </c>
      <c r="J435" s="62">
        <v>100</v>
      </c>
      <c r="K435" s="69">
        <v>6.16</v>
      </c>
      <c r="L435" s="67">
        <f t="shared" si="18"/>
        <v>6.16</v>
      </c>
      <c r="M435" s="75"/>
      <c r="N435" s="67">
        <f t="shared" si="19"/>
        <v>0</v>
      </c>
      <c r="O435" s="65">
        <v>98.687399190849803</v>
      </c>
      <c r="P435" s="65">
        <v>98.687399189999994</v>
      </c>
      <c r="Q435" s="8">
        <f t="shared" si="20"/>
        <v>607.91437901040001</v>
      </c>
    </row>
    <row r="436" spans="1:17" x14ac:dyDescent="0.35">
      <c r="A436" s="62">
        <v>916069634</v>
      </c>
      <c r="B436" s="63" t="s">
        <v>43</v>
      </c>
      <c r="C436" s="62">
        <v>2020</v>
      </c>
      <c r="D436" s="62">
        <v>132</v>
      </c>
      <c r="E436" s="63" t="s">
        <v>19</v>
      </c>
      <c r="F436" s="62">
        <v>150</v>
      </c>
      <c r="G436" s="63" t="s">
        <v>22</v>
      </c>
      <c r="H436" s="63" t="s">
        <v>21</v>
      </c>
      <c r="I436" s="62">
        <v>100</v>
      </c>
      <c r="J436" s="62">
        <v>100</v>
      </c>
      <c r="K436" s="69">
        <v>3.5</v>
      </c>
      <c r="L436" s="67">
        <f t="shared" si="18"/>
        <v>3.5</v>
      </c>
      <c r="M436" s="69">
        <v>3.5</v>
      </c>
      <c r="N436" s="67">
        <f t="shared" si="19"/>
        <v>3.5</v>
      </c>
      <c r="O436" s="65">
        <v>199.47872898371301</v>
      </c>
      <c r="P436" s="65">
        <v>177.56845999999999</v>
      </c>
      <c r="Q436" s="8">
        <f t="shared" si="20"/>
        <v>698.17555144299558</v>
      </c>
    </row>
    <row r="437" spans="1:17" x14ac:dyDescent="0.35">
      <c r="A437" s="62">
        <v>916069634</v>
      </c>
      <c r="B437" s="63" t="s">
        <v>43</v>
      </c>
      <c r="C437" s="62">
        <v>2020</v>
      </c>
      <c r="D437" s="62">
        <v>132</v>
      </c>
      <c r="E437" s="63" t="s">
        <v>23</v>
      </c>
      <c r="F437" s="62">
        <v>150</v>
      </c>
      <c r="G437" s="63" t="s">
        <v>22</v>
      </c>
      <c r="H437" s="63" t="s">
        <v>21</v>
      </c>
      <c r="I437" s="62">
        <v>100</v>
      </c>
      <c r="J437" s="62">
        <v>100</v>
      </c>
      <c r="K437" s="69">
        <v>14</v>
      </c>
      <c r="L437" s="67">
        <f t="shared" si="18"/>
        <v>14</v>
      </c>
      <c r="M437" s="69">
        <v>14</v>
      </c>
      <c r="N437" s="67">
        <f t="shared" si="19"/>
        <v>14</v>
      </c>
      <c r="O437" s="65">
        <v>133.43078154217099</v>
      </c>
      <c r="P437" s="65">
        <v>120.3311144</v>
      </c>
      <c r="Q437" s="8">
        <f t="shared" si="20"/>
        <v>1868.0309415903939</v>
      </c>
    </row>
    <row r="438" spans="1:17" x14ac:dyDescent="0.35">
      <c r="A438" s="62">
        <v>916069634</v>
      </c>
      <c r="B438" s="63" t="s">
        <v>43</v>
      </c>
      <c r="C438" s="62">
        <v>2020</v>
      </c>
      <c r="D438" s="62">
        <v>66</v>
      </c>
      <c r="E438" s="63" t="s">
        <v>23</v>
      </c>
      <c r="F438" s="62">
        <v>95</v>
      </c>
      <c r="G438" s="63" t="s">
        <v>22</v>
      </c>
      <c r="H438" s="63" t="s">
        <v>21</v>
      </c>
      <c r="I438" s="62">
        <v>100</v>
      </c>
      <c r="J438" s="62">
        <v>100</v>
      </c>
      <c r="K438" s="69">
        <v>43.4</v>
      </c>
      <c r="L438" s="67">
        <f t="shared" si="18"/>
        <v>43.4</v>
      </c>
      <c r="M438" s="69">
        <v>10.1</v>
      </c>
      <c r="N438" s="67">
        <f t="shared" si="19"/>
        <v>10.1</v>
      </c>
      <c r="O438" s="65">
        <v>108.76550906947701</v>
      </c>
      <c r="P438" s="65">
        <v>98.687399189999994</v>
      </c>
      <c r="Q438" s="8">
        <f t="shared" si="20"/>
        <v>4384.8220346287171</v>
      </c>
    </row>
    <row r="439" spans="1:17" x14ac:dyDescent="0.35">
      <c r="A439" s="62">
        <v>916069634</v>
      </c>
      <c r="B439" s="63" t="s">
        <v>43</v>
      </c>
      <c r="C439" s="62">
        <v>2020</v>
      </c>
      <c r="D439" s="62">
        <v>66</v>
      </c>
      <c r="E439" s="63" t="s">
        <v>23</v>
      </c>
      <c r="F439" s="62">
        <v>70</v>
      </c>
      <c r="G439" s="63" t="s">
        <v>22</v>
      </c>
      <c r="H439" s="63" t="s">
        <v>21</v>
      </c>
      <c r="I439" s="62">
        <v>100</v>
      </c>
      <c r="J439" s="62">
        <v>100</v>
      </c>
      <c r="K439" s="69">
        <v>36</v>
      </c>
      <c r="L439" s="67">
        <f t="shared" si="18"/>
        <v>36</v>
      </c>
      <c r="M439" s="69">
        <v>29.2</v>
      </c>
      <c r="N439" s="67">
        <f t="shared" si="19"/>
        <v>29.2</v>
      </c>
      <c r="O439" s="65">
        <v>106.447543797393</v>
      </c>
      <c r="P439" s="65">
        <v>96.671777219999996</v>
      </c>
      <c r="Q439" s="8">
        <f t="shared" si="20"/>
        <v>3765.6363639798756</v>
      </c>
    </row>
    <row r="440" spans="1:17" x14ac:dyDescent="0.35">
      <c r="A440" s="62">
        <v>916069634</v>
      </c>
      <c r="B440" s="63" t="s">
        <v>43</v>
      </c>
      <c r="C440" s="62">
        <v>2020</v>
      </c>
      <c r="D440" s="62">
        <v>66</v>
      </c>
      <c r="E440" s="63" t="s">
        <v>23</v>
      </c>
      <c r="F440" s="62">
        <v>150</v>
      </c>
      <c r="G440" s="63" t="s">
        <v>22</v>
      </c>
      <c r="H440" s="63" t="s">
        <v>21</v>
      </c>
      <c r="I440" s="62">
        <v>100</v>
      </c>
      <c r="J440" s="62">
        <v>100</v>
      </c>
      <c r="K440" s="69">
        <v>20.100000000000001</v>
      </c>
      <c r="L440" s="67">
        <f t="shared" si="18"/>
        <v>20.100000000000001</v>
      </c>
      <c r="M440" s="75"/>
      <c r="N440" s="67">
        <f t="shared" si="19"/>
        <v>0</v>
      </c>
      <c r="O440" s="65">
        <v>102.77911180157299</v>
      </c>
      <c r="P440" s="65">
        <v>102.7791118</v>
      </c>
      <c r="Q440" s="8">
        <f t="shared" si="20"/>
        <v>2065.8601471800002</v>
      </c>
    </row>
    <row r="441" spans="1:17" x14ac:dyDescent="0.35">
      <c r="A441" s="62">
        <v>985294836</v>
      </c>
      <c r="B441" s="63" t="s">
        <v>44</v>
      </c>
      <c r="C441" s="62">
        <v>2020</v>
      </c>
      <c r="D441" s="62">
        <v>66</v>
      </c>
      <c r="E441" s="63" t="s">
        <v>23</v>
      </c>
      <c r="F441" s="62">
        <v>70</v>
      </c>
      <c r="G441" s="63" t="s">
        <v>22</v>
      </c>
      <c r="H441" s="63" t="s">
        <v>21</v>
      </c>
      <c r="I441" s="62">
        <v>100</v>
      </c>
      <c r="J441" s="62">
        <v>100</v>
      </c>
      <c r="K441" s="69">
        <v>4.6310000000000002</v>
      </c>
      <c r="L441" s="67">
        <f t="shared" si="18"/>
        <v>4.6310000000000002</v>
      </c>
      <c r="M441" s="75"/>
      <c r="N441" s="67">
        <f t="shared" si="19"/>
        <v>0</v>
      </c>
      <c r="O441" s="65">
        <v>96.671777215124294</v>
      </c>
      <c r="P441" s="65">
        <v>96.671777219999996</v>
      </c>
      <c r="Q441" s="8">
        <f t="shared" si="20"/>
        <v>447.68700030581999</v>
      </c>
    </row>
    <row r="442" spans="1:17" x14ac:dyDescent="0.35">
      <c r="A442" s="62">
        <v>962986633</v>
      </c>
      <c r="B442" s="63" t="s">
        <v>45</v>
      </c>
      <c r="C442" s="62">
        <v>2020</v>
      </c>
      <c r="D442" s="62">
        <v>300</v>
      </c>
      <c r="E442" s="63" t="s">
        <v>19</v>
      </c>
      <c r="F442" s="62">
        <v>481</v>
      </c>
      <c r="G442" s="63" t="s">
        <v>20</v>
      </c>
      <c r="H442" s="63" t="s">
        <v>21</v>
      </c>
      <c r="I442" s="62">
        <v>100</v>
      </c>
      <c r="J442" s="62">
        <v>100</v>
      </c>
      <c r="K442" s="69">
        <v>18.350000000000001</v>
      </c>
      <c r="L442" s="67">
        <f t="shared" si="18"/>
        <v>18.350000000000001</v>
      </c>
      <c r="M442" s="69">
        <v>18.350000000000001</v>
      </c>
      <c r="N442" s="67">
        <f t="shared" si="19"/>
        <v>18.350000000000001</v>
      </c>
      <c r="O442" s="65">
        <v>369.07610831938001</v>
      </c>
      <c r="P442" s="65">
        <v>369.07610829999999</v>
      </c>
      <c r="Q442" s="8">
        <f t="shared" si="20"/>
        <v>6772.546587660624</v>
      </c>
    </row>
    <row r="443" spans="1:17" x14ac:dyDescent="0.35">
      <c r="A443" s="62">
        <v>962986633</v>
      </c>
      <c r="B443" s="63" t="s">
        <v>45</v>
      </c>
      <c r="C443" s="62">
        <v>2020</v>
      </c>
      <c r="D443" s="62">
        <v>300</v>
      </c>
      <c r="E443" s="63" t="s">
        <v>19</v>
      </c>
      <c r="F443" s="62">
        <v>481</v>
      </c>
      <c r="G443" s="63" t="s">
        <v>22</v>
      </c>
      <c r="H443" s="63" t="s">
        <v>21</v>
      </c>
      <c r="I443" s="62">
        <v>100</v>
      </c>
      <c r="J443" s="62">
        <v>100</v>
      </c>
      <c r="K443" s="69">
        <v>345.78399999999999</v>
      </c>
      <c r="L443" s="67">
        <f t="shared" si="18"/>
        <v>345.78399999999999</v>
      </c>
      <c r="M443" s="69">
        <v>345.79</v>
      </c>
      <c r="N443" s="67">
        <f t="shared" si="19"/>
        <v>345.79</v>
      </c>
      <c r="O443" s="65">
        <v>281.75082097731899</v>
      </c>
      <c r="P443" s="65">
        <v>281.75082099999997</v>
      </c>
      <c r="Q443" s="8">
        <f t="shared" si="20"/>
        <v>97424.925880821131</v>
      </c>
    </row>
    <row r="444" spans="1:17" x14ac:dyDescent="0.35">
      <c r="A444" s="62">
        <v>962986633</v>
      </c>
      <c r="B444" s="63" t="s">
        <v>45</v>
      </c>
      <c r="C444" s="62">
        <v>2020</v>
      </c>
      <c r="D444" s="62">
        <v>300</v>
      </c>
      <c r="E444" s="63" t="s">
        <v>19</v>
      </c>
      <c r="F444" s="62">
        <v>380</v>
      </c>
      <c r="G444" s="63" t="s">
        <v>22</v>
      </c>
      <c r="H444" s="63" t="s">
        <v>21</v>
      </c>
      <c r="I444" s="62">
        <v>100</v>
      </c>
      <c r="J444" s="62">
        <v>100</v>
      </c>
      <c r="K444" s="69">
        <v>12.9</v>
      </c>
      <c r="L444" s="67">
        <f t="shared" si="18"/>
        <v>12.9</v>
      </c>
      <c r="M444" s="69">
        <v>12.9</v>
      </c>
      <c r="N444" s="67">
        <f t="shared" si="19"/>
        <v>12.9</v>
      </c>
      <c r="O444" s="65">
        <v>259.32378088947002</v>
      </c>
      <c r="P444" s="65">
        <v>259.32378089999997</v>
      </c>
      <c r="Q444" s="8">
        <f t="shared" si="20"/>
        <v>3345.2767734741633</v>
      </c>
    </row>
    <row r="445" spans="1:17" x14ac:dyDescent="0.35">
      <c r="A445" s="62">
        <v>962986633</v>
      </c>
      <c r="B445" s="63" t="s">
        <v>45</v>
      </c>
      <c r="C445" s="62">
        <v>2020</v>
      </c>
      <c r="D445" s="62">
        <v>132</v>
      </c>
      <c r="E445" s="63" t="s">
        <v>19</v>
      </c>
      <c r="F445" s="62">
        <v>243</v>
      </c>
      <c r="G445" s="63" t="s">
        <v>22</v>
      </c>
      <c r="H445" s="63" t="s">
        <v>24</v>
      </c>
      <c r="I445" s="62">
        <v>100</v>
      </c>
      <c r="J445" s="62">
        <v>100</v>
      </c>
      <c r="K445" s="69">
        <v>5.3250000000000002</v>
      </c>
      <c r="L445" s="67">
        <f t="shared" si="18"/>
        <v>5.3250000000000002</v>
      </c>
      <c r="M445" s="69">
        <v>5.32</v>
      </c>
      <c r="N445" s="67">
        <f t="shared" si="19"/>
        <v>5.32</v>
      </c>
      <c r="O445" s="65">
        <v>249.653244988848</v>
      </c>
      <c r="P445" s="65">
        <v>227.0856679</v>
      </c>
      <c r="Q445" s="8">
        <f t="shared" si="20"/>
        <v>1329.2906916801712</v>
      </c>
    </row>
    <row r="446" spans="1:17" x14ac:dyDescent="0.35">
      <c r="A446" s="62">
        <v>962986633</v>
      </c>
      <c r="B446" s="63" t="s">
        <v>45</v>
      </c>
      <c r="C446" s="62">
        <v>2020</v>
      </c>
      <c r="D446" s="62">
        <v>132</v>
      </c>
      <c r="E446" s="63" t="s">
        <v>19</v>
      </c>
      <c r="F446" s="62">
        <v>243</v>
      </c>
      <c r="G446" s="63" t="s">
        <v>20</v>
      </c>
      <c r="H446" s="63" t="s">
        <v>21</v>
      </c>
      <c r="I446" s="62">
        <v>100</v>
      </c>
      <c r="J446" s="62">
        <v>100</v>
      </c>
      <c r="K446" s="69">
        <v>1.2</v>
      </c>
      <c r="L446" s="67">
        <f t="shared" si="18"/>
        <v>1.2</v>
      </c>
      <c r="M446" s="69">
        <v>1.2</v>
      </c>
      <c r="N446" s="67">
        <f t="shared" si="19"/>
        <v>1.2</v>
      </c>
      <c r="O446" s="65">
        <v>258.675770678118</v>
      </c>
      <c r="P446" s="65">
        <v>236.10819359999999</v>
      </c>
      <c r="Q446" s="8">
        <f t="shared" si="20"/>
        <v>310.41092481374159</v>
      </c>
    </row>
    <row r="447" spans="1:17" x14ac:dyDescent="0.35">
      <c r="A447" s="62">
        <v>962986633</v>
      </c>
      <c r="B447" s="63" t="s">
        <v>45</v>
      </c>
      <c r="C447" s="62">
        <v>2020</v>
      </c>
      <c r="D447" s="62">
        <v>132</v>
      </c>
      <c r="E447" s="63" t="s">
        <v>19</v>
      </c>
      <c r="F447" s="62">
        <v>120</v>
      </c>
      <c r="G447" s="63" t="s">
        <v>20</v>
      </c>
      <c r="H447" s="63" t="s">
        <v>21</v>
      </c>
      <c r="I447" s="62">
        <v>100</v>
      </c>
      <c r="J447" s="62">
        <v>100</v>
      </c>
      <c r="K447" s="69">
        <v>31.7</v>
      </c>
      <c r="L447" s="67">
        <f t="shared" si="18"/>
        <v>31.7</v>
      </c>
      <c r="M447" s="69">
        <v>31.7</v>
      </c>
      <c r="N447" s="67">
        <f t="shared" si="19"/>
        <v>31.7</v>
      </c>
      <c r="O447" s="65">
        <v>245.52960927939299</v>
      </c>
      <c r="P447" s="65">
        <v>224.2766484</v>
      </c>
      <c r="Q447" s="8">
        <f t="shared" si="20"/>
        <v>7783.2886141567578</v>
      </c>
    </row>
    <row r="448" spans="1:17" x14ac:dyDescent="0.35">
      <c r="A448" s="62">
        <v>962986633</v>
      </c>
      <c r="B448" s="63" t="s">
        <v>45</v>
      </c>
      <c r="C448" s="62">
        <v>2020</v>
      </c>
      <c r="D448" s="62">
        <v>132</v>
      </c>
      <c r="E448" s="63" t="s">
        <v>19</v>
      </c>
      <c r="F448" s="62">
        <v>329</v>
      </c>
      <c r="G448" s="63" t="s">
        <v>22</v>
      </c>
      <c r="H448" s="63" t="s">
        <v>21</v>
      </c>
      <c r="I448" s="62">
        <v>100</v>
      </c>
      <c r="J448" s="62">
        <v>100</v>
      </c>
      <c r="K448" s="69">
        <v>80.7</v>
      </c>
      <c r="L448" s="67">
        <f t="shared" si="18"/>
        <v>80.7</v>
      </c>
      <c r="M448" s="69">
        <v>80.7</v>
      </c>
      <c r="N448" s="67">
        <f t="shared" si="19"/>
        <v>80.7</v>
      </c>
      <c r="O448" s="65">
        <v>209.70863357882101</v>
      </c>
      <c r="P448" s="65">
        <v>186.4640292</v>
      </c>
      <c r="Q448" s="8">
        <f t="shared" si="20"/>
        <v>16923.486729810855</v>
      </c>
    </row>
    <row r="449" spans="1:17" x14ac:dyDescent="0.35">
      <c r="A449" s="62">
        <v>962986633</v>
      </c>
      <c r="B449" s="63" t="s">
        <v>45</v>
      </c>
      <c r="C449" s="62">
        <v>2020</v>
      </c>
      <c r="D449" s="62">
        <v>132</v>
      </c>
      <c r="E449" s="63" t="s">
        <v>19</v>
      </c>
      <c r="F449" s="62">
        <v>243</v>
      </c>
      <c r="G449" s="63" t="s">
        <v>22</v>
      </c>
      <c r="H449" s="63" t="s">
        <v>21</v>
      </c>
      <c r="I449" s="62">
        <v>100</v>
      </c>
      <c r="J449" s="62">
        <v>100</v>
      </c>
      <c r="K449" s="69">
        <v>6</v>
      </c>
      <c r="L449" s="67">
        <f t="shared" si="18"/>
        <v>6</v>
      </c>
      <c r="M449" s="69">
        <v>6</v>
      </c>
      <c r="N449" s="67">
        <f t="shared" si="19"/>
        <v>6</v>
      </c>
      <c r="O449" s="65">
        <v>204.51809085322401</v>
      </c>
      <c r="P449" s="65">
        <v>181.95051380000001</v>
      </c>
      <c r="Q449" s="8">
        <f t="shared" si="20"/>
        <v>1227.1085451193439</v>
      </c>
    </row>
    <row r="450" spans="1:17" x14ac:dyDescent="0.35">
      <c r="A450" s="62">
        <v>962986633</v>
      </c>
      <c r="B450" s="63" t="s">
        <v>45</v>
      </c>
      <c r="C450" s="62">
        <v>2020</v>
      </c>
      <c r="D450" s="62">
        <v>132</v>
      </c>
      <c r="E450" s="63" t="s">
        <v>19</v>
      </c>
      <c r="F450" s="62">
        <v>120</v>
      </c>
      <c r="G450" s="63" t="s">
        <v>22</v>
      </c>
      <c r="H450" s="63" t="s">
        <v>21</v>
      </c>
      <c r="I450" s="62">
        <v>0</v>
      </c>
      <c r="J450" s="62">
        <v>0</v>
      </c>
      <c r="K450" s="69">
        <v>30.4</v>
      </c>
      <c r="L450" s="67">
        <f t="shared" si="18"/>
        <v>0</v>
      </c>
      <c r="M450" s="69">
        <v>30.4</v>
      </c>
      <c r="N450" s="67">
        <f t="shared" si="19"/>
        <v>0</v>
      </c>
      <c r="O450" s="65">
        <v>194.43936711420099</v>
      </c>
      <c r="P450" s="65">
        <v>173.18640619999999</v>
      </c>
      <c r="Q450" s="8">
        <f t="shared" si="20"/>
        <v>0</v>
      </c>
    </row>
    <row r="451" spans="1:17" x14ac:dyDescent="0.35">
      <c r="A451" s="62">
        <v>962986633</v>
      </c>
      <c r="B451" s="63" t="s">
        <v>45</v>
      </c>
      <c r="C451" s="62">
        <v>2020</v>
      </c>
      <c r="D451" s="62">
        <v>132</v>
      </c>
      <c r="E451" s="63" t="s">
        <v>23</v>
      </c>
      <c r="F451" s="62">
        <v>150</v>
      </c>
      <c r="G451" s="63" t="s">
        <v>22</v>
      </c>
      <c r="H451" s="63" t="s">
        <v>21</v>
      </c>
      <c r="I451" s="62">
        <v>100</v>
      </c>
      <c r="J451" s="62">
        <v>100</v>
      </c>
      <c r="K451" s="69">
        <v>12</v>
      </c>
      <c r="L451" s="67">
        <f t="shared" ref="L451:L514" si="21">K451*0.5*(I451/100+J451/100)</f>
        <v>12</v>
      </c>
      <c r="M451" s="69">
        <v>12</v>
      </c>
      <c r="N451" s="67">
        <f t="shared" ref="N451:N514" si="22">M451*0.5*(I451/100+J451/100)</f>
        <v>12</v>
      </c>
      <c r="O451" s="65">
        <v>133.43078154217099</v>
      </c>
      <c r="P451" s="65">
        <v>120.3311144</v>
      </c>
      <c r="Q451" s="8">
        <f t="shared" ref="Q451:Q514" si="23">(L451-N451)*P451+(N451*O451)</f>
        <v>1601.169378506052</v>
      </c>
    </row>
    <row r="452" spans="1:17" x14ac:dyDescent="0.35">
      <c r="A452" s="62">
        <v>962986633</v>
      </c>
      <c r="B452" s="63" t="s">
        <v>45</v>
      </c>
      <c r="C452" s="62">
        <v>2020</v>
      </c>
      <c r="D452" s="62">
        <v>132</v>
      </c>
      <c r="E452" s="63" t="s">
        <v>23</v>
      </c>
      <c r="F452" s="62">
        <v>95</v>
      </c>
      <c r="G452" s="63" t="s">
        <v>22</v>
      </c>
      <c r="H452" s="63" t="s">
        <v>21</v>
      </c>
      <c r="I452" s="62">
        <v>100</v>
      </c>
      <c r="J452" s="62">
        <v>100</v>
      </c>
      <c r="K452" s="69">
        <v>1.8</v>
      </c>
      <c r="L452" s="67">
        <f t="shared" si="21"/>
        <v>1.8</v>
      </c>
      <c r="M452" s="69">
        <v>1.8</v>
      </c>
      <c r="N452" s="67">
        <f t="shared" si="22"/>
        <v>1.8</v>
      </c>
      <c r="O452" s="65">
        <v>127.495322353029</v>
      </c>
      <c r="P452" s="65">
        <v>115.16984549999999</v>
      </c>
      <c r="Q452" s="8">
        <f t="shared" si="23"/>
        <v>229.4915802354522</v>
      </c>
    </row>
    <row r="453" spans="1:17" x14ac:dyDescent="0.35">
      <c r="A453" s="62">
        <v>962986633</v>
      </c>
      <c r="B453" s="63" t="s">
        <v>45</v>
      </c>
      <c r="C453" s="62">
        <v>2020</v>
      </c>
      <c r="D453" s="62">
        <v>66</v>
      </c>
      <c r="E453" s="63" t="s">
        <v>23</v>
      </c>
      <c r="F453" s="62">
        <v>95</v>
      </c>
      <c r="G453" s="63" t="s">
        <v>22</v>
      </c>
      <c r="H453" s="63" t="s">
        <v>21</v>
      </c>
      <c r="I453" s="62">
        <v>0</v>
      </c>
      <c r="J453" s="62">
        <v>0</v>
      </c>
      <c r="K453" s="69">
        <v>23.8</v>
      </c>
      <c r="L453" s="67">
        <f t="shared" si="21"/>
        <v>0</v>
      </c>
      <c r="M453" s="69">
        <v>23.8</v>
      </c>
      <c r="N453" s="67">
        <f t="shared" si="22"/>
        <v>0</v>
      </c>
      <c r="O453" s="65">
        <v>108.76550906947701</v>
      </c>
      <c r="P453" s="65">
        <v>98.687399189999994</v>
      </c>
      <c r="Q453" s="8">
        <f t="shared" si="23"/>
        <v>0</v>
      </c>
    </row>
    <row r="454" spans="1:17" x14ac:dyDescent="0.35">
      <c r="A454" s="62">
        <v>962986633</v>
      </c>
      <c r="B454" s="63" t="s">
        <v>45</v>
      </c>
      <c r="C454" s="62">
        <v>2020</v>
      </c>
      <c r="D454" s="62">
        <v>66</v>
      </c>
      <c r="E454" s="63" t="s">
        <v>23</v>
      </c>
      <c r="F454" s="62">
        <v>70</v>
      </c>
      <c r="G454" s="63" t="s">
        <v>22</v>
      </c>
      <c r="H454" s="63" t="s">
        <v>21</v>
      </c>
      <c r="I454" s="62">
        <v>100</v>
      </c>
      <c r="J454" s="62">
        <v>100</v>
      </c>
      <c r="K454" s="69">
        <v>12.8</v>
      </c>
      <c r="L454" s="67">
        <f t="shared" si="21"/>
        <v>12.8</v>
      </c>
      <c r="M454" s="69">
        <v>12.8</v>
      </c>
      <c r="N454" s="67">
        <f t="shared" si="22"/>
        <v>12.8</v>
      </c>
      <c r="O454" s="65">
        <v>106.447543797393</v>
      </c>
      <c r="P454" s="65">
        <v>96.671777219999996</v>
      </c>
      <c r="Q454" s="8">
        <f t="shared" si="23"/>
        <v>1362.5285606066304</v>
      </c>
    </row>
    <row r="455" spans="1:17" x14ac:dyDescent="0.35">
      <c r="A455" s="62">
        <v>962986633</v>
      </c>
      <c r="B455" s="63" t="s">
        <v>45</v>
      </c>
      <c r="C455" s="62">
        <v>2020</v>
      </c>
      <c r="D455" s="62">
        <v>24</v>
      </c>
      <c r="E455" s="63" t="s">
        <v>23</v>
      </c>
      <c r="F455" s="62">
        <v>50</v>
      </c>
      <c r="G455" s="63" t="s">
        <v>22</v>
      </c>
      <c r="H455" s="63" t="s">
        <v>21</v>
      </c>
      <c r="I455" s="62">
        <v>100</v>
      </c>
      <c r="J455" s="62">
        <v>100</v>
      </c>
      <c r="K455" s="69">
        <v>18.7</v>
      </c>
      <c r="L455" s="67">
        <f t="shared" si="21"/>
        <v>18.7</v>
      </c>
      <c r="M455" s="75"/>
      <c r="N455" s="67">
        <f t="shared" si="22"/>
        <v>0</v>
      </c>
      <c r="O455" s="65">
        <v>62.611207633851301</v>
      </c>
      <c r="P455" s="65">
        <v>62.611207630000003</v>
      </c>
      <c r="Q455" s="8">
        <f t="shared" si="23"/>
        <v>1170.8295826809999</v>
      </c>
    </row>
    <row r="456" spans="1:17" x14ac:dyDescent="0.35">
      <c r="A456" s="62">
        <v>962986633</v>
      </c>
      <c r="B456" s="63" t="s">
        <v>45</v>
      </c>
      <c r="C456" s="62">
        <v>2020</v>
      </c>
      <c r="D456" s="62">
        <v>24</v>
      </c>
      <c r="E456" s="63" t="s">
        <v>23</v>
      </c>
      <c r="F456" s="62">
        <v>25</v>
      </c>
      <c r="G456" s="63" t="s">
        <v>22</v>
      </c>
      <c r="H456" s="63" t="s">
        <v>21</v>
      </c>
      <c r="I456" s="62">
        <v>100</v>
      </c>
      <c r="J456" s="62">
        <v>100</v>
      </c>
      <c r="K456" s="69">
        <v>6.4</v>
      </c>
      <c r="L456" s="67">
        <f t="shared" si="21"/>
        <v>6.4</v>
      </c>
      <c r="M456" s="75"/>
      <c r="N456" s="67">
        <f t="shared" si="22"/>
        <v>0</v>
      </c>
      <c r="O456" s="65">
        <v>56.510496297927403</v>
      </c>
      <c r="P456" s="65">
        <v>57.5104963</v>
      </c>
      <c r="Q456" s="8">
        <f t="shared" si="23"/>
        <v>368.06717632000004</v>
      </c>
    </row>
    <row r="457" spans="1:17" x14ac:dyDescent="0.35">
      <c r="A457" s="62">
        <v>923819177</v>
      </c>
      <c r="B457" s="63" t="s">
        <v>386</v>
      </c>
      <c r="C457" s="62">
        <v>2020</v>
      </c>
      <c r="D457" s="62">
        <v>66</v>
      </c>
      <c r="E457" s="63" t="s">
        <v>23</v>
      </c>
      <c r="F457" s="62">
        <v>70</v>
      </c>
      <c r="G457" s="63" t="s">
        <v>22</v>
      </c>
      <c r="H457" s="63" t="s">
        <v>21</v>
      </c>
      <c r="I457" s="62">
        <v>100</v>
      </c>
      <c r="J457" s="62">
        <v>100</v>
      </c>
      <c r="K457" s="69">
        <v>10</v>
      </c>
      <c r="L457" s="67">
        <f t="shared" si="21"/>
        <v>10</v>
      </c>
      <c r="M457" s="75"/>
      <c r="N457" s="67">
        <f t="shared" si="22"/>
        <v>0</v>
      </c>
      <c r="O457" s="65">
        <v>96.671777215124294</v>
      </c>
      <c r="P457" s="65">
        <v>96.671777219999996</v>
      </c>
      <c r="Q457" s="8">
        <f t="shared" si="23"/>
        <v>966.7177721999999</v>
      </c>
    </row>
    <row r="458" spans="1:17" x14ac:dyDescent="0.35">
      <c r="A458" s="62">
        <v>978631029</v>
      </c>
      <c r="B458" s="63" t="s">
        <v>387</v>
      </c>
      <c r="C458" s="62">
        <v>2020</v>
      </c>
      <c r="D458" s="62">
        <v>132</v>
      </c>
      <c r="E458" s="63" t="s">
        <v>23</v>
      </c>
      <c r="F458" s="62">
        <v>329</v>
      </c>
      <c r="G458" s="63" t="s">
        <v>20</v>
      </c>
      <c r="H458" s="63" t="s">
        <v>21</v>
      </c>
      <c r="I458" s="62">
        <v>100</v>
      </c>
      <c r="J458" s="62">
        <v>100</v>
      </c>
      <c r="K458" s="69">
        <v>40.4</v>
      </c>
      <c r="L458" s="67">
        <f t="shared" si="21"/>
        <v>40.4</v>
      </c>
      <c r="M458" s="69">
        <v>2.2000000000000002</v>
      </c>
      <c r="N458" s="67">
        <f t="shared" si="22"/>
        <v>2.2000000000000002</v>
      </c>
      <c r="O458" s="65">
        <v>173.47436887576899</v>
      </c>
      <c r="P458" s="65">
        <v>159.576932</v>
      </c>
      <c r="Q458" s="8">
        <f t="shared" si="23"/>
        <v>6477.4824139266912</v>
      </c>
    </row>
    <row r="459" spans="1:17" x14ac:dyDescent="0.35">
      <c r="A459" s="62">
        <v>978631029</v>
      </c>
      <c r="B459" s="63" t="s">
        <v>387</v>
      </c>
      <c r="C459" s="62">
        <v>2020</v>
      </c>
      <c r="D459" s="62">
        <v>132</v>
      </c>
      <c r="E459" s="63" t="s">
        <v>19</v>
      </c>
      <c r="F459" s="62">
        <v>481</v>
      </c>
      <c r="G459" s="63" t="s">
        <v>22</v>
      </c>
      <c r="H459" s="63" t="s">
        <v>21</v>
      </c>
      <c r="I459" s="62">
        <v>100</v>
      </c>
      <c r="J459" s="62">
        <v>100</v>
      </c>
      <c r="K459" s="69">
        <v>36.537999999999997</v>
      </c>
      <c r="L459" s="67">
        <f t="shared" si="21"/>
        <v>36.537999999999997</v>
      </c>
      <c r="M459" s="69">
        <v>36.53</v>
      </c>
      <c r="N459" s="67">
        <f t="shared" si="22"/>
        <v>36.53</v>
      </c>
      <c r="O459" s="65">
        <v>226.23338554468401</v>
      </c>
      <c r="P459" s="65">
        <v>200.8333787</v>
      </c>
      <c r="Q459" s="8">
        <f t="shared" si="23"/>
        <v>8265.9122409769061</v>
      </c>
    </row>
    <row r="460" spans="1:17" x14ac:dyDescent="0.35">
      <c r="A460" s="62">
        <v>978631029</v>
      </c>
      <c r="B460" s="63" t="s">
        <v>387</v>
      </c>
      <c r="C460" s="62">
        <v>2020</v>
      </c>
      <c r="D460" s="62">
        <v>132</v>
      </c>
      <c r="E460" s="63" t="s">
        <v>19</v>
      </c>
      <c r="F460" s="62">
        <v>150</v>
      </c>
      <c r="G460" s="63" t="s">
        <v>22</v>
      </c>
      <c r="H460" s="63" t="s">
        <v>21</v>
      </c>
      <c r="I460" s="62">
        <v>100</v>
      </c>
      <c r="J460" s="62">
        <v>100</v>
      </c>
      <c r="K460" s="69">
        <v>64.808000000000007</v>
      </c>
      <c r="L460" s="67">
        <f t="shared" si="21"/>
        <v>64.808000000000007</v>
      </c>
      <c r="M460" s="69">
        <v>64.808000000000007</v>
      </c>
      <c r="N460" s="67">
        <f t="shared" si="22"/>
        <v>64.808000000000007</v>
      </c>
      <c r="O460" s="65">
        <v>199.47872898371301</v>
      </c>
      <c r="P460" s="65">
        <v>177.56845999999999</v>
      </c>
      <c r="Q460" s="8">
        <f t="shared" si="23"/>
        <v>12927.817467976474</v>
      </c>
    </row>
    <row r="461" spans="1:17" x14ac:dyDescent="0.35">
      <c r="A461" s="62">
        <v>978631029</v>
      </c>
      <c r="B461" s="63" t="s">
        <v>387</v>
      </c>
      <c r="C461" s="62">
        <v>2020</v>
      </c>
      <c r="D461" s="62">
        <v>132</v>
      </c>
      <c r="E461" s="63" t="s">
        <v>23</v>
      </c>
      <c r="F461" s="62">
        <v>243</v>
      </c>
      <c r="G461" s="63" t="s">
        <v>22</v>
      </c>
      <c r="H461" s="63" t="s">
        <v>21</v>
      </c>
      <c r="I461" s="62">
        <v>100</v>
      </c>
      <c r="J461" s="62">
        <v>100</v>
      </c>
      <c r="K461" s="69">
        <v>44.6</v>
      </c>
      <c r="L461" s="67">
        <f t="shared" si="21"/>
        <v>44.6</v>
      </c>
      <c r="M461" s="69">
        <v>4.4000000000000004</v>
      </c>
      <c r="N461" s="67">
        <f t="shared" si="22"/>
        <v>4.4000000000000004</v>
      </c>
      <c r="O461" s="65">
        <v>136.44370498843699</v>
      </c>
      <c r="P461" s="65">
        <v>122.9510478</v>
      </c>
      <c r="Q461" s="8">
        <f t="shared" si="23"/>
        <v>5542.9844235091232</v>
      </c>
    </row>
    <row r="462" spans="1:17" x14ac:dyDescent="0.35">
      <c r="A462" s="62">
        <v>978631029</v>
      </c>
      <c r="B462" s="63" t="s">
        <v>387</v>
      </c>
      <c r="C462" s="62">
        <v>2020</v>
      </c>
      <c r="D462" s="62">
        <v>132</v>
      </c>
      <c r="E462" s="63" t="s">
        <v>23</v>
      </c>
      <c r="F462" s="62">
        <v>150</v>
      </c>
      <c r="G462" s="63" t="s">
        <v>22</v>
      </c>
      <c r="H462" s="63" t="s">
        <v>21</v>
      </c>
      <c r="I462" s="62">
        <v>100</v>
      </c>
      <c r="J462" s="62">
        <v>100</v>
      </c>
      <c r="K462" s="69">
        <v>139.39400000000001</v>
      </c>
      <c r="L462" s="67">
        <f t="shared" si="21"/>
        <v>139.39400000000001</v>
      </c>
      <c r="M462" s="69">
        <v>10.8</v>
      </c>
      <c r="N462" s="67">
        <f t="shared" si="22"/>
        <v>10.8</v>
      </c>
      <c r="O462" s="65">
        <v>133.43078154217099</v>
      </c>
      <c r="P462" s="65">
        <v>120.3311144</v>
      </c>
      <c r="Q462" s="8">
        <f t="shared" si="23"/>
        <v>16914.911765809047</v>
      </c>
    </row>
    <row r="463" spans="1:17" x14ac:dyDescent="0.35">
      <c r="A463" s="62">
        <v>978631029</v>
      </c>
      <c r="B463" s="63" t="s">
        <v>387</v>
      </c>
      <c r="C463" s="62">
        <v>2020</v>
      </c>
      <c r="D463" s="62">
        <v>132</v>
      </c>
      <c r="E463" s="63" t="s">
        <v>23</v>
      </c>
      <c r="F463" s="62">
        <v>120</v>
      </c>
      <c r="G463" s="63" t="s">
        <v>22</v>
      </c>
      <c r="H463" s="63" t="s">
        <v>21</v>
      </c>
      <c r="I463" s="62">
        <v>100</v>
      </c>
      <c r="J463" s="62">
        <v>100</v>
      </c>
      <c r="K463" s="69">
        <v>69.650999999999996</v>
      </c>
      <c r="L463" s="67">
        <f t="shared" si="21"/>
        <v>69.650999999999996</v>
      </c>
      <c r="M463" s="69">
        <v>5.2519999999999998</v>
      </c>
      <c r="N463" s="67">
        <f t="shared" si="22"/>
        <v>5.2519999999999998</v>
      </c>
      <c r="O463" s="65">
        <v>130.41785809590601</v>
      </c>
      <c r="P463" s="65">
        <v>117.711181</v>
      </c>
      <c r="Q463" s="8">
        <f t="shared" si="23"/>
        <v>8265.4369359386983</v>
      </c>
    </row>
    <row r="464" spans="1:17" x14ac:dyDescent="0.35">
      <c r="A464" s="62">
        <v>978631029</v>
      </c>
      <c r="B464" s="63" t="s">
        <v>387</v>
      </c>
      <c r="C464" s="62">
        <v>2020</v>
      </c>
      <c r="D464" s="62">
        <v>132</v>
      </c>
      <c r="E464" s="63" t="s">
        <v>23</v>
      </c>
      <c r="F464" s="62">
        <v>120</v>
      </c>
      <c r="G464" s="63" t="s">
        <v>22</v>
      </c>
      <c r="H464" s="63" t="s">
        <v>24</v>
      </c>
      <c r="I464" s="62">
        <v>100</v>
      </c>
      <c r="J464" s="62">
        <v>100</v>
      </c>
      <c r="K464" s="69">
        <v>12.765000000000001</v>
      </c>
      <c r="L464" s="67">
        <f t="shared" si="21"/>
        <v>12.765000000000001</v>
      </c>
      <c r="M464" s="69">
        <v>12.76</v>
      </c>
      <c r="N464" s="67">
        <f t="shared" si="22"/>
        <v>12.76</v>
      </c>
      <c r="O464" s="65">
        <v>143.124535238851</v>
      </c>
      <c r="P464" s="65">
        <v>143.1245352</v>
      </c>
      <c r="Q464" s="8">
        <f t="shared" si="23"/>
        <v>1826.9846923237387</v>
      </c>
    </row>
    <row r="465" spans="1:17" x14ac:dyDescent="0.35">
      <c r="A465" s="62">
        <v>978631029</v>
      </c>
      <c r="B465" s="63" t="s">
        <v>387</v>
      </c>
      <c r="C465" s="62">
        <v>2020</v>
      </c>
      <c r="D465" s="62">
        <v>132</v>
      </c>
      <c r="E465" s="63" t="s">
        <v>19</v>
      </c>
      <c r="F465" s="62">
        <v>430</v>
      </c>
      <c r="G465" s="63" t="s">
        <v>20</v>
      </c>
      <c r="H465" s="63" t="s">
        <v>21</v>
      </c>
      <c r="I465" s="62">
        <v>100</v>
      </c>
      <c r="J465" s="62">
        <v>100</v>
      </c>
      <c r="K465" s="69">
        <v>7.1840000000000002</v>
      </c>
      <c r="L465" s="67">
        <f t="shared" si="21"/>
        <v>7.1840000000000002</v>
      </c>
      <c r="M465" s="69">
        <v>7.18</v>
      </c>
      <c r="N465" s="67">
        <f t="shared" si="22"/>
        <v>7.18</v>
      </c>
      <c r="O465" s="65">
        <v>254.94180707920901</v>
      </c>
      <c r="P465" s="65">
        <v>254.94180710000001</v>
      </c>
      <c r="Q465" s="8">
        <f t="shared" si="23"/>
        <v>1831.5019420571207</v>
      </c>
    </row>
    <row r="466" spans="1:17" x14ac:dyDescent="0.35">
      <c r="A466" s="62">
        <v>978631029</v>
      </c>
      <c r="B466" s="63" t="s">
        <v>387</v>
      </c>
      <c r="C466" s="62">
        <v>2020</v>
      </c>
      <c r="D466" s="62">
        <v>132</v>
      </c>
      <c r="E466" s="63" t="s">
        <v>19</v>
      </c>
      <c r="F466" s="62">
        <v>481</v>
      </c>
      <c r="G466" s="63" t="s">
        <v>22</v>
      </c>
      <c r="H466" s="63" t="s">
        <v>21</v>
      </c>
      <c r="I466" s="62">
        <v>100</v>
      </c>
      <c r="J466" s="62">
        <v>100</v>
      </c>
      <c r="K466" s="69">
        <v>7.3860000000000001</v>
      </c>
      <c r="L466" s="67">
        <f t="shared" si="21"/>
        <v>7.3860000000000001</v>
      </c>
      <c r="M466" s="69">
        <v>7.38</v>
      </c>
      <c r="N466" s="67">
        <f t="shared" si="22"/>
        <v>7.38</v>
      </c>
      <c r="O466" s="65">
        <v>200.83337873450799</v>
      </c>
      <c r="P466" s="65">
        <v>200.8333787</v>
      </c>
      <c r="Q466" s="8">
        <f t="shared" si="23"/>
        <v>1483.3553353328691</v>
      </c>
    </row>
    <row r="467" spans="1:17" x14ac:dyDescent="0.35">
      <c r="A467" s="62">
        <v>978631029</v>
      </c>
      <c r="B467" s="63" t="s">
        <v>387</v>
      </c>
      <c r="C467" s="62">
        <v>2020</v>
      </c>
      <c r="D467" s="62">
        <v>132</v>
      </c>
      <c r="E467" s="63" t="s">
        <v>19</v>
      </c>
      <c r="F467" s="62">
        <v>430</v>
      </c>
      <c r="G467" s="63" t="s">
        <v>22</v>
      </c>
      <c r="H467" s="63" t="s">
        <v>21</v>
      </c>
      <c r="I467" s="62">
        <v>100</v>
      </c>
      <c r="J467" s="62">
        <v>100</v>
      </c>
      <c r="K467" s="69">
        <v>11.4</v>
      </c>
      <c r="L467" s="67">
        <f t="shared" si="21"/>
        <v>11.4</v>
      </c>
      <c r="M467" s="69">
        <v>11.4</v>
      </c>
      <c r="N467" s="67">
        <f t="shared" si="22"/>
        <v>11.4</v>
      </c>
      <c r="O467" s="65">
        <v>195.90133857719201</v>
      </c>
      <c r="P467" s="65">
        <v>195.9013386</v>
      </c>
      <c r="Q467" s="8">
        <f t="shared" si="23"/>
        <v>2233.275259779989</v>
      </c>
    </row>
    <row r="468" spans="1:17" x14ac:dyDescent="0.35">
      <c r="A468" s="62">
        <v>978631029</v>
      </c>
      <c r="B468" s="63" t="s">
        <v>387</v>
      </c>
      <c r="C468" s="62">
        <v>2020</v>
      </c>
      <c r="D468" s="62">
        <v>132</v>
      </c>
      <c r="E468" s="63" t="s">
        <v>23</v>
      </c>
      <c r="F468" s="62">
        <v>329</v>
      </c>
      <c r="G468" s="63" t="s">
        <v>22</v>
      </c>
      <c r="H468" s="63" t="s">
        <v>21</v>
      </c>
      <c r="I468" s="62">
        <v>100</v>
      </c>
      <c r="J468" s="62">
        <v>100</v>
      </c>
      <c r="K468" s="69">
        <v>1.661</v>
      </c>
      <c r="L468" s="67">
        <f t="shared" si="21"/>
        <v>1.661</v>
      </c>
      <c r="M468" s="69">
        <v>1.66</v>
      </c>
      <c r="N468" s="67">
        <f t="shared" si="22"/>
        <v>1.66</v>
      </c>
      <c r="O468" s="65">
        <v>125.649579250513</v>
      </c>
      <c r="P468" s="65">
        <v>125.6495793</v>
      </c>
      <c r="Q468" s="8">
        <f t="shared" si="23"/>
        <v>208.70395113515158</v>
      </c>
    </row>
    <row r="469" spans="1:17" x14ac:dyDescent="0.35">
      <c r="A469" s="62">
        <v>978631029</v>
      </c>
      <c r="B469" s="63" t="s">
        <v>387</v>
      </c>
      <c r="C469" s="62">
        <v>2020</v>
      </c>
      <c r="D469" s="62">
        <v>132</v>
      </c>
      <c r="E469" s="63" t="s">
        <v>23</v>
      </c>
      <c r="F469" s="62">
        <v>120</v>
      </c>
      <c r="G469" s="63" t="s">
        <v>22</v>
      </c>
      <c r="H469" s="63" t="s">
        <v>21</v>
      </c>
      <c r="I469" s="62">
        <v>100</v>
      </c>
      <c r="J469" s="62">
        <v>100</v>
      </c>
      <c r="K469" s="69">
        <v>30.768000000000001</v>
      </c>
      <c r="L469" s="67">
        <f t="shared" si="21"/>
        <v>30.768000000000001</v>
      </c>
      <c r="M469" s="69">
        <v>18.059999999999999</v>
      </c>
      <c r="N469" s="67">
        <f t="shared" si="22"/>
        <v>18.059999999999999</v>
      </c>
      <c r="O469" s="65">
        <v>117.711180952962</v>
      </c>
      <c r="P469" s="65">
        <v>117.711181</v>
      </c>
      <c r="Q469" s="8">
        <f t="shared" si="23"/>
        <v>3621.7376161584934</v>
      </c>
    </row>
    <row r="470" spans="1:17" x14ac:dyDescent="0.35">
      <c r="A470" s="62">
        <v>978631029</v>
      </c>
      <c r="B470" s="63" t="s">
        <v>387</v>
      </c>
      <c r="C470" s="62">
        <v>2020</v>
      </c>
      <c r="D470" s="62">
        <v>132</v>
      </c>
      <c r="E470" s="63" t="s">
        <v>23</v>
      </c>
      <c r="F470" s="62">
        <v>95</v>
      </c>
      <c r="G470" s="63" t="s">
        <v>22</v>
      </c>
      <c r="H470" s="63" t="s">
        <v>21</v>
      </c>
      <c r="I470" s="62">
        <v>100</v>
      </c>
      <c r="J470" s="62">
        <v>100</v>
      </c>
      <c r="K470" s="69">
        <v>0.379</v>
      </c>
      <c r="L470" s="67">
        <f t="shared" si="21"/>
        <v>0.379</v>
      </c>
      <c r="M470" s="75"/>
      <c r="N470" s="67">
        <f t="shared" si="22"/>
        <v>0</v>
      </c>
      <c r="O470" s="65">
        <v>115.169845524373</v>
      </c>
      <c r="P470" s="65">
        <v>115.16984549999999</v>
      </c>
      <c r="Q470" s="8">
        <f t="shared" si="23"/>
        <v>43.649371444499998</v>
      </c>
    </row>
    <row r="471" spans="1:17" x14ac:dyDescent="0.35">
      <c r="A471" s="62">
        <v>978631029</v>
      </c>
      <c r="B471" s="63" t="s">
        <v>387</v>
      </c>
      <c r="C471" s="62">
        <v>2020</v>
      </c>
      <c r="D471" s="62">
        <v>66</v>
      </c>
      <c r="E471" s="63" t="s">
        <v>23</v>
      </c>
      <c r="F471" s="62">
        <v>150</v>
      </c>
      <c r="G471" s="63" t="s">
        <v>20</v>
      </c>
      <c r="H471" s="63" t="s">
        <v>24</v>
      </c>
      <c r="I471" s="62">
        <v>100</v>
      </c>
      <c r="J471" s="62">
        <v>100</v>
      </c>
      <c r="K471" s="69">
        <v>8.41</v>
      </c>
      <c r="L471" s="67">
        <f t="shared" si="21"/>
        <v>8.41</v>
      </c>
      <c r="M471" s="69">
        <v>2</v>
      </c>
      <c r="N471" s="67">
        <f t="shared" si="22"/>
        <v>2</v>
      </c>
      <c r="O471" s="65">
        <v>161.302401242831</v>
      </c>
      <c r="P471" s="65">
        <v>150.6105345</v>
      </c>
      <c r="Q471" s="8">
        <f t="shared" si="23"/>
        <v>1288.0183286306619</v>
      </c>
    </row>
    <row r="472" spans="1:17" x14ac:dyDescent="0.35">
      <c r="A472" s="62">
        <v>978631029</v>
      </c>
      <c r="B472" s="63" t="s">
        <v>387</v>
      </c>
      <c r="C472" s="62">
        <v>2020</v>
      </c>
      <c r="D472" s="62">
        <v>66</v>
      </c>
      <c r="E472" s="63" t="s">
        <v>19</v>
      </c>
      <c r="F472" s="62">
        <v>243</v>
      </c>
      <c r="G472" s="63" t="s">
        <v>20</v>
      </c>
      <c r="H472" s="63" t="s">
        <v>21</v>
      </c>
      <c r="I472" s="62">
        <v>100</v>
      </c>
      <c r="J472" s="62">
        <v>100</v>
      </c>
      <c r="K472" s="69">
        <v>9.7929999999999993</v>
      </c>
      <c r="L472" s="67">
        <f t="shared" si="21"/>
        <v>9.7929999999999993</v>
      </c>
      <c r="M472" s="69">
        <v>9.7899999999999991</v>
      </c>
      <c r="N472" s="67">
        <f t="shared" si="22"/>
        <v>9.7899999999999991</v>
      </c>
      <c r="O472" s="65">
        <v>224.27524428346899</v>
      </c>
      <c r="P472" s="65">
        <v>204.99771989999999</v>
      </c>
      <c r="Q472" s="8">
        <f t="shared" si="23"/>
        <v>2196.2696346948615</v>
      </c>
    </row>
    <row r="473" spans="1:17" x14ac:dyDescent="0.35">
      <c r="A473" s="62">
        <v>978631029</v>
      </c>
      <c r="B473" s="63" t="s">
        <v>387</v>
      </c>
      <c r="C473" s="62">
        <v>2020</v>
      </c>
      <c r="D473" s="62">
        <v>66</v>
      </c>
      <c r="E473" s="63" t="s">
        <v>23</v>
      </c>
      <c r="F473" s="62">
        <v>150</v>
      </c>
      <c r="G473" s="63" t="s">
        <v>20</v>
      </c>
      <c r="H473" s="63" t="s">
        <v>21</v>
      </c>
      <c r="I473" s="62">
        <v>100</v>
      </c>
      <c r="J473" s="62">
        <v>100</v>
      </c>
      <c r="K473" s="69">
        <v>2.42</v>
      </c>
      <c r="L473" s="67">
        <f t="shared" si="21"/>
        <v>2.42</v>
      </c>
      <c r="M473" s="69">
        <v>2.42</v>
      </c>
      <c r="N473" s="67">
        <f t="shared" si="22"/>
        <v>2.42</v>
      </c>
      <c r="O473" s="65">
        <v>139.91866770235899</v>
      </c>
      <c r="P473" s="65">
        <v>129.2268009</v>
      </c>
      <c r="Q473" s="8">
        <f t="shared" si="23"/>
        <v>338.60317583970874</v>
      </c>
    </row>
    <row r="474" spans="1:17" x14ac:dyDescent="0.35">
      <c r="A474" s="62">
        <v>978631029</v>
      </c>
      <c r="B474" s="63" t="s">
        <v>387</v>
      </c>
      <c r="C474" s="62">
        <v>2020</v>
      </c>
      <c r="D474" s="62">
        <v>66</v>
      </c>
      <c r="E474" s="63" t="s">
        <v>19</v>
      </c>
      <c r="F474" s="62">
        <v>150</v>
      </c>
      <c r="G474" s="63" t="s">
        <v>22</v>
      </c>
      <c r="H474" s="63" t="s">
        <v>24</v>
      </c>
      <c r="I474" s="62">
        <v>100</v>
      </c>
      <c r="J474" s="62">
        <v>100</v>
      </c>
      <c r="K474" s="69">
        <v>4.2190000000000003</v>
      </c>
      <c r="L474" s="67">
        <f t="shared" si="21"/>
        <v>4.2190000000000003</v>
      </c>
      <c r="M474" s="69">
        <v>4.2190000000000003</v>
      </c>
      <c r="N474" s="67">
        <f t="shared" si="22"/>
        <v>4.2190000000000003</v>
      </c>
      <c r="O474" s="65">
        <v>210.92175029840101</v>
      </c>
      <c r="P474" s="65">
        <v>192.20570720000001</v>
      </c>
      <c r="Q474" s="8">
        <f t="shared" si="23"/>
        <v>889.87886450895394</v>
      </c>
    </row>
    <row r="475" spans="1:17" x14ac:dyDescent="0.35">
      <c r="A475" s="62">
        <v>978631029</v>
      </c>
      <c r="B475" s="63" t="s">
        <v>387</v>
      </c>
      <c r="C475" s="62">
        <v>2020</v>
      </c>
      <c r="D475" s="62">
        <v>66</v>
      </c>
      <c r="E475" s="63" t="s">
        <v>19</v>
      </c>
      <c r="F475" s="62">
        <v>329</v>
      </c>
      <c r="G475" s="63" t="s">
        <v>22</v>
      </c>
      <c r="H475" s="63" t="s">
        <v>21</v>
      </c>
      <c r="I475" s="62">
        <v>100</v>
      </c>
      <c r="J475" s="62">
        <v>100</v>
      </c>
      <c r="K475" s="69">
        <v>14.372999999999999</v>
      </c>
      <c r="L475" s="67">
        <f t="shared" si="21"/>
        <v>14.372999999999999</v>
      </c>
      <c r="M475" s="69">
        <v>14.36</v>
      </c>
      <c r="N475" s="67">
        <f t="shared" si="22"/>
        <v>14.36</v>
      </c>
      <c r="O475" s="65">
        <v>182.22818456917901</v>
      </c>
      <c r="P475" s="65">
        <v>162.3723344</v>
      </c>
      <c r="Q475" s="8">
        <f t="shared" si="23"/>
        <v>2618.9075707606103</v>
      </c>
    </row>
    <row r="476" spans="1:17" x14ac:dyDescent="0.35">
      <c r="A476" s="62">
        <v>978631029</v>
      </c>
      <c r="B476" s="63" t="s">
        <v>387</v>
      </c>
      <c r="C476" s="62">
        <v>2020</v>
      </c>
      <c r="D476" s="62">
        <v>66</v>
      </c>
      <c r="E476" s="63" t="s">
        <v>19</v>
      </c>
      <c r="F476" s="62">
        <v>243</v>
      </c>
      <c r="G476" s="63" t="s">
        <v>22</v>
      </c>
      <c r="H476" s="63" t="s">
        <v>21</v>
      </c>
      <c r="I476" s="62">
        <v>100</v>
      </c>
      <c r="J476" s="62">
        <v>100</v>
      </c>
      <c r="K476" s="69">
        <v>51.646000000000001</v>
      </c>
      <c r="L476" s="67">
        <f t="shared" si="21"/>
        <v>51.646000000000001</v>
      </c>
      <c r="M476" s="69">
        <v>51.997999999999998</v>
      </c>
      <c r="N476" s="67">
        <f t="shared" si="22"/>
        <v>51.997999999999998</v>
      </c>
      <c r="O476" s="65">
        <v>177.79435395066</v>
      </c>
      <c r="P476" s="65">
        <v>158.5168295</v>
      </c>
      <c r="Q476" s="8">
        <f t="shared" si="23"/>
        <v>9189.1528927424188</v>
      </c>
    </row>
    <row r="477" spans="1:17" x14ac:dyDescent="0.35">
      <c r="A477" s="62">
        <v>978631029</v>
      </c>
      <c r="B477" s="63" t="s">
        <v>387</v>
      </c>
      <c r="C477" s="62">
        <v>2020</v>
      </c>
      <c r="D477" s="62">
        <v>66</v>
      </c>
      <c r="E477" s="63" t="s">
        <v>19</v>
      </c>
      <c r="F477" s="62">
        <v>150</v>
      </c>
      <c r="G477" s="63" t="s">
        <v>22</v>
      </c>
      <c r="H477" s="63" t="s">
        <v>21</v>
      </c>
      <c r="I477" s="62">
        <v>100</v>
      </c>
      <c r="J477" s="62">
        <v>100</v>
      </c>
      <c r="K477" s="69">
        <v>9.1419999999999995</v>
      </c>
      <c r="L477" s="67">
        <f t="shared" si="21"/>
        <v>9.1419999999999995</v>
      </c>
      <c r="M477" s="69">
        <v>9.15</v>
      </c>
      <c r="N477" s="67">
        <f t="shared" si="22"/>
        <v>9.15</v>
      </c>
      <c r="O477" s="65">
        <v>173.489664029767</v>
      </c>
      <c r="P477" s="65">
        <v>154.7736209</v>
      </c>
      <c r="Q477" s="8">
        <f t="shared" si="23"/>
        <v>1586.1922369051679</v>
      </c>
    </row>
    <row r="478" spans="1:17" x14ac:dyDescent="0.35">
      <c r="A478" s="62">
        <v>978631029</v>
      </c>
      <c r="B478" s="63" t="s">
        <v>387</v>
      </c>
      <c r="C478" s="62">
        <v>2020</v>
      </c>
      <c r="D478" s="62">
        <v>66</v>
      </c>
      <c r="E478" s="63" t="s">
        <v>23</v>
      </c>
      <c r="F478" s="62">
        <v>329</v>
      </c>
      <c r="G478" s="63" t="s">
        <v>22</v>
      </c>
      <c r="H478" s="63" t="s">
        <v>21</v>
      </c>
      <c r="I478" s="62">
        <v>100</v>
      </c>
      <c r="J478" s="62">
        <v>100</v>
      </c>
      <c r="K478" s="69">
        <v>2.4E-2</v>
      </c>
      <c r="L478" s="67">
        <f t="shared" si="21"/>
        <v>2.4E-2</v>
      </c>
      <c r="M478" s="69">
        <v>2.4E-2</v>
      </c>
      <c r="N478" s="67">
        <f t="shared" si="22"/>
        <v>2.4E-2</v>
      </c>
      <c r="O478" s="65">
        <v>118.463011166832</v>
      </c>
      <c r="P478" s="65">
        <v>107.1200097</v>
      </c>
      <c r="Q478" s="8">
        <f t="shared" si="23"/>
        <v>2.843112268003968</v>
      </c>
    </row>
    <row r="479" spans="1:17" x14ac:dyDescent="0.35">
      <c r="A479" s="62">
        <v>978631029</v>
      </c>
      <c r="B479" s="63" t="s">
        <v>387</v>
      </c>
      <c r="C479" s="62">
        <v>2020</v>
      </c>
      <c r="D479" s="62">
        <v>66</v>
      </c>
      <c r="E479" s="63" t="s">
        <v>23</v>
      </c>
      <c r="F479" s="62">
        <v>243</v>
      </c>
      <c r="G479" s="63" t="s">
        <v>22</v>
      </c>
      <c r="H479" s="63" t="s">
        <v>21</v>
      </c>
      <c r="I479" s="62">
        <v>100</v>
      </c>
      <c r="J479" s="62">
        <v>100</v>
      </c>
      <c r="K479" s="69">
        <v>20.814</v>
      </c>
      <c r="L479" s="67">
        <f t="shared" si="21"/>
        <v>20.814</v>
      </c>
      <c r="M479" s="69">
        <v>3.742</v>
      </c>
      <c r="N479" s="67">
        <f t="shared" si="22"/>
        <v>3.742</v>
      </c>
      <c r="O479" s="65">
        <v>115.930107928963</v>
      </c>
      <c r="P479" s="65">
        <v>104.9174852</v>
      </c>
      <c r="Q479" s="8">
        <f t="shared" si="23"/>
        <v>2224.9617712045792</v>
      </c>
    </row>
    <row r="480" spans="1:17" x14ac:dyDescent="0.35">
      <c r="A480" s="62">
        <v>978631029</v>
      </c>
      <c r="B480" s="63" t="s">
        <v>387</v>
      </c>
      <c r="C480" s="62">
        <v>2020</v>
      </c>
      <c r="D480" s="62">
        <v>66</v>
      </c>
      <c r="E480" s="63" t="s">
        <v>23</v>
      </c>
      <c r="F480" s="62">
        <v>150</v>
      </c>
      <c r="G480" s="63" t="s">
        <v>22</v>
      </c>
      <c r="H480" s="63" t="s">
        <v>21</v>
      </c>
      <c r="I480" s="62">
        <v>100</v>
      </c>
      <c r="J480" s="62">
        <v>100</v>
      </c>
      <c r="K480" s="69">
        <v>105.03400000000001</v>
      </c>
      <c r="L480" s="67">
        <f t="shared" si="21"/>
        <v>105.03400000000001</v>
      </c>
      <c r="M480" s="69">
        <v>21.216999999999999</v>
      </c>
      <c r="N480" s="67">
        <f t="shared" si="22"/>
        <v>21.216999999999999</v>
      </c>
      <c r="O480" s="65">
        <v>113.470978571808</v>
      </c>
      <c r="P480" s="65">
        <v>102.7791118</v>
      </c>
      <c r="Q480" s="8">
        <f t="shared" si="23"/>
        <v>11022.150566098651</v>
      </c>
    </row>
    <row r="481" spans="1:17" x14ac:dyDescent="0.35">
      <c r="A481" s="62">
        <v>978631029</v>
      </c>
      <c r="B481" s="63" t="s">
        <v>387</v>
      </c>
      <c r="C481" s="62">
        <v>2020</v>
      </c>
      <c r="D481" s="62">
        <v>66</v>
      </c>
      <c r="E481" s="63" t="s">
        <v>23</v>
      </c>
      <c r="F481" s="62">
        <v>120</v>
      </c>
      <c r="G481" s="63" t="s">
        <v>22</v>
      </c>
      <c r="H481" s="63" t="s">
        <v>21</v>
      </c>
      <c r="I481" s="62">
        <v>100</v>
      </c>
      <c r="J481" s="62">
        <v>100</v>
      </c>
      <c r="K481" s="69">
        <v>53.359000000000002</v>
      </c>
      <c r="L481" s="67">
        <f t="shared" si="21"/>
        <v>53.359000000000002</v>
      </c>
      <c r="M481" s="69">
        <v>8.8689999999999998</v>
      </c>
      <c r="N481" s="67">
        <f t="shared" si="22"/>
        <v>8.8689999999999998</v>
      </c>
      <c r="O481" s="65">
        <v>111.083474341562</v>
      </c>
      <c r="P481" s="65">
        <v>100.70302119999999</v>
      </c>
      <c r="Q481" s="8">
        <f t="shared" si="23"/>
        <v>5465.4767471233126</v>
      </c>
    </row>
    <row r="482" spans="1:17" x14ac:dyDescent="0.35">
      <c r="A482" s="62">
        <v>978631029</v>
      </c>
      <c r="B482" s="63" t="s">
        <v>387</v>
      </c>
      <c r="C482" s="62">
        <v>2020</v>
      </c>
      <c r="D482" s="62">
        <v>66</v>
      </c>
      <c r="E482" s="63" t="s">
        <v>23</v>
      </c>
      <c r="F482" s="62">
        <v>95</v>
      </c>
      <c r="G482" s="63" t="s">
        <v>22</v>
      </c>
      <c r="H482" s="63" t="s">
        <v>21</v>
      </c>
      <c r="I482" s="62">
        <v>100</v>
      </c>
      <c r="J482" s="62">
        <v>100</v>
      </c>
      <c r="K482" s="69">
        <v>154.94499999999999</v>
      </c>
      <c r="L482" s="67">
        <f t="shared" si="21"/>
        <v>154.94499999999999</v>
      </c>
      <c r="M482" s="69">
        <v>30.475999999999999</v>
      </c>
      <c r="N482" s="67">
        <f t="shared" si="22"/>
        <v>30.475999999999999</v>
      </c>
      <c r="O482" s="65">
        <v>108.76550906947701</v>
      </c>
      <c r="P482" s="65">
        <v>98.687399189999994</v>
      </c>
      <c r="Q482" s="8">
        <f t="shared" si="23"/>
        <v>15598.259544181488</v>
      </c>
    </row>
    <row r="483" spans="1:17" x14ac:dyDescent="0.35">
      <c r="A483" s="62">
        <v>978631029</v>
      </c>
      <c r="B483" s="63" t="s">
        <v>387</v>
      </c>
      <c r="C483" s="62">
        <v>2020</v>
      </c>
      <c r="D483" s="62">
        <v>66</v>
      </c>
      <c r="E483" s="63" t="s">
        <v>23</v>
      </c>
      <c r="F483" s="62">
        <v>70</v>
      </c>
      <c r="G483" s="63" t="s">
        <v>22</v>
      </c>
      <c r="H483" s="63" t="s">
        <v>21</v>
      </c>
      <c r="I483" s="62">
        <v>0</v>
      </c>
      <c r="J483" s="62">
        <v>0</v>
      </c>
      <c r="K483" s="69">
        <v>0</v>
      </c>
      <c r="L483" s="67">
        <f t="shared" si="21"/>
        <v>0</v>
      </c>
      <c r="M483" s="69">
        <v>2.2000000000000002</v>
      </c>
      <c r="N483" s="67">
        <f t="shared" si="22"/>
        <v>0</v>
      </c>
      <c r="O483" s="65">
        <v>106.447543797393</v>
      </c>
      <c r="P483" s="65">
        <v>96.671777219999996</v>
      </c>
      <c r="Q483" s="8">
        <f t="shared" si="23"/>
        <v>0</v>
      </c>
    </row>
    <row r="484" spans="1:17" x14ac:dyDescent="0.35">
      <c r="A484" s="62">
        <v>978631029</v>
      </c>
      <c r="B484" s="63" t="s">
        <v>387</v>
      </c>
      <c r="C484" s="62">
        <v>2020</v>
      </c>
      <c r="D484" s="62">
        <v>66</v>
      </c>
      <c r="E484" s="63" t="s">
        <v>23</v>
      </c>
      <c r="F484" s="62">
        <v>70</v>
      </c>
      <c r="G484" s="63" t="s">
        <v>22</v>
      </c>
      <c r="H484" s="63" t="s">
        <v>21</v>
      </c>
      <c r="I484" s="62">
        <v>100</v>
      </c>
      <c r="J484" s="62">
        <v>100</v>
      </c>
      <c r="K484" s="69">
        <v>160.96199999999999</v>
      </c>
      <c r="L484" s="67">
        <f t="shared" si="21"/>
        <v>160.96199999999999</v>
      </c>
      <c r="M484" s="69">
        <v>17.783000000000001</v>
      </c>
      <c r="N484" s="67">
        <f t="shared" si="22"/>
        <v>17.783000000000001</v>
      </c>
      <c r="O484" s="65">
        <v>106.447543797393</v>
      </c>
      <c r="P484" s="65">
        <v>96.671777219999996</v>
      </c>
      <c r="Q484" s="8">
        <f t="shared" si="23"/>
        <v>15734.325061931417</v>
      </c>
    </row>
    <row r="485" spans="1:17" x14ac:dyDescent="0.35">
      <c r="A485" s="62">
        <v>978631029</v>
      </c>
      <c r="B485" s="63" t="s">
        <v>387</v>
      </c>
      <c r="C485" s="62">
        <v>2020</v>
      </c>
      <c r="D485" s="62">
        <v>66</v>
      </c>
      <c r="E485" s="63" t="s">
        <v>19</v>
      </c>
      <c r="F485" s="62">
        <v>243</v>
      </c>
      <c r="G485" s="63" t="s">
        <v>22</v>
      </c>
      <c r="H485" s="63" t="s">
        <v>21</v>
      </c>
      <c r="I485" s="62">
        <v>100</v>
      </c>
      <c r="J485" s="62">
        <v>100</v>
      </c>
      <c r="K485" s="69">
        <v>0</v>
      </c>
      <c r="L485" s="67">
        <f t="shared" si="21"/>
        <v>0</v>
      </c>
      <c r="M485" s="75"/>
      <c r="N485" s="67">
        <f t="shared" si="22"/>
        <v>0</v>
      </c>
      <c r="O485" s="65">
        <v>158.516829522313</v>
      </c>
      <c r="P485" s="65">
        <v>158.5168295</v>
      </c>
      <c r="Q485" s="8">
        <f t="shared" si="23"/>
        <v>0</v>
      </c>
    </row>
    <row r="486" spans="1:17" x14ac:dyDescent="0.35">
      <c r="A486" s="62">
        <v>978631029</v>
      </c>
      <c r="B486" s="63" t="s">
        <v>387</v>
      </c>
      <c r="C486" s="62">
        <v>2020</v>
      </c>
      <c r="D486" s="62">
        <v>66</v>
      </c>
      <c r="E486" s="63" t="s">
        <v>19</v>
      </c>
      <c r="F486" s="62">
        <v>120</v>
      </c>
      <c r="G486" s="63" t="s">
        <v>22</v>
      </c>
      <c r="H486" s="63" t="s">
        <v>21</v>
      </c>
      <c r="I486" s="62">
        <v>100</v>
      </c>
      <c r="J486" s="62">
        <v>100</v>
      </c>
      <c r="K486" s="69">
        <v>0.59599999999999997</v>
      </c>
      <c r="L486" s="67">
        <f t="shared" si="21"/>
        <v>0.59599999999999997</v>
      </c>
      <c r="M486" s="69">
        <v>0.59</v>
      </c>
      <c r="N486" s="67">
        <f t="shared" si="22"/>
        <v>0.59</v>
      </c>
      <c r="O486" s="65">
        <v>151.13943776257199</v>
      </c>
      <c r="P486" s="65">
        <v>151.1394378</v>
      </c>
      <c r="Q486" s="8">
        <f t="shared" si="23"/>
        <v>90.079104906717461</v>
      </c>
    </row>
    <row r="487" spans="1:17" x14ac:dyDescent="0.35">
      <c r="A487" s="62">
        <v>978631029</v>
      </c>
      <c r="B487" s="63" t="s">
        <v>387</v>
      </c>
      <c r="C487" s="62">
        <v>2020</v>
      </c>
      <c r="D487" s="62">
        <v>66</v>
      </c>
      <c r="E487" s="63" t="s">
        <v>23</v>
      </c>
      <c r="F487" s="62">
        <v>243</v>
      </c>
      <c r="G487" s="63" t="s">
        <v>22</v>
      </c>
      <c r="H487" s="63" t="s">
        <v>21</v>
      </c>
      <c r="I487" s="62">
        <v>100</v>
      </c>
      <c r="J487" s="62">
        <v>100</v>
      </c>
      <c r="K487" s="69">
        <v>0</v>
      </c>
      <c r="L487" s="67">
        <f t="shared" si="21"/>
        <v>0</v>
      </c>
      <c r="M487" s="75"/>
      <c r="N487" s="67">
        <f t="shared" si="22"/>
        <v>0</v>
      </c>
      <c r="O487" s="65">
        <v>104.91748515562</v>
      </c>
      <c r="P487" s="65">
        <v>104.9174852</v>
      </c>
      <c r="Q487" s="8">
        <f t="shared" si="23"/>
        <v>0</v>
      </c>
    </row>
    <row r="488" spans="1:17" x14ac:dyDescent="0.35">
      <c r="A488" s="62">
        <v>978631029</v>
      </c>
      <c r="B488" s="63" t="s">
        <v>387</v>
      </c>
      <c r="C488" s="62">
        <v>2020</v>
      </c>
      <c r="D488" s="62">
        <v>66</v>
      </c>
      <c r="E488" s="63" t="s">
        <v>23</v>
      </c>
      <c r="F488" s="62">
        <v>150</v>
      </c>
      <c r="G488" s="63" t="s">
        <v>22</v>
      </c>
      <c r="H488" s="63" t="s">
        <v>21</v>
      </c>
      <c r="I488" s="62">
        <v>100</v>
      </c>
      <c r="J488" s="62">
        <v>100</v>
      </c>
      <c r="K488" s="69">
        <v>2.8239999999999998</v>
      </c>
      <c r="L488" s="67">
        <f t="shared" si="21"/>
        <v>2.8239999999999998</v>
      </c>
      <c r="M488" s="75"/>
      <c r="N488" s="67">
        <f t="shared" si="22"/>
        <v>0</v>
      </c>
      <c r="O488" s="65">
        <v>102.77911180157299</v>
      </c>
      <c r="P488" s="65">
        <v>102.7791118</v>
      </c>
      <c r="Q488" s="8">
        <f t="shared" si="23"/>
        <v>290.24821172319997</v>
      </c>
    </row>
    <row r="489" spans="1:17" x14ac:dyDescent="0.35">
      <c r="A489" s="62">
        <v>978631029</v>
      </c>
      <c r="B489" s="63" t="s">
        <v>387</v>
      </c>
      <c r="C489" s="62">
        <v>2020</v>
      </c>
      <c r="D489" s="62">
        <v>66</v>
      </c>
      <c r="E489" s="63" t="s">
        <v>23</v>
      </c>
      <c r="F489" s="62">
        <v>150</v>
      </c>
      <c r="G489" s="63" t="s">
        <v>22</v>
      </c>
      <c r="H489" s="63" t="s">
        <v>21</v>
      </c>
      <c r="I489" s="62">
        <v>0</v>
      </c>
      <c r="J489" s="62">
        <v>0</v>
      </c>
      <c r="K489" s="69">
        <v>0</v>
      </c>
      <c r="L489" s="67">
        <f t="shared" si="21"/>
        <v>0</v>
      </c>
      <c r="M489" s="75"/>
      <c r="N489" s="67">
        <f t="shared" si="22"/>
        <v>0</v>
      </c>
      <c r="O489" s="65">
        <v>102.77911180157299</v>
      </c>
      <c r="P489" s="65">
        <v>102.7791118</v>
      </c>
      <c r="Q489" s="8">
        <f t="shared" si="23"/>
        <v>0</v>
      </c>
    </row>
    <row r="490" spans="1:17" x14ac:dyDescent="0.35">
      <c r="A490" s="62">
        <v>978631029</v>
      </c>
      <c r="B490" s="63" t="s">
        <v>387</v>
      </c>
      <c r="C490" s="62">
        <v>2020</v>
      </c>
      <c r="D490" s="62">
        <v>66</v>
      </c>
      <c r="E490" s="63" t="s">
        <v>23</v>
      </c>
      <c r="F490" s="62">
        <v>120</v>
      </c>
      <c r="G490" s="63" t="s">
        <v>22</v>
      </c>
      <c r="H490" s="63" t="s">
        <v>21</v>
      </c>
      <c r="I490" s="62">
        <v>100</v>
      </c>
      <c r="J490" s="62">
        <v>100</v>
      </c>
      <c r="K490" s="69">
        <v>1.167</v>
      </c>
      <c r="L490" s="67">
        <f t="shared" si="21"/>
        <v>1.167</v>
      </c>
      <c r="M490" s="75"/>
      <c r="N490" s="67">
        <f t="shared" si="22"/>
        <v>0</v>
      </c>
      <c r="O490" s="65">
        <v>100.703021166575</v>
      </c>
      <c r="P490" s="65">
        <v>100.70302119999999</v>
      </c>
      <c r="Q490" s="8">
        <f t="shared" si="23"/>
        <v>117.5204257404</v>
      </c>
    </row>
    <row r="491" spans="1:17" x14ac:dyDescent="0.35">
      <c r="A491" s="62">
        <v>978631029</v>
      </c>
      <c r="B491" s="63" t="s">
        <v>387</v>
      </c>
      <c r="C491" s="62">
        <v>2020</v>
      </c>
      <c r="D491" s="62">
        <v>66</v>
      </c>
      <c r="E491" s="63" t="s">
        <v>23</v>
      </c>
      <c r="F491" s="62">
        <v>70</v>
      </c>
      <c r="G491" s="63" t="s">
        <v>22</v>
      </c>
      <c r="H491" s="63" t="s">
        <v>21</v>
      </c>
      <c r="I491" s="62">
        <v>100</v>
      </c>
      <c r="J491" s="62">
        <v>100</v>
      </c>
      <c r="K491" s="69">
        <v>7.41</v>
      </c>
      <c r="L491" s="67">
        <f t="shared" si="21"/>
        <v>7.41</v>
      </c>
      <c r="M491" s="75"/>
      <c r="N491" s="67">
        <f t="shared" si="22"/>
        <v>0</v>
      </c>
      <c r="O491" s="65">
        <v>96.671777215124294</v>
      </c>
      <c r="P491" s="65">
        <v>96.671777219999996</v>
      </c>
      <c r="Q491" s="8">
        <f t="shared" si="23"/>
        <v>716.33786920019998</v>
      </c>
    </row>
    <row r="492" spans="1:17" x14ac:dyDescent="0.35">
      <c r="A492" s="62">
        <v>978631029</v>
      </c>
      <c r="B492" s="63" t="s">
        <v>387</v>
      </c>
      <c r="C492" s="62">
        <v>2020</v>
      </c>
      <c r="D492" s="62">
        <v>24</v>
      </c>
      <c r="E492" s="63" t="s">
        <v>23</v>
      </c>
      <c r="F492" s="62">
        <v>240</v>
      </c>
      <c r="G492" s="63" t="s">
        <v>22</v>
      </c>
      <c r="H492" s="63" t="s">
        <v>21</v>
      </c>
      <c r="I492" s="62">
        <v>100</v>
      </c>
      <c r="J492" s="62">
        <v>100</v>
      </c>
      <c r="K492" s="69">
        <v>2.7</v>
      </c>
      <c r="L492" s="67">
        <f t="shared" si="21"/>
        <v>2.7</v>
      </c>
      <c r="M492" s="69">
        <v>2.7</v>
      </c>
      <c r="N492" s="67">
        <f t="shared" si="22"/>
        <v>2.7</v>
      </c>
      <c r="O492" s="65">
        <v>80.695459093911694</v>
      </c>
      <c r="P492" s="65">
        <v>80.69545909</v>
      </c>
      <c r="Q492" s="8">
        <f t="shared" si="23"/>
        <v>217.87773955356158</v>
      </c>
    </row>
    <row r="493" spans="1:17" x14ac:dyDescent="0.35">
      <c r="A493" s="62">
        <v>916763476</v>
      </c>
      <c r="B493" s="63" t="s">
        <v>46</v>
      </c>
      <c r="C493" s="62">
        <v>2020</v>
      </c>
      <c r="D493" s="62">
        <v>132</v>
      </c>
      <c r="E493" s="63" t="s">
        <v>19</v>
      </c>
      <c r="F493" s="62">
        <v>120</v>
      </c>
      <c r="G493" s="63" t="s">
        <v>22</v>
      </c>
      <c r="H493" s="63" t="s">
        <v>21</v>
      </c>
      <c r="I493" s="62">
        <v>100</v>
      </c>
      <c r="J493" s="62">
        <v>100</v>
      </c>
      <c r="K493" s="69">
        <v>0.2</v>
      </c>
      <c r="L493" s="67">
        <f t="shared" si="21"/>
        <v>0.2</v>
      </c>
      <c r="M493" s="69">
        <v>0.2</v>
      </c>
      <c r="N493" s="67">
        <f t="shared" si="22"/>
        <v>0.2</v>
      </c>
      <c r="O493" s="65">
        <v>173.18640618626199</v>
      </c>
      <c r="P493" s="65">
        <v>173.18640619999999</v>
      </c>
      <c r="Q493" s="8">
        <f t="shared" si="23"/>
        <v>34.637281237252402</v>
      </c>
    </row>
    <row r="494" spans="1:17" x14ac:dyDescent="0.35">
      <c r="A494" s="62">
        <v>917983550</v>
      </c>
      <c r="B494" s="63" t="s">
        <v>47</v>
      </c>
      <c r="C494" s="62">
        <v>2020</v>
      </c>
      <c r="D494" s="62">
        <v>132</v>
      </c>
      <c r="E494" s="63" t="s">
        <v>23</v>
      </c>
      <c r="F494" s="62">
        <v>150</v>
      </c>
      <c r="G494" s="63" t="s">
        <v>22</v>
      </c>
      <c r="H494" s="63" t="s">
        <v>21</v>
      </c>
      <c r="I494" s="62">
        <v>100</v>
      </c>
      <c r="J494" s="62">
        <v>100</v>
      </c>
      <c r="K494" s="69">
        <v>3.3140000000000001</v>
      </c>
      <c r="L494" s="67">
        <f t="shared" si="21"/>
        <v>3.3140000000000001</v>
      </c>
      <c r="M494" s="75"/>
      <c r="N494" s="67">
        <f t="shared" si="22"/>
        <v>0</v>
      </c>
      <c r="O494" s="65">
        <v>120.331114384497</v>
      </c>
      <c r="P494" s="65">
        <v>120.3311144</v>
      </c>
      <c r="Q494" s="8">
        <f t="shared" si="23"/>
        <v>398.7773131216</v>
      </c>
    </row>
    <row r="495" spans="1:17" x14ac:dyDescent="0.35">
      <c r="A495" s="62">
        <v>917983550</v>
      </c>
      <c r="B495" s="63" t="s">
        <v>47</v>
      </c>
      <c r="C495" s="62">
        <v>2020</v>
      </c>
      <c r="D495" s="62">
        <v>132</v>
      </c>
      <c r="E495" s="63" t="s">
        <v>23</v>
      </c>
      <c r="F495" s="62">
        <v>150</v>
      </c>
      <c r="G495" s="63" t="s">
        <v>22</v>
      </c>
      <c r="H495" s="63" t="s">
        <v>21</v>
      </c>
      <c r="I495" s="62">
        <v>0</v>
      </c>
      <c r="J495" s="62">
        <v>0</v>
      </c>
      <c r="K495" s="69">
        <v>30.327000000000002</v>
      </c>
      <c r="L495" s="67">
        <f t="shared" si="21"/>
        <v>0</v>
      </c>
      <c r="M495" s="75"/>
      <c r="N495" s="67">
        <f t="shared" si="22"/>
        <v>0</v>
      </c>
      <c r="O495" s="65">
        <v>120.331114384497</v>
      </c>
      <c r="P495" s="65">
        <v>120.3311144</v>
      </c>
      <c r="Q495" s="8">
        <f t="shared" si="23"/>
        <v>0</v>
      </c>
    </row>
    <row r="496" spans="1:17" x14ac:dyDescent="0.35">
      <c r="A496" s="62">
        <v>971058854</v>
      </c>
      <c r="B496" s="63" t="s">
        <v>48</v>
      </c>
      <c r="C496" s="62">
        <v>2020</v>
      </c>
      <c r="D496" s="62">
        <v>132</v>
      </c>
      <c r="E496" s="63" t="s">
        <v>23</v>
      </c>
      <c r="F496" s="62">
        <v>243</v>
      </c>
      <c r="G496" s="63" t="s">
        <v>22</v>
      </c>
      <c r="H496" s="63" t="s">
        <v>21</v>
      </c>
      <c r="I496" s="62">
        <v>100</v>
      </c>
      <c r="J496" s="62">
        <v>100</v>
      </c>
      <c r="K496" s="69">
        <v>57</v>
      </c>
      <c r="L496" s="67">
        <f t="shared" si="21"/>
        <v>57</v>
      </c>
      <c r="M496" s="69">
        <v>57</v>
      </c>
      <c r="N496" s="67">
        <f t="shared" si="22"/>
        <v>57</v>
      </c>
      <c r="O496" s="65">
        <v>136.44370498843699</v>
      </c>
      <c r="P496" s="65">
        <v>122.9510478</v>
      </c>
      <c r="Q496" s="8">
        <f t="shared" si="23"/>
        <v>7777.2911843409083</v>
      </c>
    </row>
    <row r="497" spans="1:17" x14ac:dyDescent="0.35">
      <c r="A497" s="62">
        <v>971058854</v>
      </c>
      <c r="B497" s="63" t="s">
        <v>48</v>
      </c>
      <c r="C497" s="62">
        <v>2020</v>
      </c>
      <c r="D497" s="62">
        <v>132</v>
      </c>
      <c r="E497" s="63" t="s">
        <v>23</v>
      </c>
      <c r="F497" s="62">
        <v>150</v>
      </c>
      <c r="G497" s="63" t="s">
        <v>22</v>
      </c>
      <c r="H497" s="63" t="s">
        <v>21</v>
      </c>
      <c r="I497" s="62">
        <v>100</v>
      </c>
      <c r="J497" s="62">
        <v>100</v>
      </c>
      <c r="K497" s="69">
        <v>50.45</v>
      </c>
      <c r="L497" s="67">
        <f t="shared" si="21"/>
        <v>50.45</v>
      </c>
      <c r="M497" s="69">
        <v>2.4500000000000002</v>
      </c>
      <c r="N497" s="67">
        <f t="shared" si="22"/>
        <v>2.4500000000000002</v>
      </c>
      <c r="O497" s="65">
        <v>133.43078154217099</v>
      </c>
      <c r="P497" s="65">
        <v>120.3311144</v>
      </c>
      <c r="Q497" s="8">
        <f t="shared" si="23"/>
        <v>6102.7989059783195</v>
      </c>
    </row>
    <row r="498" spans="1:17" x14ac:dyDescent="0.35">
      <c r="A498" s="62">
        <v>971058854</v>
      </c>
      <c r="B498" s="63" t="s">
        <v>48</v>
      </c>
      <c r="C498" s="62">
        <v>2020</v>
      </c>
      <c r="D498" s="62">
        <v>132</v>
      </c>
      <c r="E498" s="63" t="s">
        <v>23</v>
      </c>
      <c r="F498" s="62">
        <v>120</v>
      </c>
      <c r="G498" s="63" t="s">
        <v>22</v>
      </c>
      <c r="H498" s="63" t="s">
        <v>21</v>
      </c>
      <c r="I498" s="62">
        <v>100</v>
      </c>
      <c r="J498" s="62">
        <v>100</v>
      </c>
      <c r="K498" s="69">
        <v>22.5</v>
      </c>
      <c r="L498" s="67">
        <f t="shared" si="21"/>
        <v>22.5</v>
      </c>
      <c r="M498" s="69">
        <v>22.5</v>
      </c>
      <c r="N498" s="67">
        <f t="shared" si="22"/>
        <v>22.5</v>
      </c>
      <c r="O498" s="65">
        <v>130.41785809590601</v>
      </c>
      <c r="P498" s="65">
        <v>117.711181</v>
      </c>
      <c r="Q498" s="8">
        <f t="shared" si="23"/>
        <v>2934.4018071578853</v>
      </c>
    </row>
    <row r="499" spans="1:17" x14ac:dyDescent="0.35">
      <c r="A499" s="62">
        <v>971058854</v>
      </c>
      <c r="B499" s="63" t="s">
        <v>48</v>
      </c>
      <c r="C499" s="62">
        <v>2020</v>
      </c>
      <c r="D499" s="62">
        <v>132</v>
      </c>
      <c r="E499" s="63" t="s">
        <v>23</v>
      </c>
      <c r="F499" s="62">
        <v>95</v>
      </c>
      <c r="G499" s="63" t="s">
        <v>22</v>
      </c>
      <c r="H499" s="63" t="s">
        <v>21</v>
      </c>
      <c r="I499" s="62">
        <v>100</v>
      </c>
      <c r="J499" s="62">
        <v>100</v>
      </c>
      <c r="K499" s="69">
        <v>129.65</v>
      </c>
      <c r="L499" s="67">
        <f t="shared" si="21"/>
        <v>129.65</v>
      </c>
      <c r="M499" s="69">
        <v>4.8499999999999996</v>
      </c>
      <c r="N499" s="67">
        <f t="shared" si="22"/>
        <v>4.8499999999999996</v>
      </c>
      <c r="O499" s="65">
        <v>127.495322353029</v>
      </c>
      <c r="P499" s="65">
        <v>115.16984549999999</v>
      </c>
      <c r="Q499" s="8">
        <f t="shared" si="23"/>
        <v>14991.549031812192</v>
      </c>
    </row>
    <row r="500" spans="1:17" x14ac:dyDescent="0.35">
      <c r="A500" s="62">
        <v>971058854</v>
      </c>
      <c r="B500" s="63" t="s">
        <v>48</v>
      </c>
      <c r="C500" s="62">
        <v>2020</v>
      </c>
      <c r="D500" s="62">
        <v>132</v>
      </c>
      <c r="E500" s="63" t="s">
        <v>23</v>
      </c>
      <c r="F500" s="62">
        <v>120</v>
      </c>
      <c r="G500" s="63" t="s">
        <v>22</v>
      </c>
      <c r="H500" s="63" t="s">
        <v>21</v>
      </c>
      <c r="I500" s="62">
        <v>100</v>
      </c>
      <c r="J500" s="62">
        <v>100</v>
      </c>
      <c r="K500" s="69">
        <v>0.33</v>
      </c>
      <c r="L500" s="67">
        <f t="shared" si="21"/>
        <v>0.33</v>
      </c>
      <c r="M500" s="75"/>
      <c r="N500" s="67">
        <f t="shared" si="22"/>
        <v>0</v>
      </c>
      <c r="O500" s="65">
        <v>117.711180952962</v>
      </c>
      <c r="P500" s="65">
        <v>117.711181</v>
      </c>
      <c r="Q500" s="8">
        <f t="shared" si="23"/>
        <v>38.844689729999999</v>
      </c>
    </row>
    <row r="501" spans="1:17" x14ac:dyDescent="0.35">
      <c r="A501" s="62">
        <v>971058854</v>
      </c>
      <c r="B501" s="63" t="s">
        <v>48</v>
      </c>
      <c r="C501" s="62">
        <v>2020</v>
      </c>
      <c r="D501" s="62">
        <v>66</v>
      </c>
      <c r="E501" s="63" t="s">
        <v>23</v>
      </c>
      <c r="F501" s="62">
        <v>95</v>
      </c>
      <c r="G501" s="63" t="s">
        <v>22</v>
      </c>
      <c r="H501" s="63" t="s">
        <v>21</v>
      </c>
      <c r="I501" s="62">
        <v>100</v>
      </c>
      <c r="J501" s="62">
        <v>100</v>
      </c>
      <c r="K501" s="69">
        <v>30.5</v>
      </c>
      <c r="L501" s="67">
        <f t="shared" si="21"/>
        <v>30.5</v>
      </c>
      <c r="M501" s="69">
        <v>1.71</v>
      </c>
      <c r="N501" s="67">
        <f t="shared" si="22"/>
        <v>1.71</v>
      </c>
      <c r="O501" s="65">
        <v>108.76550906947701</v>
      </c>
      <c r="P501" s="65">
        <v>98.687399189999994</v>
      </c>
      <c r="Q501" s="8">
        <f t="shared" si="23"/>
        <v>3027.1992431889057</v>
      </c>
    </row>
    <row r="502" spans="1:17" x14ac:dyDescent="0.35">
      <c r="A502" s="62">
        <v>971058854</v>
      </c>
      <c r="B502" s="63" t="s">
        <v>48</v>
      </c>
      <c r="C502" s="62">
        <v>2020</v>
      </c>
      <c r="D502" s="62">
        <v>66</v>
      </c>
      <c r="E502" s="63" t="s">
        <v>23</v>
      </c>
      <c r="F502" s="62">
        <v>95</v>
      </c>
      <c r="G502" s="63" t="s">
        <v>22</v>
      </c>
      <c r="H502" s="63" t="s">
        <v>21</v>
      </c>
      <c r="I502" s="62">
        <v>100</v>
      </c>
      <c r="J502" s="62">
        <v>100</v>
      </c>
      <c r="K502" s="69">
        <v>50</v>
      </c>
      <c r="L502" s="67">
        <f t="shared" si="21"/>
        <v>50</v>
      </c>
      <c r="M502" s="75"/>
      <c r="N502" s="67">
        <f t="shared" si="22"/>
        <v>0</v>
      </c>
      <c r="O502" s="65">
        <v>98.687399190849803</v>
      </c>
      <c r="P502" s="65">
        <v>98.687399189999994</v>
      </c>
      <c r="Q502" s="8">
        <f t="shared" si="23"/>
        <v>4934.3699594999998</v>
      </c>
    </row>
    <row r="503" spans="1:17" x14ac:dyDescent="0.35">
      <c r="A503" s="62">
        <v>971058854</v>
      </c>
      <c r="B503" s="63" t="s">
        <v>48</v>
      </c>
      <c r="C503" s="62">
        <v>2020</v>
      </c>
      <c r="D503" s="62">
        <v>66</v>
      </c>
      <c r="E503" s="63" t="s">
        <v>23</v>
      </c>
      <c r="F503" s="62">
        <v>70</v>
      </c>
      <c r="G503" s="63" t="s">
        <v>22</v>
      </c>
      <c r="H503" s="63" t="s">
        <v>21</v>
      </c>
      <c r="I503" s="62">
        <v>100</v>
      </c>
      <c r="J503" s="62">
        <v>100</v>
      </c>
      <c r="K503" s="69">
        <v>19.2</v>
      </c>
      <c r="L503" s="67">
        <f t="shared" si="21"/>
        <v>19.2</v>
      </c>
      <c r="M503" s="75"/>
      <c r="N503" s="67">
        <f t="shared" si="22"/>
        <v>0</v>
      </c>
      <c r="O503" s="65">
        <v>96.671777215124294</v>
      </c>
      <c r="P503" s="65">
        <v>96.671777219999996</v>
      </c>
      <c r="Q503" s="8">
        <f t="shared" si="23"/>
        <v>1856.0981226239999</v>
      </c>
    </row>
    <row r="504" spans="1:17" x14ac:dyDescent="0.35">
      <c r="A504" s="62">
        <v>968168134</v>
      </c>
      <c r="B504" s="63" t="s">
        <v>49</v>
      </c>
      <c r="C504" s="62">
        <v>2020</v>
      </c>
      <c r="D504" s="62">
        <v>66</v>
      </c>
      <c r="E504" s="63" t="s">
        <v>23</v>
      </c>
      <c r="F504" s="62">
        <v>70</v>
      </c>
      <c r="G504" s="63" t="s">
        <v>22</v>
      </c>
      <c r="H504" s="63" t="s">
        <v>21</v>
      </c>
      <c r="I504" s="62">
        <v>100</v>
      </c>
      <c r="J504" s="62">
        <v>100</v>
      </c>
      <c r="K504" s="69">
        <v>5.6</v>
      </c>
      <c r="L504" s="67">
        <f t="shared" si="21"/>
        <v>5.6</v>
      </c>
      <c r="M504" s="69">
        <v>0.9</v>
      </c>
      <c r="N504" s="67">
        <f t="shared" si="22"/>
        <v>0.9</v>
      </c>
      <c r="O504" s="65">
        <v>106.447543797393</v>
      </c>
      <c r="P504" s="65">
        <v>96.671777219999996</v>
      </c>
      <c r="Q504" s="8">
        <f t="shared" si="23"/>
        <v>550.16014235165358</v>
      </c>
    </row>
    <row r="505" spans="1:17" x14ac:dyDescent="0.35">
      <c r="A505" s="62">
        <v>968168134</v>
      </c>
      <c r="B505" s="63" t="s">
        <v>49</v>
      </c>
      <c r="C505" s="62">
        <v>2020</v>
      </c>
      <c r="D505" s="62">
        <v>66</v>
      </c>
      <c r="E505" s="63" t="s">
        <v>23</v>
      </c>
      <c r="F505" s="62">
        <v>95</v>
      </c>
      <c r="G505" s="63" t="s">
        <v>22</v>
      </c>
      <c r="H505" s="63" t="s">
        <v>21</v>
      </c>
      <c r="I505" s="62">
        <v>100</v>
      </c>
      <c r="J505" s="62">
        <v>100</v>
      </c>
      <c r="K505" s="69">
        <v>42.2</v>
      </c>
      <c r="L505" s="67">
        <f t="shared" si="21"/>
        <v>42.2</v>
      </c>
      <c r="M505" s="69">
        <v>1.95</v>
      </c>
      <c r="N505" s="67">
        <f t="shared" si="22"/>
        <v>1.95</v>
      </c>
      <c r="O505" s="65">
        <v>98.687399190849803</v>
      </c>
      <c r="P505" s="65">
        <v>98.687399189999994</v>
      </c>
      <c r="Q505" s="8">
        <f t="shared" si="23"/>
        <v>4164.608245819657</v>
      </c>
    </row>
    <row r="506" spans="1:17" x14ac:dyDescent="0.35">
      <c r="A506" s="62">
        <v>968168134</v>
      </c>
      <c r="B506" s="63" t="s">
        <v>49</v>
      </c>
      <c r="C506" s="62">
        <v>2020</v>
      </c>
      <c r="D506" s="62">
        <v>66</v>
      </c>
      <c r="E506" s="63" t="s">
        <v>23</v>
      </c>
      <c r="F506" s="62">
        <v>70</v>
      </c>
      <c r="G506" s="63" t="s">
        <v>22</v>
      </c>
      <c r="H506" s="63" t="s">
        <v>21</v>
      </c>
      <c r="I506" s="62">
        <v>100</v>
      </c>
      <c r="J506" s="62">
        <v>100</v>
      </c>
      <c r="K506" s="69">
        <v>53.5</v>
      </c>
      <c r="L506" s="67">
        <f t="shared" si="21"/>
        <v>53.5</v>
      </c>
      <c r="M506" s="69">
        <v>3.8</v>
      </c>
      <c r="N506" s="67">
        <f t="shared" si="22"/>
        <v>3.8</v>
      </c>
      <c r="O506" s="65">
        <v>96.671777215124294</v>
      </c>
      <c r="P506" s="65">
        <v>96.671777219999996</v>
      </c>
      <c r="Q506" s="8">
        <f t="shared" si="23"/>
        <v>5171.9400812514723</v>
      </c>
    </row>
    <row r="507" spans="1:17" x14ac:dyDescent="0.35">
      <c r="A507" s="62">
        <v>955996836</v>
      </c>
      <c r="B507" s="63" t="s">
        <v>50</v>
      </c>
      <c r="C507" s="62">
        <v>2020</v>
      </c>
      <c r="D507" s="62">
        <v>66</v>
      </c>
      <c r="E507" s="63" t="s">
        <v>23</v>
      </c>
      <c r="F507" s="62">
        <v>95</v>
      </c>
      <c r="G507" s="63" t="s">
        <v>20</v>
      </c>
      <c r="H507" s="63" t="s">
        <v>21</v>
      </c>
      <c r="I507" s="62">
        <v>100</v>
      </c>
      <c r="J507" s="62">
        <v>100</v>
      </c>
      <c r="K507" s="69">
        <v>0.85</v>
      </c>
      <c r="L507" s="67">
        <f t="shared" si="21"/>
        <v>0.85</v>
      </c>
      <c r="M507" s="69">
        <v>0.5</v>
      </c>
      <c r="N507" s="67">
        <f t="shared" si="22"/>
        <v>0.5</v>
      </c>
      <c r="O507" s="65">
        <v>133.78109878627501</v>
      </c>
      <c r="P507" s="65">
        <v>123.70298889999999</v>
      </c>
      <c r="Q507" s="8">
        <f t="shared" si="23"/>
        <v>110.1865955081375</v>
      </c>
    </row>
    <row r="508" spans="1:17" x14ac:dyDescent="0.35">
      <c r="A508" s="62">
        <v>955996836</v>
      </c>
      <c r="B508" s="63" t="s">
        <v>50</v>
      </c>
      <c r="C508" s="62">
        <v>2020</v>
      </c>
      <c r="D508" s="62">
        <v>66</v>
      </c>
      <c r="E508" s="63" t="s">
        <v>23</v>
      </c>
      <c r="F508" s="62">
        <v>120</v>
      </c>
      <c r="G508" s="63" t="s">
        <v>22</v>
      </c>
      <c r="H508" s="63" t="s">
        <v>21</v>
      </c>
      <c r="I508" s="62">
        <v>100</v>
      </c>
      <c r="J508" s="62">
        <v>100</v>
      </c>
      <c r="K508" s="69">
        <v>72.680000000000007</v>
      </c>
      <c r="L508" s="67">
        <f t="shared" si="21"/>
        <v>72.680000000000007</v>
      </c>
      <c r="M508" s="69">
        <v>18.399999999999999</v>
      </c>
      <c r="N508" s="67">
        <f t="shared" si="22"/>
        <v>18.399999999999999</v>
      </c>
      <c r="O508" s="65">
        <v>111.083474341562</v>
      </c>
      <c r="P508" s="65">
        <v>100.70302119999999</v>
      </c>
      <c r="Q508" s="8">
        <f t="shared" si="23"/>
        <v>7510.095918620741</v>
      </c>
    </row>
    <row r="509" spans="1:17" x14ac:dyDescent="0.35">
      <c r="A509" s="62">
        <v>955996836</v>
      </c>
      <c r="B509" s="63" t="s">
        <v>50</v>
      </c>
      <c r="C509" s="62">
        <v>2020</v>
      </c>
      <c r="D509" s="62">
        <v>66</v>
      </c>
      <c r="E509" s="63" t="s">
        <v>23</v>
      </c>
      <c r="F509" s="62">
        <v>95</v>
      </c>
      <c r="G509" s="63" t="s">
        <v>22</v>
      </c>
      <c r="H509" s="63" t="s">
        <v>21</v>
      </c>
      <c r="I509" s="62">
        <v>50</v>
      </c>
      <c r="J509" s="62">
        <v>50</v>
      </c>
      <c r="K509" s="69">
        <v>14</v>
      </c>
      <c r="L509" s="67">
        <f t="shared" si="21"/>
        <v>7</v>
      </c>
      <c r="M509" s="69">
        <v>1</v>
      </c>
      <c r="N509" s="67">
        <f t="shared" si="22"/>
        <v>0.5</v>
      </c>
      <c r="O509" s="65">
        <v>108.76550906947701</v>
      </c>
      <c r="P509" s="65">
        <v>98.687399189999994</v>
      </c>
      <c r="Q509" s="8">
        <f t="shared" si="23"/>
        <v>695.85084926973843</v>
      </c>
    </row>
    <row r="510" spans="1:17" x14ac:dyDescent="0.35">
      <c r="A510" s="62">
        <v>955996836</v>
      </c>
      <c r="B510" s="63" t="s">
        <v>50</v>
      </c>
      <c r="C510" s="62">
        <v>2020</v>
      </c>
      <c r="D510" s="62">
        <v>66</v>
      </c>
      <c r="E510" s="63" t="s">
        <v>23</v>
      </c>
      <c r="F510" s="62">
        <v>70</v>
      </c>
      <c r="G510" s="63" t="s">
        <v>22</v>
      </c>
      <c r="H510" s="63" t="s">
        <v>21</v>
      </c>
      <c r="I510" s="62">
        <v>100</v>
      </c>
      <c r="J510" s="62">
        <v>100</v>
      </c>
      <c r="K510" s="69">
        <v>4.47</v>
      </c>
      <c r="L510" s="67">
        <f t="shared" si="21"/>
        <v>4.47</v>
      </c>
      <c r="M510" s="69">
        <v>1</v>
      </c>
      <c r="N510" s="67">
        <f t="shared" si="22"/>
        <v>1</v>
      </c>
      <c r="O510" s="65">
        <v>106.447543797393</v>
      </c>
      <c r="P510" s="65">
        <v>96.671777219999996</v>
      </c>
      <c r="Q510" s="8">
        <f t="shared" si="23"/>
        <v>441.89861075079295</v>
      </c>
    </row>
    <row r="511" spans="1:17" x14ac:dyDescent="0.35">
      <c r="A511" s="62">
        <v>955996836</v>
      </c>
      <c r="B511" s="63" t="s">
        <v>50</v>
      </c>
      <c r="C511" s="62">
        <v>2020</v>
      </c>
      <c r="D511" s="62">
        <v>66</v>
      </c>
      <c r="E511" s="63" t="s">
        <v>19</v>
      </c>
      <c r="F511" s="62">
        <v>243</v>
      </c>
      <c r="G511" s="63" t="s">
        <v>22</v>
      </c>
      <c r="H511" s="63" t="s">
        <v>21</v>
      </c>
      <c r="I511" s="62">
        <v>100</v>
      </c>
      <c r="J511" s="62">
        <v>100</v>
      </c>
      <c r="K511" s="69">
        <v>3.25</v>
      </c>
      <c r="L511" s="67">
        <f t="shared" si="21"/>
        <v>3.25</v>
      </c>
      <c r="M511" s="75"/>
      <c r="N511" s="67">
        <f t="shared" si="22"/>
        <v>0</v>
      </c>
      <c r="O511" s="65">
        <v>158.516829522313</v>
      </c>
      <c r="P511" s="65">
        <v>158.5168295</v>
      </c>
      <c r="Q511" s="8">
        <f t="shared" si="23"/>
        <v>515.17969587499999</v>
      </c>
    </row>
    <row r="512" spans="1:17" x14ac:dyDescent="0.35">
      <c r="A512" s="62">
        <v>955996836</v>
      </c>
      <c r="B512" s="63" t="s">
        <v>50</v>
      </c>
      <c r="C512" s="62">
        <v>2020</v>
      </c>
      <c r="D512" s="62">
        <v>66</v>
      </c>
      <c r="E512" s="63" t="s">
        <v>23</v>
      </c>
      <c r="F512" s="62">
        <v>243</v>
      </c>
      <c r="G512" s="63" t="s">
        <v>22</v>
      </c>
      <c r="H512" s="63" t="s">
        <v>21</v>
      </c>
      <c r="I512" s="62">
        <v>100</v>
      </c>
      <c r="J512" s="62">
        <v>100</v>
      </c>
      <c r="K512" s="69">
        <v>1.19</v>
      </c>
      <c r="L512" s="67">
        <f t="shared" si="21"/>
        <v>1.19</v>
      </c>
      <c r="M512" s="75"/>
      <c r="N512" s="67">
        <f t="shared" si="22"/>
        <v>0</v>
      </c>
      <c r="O512" s="65">
        <v>104.91748515562</v>
      </c>
      <c r="P512" s="65">
        <v>104.9174852</v>
      </c>
      <c r="Q512" s="8">
        <f t="shared" si="23"/>
        <v>124.851807388</v>
      </c>
    </row>
    <row r="513" spans="1:17" x14ac:dyDescent="0.35">
      <c r="A513" s="62">
        <v>918999361</v>
      </c>
      <c r="B513" s="63" t="s">
        <v>51</v>
      </c>
      <c r="C513" s="62">
        <v>2020</v>
      </c>
      <c r="D513" s="62">
        <v>132</v>
      </c>
      <c r="E513" s="63" t="s">
        <v>23</v>
      </c>
      <c r="F513" s="62">
        <v>243</v>
      </c>
      <c r="G513" s="63" t="s">
        <v>22</v>
      </c>
      <c r="H513" s="63" t="s">
        <v>21</v>
      </c>
      <c r="I513" s="62">
        <v>100</v>
      </c>
      <c r="J513" s="62">
        <v>100</v>
      </c>
      <c r="K513" s="69">
        <v>0.8</v>
      </c>
      <c r="L513" s="67">
        <f t="shared" si="21"/>
        <v>0.8</v>
      </c>
      <c r="M513" s="69">
        <v>0.8</v>
      </c>
      <c r="N513" s="67">
        <f t="shared" si="22"/>
        <v>0.8</v>
      </c>
      <c r="O513" s="65">
        <v>136.44370498843699</v>
      </c>
      <c r="P513" s="65">
        <v>122.9510478</v>
      </c>
      <c r="Q513" s="8">
        <f t="shared" si="23"/>
        <v>109.15496399074959</v>
      </c>
    </row>
    <row r="514" spans="1:17" x14ac:dyDescent="0.35">
      <c r="A514" s="62">
        <v>918999361</v>
      </c>
      <c r="B514" s="63" t="s">
        <v>51</v>
      </c>
      <c r="C514" s="62">
        <v>2020</v>
      </c>
      <c r="D514" s="62">
        <v>132</v>
      </c>
      <c r="E514" s="63" t="s">
        <v>23</v>
      </c>
      <c r="F514" s="62">
        <v>120</v>
      </c>
      <c r="G514" s="63" t="s">
        <v>22</v>
      </c>
      <c r="H514" s="63" t="s">
        <v>21</v>
      </c>
      <c r="I514" s="62">
        <v>100</v>
      </c>
      <c r="J514" s="62">
        <v>100</v>
      </c>
      <c r="K514" s="69">
        <v>11.3</v>
      </c>
      <c r="L514" s="67">
        <f t="shared" si="21"/>
        <v>11.3</v>
      </c>
      <c r="M514" s="69">
        <v>11.3</v>
      </c>
      <c r="N514" s="67">
        <f t="shared" si="22"/>
        <v>11.3</v>
      </c>
      <c r="O514" s="65">
        <v>130.41785809590601</v>
      </c>
      <c r="P514" s="65">
        <v>117.711181</v>
      </c>
      <c r="Q514" s="8">
        <f t="shared" si="23"/>
        <v>1473.721796483738</v>
      </c>
    </row>
    <row r="515" spans="1:17" x14ac:dyDescent="0.35">
      <c r="A515" s="62">
        <v>918999361</v>
      </c>
      <c r="B515" s="63" t="s">
        <v>51</v>
      </c>
      <c r="C515" s="62">
        <v>2020</v>
      </c>
      <c r="D515" s="62">
        <v>66</v>
      </c>
      <c r="E515" s="63" t="s">
        <v>19</v>
      </c>
      <c r="F515" s="62">
        <v>95</v>
      </c>
      <c r="G515" s="63" t="s">
        <v>20</v>
      </c>
      <c r="H515" s="63" t="s">
        <v>21</v>
      </c>
      <c r="I515" s="62">
        <v>100</v>
      </c>
      <c r="J515" s="62">
        <v>100</v>
      </c>
      <c r="K515" s="69">
        <v>11.1</v>
      </c>
      <c r="L515" s="67">
        <f t="shared" ref="L515:L520" si="24">K515*0.5*(I515/100+J515/100)</f>
        <v>11.1</v>
      </c>
      <c r="M515" s="69">
        <v>11.1</v>
      </c>
      <c r="N515" s="67">
        <f t="shared" ref="N515:N520" si="25">M515*0.5*(I515/100+J515/100)</f>
        <v>11.1</v>
      </c>
      <c r="O515" s="65">
        <v>207.916656935784</v>
      </c>
      <c r="P515" s="65">
        <v>190.27499119999999</v>
      </c>
      <c r="Q515" s="8">
        <f t="shared" ref="Q515:Q520" si="26">(L515-N515)*P515+(N515*O515)</f>
        <v>2307.8748919872023</v>
      </c>
    </row>
    <row r="516" spans="1:17" x14ac:dyDescent="0.35">
      <c r="A516" s="62">
        <v>918999361</v>
      </c>
      <c r="B516" s="63" t="s">
        <v>51</v>
      </c>
      <c r="C516" s="62">
        <v>2020</v>
      </c>
      <c r="D516" s="62">
        <v>66</v>
      </c>
      <c r="E516" s="63" t="s">
        <v>19</v>
      </c>
      <c r="F516" s="62">
        <v>70</v>
      </c>
      <c r="G516" s="63" t="s">
        <v>20</v>
      </c>
      <c r="H516" s="63" t="s">
        <v>21</v>
      </c>
      <c r="I516" s="62">
        <v>100</v>
      </c>
      <c r="J516" s="62">
        <v>100</v>
      </c>
      <c r="K516" s="69">
        <v>12.6</v>
      </c>
      <c r="L516" s="67">
        <f t="shared" si="24"/>
        <v>12.6</v>
      </c>
      <c r="M516" s="69">
        <v>12.6</v>
      </c>
      <c r="N516" s="67">
        <f t="shared" si="25"/>
        <v>12.6</v>
      </c>
      <c r="O516" s="65">
        <v>202.62415722771101</v>
      </c>
      <c r="P516" s="65">
        <v>185.5117415</v>
      </c>
      <c r="Q516" s="8">
        <f t="shared" si="26"/>
        <v>2553.0643810691586</v>
      </c>
    </row>
    <row r="517" spans="1:17" x14ac:dyDescent="0.35">
      <c r="A517" s="62">
        <v>918999361</v>
      </c>
      <c r="B517" s="63" t="s">
        <v>51</v>
      </c>
      <c r="C517" s="62">
        <v>2020</v>
      </c>
      <c r="D517" s="62">
        <v>66</v>
      </c>
      <c r="E517" s="63" t="s">
        <v>19</v>
      </c>
      <c r="F517" s="62">
        <v>70</v>
      </c>
      <c r="G517" s="63" t="s">
        <v>22</v>
      </c>
      <c r="H517" s="63" t="s">
        <v>21</v>
      </c>
      <c r="I517" s="62">
        <v>100</v>
      </c>
      <c r="J517" s="62">
        <v>100</v>
      </c>
      <c r="K517" s="69">
        <v>1.1000000000000001</v>
      </c>
      <c r="L517" s="67">
        <f t="shared" si="24"/>
        <v>1.1000000000000001</v>
      </c>
      <c r="M517" s="69">
        <v>1.1000000000000001</v>
      </c>
      <c r="N517" s="67">
        <f t="shared" si="25"/>
        <v>1.1000000000000001</v>
      </c>
      <c r="O517" s="65">
        <v>161.195187207912</v>
      </c>
      <c r="P517" s="65">
        <v>144.08277150000001</v>
      </c>
      <c r="Q517" s="8">
        <f t="shared" si="26"/>
        <v>177.31470592870321</v>
      </c>
    </row>
    <row r="518" spans="1:17" x14ac:dyDescent="0.35">
      <c r="A518" s="62">
        <v>921683057</v>
      </c>
      <c r="B518" s="63" t="s">
        <v>352</v>
      </c>
      <c r="C518" s="62">
        <v>2020</v>
      </c>
      <c r="D518" s="62">
        <v>66</v>
      </c>
      <c r="E518" s="63" t="s">
        <v>23</v>
      </c>
      <c r="F518" s="62">
        <v>95</v>
      </c>
      <c r="G518" s="63" t="s">
        <v>22</v>
      </c>
      <c r="H518" s="63" t="s">
        <v>21</v>
      </c>
      <c r="I518" s="62">
        <v>100</v>
      </c>
      <c r="J518" s="62">
        <v>100</v>
      </c>
      <c r="K518" s="69">
        <v>21</v>
      </c>
      <c r="L518" s="67">
        <f t="shared" si="24"/>
        <v>21</v>
      </c>
      <c r="M518" s="69">
        <v>2</v>
      </c>
      <c r="N518" s="67">
        <f t="shared" si="25"/>
        <v>2</v>
      </c>
      <c r="O518" s="65">
        <v>108.76550906947701</v>
      </c>
      <c r="P518" s="65">
        <v>98.687399189999994</v>
      </c>
      <c r="Q518" s="8">
        <f t="shared" si="26"/>
        <v>2092.5916027489538</v>
      </c>
    </row>
    <row r="519" spans="1:17" x14ac:dyDescent="0.35">
      <c r="A519" s="62">
        <v>921683057</v>
      </c>
      <c r="B519" s="63" t="s">
        <v>352</v>
      </c>
      <c r="C519" s="62">
        <v>2020</v>
      </c>
      <c r="D519" s="62">
        <v>66</v>
      </c>
      <c r="E519" s="63" t="s">
        <v>23</v>
      </c>
      <c r="F519" s="62">
        <v>95</v>
      </c>
      <c r="G519" s="63" t="s">
        <v>22</v>
      </c>
      <c r="H519" s="63" t="s">
        <v>21</v>
      </c>
      <c r="I519" s="62">
        <v>100</v>
      </c>
      <c r="J519" s="62">
        <v>100</v>
      </c>
      <c r="K519" s="69">
        <v>116.76</v>
      </c>
      <c r="L519" s="67">
        <f t="shared" si="24"/>
        <v>116.76</v>
      </c>
      <c r="M519" s="75"/>
      <c r="N519" s="67">
        <f t="shared" si="25"/>
        <v>0</v>
      </c>
      <c r="O519" s="65">
        <v>98.687399190849803</v>
      </c>
      <c r="P519" s="65">
        <v>98.687399189999994</v>
      </c>
      <c r="Q519" s="8">
        <f t="shared" si="26"/>
        <v>11522.7407294244</v>
      </c>
    </row>
    <row r="520" spans="1:17" x14ac:dyDescent="0.35">
      <c r="A520" s="62">
        <v>921683057</v>
      </c>
      <c r="B520" s="63" t="s">
        <v>352</v>
      </c>
      <c r="C520" s="62">
        <v>2020</v>
      </c>
      <c r="D520" s="62">
        <v>66</v>
      </c>
      <c r="E520" s="63" t="s">
        <v>23</v>
      </c>
      <c r="F520" s="62">
        <v>70</v>
      </c>
      <c r="G520" s="63" t="s">
        <v>22</v>
      </c>
      <c r="H520" s="63" t="s">
        <v>21</v>
      </c>
      <c r="I520" s="62">
        <v>100</v>
      </c>
      <c r="J520" s="62">
        <v>100</v>
      </c>
      <c r="K520" s="69">
        <v>158.24</v>
      </c>
      <c r="L520" s="67">
        <f t="shared" si="24"/>
        <v>158.24</v>
      </c>
      <c r="M520" s="75"/>
      <c r="N520" s="67">
        <f t="shared" si="25"/>
        <v>0</v>
      </c>
      <c r="O520" s="65">
        <v>96.671777215124294</v>
      </c>
      <c r="P520" s="65">
        <v>96.671777219999996</v>
      </c>
      <c r="Q520" s="8">
        <f t="shared" si="26"/>
        <v>15297.3420272928</v>
      </c>
    </row>
  </sheetData>
  <autoFilter ref="A2:Q512" xr:uid="{00000000-0009-0000-0000-00000000000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73"/>
  <sheetViews>
    <sheetView workbookViewId="0"/>
  </sheetViews>
  <sheetFormatPr baseColWidth="10" defaultColWidth="11.54296875" defaultRowHeight="14.5" x14ac:dyDescent="0.35"/>
  <cols>
    <col min="2" max="2" width="37.6328125" customWidth="1"/>
    <col min="4" max="4" width="7.90625" bestFit="1" customWidth="1"/>
    <col min="5" max="5" width="14.08984375" bestFit="1" customWidth="1"/>
    <col min="7" max="7" width="12" bestFit="1" customWidth="1"/>
    <col min="8" max="8" width="14" bestFit="1" customWidth="1"/>
    <col min="9" max="9" width="15.453125" bestFit="1" customWidth="1"/>
    <col min="10" max="10" width="14.90625" bestFit="1" customWidth="1"/>
    <col min="11" max="11" width="0" hidden="1" customWidth="1"/>
    <col min="12" max="12" width="11.453125" style="6"/>
  </cols>
  <sheetData>
    <row r="1" spans="1:13" ht="40.5" customHeight="1" x14ac:dyDescent="0.35">
      <c r="B1" s="5" t="s">
        <v>53</v>
      </c>
      <c r="M1" s="7">
        <f>SUBTOTAL(9,M3:M14996)</f>
        <v>211253.80833295663</v>
      </c>
    </row>
    <row r="2" spans="1:13" ht="29" x14ac:dyDescent="0.35">
      <c r="A2" s="42" t="s">
        <v>0</v>
      </c>
      <c r="B2" s="42" t="s">
        <v>1</v>
      </c>
      <c r="C2" s="42" t="s">
        <v>2</v>
      </c>
      <c r="D2" s="42" t="s">
        <v>3</v>
      </c>
      <c r="E2" s="42" t="s">
        <v>5</v>
      </c>
      <c r="F2" s="42" t="s">
        <v>77</v>
      </c>
      <c r="G2" s="42" t="s">
        <v>7</v>
      </c>
      <c r="H2" s="42" t="s">
        <v>8</v>
      </c>
      <c r="I2" s="42" t="s">
        <v>9</v>
      </c>
      <c r="J2" s="42" t="s">
        <v>10</v>
      </c>
      <c r="K2" s="42" t="s">
        <v>14</v>
      </c>
      <c r="L2" s="51" t="s">
        <v>337</v>
      </c>
      <c r="M2" s="43" t="s">
        <v>85</v>
      </c>
    </row>
    <row r="3" spans="1:13" x14ac:dyDescent="0.35">
      <c r="A3" s="62">
        <v>921680554</v>
      </c>
      <c r="B3" s="63" t="s">
        <v>364</v>
      </c>
      <c r="C3" s="62">
        <v>2020</v>
      </c>
      <c r="D3" s="62">
        <v>66</v>
      </c>
      <c r="E3" s="62">
        <v>240</v>
      </c>
      <c r="F3" s="63" t="s">
        <v>58</v>
      </c>
      <c r="G3" s="63" t="s">
        <v>59</v>
      </c>
      <c r="H3" s="62">
        <v>100</v>
      </c>
      <c r="I3" s="62">
        <v>100</v>
      </c>
      <c r="J3" s="62">
        <v>0.7</v>
      </c>
      <c r="K3" s="44"/>
      <c r="L3" s="65">
        <v>451.55435712247299</v>
      </c>
      <c r="M3" s="8">
        <f t="shared" ref="M3:M33" si="0">(J3*0.5*(H3/100+I3/100))*L3</f>
        <v>316.08804998573106</v>
      </c>
    </row>
    <row r="4" spans="1:13" x14ac:dyDescent="0.35">
      <c r="A4" s="62">
        <v>979151950</v>
      </c>
      <c r="B4" s="63" t="s">
        <v>365</v>
      </c>
      <c r="C4" s="62">
        <v>2020</v>
      </c>
      <c r="D4" s="62">
        <v>66</v>
      </c>
      <c r="E4" s="62">
        <v>95</v>
      </c>
      <c r="F4" s="63" t="s">
        <v>60</v>
      </c>
      <c r="G4" s="63" t="s">
        <v>57</v>
      </c>
      <c r="H4" s="62">
        <v>100</v>
      </c>
      <c r="I4" s="62">
        <v>100</v>
      </c>
      <c r="J4" s="62">
        <v>2.5009999999999999</v>
      </c>
      <c r="K4" s="44"/>
      <c r="L4" s="65">
        <v>229.80493703446601</v>
      </c>
      <c r="M4" s="8">
        <f t="shared" si="0"/>
        <v>574.74214752319949</v>
      </c>
    </row>
    <row r="5" spans="1:13" x14ac:dyDescent="0.35">
      <c r="A5" s="62">
        <v>979151950</v>
      </c>
      <c r="B5" s="63" t="s">
        <v>365</v>
      </c>
      <c r="C5" s="62">
        <v>2020</v>
      </c>
      <c r="D5" s="62">
        <v>132</v>
      </c>
      <c r="E5" s="62">
        <v>300</v>
      </c>
      <c r="F5" s="63" t="s">
        <v>60</v>
      </c>
      <c r="G5" s="63" t="s">
        <v>59</v>
      </c>
      <c r="H5" s="62">
        <v>100</v>
      </c>
      <c r="I5" s="62">
        <v>100</v>
      </c>
      <c r="J5" s="62">
        <v>10.141999999999999</v>
      </c>
      <c r="K5" s="44"/>
      <c r="L5" s="65">
        <v>1143.98604709864</v>
      </c>
      <c r="M5" s="8">
        <f t="shared" si="0"/>
        <v>11602.306489674407</v>
      </c>
    </row>
    <row r="6" spans="1:13" x14ac:dyDescent="0.35">
      <c r="A6" s="62">
        <v>979151950</v>
      </c>
      <c r="B6" s="63" t="s">
        <v>365</v>
      </c>
      <c r="C6" s="62">
        <v>2020</v>
      </c>
      <c r="D6" s="62">
        <v>66</v>
      </c>
      <c r="E6" s="62">
        <v>95</v>
      </c>
      <c r="F6" s="63" t="s">
        <v>58</v>
      </c>
      <c r="G6" s="63" t="s">
        <v>57</v>
      </c>
      <c r="H6" s="62">
        <v>100</v>
      </c>
      <c r="I6" s="62">
        <v>100</v>
      </c>
      <c r="J6" s="62">
        <v>5.3689999999999998</v>
      </c>
      <c r="K6" s="44"/>
      <c r="L6" s="65">
        <v>175.696105411128</v>
      </c>
      <c r="M6" s="8">
        <f t="shared" si="0"/>
        <v>943.31238995234617</v>
      </c>
    </row>
    <row r="7" spans="1:13" x14ac:dyDescent="0.35">
      <c r="A7" s="62">
        <v>979151950</v>
      </c>
      <c r="B7" s="63" t="s">
        <v>365</v>
      </c>
      <c r="C7" s="62">
        <v>2020</v>
      </c>
      <c r="D7" s="62">
        <v>66</v>
      </c>
      <c r="E7" s="62">
        <v>400</v>
      </c>
      <c r="F7" s="63" t="s">
        <v>58</v>
      </c>
      <c r="G7" s="63" t="s">
        <v>57</v>
      </c>
      <c r="H7" s="62">
        <v>100</v>
      </c>
      <c r="I7" s="62">
        <v>100</v>
      </c>
      <c r="J7" s="62">
        <v>1.0609999999999999</v>
      </c>
      <c r="K7" s="44"/>
      <c r="L7" s="65">
        <v>241.59389253697199</v>
      </c>
      <c r="M7" s="8">
        <f t="shared" si="0"/>
        <v>256.33111998172728</v>
      </c>
    </row>
    <row r="8" spans="1:13" x14ac:dyDescent="0.35">
      <c r="A8" s="62">
        <v>979151950</v>
      </c>
      <c r="B8" s="63" t="s">
        <v>365</v>
      </c>
      <c r="C8" s="62">
        <v>2020</v>
      </c>
      <c r="D8" s="62">
        <v>132</v>
      </c>
      <c r="E8" s="62">
        <v>400</v>
      </c>
      <c r="F8" s="63" t="s">
        <v>58</v>
      </c>
      <c r="G8" s="63" t="s">
        <v>59</v>
      </c>
      <c r="H8" s="62">
        <v>100</v>
      </c>
      <c r="I8" s="62">
        <v>100</v>
      </c>
      <c r="J8" s="62">
        <v>9.9350000000000005</v>
      </c>
      <c r="K8" s="44"/>
      <c r="L8" s="65">
        <v>954.29844234300197</v>
      </c>
      <c r="M8" s="8">
        <f t="shared" si="0"/>
        <v>9480.9550246777253</v>
      </c>
    </row>
    <row r="9" spans="1:13" x14ac:dyDescent="0.35">
      <c r="A9" s="62">
        <v>979151950</v>
      </c>
      <c r="B9" s="63" t="s">
        <v>365</v>
      </c>
      <c r="C9" s="62">
        <v>2020</v>
      </c>
      <c r="D9" s="62">
        <v>132</v>
      </c>
      <c r="E9" s="62">
        <v>1600</v>
      </c>
      <c r="F9" s="63" t="s">
        <v>58</v>
      </c>
      <c r="G9" s="63" t="s">
        <v>59</v>
      </c>
      <c r="H9" s="62">
        <v>100</v>
      </c>
      <c r="I9" s="62">
        <v>100</v>
      </c>
      <c r="J9" s="62">
        <v>1.9259999999999999</v>
      </c>
      <c r="K9" s="44"/>
      <c r="L9" s="65">
        <v>1444.0024149689</v>
      </c>
      <c r="M9" s="8">
        <f t="shared" si="0"/>
        <v>2781.1486512301012</v>
      </c>
    </row>
    <row r="10" spans="1:13" x14ac:dyDescent="0.35">
      <c r="A10" s="62">
        <v>976944801</v>
      </c>
      <c r="B10" s="63" t="s">
        <v>27</v>
      </c>
      <c r="C10" s="62">
        <v>2020</v>
      </c>
      <c r="D10" s="62">
        <v>132</v>
      </c>
      <c r="E10" s="62">
        <v>630</v>
      </c>
      <c r="F10" s="63" t="s">
        <v>60</v>
      </c>
      <c r="G10" s="63" t="s">
        <v>59</v>
      </c>
      <c r="H10" s="62">
        <v>100</v>
      </c>
      <c r="I10" s="62">
        <v>100</v>
      </c>
      <c r="J10" s="62">
        <v>3.8</v>
      </c>
      <c r="K10" s="44"/>
      <c r="L10" s="65">
        <v>1348.5086685281501</v>
      </c>
      <c r="M10" s="8">
        <f t="shared" si="0"/>
        <v>5124.33294040697</v>
      </c>
    </row>
    <row r="11" spans="1:13" x14ac:dyDescent="0.35">
      <c r="A11" s="62">
        <v>976944801</v>
      </c>
      <c r="B11" s="63" t="s">
        <v>27</v>
      </c>
      <c r="C11" s="62">
        <v>2020</v>
      </c>
      <c r="D11" s="62">
        <v>132</v>
      </c>
      <c r="E11" s="62">
        <v>800</v>
      </c>
      <c r="F11" s="63" t="s">
        <v>60</v>
      </c>
      <c r="G11" s="63" t="s">
        <v>59</v>
      </c>
      <c r="H11" s="62">
        <v>100</v>
      </c>
      <c r="I11" s="62">
        <v>100</v>
      </c>
      <c r="J11" s="62">
        <v>8.8000000000000007</v>
      </c>
      <c r="K11" s="44"/>
      <c r="L11" s="65">
        <v>1455.0293620104101</v>
      </c>
      <c r="M11" s="8">
        <f t="shared" si="0"/>
        <v>12804.25838569161</v>
      </c>
    </row>
    <row r="12" spans="1:13" x14ac:dyDescent="0.35">
      <c r="A12" s="62">
        <v>976944801</v>
      </c>
      <c r="B12" s="63" t="s">
        <v>27</v>
      </c>
      <c r="C12" s="62">
        <v>2020</v>
      </c>
      <c r="D12" s="62">
        <v>132</v>
      </c>
      <c r="E12" s="62">
        <v>1000</v>
      </c>
      <c r="F12" s="63" t="s">
        <v>60</v>
      </c>
      <c r="G12" s="63" t="s">
        <v>59</v>
      </c>
      <c r="H12" s="62">
        <v>100</v>
      </c>
      <c r="I12" s="62">
        <v>100</v>
      </c>
      <c r="J12" s="62">
        <v>4.3</v>
      </c>
      <c r="K12" s="44"/>
      <c r="L12" s="65">
        <v>1570.0688210276501</v>
      </c>
      <c r="M12" s="8">
        <f t="shared" si="0"/>
        <v>6751.2959304188953</v>
      </c>
    </row>
    <row r="13" spans="1:13" x14ac:dyDescent="0.35">
      <c r="A13" s="62">
        <v>976944801</v>
      </c>
      <c r="B13" s="63" t="s">
        <v>27</v>
      </c>
      <c r="C13" s="62">
        <v>2020</v>
      </c>
      <c r="D13" s="62">
        <v>300</v>
      </c>
      <c r="E13" s="62">
        <v>1200</v>
      </c>
      <c r="F13" s="63" t="s">
        <v>58</v>
      </c>
      <c r="G13" s="63" t="s">
        <v>59</v>
      </c>
      <c r="H13" s="62">
        <v>0</v>
      </c>
      <c r="I13" s="62">
        <v>0</v>
      </c>
      <c r="J13" s="62">
        <v>36</v>
      </c>
      <c r="K13" s="44"/>
      <c r="L13" s="65">
        <v>2949.53166395162</v>
      </c>
      <c r="M13" s="8">
        <f t="shared" si="0"/>
        <v>0</v>
      </c>
    </row>
    <row r="14" spans="1:13" x14ac:dyDescent="0.35">
      <c r="A14" s="62">
        <v>976944801</v>
      </c>
      <c r="B14" s="63" t="s">
        <v>27</v>
      </c>
      <c r="C14" s="62">
        <v>2020</v>
      </c>
      <c r="D14" s="62">
        <v>132</v>
      </c>
      <c r="E14" s="62">
        <v>400</v>
      </c>
      <c r="F14" s="63" t="s">
        <v>58</v>
      </c>
      <c r="G14" s="63" t="s">
        <v>59</v>
      </c>
      <c r="H14" s="62">
        <v>100</v>
      </c>
      <c r="I14" s="62">
        <v>100</v>
      </c>
      <c r="J14" s="62">
        <v>14.25</v>
      </c>
      <c r="K14" s="44"/>
      <c r="L14" s="65">
        <v>954.29844234300197</v>
      </c>
      <c r="M14" s="8">
        <f t="shared" si="0"/>
        <v>13598.752803387779</v>
      </c>
    </row>
    <row r="15" spans="1:13" x14ac:dyDescent="0.35">
      <c r="A15" s="62">
        <v>976944801</v>
      </c>
      <c r="B15" s="63" t="s">
        <v>27</v>
      </c>
      <c r="C15" s="62">
        <v>2020</v>
      </c>
      <c r="D15" s="62">
        <v>132</v>
      </c>
      <c r="E15" s="62">
        <v>800</v>
      </c>
      <c r="F15" s="63" t="s">
        <v>58</v>
      </c>
      <c r="G15" s="63" t="s">
        <v>59</v>
      </c>
      <c r="H15" s="62">
        <v>100</v>
      </c>
      <c r="I15" s="62">
        <v>100</v>
      </c>
      <c r="J15" s="62">
        <v>4.5</v>
      </c>
      <c r="K15" s="44"/>
      <c r="L15" s="65">
        <v>1118.1764323156999</v>
      </c>
      <c r="M15" s="8">
        <f t="shared" si="0"/>
        <v>5031.7939454206498</v>
      </c>
    </row>
    <row r="16" spans="1:13" x14ac:dyDescent="0.35">
      <c r="A16" s="62">
        <v>980489698</v>
      </c>
      <c r="B16" s="63" t="s">
        <v>367</v>
      </c>
      <c r="C16" s="62">
        <v>2020</v>
      </c>
      <c r="D16" s="62">
        <v>66</v>
      </c>
      <c r="E16" s="62">
        <v>150</v>
      </c>
      <c r="F16" s="63" t="s">
        <v>60</v>
      </c>
      <c r="G16" s="63" t="s">
        <v>57</v>
      </c>
      <c r="H16" s="62">
        <v>100</v>
      </c>
      <c r="I16" s="62">
        <v>100</v>
      </c>
      <c r="J16" s="62">
        <v>0.8</v>
      </c>
      <c r="K16" s="44"/>
      <c r="L16" s="65">
        <v>260.64194874362801</v>
      </c>
      <c r="M16" s="8">
        <f t="shared" si="0"/>
        <v>208.51355899490241</v>
      </c>
    </row>
    <row r="17" spans="1:13" x14ac:dyDescent="0.35">
      <c r="A17" s="62">
        <v>980489698</v>
      </c>
      <c r="B17" s="63" t="s">
        <v>367</v>
      </c>
      <c r="C17" s="62">
        <v>2020</v>
      </c>
      <c r="D17" s="62">
        <v>66</v>
      </c>
      <c r="E17" s="62">
        <v>185</v>
      </c>
      <c r="F17" s="63" t="s">
        <v>60</v>
      </c>
      <c r="G17" s="63" t="s">
        <v>57</v>
      </c>
      <c r="H17" s="62">
        <v>100</v>
      </c>
      <c r="I17" s="62">
        <v>100</v>
      </c>
      <c r="J17" s="62">
        <v>0.56000000000000005</v>
      </c>
      <c r="K17" s="44"/>
      <c r="L17" s="65">
        <v>277.69261592083399</v>
      </c>
      <c r="M17" s="8">
        <f t="shared" si="0"/>
        <v>155.50786491566706</v>
      </c>
    </row>
    <row r="18" spans="1:13" x14ac:dyDescent="0.35">
      <c r="A18" s="62">
        <v>980489698</v>
      </c>
      <c r="B18" s="63" t="s">
        <v>367</v>
      </c>
      <c r="C18" s="62">
        <v>2020</v>
      </c>
      <c r="D18" s="62">
        <v>132</v>
      </c>
      <c r="E18" s="62">
        <v>300</v>
      </c>
      <c r="F18" s="63" t="s">
        <v>60</v>
      </c>
      <c r="G18" s="63" t="s">
        <v>59</v>
      </c>
      <c r="H18" s="62">
        <v>100</v>
      </c>
      <c r="I18" s="62">
        <v>100</v>
      </c>
      <c r="J18" s="62">
        <v>1.78</v>
      </c>
      <c r="K18" s="44"/>
      <c r="L18" s="65">
        <v>1143.98604709864</v>
      </c>
      <c r="M18" s="8">
        <f t="shared" si="0"/>
        <v>2036.2951638355794</v>
      </c>
    </row>
    <row r="19" spans="1:13" x14ac:dyDescent="0.35">
      <c r="A19" s="62">
        <v>980489698</v>
      </c>
      <c r="B19" s="63" t="s">
        <v>367</v>
      </c>
      <c r="C19" s="62">
        <v>2020</v>
      </c>
      <c r="D19" s="62">
        <v>132</v>
      </c>
      <c r="E19" s="62">
        <v>630</v>
      </c>
      <c r="F19" s="63" t="s">
        <v>60</v>
      </c>
      <c r="G19" s="63" t="s">
        <v>59</v>
      </c>
      <c r="H19" s="62">
        <v>100</v>
      </c>
      <c r="I19" s="62">
        <v>100</v>
      </c>
      <c r="J19" s="62">
        <v>0.6</v>
      </c>
      <c r="K19" s="44"/>
      <c r="L19" s="65">
        <v>1348.5086685281501</v>
      </c>
      <c r="M19" s="8">
        <f t="shared" si="0"/>
        <v>809.10520111689004</v>
      </c>
    </row>
    <row r="20" spans="1:13" x14ac:dyDescent="0.35">
      <c r="A20" s="62">
        <v>980489698</v>
      </c>
      <c r="B20" s="63" t="s">
        <v>367</v>
      </c>
      <c r="C20" s="62">
        <v>2020</v>
      </c>
      <c r="D20" s="62">
        <v>66</v>
      </c>
      <c r="E20" s="62">
        <v>240</v>
      </c>
      <c r="F20" s="63" t="s">
        <v>58</v>
      </c>
      <c r="G20" s="63" t="s">
        <v>57</v>
      </c>
      <c r="H20" s="62">
        <v>100</v>
      </c>
      <c r="I20" s="62">
        <v>100</v>
      </c>
      <c r="J20" s="62">
        <v>0.25</v>
      </c>
      <c r="K20" s="44"/>
      <c r="L20" s="65">
        <v>226.57325916082101</v>
      </c>
      <c r="M20" s="8">
        <f t="shared" si="0"/>
        <v>56.643314790205253</v>
      </c>
    </row>
    <row r="21" spans="1:13" x14ac:dyDescent="0.35">
      <c r="A21" s="62">
        <v>980489698</v>
      </c>
      <c r="B21" s="63" t="s">
        <v>367</v>
      </c>
      <c r="C21" s="62">
        <v>2020</v>
      </c>
      <c r="D21" s="62">
        <v>66</v>
      </c>
      <c r="E21" s="62">
        <v>630</v>
      </c>
      <c r="F21" s="63" t="s">
        <v>58</v>
      </c>
      <c r="G21" s="63" t="s">
        <v>57</v>
      </c>
      <c r="H21" s="62">
        <v>100</v>
      </c>
      <c r="I21" s="62">
        <v>100</v>
      </c>
      <c r="J21" s="62">
        <v>0.57999999999999996</v>
      </c>
      <c r="K21" s="44"/>
      <c r="L21" s="65">
        <v>257.66541449107098</v>
      </c>
      <c r="M21" s="8">
        <f t="shared" si="0"/>
        <v>149.44594040482116</v>
      </c>
    </row>
    <row r="22" spans="1:13" x14ac:dyDescent="0.35">
      <c r="A22" s="62">
        <v>980489698</v>
      </c>
      <c r="B22" s="63" t="s">
        <v>367</v>
      </c>
      <c r="C22" s="62">
        <v>2020</v>
      </c>
      <c r="D22" s="62">
        <v>132</v>
      </c>
      <c r="E22" s="62">
        <v>300</v>
      </c>
      <c r="F22" s="63" t="s">
        <v>58</v>
      </c>
      <c r="G22" s="63" t="s">
        <v>59</v>
      </c>
      <c r="H22" s="62">
        <v>100</v>
      </c>
      <c r="I22" s="62">
        <v>100</v>
      </c>
      <c r="J22" s="62">
        <v>9.8000000000000007</v>
      </c>
      <c r="K22" s="44"/>
      <c r="L22" s="65">
        <v>878.91234392203103</v>
      </c>
      <c r="M22" s="8">
        <f t="shared" si="0"/>
        <v>8613.3409704359055</v>
      </c>
    </row>
    <row r="23" spans="1:13" x14ac:dyDescent="0.35">
      <c r="A23" s="62">
        <v>980489698</v>
      </c>
      <c r="B23" s="63" t="s">
        <v>367</v>
      </c>
      <c r="C23" s="62">
        <v>2020</v>
      </c>
      <c r="D23" s="62">
        <v>132</v>
      </c>
      <c r="E23" s="62">
        <v>630</v>
      </c>
      <c r="F23" s="63" t="s">
        <v>58</v>
      </c>
      <c r="G23" s="63" t="s">
        <v>59</v>
      </c>
      <c r="H23" s="62">
        <v>100</v>
      </c>
      <c r="I23" s="62">
        <v>100</v>
      </c>
      <c r="J23" s="62">
        <v>1.4</v>
      </c>
      <c r="K23" s="44"/>
      <c r="L23" s="65">
        <v>1036.2374373293501</v>
      </c>
      <c r="M23" s="8">
        <f t="shared" si="0"/>
        <v>1450.7324122610901</v>
      </c>
    </row>
    <row r="24" spans="1:13" x14ac:dyDescent="0.35">
      <c r="A24" s="62">
        <v>918312730</v>
      </c>
      <c r="B24" s="63" t="s">
        <v>368</v>
      </c>
      <c r="C24" s="62">
        <v>2020</v>
      </c>
      <c r="D24" s="62">
        <v>66</v>
      </c>
      <c r="E24" s="62">
        <v>400</v>
      </c>
      <c r="F24" s="63" t="s">
        <v>58</v>
      </c>
      <c r="G24" s="63" t="s">
        <v>57</v>
      </c>
      <c r="H24" s="62">
        <v>100</v>
      </c>
      <c r="I24" s="62">
        <v>100</v>
      </c>
      <c r="J24" s="62">
        <v>0.254</v>
      </c>
      <c r="K24" s="44"/>
      <c r="L24" s="65">
        <v>241.59389253697199</v>
      </c>
      <c r="M24" s="8">
        <f t="shared" si="0"/>
        <v>61.364848704390887</v>
      </c>
    </row>
    <row r="25" spans="1:13" x14ac:dyDescent="0.35">
      <c r="A25" s="62">
        <v>982897327</v>
      </c>
      <c r="B25" s="63" t="s">
        <v>29</v>
      </c>
      <c r="C25" s="62">
        <v>2020</v>
      </c>
      <c r="D25" s="62">
        <v>66</v>
      </c>
      <c r="E25" s="62">
        <v>95</v>
      </c>
      <c r="F25" s="63" t="s">
        <v>60</v>
      </c>
      <c r="G25" s="63" t="s">
        <v>57</v>
      </c>
      <c r="H25" s="62">
        <v>100</v>
      </c>
      <c r="I25" s="62">
        <v>100</v>
      </c>
      <c r="J25" s="62">
        <v>4.45</v>
      </c>
      <c r="K25" s="44"/>
      <c r="L25" s="65">
        <v>229.80493703446601</v>
      </c>
      <c r="M25" s="8">
        <f t="shared" si="0"/>
        <v>1022.6319698033737</v>
      </c>
    </row>
    <row r="26" spans="1:13" x14ac:dyDescent="0.35">
      <c r="A26" s="62">
        <v>982897327</v>
      </c>
      <c r="B26" s="63" t="s">
        <v>29</v>
      </c>
      <c r="C26" s="62">
        <v>2020</v>
      </c>
      <c r="D26" s="62">
        <v>66</v>
      </c>
      <c r="E26" s="62">
        <v>95</v>
      </c>
      <c r="F26" s="63" t="s">
        <v>58</v>
      </c>
      <c r="G26" s="63" t="s">
        <v>57</v>
      </c>
      <c r="H26" s="62">
        <v>100</v>
      </c>
      <c r="I26" s="62">
        <v>100</v>
      </c>
      <c r="J26" s="62">
        <v>7.73</v>
      </c>
      <c r="K26" s="44"/>
      <c r="L26" s="65">
        <v>175.696105411128</v>
      </c>
      <c r="M26" s="8">
        <f t="shared" si="0"/>
        <v>1358.1308948280196</v>
      </c>
    </row>
    <row r="27" spans="1:13" x14ac:dyDescent="0.35">
      <c r="A27" s="62">
        <v>919415096</v>
      </c>
      <c r="B27" s="63" t="s">
        <v>371</v>
      </c>
      <c r="C27" s="62">
        <v>2020</v>
      </c>
      <c r="D27" s="62">
        <v>66</v>
      </c>
      <c r="E27" s="62">
        <v>185</v>
      </c>
      <c r="F27" s="63" t="s">
        <v>60</v>
      </c>
      <c r="G27" s="63" t="s">
        <v>57</v>
      </c>
      <c r="H27" s="62">
        <v>100</v>
      </c>
      <c r="I27" s="62">
        <v>100</v>
      </c>
      <c r="J27" s="62">
        <v>1.5</v>
      </c>
      <c r="K27" s="44"/>
      <c r="L27" s="65">
        <v>277.69261592083399</v>
      </c>
      <c r="M27" s="8">
        <f t="shared" si="0"/>
        <v>416.53892388125098</v>
      </c>
    </row>
    <row r="28" spans="1:13" x14ac:dyDescent="0.35">
      <c r="A28" s="62">
        <v>915635857</v>
      </c>
      <c r="B28" s="63" t="s">
        <v>30</v>
      </c>
      <c r="C28" s="62">
        <v>2020</v>
      </c>
      <c r="D28" s="62">
        <v>66</v>
      </c>
      <c r="E28" s="62">
        <v>95</v>
      </c>
      <c r="F28" s="63" t="s">
        <v>60</v>
      </c>
      <c r="G28" s="63" t="s">
        <v>57</v>
      </c>
      <c r="H28" s="62">
        <v>100</v>
      </c>
      <c r="I28" s="62">
        <v>100</v>
      </c>
      <c r="J28" s="62">
        <v>3</v>
      </c>
      <c r="K28" s="44"/>
      <c r="L28" s="65">
        <v>229.80493703446601</v>
      </c>
      <c r="M28" s="8">
        <f t="shared" si="0"/>
        <v>689.41481110339805</v>
      </c>
    </row>
    <row r="29" spans="1:13" x14ac:dyDescent="0.35">
      <c r="A29" s="62">
        <v>915635857</v>
      </c>
      <c r="B29" s="63" t="s">
        <v>30</v>
      </c>
      <c r="C29" s="62">
        <v>2020</v>
      </c>
      <c r="D29" s="62">
        <v>66</v>
      </c>
      <c r="E29" s="62">
        <v>150</v>
      </c>
      <c r="F29" s="63" t="s">
        <v>60</v>
      </c>
      <c r="G29" s="63" t="s">
        <v>57</v>
      </c>
      <c r="H29" s="62">
        <v>100</v>
      </c>
      <c r="I29" s="62">
        <v>100</v>
      </c>
      <c r="J29" s="62">
        <v>2.8</v>
      </c>
      <c r="K29" s="44"/>
      <c r="L29" s="65">
        <v>260.64194874362801</v>
      </c>
      <c r="M29" s="8">
        <f t="shared" si="0"/>
        <v>729.7974564821584</v>
      </c>
    </row>
    <row r="30" spans="1:13" x14ac:dyDescent="0.35">
      <c r="A30" s="62">
        <v>915635857</v>
      </c>
      <c r="B30" s="63" t="s">
        <v>30</v>
      </c>
      <c r="C30" s="62">
        <v>2020</v>
      </c>
      <c r="D30" s="62">
        <v>66</v>
      </c>
      <c r="E30" s="62">
        <v>240</v>
      </c>
      <c r="F30" s="63" t="s">
        <v>60</v>
      </c>
      <c r="G30" s="63" t="s">
        <v>57</v>
      </c>
      <c r="H30" s="62">
        <v>100</v>
      </c>
      <c r="I30" s="62">
        <v>100</v>
      </c>
      <c r="J30" s="62">
        <v>1.6</v>
      </c>
      <c r="K30" s="44"/>
      <c r="L30" s="65">
        <v>295.945236909068</v>
      </c>
      <c r="M30" s="8">
        <f t="shared" si="0"/>
        <v>473.51237905450881</v>
      </c>
    </row>
    <row r="31" spans="1:13" x14ac:dyDescent="0.35">
      <c r="A31" s="62">
        <v>915635857</v>
      </c>
      <c r="B31" s="63" t="s">
        <v>30</v>
      </c>
      <c r="C31" s="62">
        <v>2020</v>
      </c>
      <c r="D31" s="62">
        <v>66</v>
      </c>
      <c r="E31" s="62">
        <v>400</v>
      </c>
      <c r="F31" s="63" t="s">
        <v>60</v>
      </c>
      <c r="G31" s="63" t="s">
        <v>57</v>
      </c>
      <c r="H31" s="62">
        <v>100</v>
      </c>
      <c r="I31" s="62">
        <v>100</v>
      </c>
      <c r="J31" s="62">
        <v>1.034</v>
      </c>
      <c r="K31" s="44"/>
      <c r="L31" s="65">
        <v>315.47206029806301</v>
      </c>
      <c r="M31" s="8">
        <f t="shared" si="0"/>
        <v>326.19811034819719</v>
      </c>
    </row>
    <row r="32" spans="1:13" x14ac:dyDescent="0.35">
      <c r="A32" s="62">
        <v>915635857</v>
      </c>
      <c r="B32" s="63" t="s">
        <v>30</v>
      </c>
      <c r="C32" s="62">
        <v>2020</v>
      </c>
      <c r="D32" s="62">
        <v>66</v>
      </c>
      <c r="E32" s="62">
        <v>120</v>
      </c>
      <c r="F32" s="63" t="s">
        <v>58</v>
      </c>
      <c r="G32" s="63" t="s">
        <v>57</v>
      </c>
      <c r="H32" s="62">
        <v>100</v>
      </c>
      <c r="I32" s="62">
        <v>100</v>
      </c>
      <c r="J32" s="62">
        <v>5.2</v>
      </c>
      <c r="K32" s="44"/>
      <c r="L32" s="65">
        <v>187.154832789907</v>
      </c>
      <c r="M32" s="8">
        <f t="shared" si="0"/>
        <v>973.2051305075164</v>
      </c>
    </row>
    <row r="33" spans="1:13" x14ac:dyDescent="0.35">
      <c r="A33" s="62">
        <v>915635857</v>
      </c>
      <c r="B33" s="63" t="s">
        <v>30</v>
      </c>
      <c r="C33" s="62">
        <v>2020</v>
      </c>
      <c r="D33" s="62">
        <v>66</v>
      </c>
      <c r="E33" s="62">
        <v>400</v>
      </c>
      <c r="F33" s="63" t="s">
        <v>58</v>
      </c>
      <c r="G33" s="63" t="s">
        <v>57</v>
      </c>
      <c r="H33" s="62">
        <v>100</v>
      </c>
      <c r="I33" s="62">
        <v>100</v>
      </c>
      <c r="J33" s="62">
        <v>1.782</v>
      </c>
      <c r="K33" s="44"/>
      <c r="L33" s="65">
        <v>241.59389253697199</v>
      </c>
      <c r="M33" s="8">
        <f t="shared" si="0"/>
        <v>430.52031650088412</v>
      </c>
    </row>
    <row r="34" spans="1:13" x14ac:dyDescent="0.35">
      <c r="A34" s="62">
        <v>915635857</v>
      </c>
      <c r="B34" s="63" t="s">
        <v>30</v>
      </c>
      <c r="C34" s="62">
        <v>2020</v>
      </c>
      <c r="D34" s="62">
        <v>66</v>
      </c>
      <c r="E34" s="62">
        <v>240</v>
      </c>
      <c r="F34" s="63" t="s">
        <v>58</v>
      </c>
      <c r="G34" s="63" t="s">
        <v>59</v>
      </c>
      <c r="H34" s="62">
        <v>100</v>
      </c>
      <c r="I34" s="62">
        <v>100</v>
      </c>
      <c r="J34" s="62">
        <v>1.8</v>
      </c>
      <c r="K34" s="44"/>
      <c r="L34" s="65">
        <v>451.55435712247299</v>
      </c>
      <c r="M34" s="8">
        <f t="shared" ref="M34:M65" si="1">(J34*0.5*(H34/100+I34/100))*L34</f>
        <v>812.79784282045136</v>
      </c>
    </row>
    <row r="35" spans="1:13" x14ac:dyDescent="0.35">
      <c r="A35" s="62">
        <v>998509289</v>
      </c>
      <c r="B35" s="63" t="s">
        <v>31</v>
      </c>
      <c r="C35" s="62">
        <v>2020</v>
      </c>
      <c r="D35" s="62">
        <v>132</v>
      </c>
      <c r="E35" s="62">
        <v>400</v>
      </c>
      <c r="F35" s="63" t="s">
        <v>60</v>
      </c>
      <c r="G35" s="63" t="s">
        <v>59</v>
      </c>
      <c r="H35" s="62">
        <v>100</v>
      </c>
      <c r="I35" s="62">
        <v>100</v>
      </c>
      <c r="J35" s="62">
        <v>2.1</v>
      </c>
      <c r="K35" s="44"/>
      <c r="L35" s="65">
        <v>1241.9879750458999</v>
      </c>
      <c r="M35" s="8">
        <f t="shared" si="1"/>
        <v>2608.1747475963898</v>
      </c>
    </row>
    <row r="36" spans="1:13" x14ac:dyDescent="0.35">
      <c r="A36" s="62">
        <v>985411131</v>
      </c>
      <c r="B36" s="63" t="s">
        <v>373</v>
      </c>
      <c r="C36" s="62">
        <v>2020</v>
      </c>
      <c r="D36" s="62">
        <v>66</v>
      </c>
      <c r="E36" s="62">
        <v>95</v>
      </c>
      <c r="F36" s="63" t="s">
        <v>60</v>
      </c>
      <c r="G36" s="63" t="s">
        <v>57</v>
      </c>
      <c r="H36" s="62">
        <v>100</v>
      </c>
      <c r="I36" s="62">
        <v>100</v>
      </c>
      <c r="J36" s="62">
        <v>0.9</v>
      </c>
      <c r="K36" s="44"/>
      <c r="L36" s="65">
        <v>229.80493703446601</v>
      </c>
      <c r="M36" s="8">
        <f t="shared" si="1"/>
        <v>206.82444333101941</v>
      </c>
    </row>
    <row r="37" spans="1:13" x14ac:dyDescent="0.35">
      <c r="A37" s="62">
        <v>923152601</v>
      </c>
      <c r="B37" s="63" t="s">
        <v>374</v>
      </c>
      <c r="C37" s="62">
        <v>2020</v>
      </c>
      <c r="D37" s="62">
        <v>66</v>
      </c>
      <c r="E37" s="62">
        <v>95</v>
      </c>
      <c r="F37" s="63" t="s">
        <v>58</v>
      </c>
      <c r="G37" s="63" t="s">
        <v>57</v>
      </c>
      <c r="H37" s="62">
        <v>100</v>
      </c>
      <c r="I37" s="62">
        <v>100</v>
      </c>
      <c r="J37" s="62">
        <v>1.752</v>
      </c>
      <c r="K37" s="44"/>
      <c r="L37" s="65">
        <v>175.696105411128</v>
      </c>
      <c r="M37" s="8">
        <f t="shared" si="1"/>
        <v>307.81957668029628</v>
      </c>
    </row>
    <row r="38" spans="1:13" x14ac:dyDescent="0.35">
      <c r="A38" s="62">
        <v>917424799</v>
      </c>
      <c r="B38" s="63" t="s">
        <v>375</v>
      </c>
      <c r="C38" s="62">
        <v>2020</v>
      </c>
      <c r="D38" s="62">
        <v>132</v>
      </c>
      <c r="E38" s="62">
        <v>300</v>
      </c>
      <c r="F38" s="63" t="s">
        <v>60</v>
      </c>
      <c r="G38" s="63" t="s">
        <v>59</v>
      </c>
      <c r="H38" s="62">
        <v>100</v>
      </c>
      <c r="I38" s="62">
        <v>100</v>
      </c>
      <c r="J38" s="62">
        <v>2.68</v>
      </c>
      <c r="K38" s="44"/>
      <c r="L38" s="65">
        <v>1143.98604709864</v>
      </c>
      <c r="M38" s="8">
        <f t="shared" si="1"/>
        <v>3065.8826062243556</v>
      </c>
    </row>
    <row r="39" spans="1:13" x14ac:dyDescent="0.35">
      <c r="A39" s="62">
        <v>917424799</v>
      </c>
      <c r="B39" s="63" t="s">
        <v>375</v>
      </c>
      <c r="C39" s="62">
        <v>2020</v>
      </c>
      <c r="D39" s="62">
        <v>132</v>
      </c>
      <c r="E39" s="62">
        <v>630</v>
      </c>
      <c r="F39" s="63" t="s">
        <v>58</v>
      </c>
      <c r="G39" s="63" t="s">
        <v>59</v>
      </c>
      <c r="H39" s="62">
        <v>100</v>
      </c>
      <c r="I39" s="62">
        <v>100</v>
      </c>
      <c r="J39" s="62">
        <v>5.59</v>
      </c>
      <c r="K39" s="44"/>
      <c r="L39" s="65">
        <v>1036.2374373293501</v>
      </c>
      <c r="M39" s="8">
        <f t="shared" si="1"/>
        <v>5792.567274671067</v>
      </c>
    </row>
    <row r="40" spans="1:13" x14ac:dyDescent="0.35">
      <c r="A40" s="62">
        <v>917424799</v>
      </c>
      <c r="B40" s="63" t="s">
        <v>375</v>
      </c>
      <c r="C40" s="62">
        <v>2020</v>
      </c>
      <c r="D40" s="62">
        <v>132</v>
      </c>
      <c r="E40" s="62">
        <v>800</v>
      </c>
      <c r="F40" s="63" t="s">
        <v>58</v>
      </c>
      <c r="G40" s="63" t="s">
        <v>59</v>
      </c>
      <c r="H40" s="62">
        <v>100</v>
      </c>
      <c r="I40" s="62">
        <v>100</v>
      </c>
      <c r="J40" s="62">
        <v>4.6100000000000003</v>
      </c>
      <c r="K40" s="44"/>
      <c r="L40" s="65">
        <v>1118.1764323156999</v>
      </c>
      <c r="M40" s="8">
        <f t="shared" si="1"/>
        <v>5154.7933529753773</v>
      </c>
    </row>
    <row r="41" spans="1:13" x14ac:dyDescent="0.35">
      <c r="A41" s="62">
        <v>984882114</v>
      </c>
      <c r="B41" s="63" t="s">
        <v>376</v>
      </c>
      <c r="C41" s="62">
        <v>2020</v>
      </c>
      <c r="D41" s="62">
        <v>66</v>
      </c>
      <c r="E41" s="62">
        <v>400</v>
      </c>
      <c r="F41" s="63" t="s">
        <v>58</v>
      </c>
      <c r="G41" s="63" t="s">
        <v>59</v>
      </c>
      <c r="H41" s="62">
        <v>100</v>
      </c>
      <c r="I41" s="62">
        <v>100</v>
      </c>
      <c r="J41" s="62">
        <v>0.5</v>
      </c>
      <c r="K41" s="44"/>
      <c r="L41" s="65">
        <v>557.65368470375995</v>
      </c>
      <c r="M41" s="8">
        <f t="shared" si="1"/>
        <v>278.82684235187998</v>
      </c>
    </row>
    <row r="42" spans="1:13" x14ac:dyDescent="0.35">
      <c r="A42" s="62">
        <v>984882114</v>
      </c>
      <c r="B42" s="63" t="s">
        <v>376</v>
      </c>
      <c r="C42" s="62">
        <v>2020</v>
      </c>
      <c r="D42" s="62">
        <v>132</v>
      </c>
      <c r="E42" s="62">
        <v>400</v>
      </c>
      <c r="F42" s="63" t="s">
        <v>58</v>
      </c>
      <c r="G42" s="63" t="s">
        <v>59</v>
      </c>
      <c r="H42" s="62">
        <v>100</v>
      </c>
      <c r="I42" s="62">
        <v>100</v>
      </c>
      <c r="J42" s="62">
        <v>0.83599999999999997</v>
      </c>
      <c r="K42" s="44"/>
      <c r="L42" s="65">
        <v>954.29844234300197</v>
      </c>
      <c r="M42" s="8">
        <f t="shared" si="1"/>
        <v>797.79349779874963</v>
      </c>
    </row>
    <row r="43" spans="1:13" x14ac:dyDescent="0.35">
      <c r="A43" s="62">
        <v>986347801</v>
      </c>
      <c r="B43" s="63" t="s">
        <v>34</v>
      </c>
      <c r="C43" s="62">
        <v>2020</v>
      </c>
      <c r="D43" s="62">
        <v>36</v>
      </c>
      <c r="E43" s="62">
        <v>240</v>
      </c>
      <c r="F43" s="63" t="s">
        <v>58</v>
      </c>
      <c r="G43" s="63" t="s">
        <v>57</v>
      </c>
      <c r="H43" s="62">
        <v>100</v>
      </c>
      <c r="I43" s="62">
        <v>100</v>
      </c>
      <c r="J43" s="62">
        <v>48.406999999999996</v>
      </c>
      <c r="K43" s="44"/>
      <c r="L43" s="65">
        <v>216.85759216373501</v>
      </c>
      <c r="M43" s="8">
        <f t="shared" si="1"/>
        <v>10497.42546386992</v>
      </c>
    </row>
    <row r="44" spans="1:13" x14ac:dyDescent="0.35">
      <c r="A44" s="62">
        <v>986347801</v>
      </c>
      <c r="B44" s="63" t="s">
        <v>34</v>
      </c>
      <c r="C44" s="62">
        <v>2020</v>
      </c>
      <c r="D44" s="62">
        <v>132</v>
      </c>
      <c r="E44" s="62">
        <v>400</v>
      </c>
      <c r="F44" s="63" t="s">
        <v>58</v>
      </c>
      <c r="G44" s="63" t="s">
        <v>59</v>
      </c>
      <c r="H44" s="62">
        <v>100</v>
      </c>
      <c r="I44" s="62">
        <v>100</v>
      </c>
      <c r="J44" s="62">
        <v>12.116</v>
      </c>
      <c r="K44" s="44"/>
      <c r="L44" s="65">
        <v>954.29844234300197</v>
      </c>
      <c r="M44" s="8">
        <f t="shared" si="1"/>
        <v>11562.279927427811</v>
      </c>
    </row>
    <row r="45" spans="1:13" x14ac:dyDescent="0.35">
      <c r="A45" s="62">
        <v>980038408</v>
      </c>
      <c r="B45" s="63" t="s">
        <v>36</v>
      </c>
      <c r="C45" s="62">
        <v>2020</v>
      </c>
      <c r="D45" s="62">
        <v>66</v>
      </c>
      <c r="E45" s="62">
        <v>240</v>
      </c>
      <c r="F45" s="63" t="s">
        <v>58</v>
      </c>
      <c r="G45" s="63" t="s">
        <v>57</v>
      </c>
      <c r="H45" s="62">
        <v>100</v>
      </c>
      <c r="I45" s="62">
        <v>100</v>
      </c>
      <c r="J45" s="62">
        <v>10.54</v>
      </c>
      <c r="K45" s="44"/>
      <c r="L45" s="65">
        <v>226.57325916082101</v>
      </c>
      <c r="M45" s="8">
        <f t="shared" si="1"/>
        <v>2388.0821515550533</v>
      </c>
    </row>
    <row r="46" spans="1:13" x14ac:dyDescent="0.35">
      <c r="A46" s="62">
        <v>980038408</v>
      </c>
      <c r="B46" s="63" t="s">
        <v>36</v>
      </c>
      <c r="C46" s="62">
        <v>2020</v>
      </c>
      <c r="D46" s="62">
        <v>66</v>
      </c>
      <c r="E46" s="62">
        <v>630</v>
      </c>
      <c r="F46" s="63" t="s">
        <v>58</v>
      </c>
      <c r="G46" s="63" t="s">
        <v>59</v>
      </c>
      <c r="H46" s="62">
        <v>100</v>
      </c>
      <c r="I46" s="62">
        <v>100</v>
      </c>
      <c r="J46" s="62">
        <v>1.51</v>
      </c>
      <c r="K46" s="44"/>
      <c r="L46" s="65">
        <v>662.23730760531396</v>
      </c>
      <c r="M46" s="8">
        <f t="shared" si="1"/>
        <v>999.97833448402412</v>
      </c>
    </row>
    <row r="47" spans="1:13" x14ac:dyDescent="0.35">
      <c r="A47" s="62">
        <v>912631532</v>
      </c>
      <c r="B47" s="63" t="s">
        <v>37</v>
      </c>
      <c r="C47" s="62">
        <v>2020</v>
      </c>
      <c r="D47" s="62">
        <v>66</v>
      </c>
      <c r="E47" s="62">
        <v>400</v>
      </c>
      <c r="F47" s="63" t="s">
        <v>60</v>
      </c>
      <c r="G47" s="63" t="s">
        <v>59</v>
      </c>
      <c r="H47" s="62">
        <v>100</v>
      </c>
      <c r="I47" s="62">
        <v>100</v>
      </c>
      <c r="J47" s="62">
        <v>2.7789999999999999</v>
      </c>
      <c r="K47" s="44"/>
      <c r="L47" s="65">
        <v>726.34979011488804</v>
      </c>
      <c r="M47" s="8">
        <f t="shared" si="1"/>
        <v>2018.5260667292739</v>
      </c>
    </row>
    <row r="48" spans="1:13" x14ac:dyDescent="0.35">
      <c r="A48" s="62">
        <v>912631532</v>
      </c>
      <c r="B48" s="63" t="s">
        <v>37</v>
      </c>
      <c r="C48" s="62">
        <v>2020</v>
      </c>
      <c r="D48" s="62">
        <v>132</v>
      </c>
      <c r="E48" s="62">
        <v>300</v>
      </c>
      <c r="F48" s="63" t="s">
        <v>60</v>
      </c>
      <c r="G48" s="63" t="s">
        <v>59</v>
      </c>
      <c r="H48" s="62">
        <v>100</v>
      </c>
      <c r="I48" s="62">
        <v>100</v>
      </c>
      <c r="J48" s="62">
        <v>7.7050000000000001</v>
      </c>
      <c r="K48" s="44"/>
      <c r="L48" s="65">
        <v>1143.98604709864</v>
      </c>
      <c r="M48" s="8">
        <f t="shared" si="1"/>
        <v>8814.4124928950223</v>
      </c>
    </row>
    <row r="49" spans="1:13" x14ac:dyDescent="0.35">
      <c r="A49" s="62">
        <v>912631532</v>
      </c>
      <c r="B49" s="63" t="s">
        <v>37</v>
      </c>
      <c r="C49" s="62">
        <v>2020</v>
      </c>
      <c r="D49" s="62">
        <v>24</v>
      </c>
      <c r="E49" s="62">
        <v>95</v>
      </c>
      <c r="F49" s="63" t="s">
        <v>58</v>
      </c>
      <c r="G49" s="63" t="s">
        <v>57</v>
      </c>
      <c r="H49" s="62">
        <v>100</v>
      </c>
      <c r="I49" s="62">
        <v>100</v>
      </c>
      <c r="J49" s="62">
        <v>5.4429999999999996</v>
      </c>
      <c r="K49" s="44"/>
      <c r="L49" s="65">
        <v>105.104686127045</v>
      </c>
      <c r="M49" s="8">
        <f t="shared" si="1"/>
        <v>572.08480658950589</v>
      </c>
    </row>
    <row r="50" spans="1:13" x14ac:dyDescent="0.35">
      <c r="A50" s="62">
        <v>912631532</v>
      </c>
      <c r="B50" s="63" t="s">
        <v>37</v>
      </c>
      <c r="C50" s="62">
        <v>2020</v>
      </c>
      <c r="D50" s="62">
        <v>24</v>
      </c>
      <c r="E50" s="62">
        <v>150</v>
      </c>
      <c r="F50" s="63" t="s">
        <v>58</v>
      </c>
      <c r="G50" s="63" t="s">
        <v>57</v>
      </c>
      <c r="H50" s="62">
        <v>100</v>
      </c>
      <c r="I50" s="62">
        <v>100</v>
      </c>
      <c r="J50" s="62">
        <v>4.79</v>
      </c>
      <c r="K50" s="44"/>
      <c r="L50" s="65">
        <v>131.705303256354</v>
      </c>
      <c r="M50" s="8">
        <f t="shared" si="1"/>
        <v>630.86840259793564</v>
      </c>
    </row>
    <row r="51" spans="1:13" x14ac:dyDescent="0.35">
      <c r="A51" s="62">
        <v>912631532</v>
      </c>
      <c r="B51" s="63" t="s">
        <v>37</v>
      </c>
      <c r="C51" s="62">
        <v>2020</v>
      </c>
      <c r="D51" s="62">
        <v>24</v>
      </c>
      <c r="E51" s="62">
        <v>240</v>
      </c>
      <c r="F51" s="63" t="s">
        <v>58</v>
      </c>
      <c r="G51" s="63" t="s">
        <v>57</v>
      </c>
      <c r="H51" s="62">
        <v>100</v>
      </c>
      <c r="I51" s="62">
        <v>100</v>
      </c>
      <c r="J51" s="62">
        <v>10.068</v>
      </c>
      <c r="K51" s="44"/>
      <c r="L51" s="65">
        <v>185.68459925056601</v>
      </c>
      <c r="M51" s="8">
        <f t="shared" si="1"/>
        <v>1869.4725452546986</v>
      </c>
    </row>
    <row r="52" spans="1:13" x14ac:dyDescent="0.35">
      <c r="A52" s="62">
        <v>912631532</v>
      </c>
      <c r="B52" s="63" t="s">
        <v>37</v>
      </c>
      <c r="C52" s="62">
        <v>2020</v>
      </c>
      <c r="D52" s="62">
        <v>132</v>
      </c>
      <c r="E52" s="62">
        <v>400</v>
      </c>
      <c r="F52" s="63" t="s">
        <v>58</v>
      </c>
      <c r="G52" s="63" t="s">
        <v>59</v>
      </c>
      <c r="H52" s="62">
        <v>100</v>
      </c>
      <c r="I52" s="62">
        <v>100</v>
      </c>
      <c r="J52" s="62">
        <v>14.641999999999999</v>
      </c>
      <c r="K52" s="44"/>
      <c r="L52" s="65">
        <v>954.29844234300197</v>
      </c>
      <c r="M52" s="8">
        <f t="shared" si="1"/>
        <v>13972.837792786235</v>
      </c>
    </row>
    <row r="53" spans="1:13" x14ac:dyDescent="0.35">
      <c r="A53" s="62">
        <v>960684737</v>
      </c>
      <c r="B53" s="63" t="s">
        <v>380</v>
      </c>
      <c r="C53" s="62">
        <v>2020</v>
      </c>
      <c r="D53" s="62">
        <v>66</v>
      </c>
      <c r="E53" s="62">
        <v>240</v>
      </c>
      <c r="F53" s="63" t="s">
        <v>60</v>
      </c>
      <c r="G53" s="63" t="s">
        <v>59</v>
      </c>
      <c r="H53" s="62">
        <v>100</v>
      </c>
      <c r="I53" s="62">
        <v>100</v>
      </c>
      <c r="J53" s="62">
        <v>4.2</v>
      </c>
      <c r="K53" s="44"/>
      <c r="L53" s="65">
        <v>588.42066425921496</v>
      </c>
      <c r="M53" s="8">
        <f t="shared" si="1"/>
        <v>2471.3667898887029</v>
      </c>
    </row>
    <row r="54" spans="1:13" x14ac:dyDescent="0.35">
      <c r="A54" s="62">
        <v>960684737</v>
      </c>
      <c r="B54" s="63" t="s">
        <v>380</v>
      </c>
      <c r="C54" s="62">
        <v>2020</v>
      </c>
      <c r="D54" s="62">
        <v>132</v>
      </c>
      <c r="E54" s="62">
        <v>630</v>
      </c>
      <c r="F54" s="63" t="s">
        <v>60</v>
      </c>
      <c r="G54" s="63" t="s">
        <v>59</v>
      </c>
      <c r="H54" s="62">
        <v>100</v>
      </c>
      <c r="I54" s="62">
        <v>100</v>
      </c>
      <c r="J54" s="62">
        <v>12.8</v>
      </c>
      <c r="K54" s="44"/>
      <c r="L54" s="65">
        <v>1348.5086685281501</v>
      </c>
      <c r="M54" s="8">
        <f t="shared" si="1"/>
        <v>17260.910957160322</v>
      </c>
    </row>
    <row r="55" spans="1:13" x14ac:dyDescent="0.35">
      <c r="A55" s="62">
        <v>960684737</v>
      </c>
      <c r="B55" s="63" t="s">
        <v>380</v>
      </c>
      <c r="C55" s="62">
        <v>2020</v>
      </c>
      <c r="D55" s="62">
        <v>66</v>
      </c>
      <c r="E55" s="62">
        <v>150</v>
      </c>
      <c r="F55" s="63" t="s">
        <v>58</v>
      </c>
      <c r="G55" s="63" t="s">
        <v>57</v>
      </c>
      <c r="H55" s="62">
        <v>100</v>
      </c>
      <c r="I55" s="62">
        <v>100</v>
      </c>
      <c r="J55" s="62">
        <v>3.1</v>
      </c>
      <c r="K55" s="44"/>
      <c r="L55" s="65">
        <v>199.41688364894401</v>
      </c>
      <c r="M55" s="8">
        <f t="shared" si="1"/>
        <v>618.19233931172641</v>
      </c>
    </row>
    <row r="56" spans="1:13" x14ac:dyDescent="0.35">
      <c r="A56" s="62">
        <v>960684737</v>
      </c>
      <c r="B56" s="63" t="s">
        <v>380</v>
      </c>
      <c r="C56" s="62">
        <v>2020</v>
      </c>
      <c r="D56" s="62">
        <v>132</v>
      </c>
      <c r="E56" s="62">
        <v>630</v>
      </c>
      <c r="F56" s="63" t="s">
        <v>58</v>
      </c>
      <c r="G56" s="63" t="s">
        <v>59</v>
      </c>
      <c r="H56" s="62">
        <v>100</v>
      </c>
      <c r="I56" s="62">
        <v>100</v>
      </c>
      <c r="J56" s="62">
        <v>5.2</v>
      </c>
      <c r="K56" s="44"/>
      <c r="L56" s="65">
        <v>1036.2374373293501</v>
      </c>
      <c r="M56" s="8">
        <f t="shared" si="1"/>
        <v>5388.434674112621</v>
      </c>
    </row>
    <row r="57" spans="1:13" x14ac:dyDescent="0.35">
      <c r="A57" s="62">
        <v>983099807</v>
      </c>
      <c r="B57" s="63" t="s">
        <v>38</v>
      </c>
      <c r="C57" s="62">
        <v>2020</v>
      </c>
      <c r="D57" s="62">
        <v>36</v>
      </c>
      <c r="E57" s="62">
        <v>120</v>
      </c>
      <c r="F57" s="63" t="s">
        <v>58</v>
      </c>
      <c r="G57" s="63" t="s">
        <v>57</v>
      </c>
      <c r="H57" s="62">
        <v>100</v>
      </c>
      <c r="I57" s="62">
        <v>100</v>
      </c>
      <c r="J57" s="62">
        <v>0.90300000000000002</v>
      </c>
      <c r="K57" s="44"/>
      <c r="L57" s="65">
        <v>137.50034748186499</v>
      </c>
      <c r="M57" s="8">
        <f t="shared" si="1"/>
        <v>124.1628137761241</v>
      </c>
    </row>
    <row r="58" spans="1:13" x14ac:dyDescent="0.35">
      <c r="A58" s="62">
        <v>983099807</v>
      </c>
      <c r="B58" s="63" t="s">
        <v>38</v>
      </c>
      <c r="C58" s="62">
        <v>2020</v>
      </c>
      <c r="D58" s="62">
        <v>36</v>
      </c>
      <c r="E58" s="62">
        <v>185</v>
      </c>
      <c r="F58" s="63" t="s">
        <v>58</v>
      </c>
      <c r="G58" s="63" t="s">
        <v>57</v>
      </c>
      <c r="H58" s="62">
        <v>100</v>
      </c>
      <c r="I58" s="62">
        <v>100</v>
      </c>
      <c r="J58" s="62">
        <v>7.55</v>
      </c>
      <c r="K58" s="44"/>
      <c r="L58" s="65">
        <v>176.721732244414</v>
      </c>
      <c r="M58" s="8">
        <f t="shared" si="1"/>
        <v>1334.2490784453257</v>
      </c>
    </row>
    <row r="59" spans="1:13" x14ac:dyDescent="0.35">
      <c r="A59" s="62">
        <v>988807648</v>
      </c>
      <c r="B59" s="63" t="s">
        <v>40</v>
      </c>
      <c r="C59" s="62">
        <v>2020</v>
      </c>
      <c r="D59" s="62">
        <v>66</v>
      </c>
      <c r="E59" s="62">
        <v>95</v>
      </c>
      <c r="F59" s="63" t="s">
        <v>60</v>
      </c>
      <c r="G59" s="63" t="s">
        <v>57</v>
      </c>
      <c r="H59" s="62">
        <v>100</v>
      </c>
      <c r="I59" s="62">
        <v>100</v>
      </c>
      <c r="J59" s="62">
        <v>5.93</v>
      </c>
      <c r="K59" s="44"/>
      <c r="L59" s="65">
        <v>229.80493703446601</v>
      </c>
      <c r="M59" s="8">
        <f t="shared" si="1"/>
        <v>1362.7432766143834</v>
      </c>
    </row>
    <row r="60" spans="1:13" x14ac:dyDescent="0.35">
      <c r="A60" s="62">
        <v>988807648</v>
      </c>
      <c r="B60" s="63" t="s">
        <v>40</v>
      </c>
      <c r="C60" s="62">
        <v>2020</v>
      </c>
      <c r="D60" s="62">
        <v>66</v>
      </c>
      <c r="E60" s="62">
        <v>240</v>
      </c>
      <c r="F60" s="63" t="s">
        <v>58</v>
      </c>
      <c r="G60" s="63" t="s">
        <v>57</v>
      </c>
      <c r="H60" s="62">
        <v>100</v>
      </c>
      <c r="I60" s="62">
        <v>100</v>
      </c>
      <c r="J60" s="62">
        <v>2.621</v>
      </c>
      <c r="K60" s="44"/>
      <c r="L60" s="65">
        <v>226.57325916082101</v>
      </c>
      <c r="M60" s="8">
        <f t="shared" si="1"/>
        <v>593.84851226051182</v>
      </c>
    </row>
    <row r="61" spans="1:13" x14ac:dyDescent="0.35">
      <c r="A61" s="62">
        <v>988807648</v>
      </c>
      <c r="B61" s="63" t="s">
        <v>40</v>
      </c>
      <c r="C61" s="62">
        <v>2020</v>
      </c>
      <c r="D61" s="62">
        <v>66</v>
      </c>
      <c r="E61" s="62">
        <v>400</v>
      </c>
      <c r="F61" s="63" t="s">
        <v>58</v>
      </c>
      <c r="G61" s="63" t="s">
        <v>57</v>
      </c>
      <c r="H61" s="62">
        <v>100</v>
      </c>
      <c r="I61" s="62">
        <v>100</v>
      </c>
      <c r="J61" s="62">
        <v>0.93899999999999995</v>
      </c>
      <c r="K61" s="44"/>
      <c r="L61" s="65">
        <v>241.59389253697199</v>
      </c>
      <c r="M61" s="8">
        <f t="shared" si="1"/>
        <v>226.8566650922167</v>
      </c>
    </row>
    <row r="62" spans="1:13" x14ac:dyDescent="0.35">
      <c r="A62" s="62">
        <v>976723805</v>
      </c>
      <c r="B62" s="63" t="s">
        <v>383</v>
      </c>
      <c r="C62" s="62">
        <v>2020</v>
      </c>
      <c r="D62" s="62">
        <v>66</v>
      </c>
      <c r="E62" s="62">
        <v>240</v>
      </c>
      <c r="F62" s="63" t="s">
        <v>60</v>
      </c>
      <c r="G62" s="63" t="s">
        <v>57</v>
      </c>
      <c r="H62" s="62">
        <v>100</v>
      </c>
      <c r="I62" s="62">
        <v>100</v>
      </c>
      <c r="J62" s="62">
        <v>1.702</v>
      </c>
      <c r="K62" s="44"/>
      <c r="L62" s="65">
        <v>295.945236909068</v>
      </c>
      <c r="M62" s="8">
        <f t="shared" si="1"/>
        <v>503.69879321923372</v>
      </c>
    </row>
    <row r="63" spans="1:13" x14ac:dyDescent="0.35">
      <c r="A63" s="62">
        <v>976723805</v>
      </c>
      <c r="B63" s="63" t="s">
        <v>383</v>
      </c>
      <c r="C63" s="62">
        <v>2020</v>
      </c>
      <c r="D63" s="62">
        <v>66</v>
      </c>
      <c r="E63" s="62">
        <v>630</v>
      </c>
      <c r="F63" s="63" t="s">
        <v>58</v>
      </c>
      <c r="G63" s="63" t="s">
        <v>57</v>
      </c>
      <c r="H63" s="62">
        <v>100</v>
      </c>
      <c r="I63" s="62">
        <v>100</v>
      </c>
      <c r="J63" s="62">
        <v>2.54</v>
      </c>
      <c r="K63" s="44"/>
      <c r="L63" s="65">
        <v>257.66541449107098</v>
      </c>
      <c r="M63" s="8">
        <f t="shared" si="1"/>
        <v>654.47015280732023</v>
      </c>
    </row>
    <row r="64" spans="1:13" x14ac:dyDescent="0.35">
      <c r="A64" s="62">
        <v>976723805</v>
      </c>
      <c r="B64" s="63" t="s">
        <v>383</v>
      </c>
      <c r="C64" s="62">
        <v>2020</v>
      </c>
      <c r="D64" s="62">
        <v>66</v>
      </c>
      <c r="E64" s="62">
        <v>630</v>
      </c>
      <c r="F64" s="63" t="s">
        <v>58</v>
      </c>
      <c r="G64" s="63" t="s">
        <v>59</v>
      </c>
      <c r="H64" s="62">
        <v>100</v>
      </c>
      <c r="I64" s="62">
        <v>100</v>
      </c>
      <c r="J64" s="62">
        <v>0.85</v>
      </c>
      <c r="K64" s="44"/>
      <c r="L64" s="65">
        <v>662.23730760531396</v>
      </c>
      <c r="M64" s="8">
        <f t="shared" si="1"/>
        <v>562.90171146451689</v>
      </c>
    </row>
    <row r="65" spans="1:13" x14ac:dyDescent="0.35">
      <c r="A65" s="62">
        <v>923993355</v>
      </c>
      <c r="B65" s="63" t="s">
        <v>384</v>
      </c>
      <c r="C65" s="62">
        <v>2020</v>
      </c>
      <c r="D65" s="62">
        <v>66</v>
      </c>
      <c r="E65" s="62">
        <v>120</v>
      </c>
      <c r="F65" s="63" t="s">
        <v>60</v>
      </c>
      <c r="G65" s="63" t="s">
        <v>57</v>
      </c>
      <c r="H65" s="62">
        <v>100</v>
      </c>
      <c r="I65" s="62">
        <v>100</v>
      </c>
      <c r="J65" s="62">
        <v>9.1300000000000008</v>
      </c>
      <c r="K65" s="44"/>
      <c r="L65" s="65">
        <v>244.70128262687899</v>
      </c>
      <c r="M65" s="8">
        <f t="shared" si="1"/>
        <v>2234.1227103834053</v>
      </c>
    </row>
    <row r="66" spans="1:13" x14ac:dyDescent="0.35">
      <c r="A66" s="62">
        <v>979422679</v>
      </c>
      <c r="B66" s="63" t="s">
        <v>42</v>
      </c>
      <c r="C66" s="62">
        <v>2020</v>
      </c>
      <c r="D66" s="62">
        <v>132</v>
      </c>
      <c r="E66" s="62">
        <v>1200</v>
      </c>
      <c r="F66" s="63" t="s">
        <v>58</v>
      </c>
      <c r="G66" s="63" t="s">
        <v>59</v>
      </c>
      <c r="H66" s="62">
        <v>100</v>
      </c>
      <c r="I66" s="62">
        <v>100</v>
      </c>
      <c r="J66" s="62">
        <v>1.69</v>
      </c>
      <c r="K66" s="44"/>
      <c r="L66" s="65">
        <v>1302.15266634165</v>
      </c>
      <c r="M66" s="8">
        <f t="shared" ref="M66:M73" si="2">(J66*0.5*(H66/100+I66/100))*L66</f>
        <v>2200.6380061173886</v>
      </c>
    </row>
    <row r="67" spans="1:13" x14ac:dyDescent="0.35">
      <c r="A67" s="62">
        <v>979422679</v>
      </c>
      <c r="B67" s="63" t="s">
        <v>42</v>
      </c>
      <c r="C67" s="62">
        <v>2020</v>
      </c>
      <c r="D67" s="62">
        <v>132</v>
      </c>
      <c r="E67" s="62">
        <v>1600</v>
      </c>
      <c r="F67" s="63" t="s">
        <v>58</v>
      </c>
      <c r="G67" s="63" t="s">
        <v>59</v>
      </c>
      <c r="H67" s="62">
        <v>100</v>
      </c>
      <c r="I67" s="62">
        <v>100</v>
      </c>
      <c r="J67" s="62">
        <v>1.605</v>
      </c>
      <c r="K67" s="44"/>
      <c r="L67" s="65">
        <v>1444.0024149689</v>
      </c>
      <c r="M67" s="8">
        <f t="shared" si="2"/>
        <v>2317.6238760250844</v>
      </c>
    </row>
    <row r="68" spans="1:13" x14ac:dyDescent="0.35">
      <c r="A68" s="62">
        <v>978631029</v>
      </c>
      <c r="B68" s="63" t="s">
        <v>387</v>
      </c>
      <c r="C68" s="62">
        <v>2020</v>
      </c>
      <c r="D68" s="62">
        <v>66</v>
      </c>
      <c r="E68" s="62">
        <v>240</v>
      </c>
      <c r="F68" s="63" t="s">
        <v>60</v>
      </c>
      <c r="G68" s="63" t="s">
        <v>59</v>
      </c>
      <c r="H68" s="62">
        <v>100</v>
      </c>
      <c r="I68" s="62">
        <v>100</v>
      </c>
      <c r="J68" s="62">
        <v>4.78</v>
      </c>
      <c r="K68" s="44"/>
      <c r="L68" s="65">
        <v>588.42066425921496</v>
      </c>
      <c r="M68" s="8">
        <f t="shared" si="2"/>
        <v>2812.6507751590475</v>
      </c>
    </row>
    <row r="69" spans="1:13" x14ac:dyDescent="0.35">
      <c r="A69" s="62">
        <v>978631029</v>
      </c>
      <c r="B69" s="63" t="s">
        <v>387</v>
      </c>
      <c r="C69" s="62">
        <v>2020</v>
      </c>
      <c r="D69" s="62">
        <v>132</v>
      </c>
      <c r="E69" s="62">
        <v>400</v>
      </c>
      <c r="F69" s="63" t="s">
        <v>58</v>
      </c>
      <c r="G69" s="63" t="s">
        <v>59</v>
      </c>
      <c r="H69" s="62">
        <v>100</v>
      </c>
      <c r="I69" s="62">
        <v>100</v>
      </c>
      <c r="J69" s="62">
        <v>4.2869999999999999</v>
      </c>
      <c r="K69" s="44"/>
      <c r="L69" s="65">
        <v>954.29844234300197</v>
      </c>
      <c r="M69" s="8">
        <f t="shared" si="2"/>
        <v>4091.0774223244493</v>
      </c>
    </row>
    <row r="70" spans="1:13" x14ac:dyDescent="0.35">
      <c r="A70" s="62">
        <v>978631029</v>
      </c>
      <c r="B70" s="63" t="s">
        <v>387</v>
      </c>
      <c r="C70" s="62">
        <v>2020</v>
      </c>
      <c r="D70" s="62">
        <v>132</v>
      </c>
      <c r="E70" s="62">
        <v>800</v>
      </c>
      <c r="F70" s="63" t="s">
        <v>58</v>
      </c>
      <c r="G70" s="63" t="s">
        <v>59</v>
      </c>
      <c r="H70" s="62">
        <v>100</v>
      </c>
      <c r="I70" s="62">
        <v>100</v>
      </c>
      <c r="J70" s="62">
        <v>2.5750000000000002</v>
      </c>
      <c r="K70" s="44"/>
      <c r="L70" s="65">
        <v>1118.1764323156999</v>
      </c>
      <c r="M70" s="8">
        <f t="shared" si="2"/>
        <v>2879.3043132129274</v>
      </c>
    </row>
    <row r="71" spans="1:13" x14ac:dyDescent="0.35">
      <c r="A71" s="62">
        <v>917983550</v>
      </c>
      <c r="B71" s="63" t="s">
        <v>47</v>
      </c>
      <c r="C71" s="62">
        <v>2020</v>
      </c>
      <c r="D71" s="62">
        <v>132</v>
      </c>
      <c r="E71" s="62">
        <v>1200</v>
      </c>
      <c r="F71" s="63" t="s">
        <v>58</v>
      </c>
      <c r="G71" s="63" t="s">
        <v>59</v>
      </c>
      <c r="H71" s="62">
        <v>0</v>
      </c>
      <c r="I71" s="62">
        <v>0</v>
      </c>
      <c r="J71" s="62">
        <v>3.8</v>
      </c>
      <c r="K71" s="44"/>
      <c r="L71" s="65">
        <v>1302.15266634165</v>
      </c>
      <c r="M71" s="8">
        <f t="shared" si="2"/>
        <v>0</v>
      </c>
    </row>
    <row r="72" spans="1:13" x14ac:dyDescent="0.35">
      <c r="A72" s="62">
        <v>968168134</v>
      </c>
      <c r="B72" s="63" t="s">
        <v>49</v>
      </c>
      <c r="C72" s="62">
        <v>2020</v>
      </c>
      <c r="D72" s="62">
        <v>66</v>
      </c>
      <c r="E72" s="62">
        <v>240</v>
      </c>
      <c r="F72" s="63" t="s">
        <v>60</v>
      </c>
      <c r="G72" s="63" t="s">
        <v>59</v>
      </c>
      <c r="H72" s="62">
        <v>100</v>
      </c>
      <c r="I72" s="62">
        <v>100</v>
      </c>
      <c r="J72" s="62">
        <v>1.7</v>
      </c>
      <c r="K72" s="44"/>
      <c r="L72" s="65">
        <v>588.42066425921496</v>
      </c>
      <c r="M72" s="8">
        <f t="shared" si="2"/>
        <v>1000.3151292406654</v>
      </c>
    </row>
    <row r="73" spans="1:13" x14ac:dyDescent="0.35">
      <c r="A73" s="62">
        <v>921683057</v>
      </c>
      <c r="B73" s="63" t="s">
        <v>352</v>
      </c>
      <c r="C73" s="62">
        <v>2020</v>
      </c>
      <c r="D73" s="62">
        <v>66</v>
      </c>
      <c r="E73" s="62">
        <v>240</v>
      </c>
      <c r="F73" s="63" t="s">
        <v>58</v>
      </c>
      <c r="G73" s="63" t="s">
        <v>59</v>
      </c>
      <c r="H73" s="62">
        <v>100</v>
      </c>
      <c r="I73" s="62">
        <v>100</v>
      </c>
      <c r="J73" s="62">
        <v>2.2999999999999998</v>
      </c>
      <c r="K73" s="44"/>
      <c r="L73" s="65">
        <v>451.55435712247299</v>
      </c>
      <c r="M73" s="8">
        <f t="shared" si="2"/>
        <v>1038.5750213816877</v>
      </c>
    </row>
  </sheetData>
  <autoFilter ref="A2:M73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39"/>
  <sheetViews>
    <sheetView workbookViewId="0"/>
  </sheetViews>
  <sheetFormatPr baseColWidth="10" defaultColWidth="11.54296875" defaultRowHeight="14.5" x14ac:dyDescent="0.35"/>
  <cols>
    <col min="2" max="2" width="37.54296875" customWidth="1"/>
    <col min="3" max="3" width="7.54296875" bestFit="1" customWidth="1"/>
    <col min="4" max="4" width="9.453125" customWidth="1"/>
    <col min="5" max="5" width="14" bestFit="1" customWidth="1"/>
    <col min="6" max="6" width="15.453125" bestFit="1" customWidth="1"/>
    <col min="9" max="9" width="0" hidden="1" customWidth="1"/>
    <col min="10" max="10" width="15.453125" bestFit="1" customWidth="1"/>
    <col min="11" max="11" width="15.54296875" bestFit="1" customWidth="1"/>
    <col min="13" max="13" width="16" bestFit="1" customWidth="1"/>
    <col min="14" max="14" width="21.08984375" customWidth="1"/>
  </cols>
  <sheetData>
    <row r="1" spans="1:14" s="12" customFormat="1" ht="29" x14ac:dyDescent="0.35">
      <c r="B1" s="5" t="s">
        <v>64</v>
      </c>
      <c r="N1" s="13">
        <f>SUBTOTAL(9,N3:N9936)</f>
        <v>545996.97936572623</v>
      </c>
    </row>
    <row r="2" spans="1:14" s="12" customFormat="1" ht="29" x14ac:dyDescent="0.35">
      <c r="A2" s="14" t="s">
        <v>0</v>
      </c>
      <c r="B2" s="14" t="s">
        <v>1</v>
      </c>
      <c r="C2" s="14" t="s">
        <v>2</v>
      </c>
      <c r="D2" s="14" t="s">
        <v>3</v>
      </c>
      <c r="E2" s="14" t="s">
        <v>8</v>
      </c>
      <c r="F2" s="14" t="s">
        <v>9</v>
      </c>
      <c r="G2" s="14" t="s">
        <v>65</v>
      </c>
      <c r="H2" s="14" t="s">
        <v>66</v>
      </c>
      <c r="I2" s="14" t="s">
        <v>14</v>
      </c>
      <c r="J2" s="14" t="s">
        <v>67</v>
      </c>
      <c r="K2" s="14" t="s">
        <v>68</v>
      </c>
      <c r="L2" s="14" t="s">
        <v>69</v>
      </c>
      <c r="M2" s="14" t="s">
        <v>70</v>
      </c>
      <c r="N2" s="15" t="s">
        <v>71</v>
      </c>
    </row>
    <row r="3" spans="1:14" x14ac:dyDescent="0.35">
      <c r="A3" s="62">
        <v>982974011</v>
      </c>
      <c r="B3" s="63" t="s">
        <v>18</v>
      </c>
      <c r="C3" s="62">
        <v>2020</v>
      </c>
      <c r="D3" s="62">
        <v>66</v>
      </c>
      <c r="E3" s="62">
        <v>75</v>
      </c>
      <c r="F3" s="62">
        <v>75</v>
      </c>
      <c r="G3" s="62">
        <v>3</v>
      </c>
      <c r="H3" s="62">
        <v>60</v>
      </c>
      <c r="I3" s="62">
        <v>600100</v>
      </c>
      <c r="J3" s="69">
        <v>147.32938519715199</v>
      </c>
      <c r="K3" s="69">
        <v>4.8755363355116996</v>
      </c>
      <c r="L3" s="16">
        <f t="shared" ref="L3:L66" si="0">(G3*0.5*(E3/100+F3/100))*J3</f>
        <v>331.49111669359201</v>
      </c>
      <c r="M3" s="16">
        <f t="shared" ref="M3:M66" si="1">(H3*0.5*(E3/100+F3/100))*K3</f>
        <v>219.39913509802648</v>
      </c>
      <c r="N3" s="16">
        <f t="shared" ref="N3:N66" si="2">L3+M3</f>
        <v>550.89025179161854</v>
      </c>
    </row>
    <row r="4" spans="1:14" x14ac:dyDescent="0.35">
      <c r="A4" s="62">
        <v>982974011</v>
      </c>
      <c r="B4" s="63" t="s">
        <v>18</v>
      </c>
      <c r="C4" s="62">
        <v>2020</v>
      </c>
      <c r="D4" s="62">
        <v>66</v>
      </c>
      <c r="E4" s="62">
        <v>75</v>
      </c>
      <c r="F4" s="62">
        <v>100</v>
      </c>
      <c r="G4" s="62">
        <v>1</v>
      </c>
      <c r="H4" s="62">
        <v>11</v>
      </c>
      <c r="I4" s="62">
        <v>600100</v>
      </c>
      <c r="J4" s="69">
        <v>147.32938519715199</v>
      </c>
      <c r="K4" s="69">
        <v>4.8755363355116996</v>
      </c>
      <c r="L4" s="16">
        <f t="shared" si="0"/>
        <v>128.91321204750798</v>
      </c>
      <c r="M4" s="16">
        <f t="shared" si="1"/>
        <v>46.927037229300112</v>
      </c>
      <c r="N4" s="16">
        <f t="shared" si="2"/>
        <v>175.84024927680809</v>
      </c>
    </row>
    <row r="5" spans="1:14" x14ac:dyDescent="0.35">
      <c r="A5" s="62">
        <v>982974011</v>
      </c>
      <c r="B5" s="63" t="s">
        <v>18</v>
      </c>
      <c r="C5" s="62">
        <v>2020</v>
      </c>
      <c r="D5" s="62">
        <v>66</v>
      </c>
      <c r="E5" s="62">
        <v>100</v>
      </c>
      <c r="F5" s="62">
        <v>100</v>
      </c>
      <c r="G5" s="62">
        <v>32</v>
      </c>
      <c r="H5" s="62">
        <v>593.5</v>
      </c>
      <c r="I5" s="62">
        <v>600100</v>
      </c>
      <c r="J5" s="69">
        <v>147.32938519715199</v>
      </c>
      <c r="K5" s="69">
        <v>4.8755363355116996</v>
      </c>
      <c r="L5" s="16">
        <f t="shared" si="0"/>
        <v>4714.5403263088638</v>
      </c>
      <c r="M5" s="16">
        <f t="shared" si="1"/>
        <v>2893.6308151261937</v>
      </c>
      <c r="N5" s="16">
        <f t="shared" si="2"/>
        <v>7608.1711414350575</v>
      </c>
    </row>
    <row r="6" spans="1:14" x14ac:dyDescent="0.35">
      <c r="A6" s="62">
        <v>982974011</v>
      </c>
      <c r="B6" s="63" t="s">
        <v>18</v>
      </c>
      <c r="C6" s="62">
        <v>2020</v>
      </c>
      <c r="D6" s="62">
        <v>132</v>
      </c>
      <c r="E6" s="62">
        <v>100</v>
      </c>
      <c r="F6" s="62">
        <v>100</v>
      </c>
      <c r="G6" s="62">
        <v>55</v>
      </c>
      <c r="H6" s="62">
        <v>1906</v>
      </c>
      <c r="I6" s="62">
        <v>600200</v>
      </c>
      <c r="J6" s="69">
        <v>226.622172039064</v>
      </c>
      <c r="K6" s="69">
        <v>4.2861857894608004</v>
      </c>
      <c r="L6" s="16">
        <f t="shared" si="0"/>
        <v>12464.21946214852</v>
      </c>
      <c r="M6" s="16">
        <f t="shared" si="1"/>
        <v>8169.470114712286</v>
      </c>
      <c r="N6" s="16">
        <f t="shared" si="2"/>
        <v>20633.689576860805</v>
      </c>
    </row>
    <row r="7" spans="1:14" x14ac:dyDescent="0.35">
      <c r="A7" s="62">
        <v>982974011</v>
      </c>
      <c r="B7" s="63" t="s">
        <v>18</v>
      </c>
      <c r="C7" s="62">
        <v>2020</v>
      </c>
      <c r="D7" s="62">
        <v>66</v>
      </c>
      <c r="E7" s="62">
        <v>100</v>
      </c>
      <c r="F7" s="62">
        <v>100</v>
      </c>
      <c r="G7" s="62">
        <v>3</v>
      </c>
      <c r="H7" s="62">
        <v>75</v>
      </c>
      <c r="I7" s="62">
        <v>600600</v>
      </c>
      <c r="J7" s="69">
        <v>147.32938519715199</v>
      </c>
      <c r="K7" s="69">
        <v>4.8755363355116996</v>
      </c>
      <c r="L7" s="16">
        <f t="shared" si="0"/>
        <v>441.98815559145601</v>
      </c>
      <c r="M7" s="16">
        <f t="shared" si="1"/>
        <v>365.6652251633775</v>
      </c>
      <c r="N7" s="16">
        <f t="shared" si="2"/>
        <v>807.65338075483351</v>
      </c>
    </row>
    <row r="8" spans="1:14" x14ac:dyDescent="0.35">
      <c r="A8" s="62">
        <v>982974011</v>
      </c>
      <c r="B8" s="63" t="s">
        <v>18</v>
      </c>
      <c r="C8" s="62">
        <v>2020</v>
      </c>
      <c r="D8" s="62">
        <v>132</v>
      </c>
      <c r="E8" s="62">
        <v>100</v>
      </c>
      <c r="F8" s="62">
        <v>100</v>
      </c>
      <c r="G8" s="62">
        <v>4</v>
      </c>
      <c r="H8" s="62">
        <v>265</v>
      </c>
      <c r="I8" s="62">
        <v>600700</v>
      </c>
      <c r="J8" s="69">
        <v>226.622172039064</v>
      </c>
      <c r="K8" s="69">
        <v>4.2861857894608004</v>
      </c>
      <c r="L8" s="16">
        <f t="shared" si="0"/>
        <v>906.48868815625599</v>
      </c>
      <c r="M8" s="16">
        <f t="shared" si="1"/>
        <v>1135.8392342071122</v>
      </c>
      <c r="N8" s="16">
        <f t="shared" si="2"/>
        <v>2042.3279223633681</v>
      </c>
    </row>
    <row r="9" spans="1:14" x14ac:dyDescent="0.35">
      <c r="A9" s="62">
        <v>915729290</v>
      </c>
      <c r="B9" s="63" t="s">
        <v>25</v>
      </c>
      <c r="C9" s="62">
        <v>2020</v>
      </c>
      <c r="D9" s="62">
        <v>66</v>
      </c>
      <c r="E9" s="62">
        <v>100</v>
      </c>
      <c r="F9" s="62">
        <v>100</v>
      </c>
      <c r="G9" s="62">
        <v>5</v>
      </c>
      <c r="H9" s="62">
        <v>166</v>
      </c>
      <c r="I9" s="62">
        <v>600100</v>
      </c>
      <c r="J9" s="69">
        <v>147.32938519715199</v>
      </c>
      <c r="K9" s="69">
        <v>4.8755363355116996</v>
      </c>
      <c r="L9" s="16">
        <f t="shared" si="0"/>
        <v>736.64692598575994</v>
      </c>
      <c r="M9" s="16">
        <f t="shared" si="1"/>
        <v>809.33903169494215</v>
      </c>
      <c r="N9" s="16">
        <f t="shared" si="2"/>
        <v>1545.9859576807021</v>
      </c>
    </row>
    <row r="10" spans="1:14" x14ac:dyDescent="0.35">
      <c r="A10" s="62">
        <v>915729290</v>
      </c>
      <c r="B10" s="63" t="s">
        <v>25</v>
      </c>
      <c r="C10" s="62">
        <v>2020</v>
      </c>
      <c r="D10" s="62">
        <v>300</v>
      </c>
      <c r="E10" s="62">
        <v>100</v>
      </c>
      <c r="F10" s="62">
        <v>100</v>
      </c>
      <c r="G10" s="62">
        <v>2</v>
      </c>
      <c r="H10" s="62">
        <v>190</v>
      </c>
      <c r="I10" s="62">
        <v>600300</v>
      </c>
      <c r="J10" s="69">
        <v>551.82991776195399</v>
      </c>
      <c r="K10" s="69">
        <v>4.8219590131435002</v>
      </c>
      <c r="L10" s="16">
        <f t="shared" si="0"/>
        <v>1103.659835523908</v>
      </c>
      <c r="M10" s="16">
        <f t="shared" si="1"/>
        <v>916.17221249726504</v>
      </c>
      <c r="N10" s="16">
        <f t="shared" si="2"/>
        <v>2019.832048021173</v>
      </c>
    </row>
    <row r="11" spans="1:14" x14ac:dyDescent="0.35">
      <c r="A11" s="62">
        <v>915729290</v>
      </c>
      <c r="B11" s="63" t="s">
        <v>25</v>
      </c>
      <c r="C11" s="62">
        <v>2020</v>
      </c>
      <c r="D11" s="62">
        <v>300</v>
      </c>
      <c r="E11" s="62">
        <v>100</v>
      </c>
      <c r="F11" s="62">
        <v>100</v>
      </c>
      <c r="G11" s="62">
        <v>1</v>
      </c>
      <c r="H11" s="62">
        <v>120</v>
      </c>
      <c r="I11" s="62">
        <v>600800</v>
      </c>
      <c r="J11" s="69">
        <v>551.82991776195399</v>
      </c>
      <c r="K11" s="69">
        <v>4.8219590131435002</v>
      </c>
      <c r="L11" s="16">
        <f t="shared" si="0"/>
        <v>551.82991776195399</v>
      </c>
      <c r="M11" s="16">
        <f t="shared" si="1"/>
        <v>578.63508157722003</v>
      </c>
      <c r="N11" s="16">
        <f t="shared" si="2"/>
        <v>1130.464999339174</v>
      </c>
    </row>
    <row r="12" spans="1:14" x14ac:dyDescent="0.35">
      <c r="A12" s="62">
        <v>971029390</v>
      </c>
      <c r="B12" s="63" t="s">
        <v>26</v>
      </c>
      <c r="C12" s="62">
        <v>2020</v>
      </c>
      <c r="D12" s="62">
        <v>66</v>
      </c>
      <c r="E12" s="62">
        <v>100</v>
      </c>
      <c r="F12" s="62">
        <v>100</v>
      </c>
      <c r="G12" s="62">
        <v>3</v>
      </c>
      <c r="H12" s="62">
        <v>22</v>
      </c>
      <c r="I12" s="62">
        <v>600100</v>
      </c>
      <c r="J12" s="69">
        <v>147.32938519715199</v>
      </c>
      <c r="K12" s="69">
        <v>4.8755363355116996</v>
      </c>
      <c r="L12" s="16">
        <f t="shared" si="0"/>
        <v>441.98815559145601</v>
      </c>
      <c r="M12" s="16">
        <f t="shared" si="1"/>
        <v>107.26179938125739</v>
      </c>
      <c r="N12" s="16">
        <f t="shared" si="2"/>
        <v>549.24995497271334</v>
      </c>
    </row>
    <row r="13" spans="1:14" x14ac:dyDescent="0.35">
      <c r="A13" s="62">
        <v>971029390</v>
      </c>
      <c r="B13" s="63" t="s">
        <v>26</v>
      </c>
      <c r="C13" s="62">
        <v>2020</v>
      </c>
      <c r="D13" s="62">
        <v>132</v>
      </c>
      <c r="E13" s="62">
        <v>100</v>
      </c>
      <c r="F13" s="62">
        <v>100</v>
      </c>
      <c r="G13" s="62">
        <v>3</v>
      </c>
      <c r="H13" s="62">
        <v>110</v>
      </c>
      <c r="I13" s="62">
        <v>600200</v>
      </c>
      <c r="J13" s="69">
        <v>226.622172039064</v>
      </c>
      <c r="K13" s="69">
        <v>4.2861857894608004</v>
      </c>
      <c r="L13" s="16">
        <f t="shared" si="0"/>
        <v>679.86651611719196</v>
      </c>
      <c r="M13" s="16">
        <f t="shared" si="1"/>
        <v>471.48043684068807</v>
      </c>
      <c r="N13" s="16">
        <f t="shared" si="2"/>
        <v>1151.3469529578801</v>
      </c>
    </row>
    <row r="14" spans="1:14" x14ac:dyDescent="0.35">
      <c r="A14" s="62">
        <v>921680554</v>
      </c>
      <c r="B14" s="63" t="s">
        <v>364</v>
      </c>
      <c r="C14" s="62">
        <v>2020</v>
      </c>
      <c r="D14" s="62">
        <v>66</v>
      </c>
      <c r="E14" s="62">
        <v>100</v>
      </c>
      <c r="F14" s="62">
        <v>100</v>
      </c>
      <c r="G14" s="62">
        <v>5</v>
      </c>
      <c r="H14" s="62">
        <v>38</v>
      </c>
      <c r="I14" s="62">
        <v>600100</v>
      </c>
      <c r="J14" s="69">
        <v>147.32938519715199</v>
      </c>
      <c r="K14" s="69">
        <v>4.8755363355116996</v>
      </c>
      <c r="L14" s="16">
        <f t="shared" si="0"/>
        <v>736.64692598575994</v>
      </c>
      <c r="M14" s="16">
        <f t="shared" si="1"/>
        <v>185.2703807494446</v>
      </c>
      <c r="N14" s="16">
        <f t="shared" si="2"/>
        <v>921.91730673520453</v>
      </c>
    </row>
    <row r="15" spans="1:14" x14ac:dyDescent="0.35">
      <c r="A15" s="62">
        <v>921680554</v>
      </c>
      <c r="B15" s="63" t="s">
        <v>364</v>
      </c>
      <c r="C15" s="62">
        <v>2020</v>
      </c>
      <c r="D15" s="62">
        <v>132</v>
      </c>
      <c r="E15" s="62">
        <v>100</v>
      </c>
      <c r="F15" s="62">
        <v>100</v>
      </c>
      <c r="G15" s="62">
        <v>1</v>
      </c>
      <c r="H15" s="62">
        <v>40</v>
      </c>
      <c r="I15" s="62">
        <v>600200</v>
      </c>
      <c r="J15" s="69">
        <v>226.622172039064</v>
      </c>
      <c r="K15" s="69">
        <v>4.2861857894608004</v>
      </c>
      <c r="L15" s="16">
        <f t="shared" si="0"/>
        <v>226.622172039064</v>
      </c>
      <c r="M15" s="16">
        <f t="shared" si="1"/>
        <v>171.44743157843203</v>
      </c>
      <c r="N15" s="16">
        <f t="shared" si="2"/>
        <v>398.069603617496</v>
      </c>
    </row>
    <row r="16" spans="1:14" x14ac:dyDescent="0.35">
      <c r="A16" s="62">
        <v>979151950</v>
      </c>
      <c r="B16" s="63" t="s">
        <v>365</v>
      </c>
      <c r="C16" s="62">
        <v>2020</v>
      </c>
      <c r="D16" s="62">
        <v>66</v>
      </c>
      <c r="E16" s="62">
        <v>100</v>
      </c>
      <c r="F16" s="62">
        <v>100</v>
      </c>
      <c r="G16" s="62">
        <v>45</v>
      </c>
      <c r="H16" s="62">
        <v>850</v>
      </c>
      <c r="I16" s="62">
        <v>600100</v>
      </c>
      <c r="J16" s="69">
        <v>147.32938519715199</v>
      </c>
      <c r="K16" s="69">
        <v>4.8755363355116996</v>
      </c>
      <c r="L16" s="16">
        <f t="shared" si="0"/>
        <v>6629.8223338718399</v>
      </c>
      <c r="M16" s="16">
        <f t="shared" si="1"/>
        <v>4144.2058851849442</v>
      </c>
      <c r="N16" s="16">
        <f t="shared" si="2"/>
        <v>10774.028219056785</v>
      </c>
    </row>
    <row r="17" spans="1:14" x14ac:dyDescent="0.35">
      <c r="A17" s="62">
        <v>979151950</v>
      </c>
      <c r="B17" s="63" t="s">
        <v>365</v>
      </c>
      <c r="C17" s="62">
        <v>2020</v>
      </c>
      <c r="D17" s="62">
        <v>132</v>
      </c>
      <c r="E17" s="62">
        <v>100</v>
      </c>
      <c r="F17" s="62">
        <v>100</v>
      </c>
      <c r="G17" s="62">
        <v>33</v>
      </c>
      <c r="H17" s="62">
        <v>1089.5</v>
      </c>
      <c r="I17" s="62">
        <v>600200</v>
      </c>
      <c r="J17" s="69">
        <v>226.622172039064</v>
      </c>
      <c r="K17" s="69">
        <v>4.2861857894608004</v>
      </c>
      <c r="L17" s="16">
        <f t="shared" si="0"/>
        <v>7478.5316772891119</v>
      </c>
      <c r="M17" s="16">
        <f t="shared" si="1"/>
        <v>4669.7994176175416</v>
      </c>
      <c r="N17" s="16">
        <f t="shared" si="2"/>
        <v>12148.331094906654</v>
      </c>
    </row>
    <row r="18" spans="1:14" x14ac:dyDescent="0.35">
      <c r="A18" s="62">
        <v>979151950</v>
      </c>
      <c r="B18" s="63" t="s">
        <v>365</v>
      </c>
      <c r="C18" s="62">
        <v>2020</v>
      </c>
      <c r="D18" s="62">
        <v>66</v>
      </c>
      <c r="E18" s="62">
        <v>100</v>
      </c>
      <c r="F18" s="62">
        <v>100</v>
      </c>
      <c r="G18" s="62">
        <v>1</v>
      </c>
      <c r="H18" s="62">
        <v>30</v>
      </c>
      <c r="I18" s="62">
        <v>600600</v>
      </c>
      <c r="J18" s="69">
        <v>147.32938519715199</v>
      </c>
      <c r="K18" s="69">
        <v>4.8755363355116996</v>
      </c>
      <c r="L18" s="16">
        <f t="shared" si="0"/>
        <v>147.32938519715199</v>
      </c>
      <c r="M18" s="16">
        <f t="shared" si="1"/>
        <v>146.26609006535099</v>
      </c>
      <c r="N18" s="16">
        <f t="shared" si="2"/>
        <v>293.59547526250299</v>
      </c>
    </row>
    <row r="19" spans="1:14" x14ac:dyDescent="0.35">
      <c r="A19" s="62">
        <v>979151950</v>
      </c>
      <c r="B19" s="63" t="s">
        <v>365</v>
      </c>
      <c r="C19" s="62">
        <v>2020</v>
      </c>
      <c r="D19" s="62">
        <v>132</v>
      </c>
      <c r="E19" s="62">
        <v>100</v>
      </c>
      <c r="F19" s="62">
        <v>100</v>
      </c>
      <c r="G19" s="62">
        <v>6</v>
      </c>
      <c r="H19" s="62">
        <v>336</v>
      </c>
      <c r="I19" s="62">
        <v>600700</v>
      </c>
      <c r="J19" s="69">
        <v>226.622172039064</v>
      </c>
      <c r="K19" s="69">
        <v>4.2861857894608004</v>
      </c>
      <c r="L19" s="16">
        <f t="shared" si="0"/>
        <v>1359.7330322343839</v>
      </c>
      <c r="M19" s="16">
        <f t="shared" si="1"/>
        <v>1440.1584252588289</v>
      </c>
      <c r="N19" s="16">
        <f t="shared" si="2"/>
        <v>2799.8914574932128</v>
      </c>
    </row>
    <row r="20" spans="1:14" x14ac:dyDescent="0.35">
      <c r="A20" s="62">
        <v>976944801</v>
      </c>
      <c r="B20" s="63" t="s">
        <v>27</v>
      </c>
      <c r="C20" s="62">
        <v>2020</v>
      </c>
      <c r="D20" s="62">
        <v>300</v>
      </c>
      <c r="E20" s="62">
        <v>0</v>
      </c>
      <c r="F20" s="62">
        <v>0</v>
      </c>
      <c r="G20" s="62">
        <v>2</v>
      </c>
      <c r="H20" s="62">
        <v>460</v>
      </c>
      <c r="I20" s="62">
        <v>600300</v>
      </c>
      <c r="J20" s="69">
        <v>551.82991776195399</v>
      </c>
      <c r="K20" s="69">
        <v>4.8219590131435002</v>
      </c>
      <c r="L20" s="16">
        <f t="shared" si="0"/>
        <v>0</v>
      </c>
      <c r="M20" s="16">
        <f t="shared" si="1"/>
        <v>0</v>
      </c>
      <c r="N20" s="16">
        <f t="shared" si="2"/>
        <v>0</v>
      </c>
    </row>
    <row r="21" spans="1:14" x14ac:dyDescent="0.35">
      <c r="A21" s="62">
        <v>976944801</v>
      </c>
      <c r="B21" s="63" t="s">
        <v>27</v>
      </c>
      <c r="C21" s="62">
        <v>2020</v>
      </c>
      <c r="D21" s="62">
        <v>66</v>
      </c>
      <c r="E21" s="62">
        <v>100</v>
      </c>
      <c r="F21" s="62">
        <v>100</v>
      </c>
      <c r="G21" s="62">
        <v>24</v>
      </c>
      <c r="H21" s="62">
        <v>405</v>
      </c>
      <c r="I21" s="62">
        <v>600100</v>
      </c>
      <c r="J21" s="69">
        <v>147.32938519715199</v>
      </c>
      <c r="K21" s="69">
        <v>4.8755363355116996</v>
      </c>
      <c r="L21" s="16">
        <f t="shared" si="0"/>
        <v>3535.9052447316481</v>
      </c>
      <c r="M21" s="16">
        <f t="shared" si="1"/>
        <v>1974.5922158822384</v>
      </c>
      <c r="N21" s="16">
        <f t="shared" si="2"/>
        <v>5510.4974606138867</v>
      </c>
    </row>
    <row r="22" spans="1:14" x14ac:dyDescent="0.35">
      <c r="A22" s="62">
        <v>976944801</v>
      </c>
      <c r="B22" s="63" t="s">
        <v>27</v>
      </c>
      <c r="C22" s="62">
        <v>2020</v>
      </c>
      <c r="D22" s="62">
        <v>132</v>
      </c>
      <c r="E22" s="62">
        <v>100</v>
      </c>
      <c r="F22" s="62">
        <v>100</v>
      </c>
      <c r="G22" s="62">
        <v>71</v>
      </c>
      <c r="H22" s="62">
        <v>2226.5</v>
      </c>
      <c r="I22" s="62">
        <v>600200</v>
      </c>
      <c r="J22" s="69">
        <v>226.622172039064</v>
      </c>
      <c r="K22" s="69">
        <v>4.2861857894608004</v>
      </c>
      <c r="L22" s="16">
        <f t="shared" si="0"/>
        <v>16090.174214773544</v>
      </c>
      <c r="M22" s="16">
        <f t="shared" si="1"/>
        <v>9543.192660234472</v>
      </c>
      <c r="N22" s="16">
        <f t="shared" si="2"/>
        <v>25633.366875008018</v>
      </c>
    </row>
    <row r="23" spans="1:14" x14ac:dyDescent="0.35">
      <c r="A23" s="62">
        <v>976944801</v>
      </c>
      <c r="B23" s="63" t="s">
        <v>27</v>
      </c>
      <c r="C23" s="62">
        <v>2020</v>
      </c>
      <c r="D23" s="62">
        <v>300</v>
      </c>
      <c r="E23" s="62">
        <v>100</v>
      </c>
      <c r="F23" s="62">
        <v>100</v>
      </c>
      <c r="G23" s="62">
        <v>2</v>
      </c>
      <c r="H23" s="62">
        <v>500</v>
      </c>
      <c r="I23" s="62">
        <v>600300</v>
      </c>
      <c r="J23" s="69">
        <v>551.82991776195399</v>
      </c>
      <c r="K23" s="69">
        <v>4.8219590131435002</v>
      </c>
      <c r="L23" s="16">
        <f t="shared" si="0"/>
        <v>1103.659835523908</v>
      </c>
      <c r="M23" s="16">
        <f t="shared" si="1"/>
        <v>2410.9795065717499</v>
      </c>
      <c r="N23" s="16">
        <f t="shared" si="2"/>
        <v>3514.6393420956579</v>
      </c>
    </row>
    <row r="24" spans="1:14" x14ac:dyDescent="0.35">
      <c r="A24" s="62">
        <v>976944801</v>
      </c>
      <c r="B24" s="63" t="s">
        <v>27</v>
      </c>
      <c r="C24" s="62">
        <v>2020</v>
      </c>
      <c r="D24" s="62">
        <v>132</v>
      </c>
      <c r="E24" s="62">
        <v>100</v>
      </c>
      <c r="F24" s="62">
        <v>100</v>
      </c>
      <c r="G24" s="62">
        <v>9</v>
      </c>
      <c r="H24" s="62">
        <v>545</v>
      </c>
      <c r="I24" s="62">
        <v>600700</v>
      </c>
      <c r="J24" s="69">
        <v>226.622172039064</v>
      </c>
      <c r="K24" s="69">
        <v>4.2861857894608004</v>
      </c>
      <c r="L24" s="16">
        <f t="shared" si="0"/>
        <v>2039.599548351576</v>
      </c>
      <c r="M24" s="16">
        <f t="shared" si="1"/>
        <v>2335.9712552561364</v>
      </c>
      <c r="N24" s="16">
        <f t="shared" si="2"/>
        <v>4375.5708036077122</v>
      </c>
    </row>
    <row r="25" spans="1:14" x14ac:dyDescent="0.35">
      <c r="A25" s="62">
        <v>924862602</v>
      </c>
      <c r="B25" s="63" t="s">
        <v>412</v>
      </c>
      <c r="C25" s="62">
        <v>2020</v>
      </c>
      <c r="D25" s="62">
        <v>66</v>
      </c>
      <c r="E25" s="62">
        <v>100</v>
      </c>
      <c r="F25" s="62">
        <v>100</v>
      </c>
      <c r="G25" s="62">
        <v>1</v>
      </c>
      <c r="H25" s="62">
        <v>10</v>
      </c>
      <c r="I25" s="62">
        <v>600600</v>
      </c>
      <c r="J25" s="69">
        <v>147.32938519715199</v>
      </c>
      <c r="K25" s="69">
        <v>4.8755363355116996</v>
      </c>
      <c r="L25" s="16">
        <f t="shared" si="0"/>
        <v>147.32938519715199</v>
      </c>
      <c r="M25" s="16">
        <f t="shared" si="1"/>
        <v>48.755363355116998</v>
      </c>
      <c r="N25" s="16">
        <f t="shared" si="2"/>
        <v>196.08474855226899</v>
      </c>
    </row>
    <row r="26" spans="1:14" x14ac:dyDescent="0.35">
      <c r="A26" s="62">
        <v>924862602</v>
      </c>
      <c r="B26" s="63" t="s">
        <v>412</v>
      </c>
      <c r="C26" s="62">
        <v>2020</v>
      </c>
      <c r="D26" s="62">
        <v>132</v>
      </c>
      <c r="E26" s="62">
        <v>100</v>
      </c>
      <c r="F26" s="62">
        <v>100</v>
      </c>
      <c r="G26" s="62">
        <v>1</v>
      </c>
      <c r="H26" s="62">
        <v>20</v>
      </c>
      <c r="I26" s="62">
        <v>600700</v>
      </c>
      <c r="J26" s="69">
        <v>226.622172039064</v>
      </c>
      <c r="K26" s="69">
        <v>4.2861857894608004</v>
      </c>
      <c r="L26" s="16">
        <f t="shared" si="0"/>
        <v>226.622172039064</v>
      </c>
      <c r="M26" s="16">
        <f t="shared" si="1"/>
        <v>85.723715789216016</v>
      </c>
      <c r="N26" s="16">
        <f t="shared" si="2"/>
        <v>312.34588782828001</v>
      </c>
    </row>
    <row r="27" spans="1:14" x14ac:dyDescent="0.35">
      <c r="A27" s="62">
        <v>976894677</v>
      </c>
      <c r="B27" s="63" t="s">
        <v>61</v>
      </c>
      <c r="C27" s="62">
        <v>2020</v>
      </c>
      <c r="D27" s="62">
        <v>300</v>
      </c>
      <c r="E27" s="62">
        <v>45</v>
      </c>
      <c r="F27" s="62">
        <v>45</v>
      </c>
      <c r="G27" s="62">
        <v>2</v>
      </c>
      <c r="H27" s="62">
        <v>100</v>
      </c>
      <c r="I27" s="62">
        <v>600800</v>
      </c>
      <c r="J27" s="69">
        <v>551.82991776195399</v>
      </c>
      <c r="K27" s="69">
        <v>4.8219590131435002</v>
      </c>
      <c r="L27" s="16">
        <f t="shared" si="0"/>
        <v>496.64692598575863</v>
      </c>
      <c r="M27" s="16">
        <f t="shared" si="1"/>
        <v>216.98815559145751</v>
      </c>
      <c r="N27" s="16">
        <f t="shared" si="2"/>
        <v>713.63508157721617</v>
      </c>
    </row>
    <row r="28" spans="1:14" x14ac:dyDescent="0.35">
      <c r="A28" s="62">
        <v>976894677</v>
      </c>
      <c r="B28" s="63" t="s">
        <v>61</v>
      </c>
      <c r="C28" s="62">
        <v>2020</v>
      </c>
      <c r="D28" s="62">
        <v>300</v>
      </c>
      <c r="E28" s="62">
        <v>47.29</v>
      </c>
      <c r="F28" s="62">
        <v>47.29</v>
      </c>
      <c r="G28" s="62">
        <v>2</v>
      </c>
      <c r="H28" s="62">
        <v>100</v>
      </c>
      <c r="I28" s="62">
        <v>600800</v>
      </c>
      <c r="J28" s="69">
        <v>551.82991776195399</v>
      </c>
      <c r="K28" s="69">
        <v>4.8219590131435002</v>
      </c>
      <c r="L28" s="16">
        <f t="shared" si="0"/>
        <v>521.92073621925613</v>
      </c>
      <c r="M28" s="16">
        <f t="shared" si="1"/>
        <v>228.03044173155612</v>
      </c>
      <c r="N28" s="16">
        <f t="shared" si="2"/>
        <v>749.95117795081228</v>
      </c>
    </row>
    <row r="29" spans="1:14" x14ac:dyDescent="0.35">
      <c r="A29" s="62">
        <v>923354204</v>
      </c>
      <c r="B29" s="63" t="s">
        <v>366</v>
      </c>
      <c r="C29" s="62">
        <v>2020</v>
      </c>
      <c r="D29" s="62">
        <v>66</v>
      </c>
      <c r="E29" s="62">
        <v>100</v>
      </c>
      <c r="F29" s="62">
        <v>100</v>
      </c>
      <c r="G29" s="62">
        <v>12</v>
      </c>
      <c r="H29" s="62">
        <v>166</v>
      </c>
      <c r="I29" s="62">
        <v>600100</v>
      </c>
      <c r="J29" s="69">
        <v>147.32938519715199</v>
      </c>
      <c r="K29" s="69">
        <v>4.8755363355116996</v>
      </c>
      <c r="L29" s="16">
        <f t="shared" si="0"/>
        <v>1767.952622365824</v>
      </c>
      <c r="M29" s="16">
        <f t="shared" si="1"/>
        <v>809.33903169494215</v>
      </c>
      <c r="N29" s="16">
        <f t="shared" si="2"/>
        <v>2577.2916540607662</v>
      </c>
    </row>
    <row r="30" spans="1:14" x14ac:dyDescent="0.35">
      <c r="A30" s="62">
        <v>923354204</v>
      </c>
      <c r="B30" s="63" t="s">
        <v>366</v>
      </c>
      <c r="C30" s="62">
        <v>2020</v>
      </c>
      <c r="D30" s="62">
        <v>132</v>
      </c>
      <c r="E30" s="62">
        <v>100</v>
      </c>
      <c r="F30" s="62">
        <v>100</v>
      </c>
      <c r="G30" s="62">
        <v>2</v>
      </c>
      <c r="H30" s="62">
        <v>55</v>
      </c>
      <c r="I30" s="62">
        <v>600200</v>
      </c>
      <c r="J30" s="69">
        <v>226.622172039064</v>
      </c>
      <c r="K30" s="69">
        <v>4.2861857894608004</v>
      </c>
      <c r="L30" s="16">
        <f t="shared" si="0"/>
        <v>453.24434407812799</v>
      </c>
      <c r="M30" s="16">
        <f t="shared" si="1"/>
        <v>235.74021842034404</v>
      </c>
      <c r="N30" s="16">
        <f t="shared" si="2"/>
        <v>688.98456249847209</v>
      </c>
    </row>
    <row r="31" spans="1:14" x14ac:dyDescent="0.35">
      <c r="A31" s="62">
        <v>980489698</v>
      </c>
      <c r="B31" s="63" t="s">
        <v>367</v>
      </c>
      <c r="C31" s="62">
        <v>2020</v>
      </c>
      <c r="D31" s="62">
        <v>132</v>
      </c>
      <c r="E31" s="62">
        <v>50</v>
      </c>
      <c r="F31" s="62">
        <v>50</v>
      </c>
      <c r="G31" s="62">
        <v>1</v>
      </c>
      <c r="H31" s="62">
        <v>10</v>
      </c>
      <c r="I31" s="62">
        <v>600200</v>
      </c>
      <c r="J31" s="69">
        <v>226.622172039064</v>
      </c>
      <c r="K31" s="69">
        <v>4.2861857894608004</v>
      </c>
      <c r="L31" s="16">
        <f t="shared" si="0"/>
        <v>113.311086019532</v>
      </c>
      <c r="M31" s="16">
        <f t="shared" si="1"/>
        <v>21.430928947304004</v>
      </c>
      <c r="N31" s="16">
        <f t="shared" si="2"/>
        <v>134.742014966836</v>
      </c>
    </row>
    <row r="32" spans="1:14" x14ac:dyDescent="0.35">
      <c r="A32" s="62">
        <v>980489698</v>
      </c>
      <c r="B32" s="63" t="s">
        <v>367</v>
      </c>
      <c r="C32" s="62">
        <v>2020</v>
      </c>
      <c r="D32" s="62">
        <v>66</v>
      </c>
      <c r="E32" s="62">
        <v>100</v>
      </c>
      <c r="F32" s="62">
        <v>100</v>
      </c>
      <c r="G32" s="62">
        <v>440</v>
      </c>
      <c r="H32" s="62">
        <v>7834.97</v>
      </c>
      <c r="I32" s="62">
        <v>600100</v>
      </c>
      <c r="J32" s="69">
        <v>147.32938519715199</v>
      </c>
      <c r="K32" s="69">
        <v>4.8755363355116996</v>
      </c>
      <c r="L32" s="16">
        <f t="shared" si="0"/>
        <v>64824.929486746878</v>
      </c>
      <c r="M32" s="16">
        <f t="shared" si="1"/>
        <v>38199.680922644104</v>
      </c>
      <c r="N32" s="16">
        <f t="shared" si="2"/>
        <v>103024.61040939098</v>
      </c>
    </row>
    <row r="33" spans="1:14" x14ac:dyDescent="0.35">
      <c r="A33" s="62">
        <v>980489698</v>
      </c>
      <c r="B33" s="63" t="s">
        <v>367</v>
      </c>
      <c r="C33" s="62">
        <v>2020</v>
      </c>
      <c r="D33" s="62">
        <v>132</v>
      </c>
      <c r="E33" s="62">
        <v>100</v>
      </c>
      <c r="F33" s="62">
        <v>100</v>
      </c>
      <c r="G33" s="62">
        <v>107</v>
      </c>
      <c r="H33" s="62">
        <v>4131</v>
      </c>
      <c r="I33" s="62">
        <v>600200</v>
      </c>
      <c r="J33" s="69">
        <v>226.622172039064</v>
      </c>
      <c r="K33" s="69">
        <v>4.2861857894608004</v>
      </c>
      <c r="L33" s="16">
        <f t="shared" si="0"/>
        <v>24248.572408179847</v>
      </c>
      <c r="M33" s="16">
        <f t="shared" si="1"/>
        <v>17706.233496262568</v>
      </c>
      <c r="N33" s="16">
        <f t="shared" si="2"/>
        <v>41954.805904442415</v>
      </c>
    </row>
    <row r="34" spans="1:14" x14ac:dyDescent="0.35">
      <c r="A34" s="62">
        <v>980489698</v>
      </c>
      <c r="B34" s="63" t="s">
        <v>367</v>
      </c>
      <c r="C34" s="62">
        <v>2020</v>
      </c>
      <c r="D34" s="62">
        <v>66</v>
      </c>
      <c r="E34" s="62">
        <v>100</v>
      </c>
      <c r="F34" s="62">
        <v>100</v>
      </c>
      <c r="G34" s="62">
        <v>7</v>
      </c>
      <c r="H34" s="62">
        <v>262</v>
      </c>
      <c r="I34" s="62">
        <v>600600</v>
      </c>
      <c r="J34" s="69">
        <v>147.32938519715199</v>
      </c>
      <c r="K34" s="69">
        <v>4.8755363355116996</v>
      </c>
      <c r="L34" s="16">
        <f t="shared" si="0"/>
        <v>1031.3056963800639</v>
      </c>
      <c r="M34" s="16">
        <f t="shared" si="1"/>
        <v>1277.3905199040653</v>
      </c>
      <c r="N34" s="16">
        <f t="shared" si="2"/>
        <v>2308.6962162841292</v>
      </c>
    </row>
    <row r="35" spans="1:14" x14ac:dyDescent="0.35">
      <c r="A35" s="62">
        <v>980489698</v>
      </c>
      <c r="B35" s="63" t="s">
        <v>367</v>
      </c>
      <c r="C35" s="62">
        <v>2020</v>
      </c>
      <c r="D35" s="62">
        <v>132</v>
      </c>
      <c r="E35" s="62">
        <v>100</v>
      </c>
      <c r="F35" s="62">
        <v>100</v>
      </c>
      <c r="G35" s="62">
        <v>11</v>
      </c>
      <c r="H35" s="62">
        <v>860</v>
      </c>
      <c r="I35" s="62">
        <v>600700</v>
      </c>
      <c r="J35" s="69">
        <v>226.622172039064</v>
      </c>
      <c r="K35" s="69">
        <v>4.2861857894608004</v>
      </c>
      <c r="L35" s="16">
        <f t="shared" si="0"/>
        <v>2492.8438924297038</v>
      </c>
      <c r="M35" s="16">
        <f t="shared" si="1"/>
        <v>3686.1197789362882</v>
      </c>
      <c r="N35" s="16">
        <f t="shared" si="2"/>
        <v>6178.963671365992</v>
      </c>
    </row>
    <row r="36" spans="1:14" x14ac:dyDescent="0.35">
      <c r="A36" s="62">
        <v>918312730</v>
      </c>
      <c r="B36" s="63" t="s">
        <v>368</v>
      </c>
      <c r="C36" s="62">
        <v>2020</v>
      </c>
      <c r="D36" s="62">
        <v>66</v>
      </c>
      <c r="E36" s="62">
        <v>100</v>
      </c>
      <c r="F36" s="62">
        <v>100</v>
      </c>
      <c r="G36" s="62">
        <v>10</v>
      </c>
      <c r="H36" s="62">
        <v>195</v>
      </c>
      <c r="I36" s="62">
        <v>600100</v>
      </c>
      <c r="J36" s="69">
        <v>147.32938519715199</v>
      </c>
      <c r="K36" s="69">
        <v>4.8755363355116996</v>
      </c>
      <c r="L36" s="16">
        <f t="shared" si="0"/>
        <v>1473.2938519715199</v>
      </c>
      <c r="M36" s="16">
        <f t="shared" si="1"/>
        <v>950.72958542478148</v>
      </c>
      <c r="N36" s="16">
        <f t="shared" si="2"/>
        <v>2424.0234373963012</v>
      </c>
    </row>
    <row r="37" spans="1:14" x14ac:dyDescent="0.35">
      <c r="A37" s="62">
        <v>966731508</v>
      </c>
      <c r="B37" s="63" t="s">
        <v>410</v>
      </c>
      <c r="C37" s="62">
        <v>2020</v>
      </c>
      <c r="D37" s="62">
        <v>132</v>
      </c>
      <c r="E37" s="62">
        <v>100</v>
      </c>
      <c r="F37" s="62">
        <v>100</v>
      </c>
      <c r="G37" s="62">
        <v>1</v>
      </c>
      <c r="H37" s="62">
        <v>40</v>
      </c>
      <c r="I37" s="62">
        <v>600200</v>
      </c>
      <c r="J37" s="69">
        <v>226.622172039064</v>
      </c>
      <c r="K37" s="69">
        <v>4.2861857894608004</v>
      </c>
      <c r="L37" s="16">
        <f t="shared" si="0"/>
        <v>226.622172039064</v>
      </c>
      <c r="M37" s="16">
        <f t="shared" si="1"/>
        <v>171.44743157843203</v>
      </c>
      <c r="N37" s="16">
        <f t="shared" si="2"/>
        <v>398.069603617496</v>
      </c>
    </row>
    <row r="38" spans="1:14" x14ac:dyDescent="0.35">
      <c r="A38" s="62">
        <v>981915550</v>
      </c>
      <c r="B38" s="63" t="s">
        <v>369</v>
      </c>
      <c r="C38" s="62">
        <v>2020</v>
      </c>
      <c r="D38" s="62">
        <v>66</v>
      </c>
      <c r="E38" s="62">
        <v>100</v>
      </c>
      <c r="F38" s="62">
        <v>100</v>
      </c>
      <c r="G38" s="62">
        <v>42</v>
      </c>
      <c r="H38" s="62">
        <v>779</v>
      </c>
      <c r="I38" s="62">
        <v>600100</v>
      </c>
      <c r="J38" s="69">
        <v>147.32938519715199</v>
      </c>
      <c r="K38" s="69">
        <v>4.8755363355116996</v>
      </c>
      <c r="L38" s="16">
        <f t="shared" si="0"/>
        <v>6187.8341782803836</v>
      </c>
      <c r="M38" s="16">
        <f t="shared" si="1"/>
        <v>3798.0428053636142</v>
      </c>
      <c r="N38" s="16">
        <f t="shared" si="2"/>
        <v>9985.8769836439969</v>
      </c>
    </row>
    <row r="39" spans="1:14" x14ac:dyDescent="0.35">
      <c r="A39" s="62">
        <v>981915550</v>
      </c>
      <c r="B39" s="63" t="s">
        <v>369</v>
      </c>
      <c r="C39" s="62">
        <v>2020</v>
      </c>
      <c r="D39" s="62">
        <v>132</v>
      </c>
      <c r="E39" s="62">
        <v>100</v>
      </c>
      <c r="F39" s="62">
        <v>100</v>
      </c>
      <c r="G39" s="62">
        <v>37</v>
      </c>
      <c r="H39" s="62">
        <v>1375</v>
      </c>
      <c r="I39" s="62">
        <v>600200</v>
      </c>
      <c r="J39" s="69">
        <v>226.622172039064</v>
      </c>
      <c r="K39" s="69">
        <v>4.2861857894608004</v>
      </c>
      <c r="L39" s="16">
        <f t="shared" si="0"/>
        <v>8385.0203654453671</v>
      </c>
      <c r="M39" s="16">
        <f t="shared" si="1"/>
        <v>5893.5054605086007</v>
      </c>
      <c r="N39" s="16">
        <f t="shared" si="2"/>
        <v>14278.525825953968</v>
      </c>
    </row>
    <row r="40" spans="1:14" x14ac:dyDescent="0.35">
      <c r="A40" s="62">
        <v>981915550</v>
      </c>
      <c r="B40" s="63" t="s">
        <v>369</v>
      </c>
      <c r="C40" s="62">
        <v>2020</v>
      </c>
      <c r="D40" s="62">
        <v>66</v>
      </c>
      <c r="E40" s="62">
        <v>100</v>
      </c>
      <c r="F40" s="62">
        <v>100</v>
      </c>
      <c r="G40" s="62">
        <v>1</v>
      </c>
      <c r="H40" s="62">
        <v>15</v>
      </c>
      <c r="I40" s="62">
        <v>600600</v>
      </c>
      <c r="J40" s="69">
        <v>147.32938519715199</v>
      </c>
      <c r="K40" s="69">
        <v>4.8755363355116996</v>
      </c>
      <c r="L40" s="16">
        <f t="shared" si="0"/>
        <v>147.32938519715199</v>
      </c>
      <c r="M40" s="16">
        <f t="shared" si="1"/>
        <v>73.133045032675497</v>
      </c>
      <c r="N40" s="16">
        <f t="shared" si="2"/>
        <v>220.46243022982748</v>
      </c>
    </row>
    <row r="41" spans="1:14" x14ac:dyDescent="0.35">
      <c r="A41" s="62">
        <v>981915550</v>
      </c>
      <c r="B41" s="63" t="s">
        <v>369</v>
      </c>
      <c r="C41" s="62">
        <v>2020</v>
      </c>
      <c r="D41" s="62">
        <v>132</v>
      </c>
      <c r="E41" s="62">
        <v>100</v>
      </c>
      <c r="F41" s="62">
        <v>100</v>
      </c>
      <c r="G41" s="62">
        <v>9</v>
      </c>
      <c r="H41" s="62">
        <v>565</v>
      </c>
      <c r="I41" s="62">
        <v>600700</v>
      </c>
      <c r="J41" s="69">
        <v>226.622172039064</v>
      </c>
      <c r="K41" s="69">
        <v>4.2861857894608004</v>
      </c>
      <c r="L41" s="16">
        <f t="shared" si="0"/>
        <v>2039.599548351576</v>
      </c>
      <c r="M41" s="16">
        <f t="shared" si="1"/>
        <v>2421.6949710453523</v>
      </c>
      <c r="N41" s="16">
        <f t="shared" si="2"/>
        <v>4461.2945193969281</v>
      </c>
    </row>
    <row r="42" spans="1:14" x14ac:dyDescent="0.35">
      <c r="A42" s="62">
        <v>916319908</v>
      </c>
      <c r="B42" s="63" t="s">
        <v>370</v>
      </c>
      <c r="C42" s="62">
        <v>2020</v>
      </c>
      <c r="D42" s="62">
        <v>66</v>
      </c>
      <c r="E42" s="62">
        <v>100</v>
      </c>
      <c r="F42" s="62">
        <v>100</v>
      </c>
      <c r="G42" s="62">
        <v>10</v>
      </c>
      <c r="H42" s="62">
        <v>180</v>
      </c>
      <c r="I42" s="62">
        <v>600100</v>
      </c>
      <c r="J42" s="69">
        <v>147.32938519715199</v>
      </c>
      <c r="K42" s="69">
        <v>4.8755363355116996</v>
      </c>
      <c r="L42" s="16">
        <f t="shared" si="0"/>
        <v>1473.2938519715199</v>
      </c>
      <c r="M42" s="16">
        <f t="shared" si="1"/>
        <v>877.59654039210591</v>
      </c>
      <c r="N42" s="16">
        <f t="shared" si="2"/>
        <v>2350.8903923636258</v>
      </c>
    </row>
    <row r="43" spans="1:14" x14ac:dyDescent="0.35">
      <c r="A43" s="62">
        <v>971589752</v>
      </c>
      <c r="B43" s="63" t="s">
        <v>28</v>
      </c>
      <c r="C43" s="62">
        <v>2020</v>
      </c>
      <c r="D43" s="62">
        <v>66</v>
      </c>
      <c r="E43" s="62">
        <v>100</v>
      </c>
      <c r="F43" s="62">
        <v>100</v>
      </c>
      <c r="G43" s="62">
        <v>13</v>
      </c>
      <c r="H43" s="62">
        <v>256.5</v>
      </c>
      <c r="I43" s="62">
        <v>600100</v>
      </c>
      <c r="J43" s="69">
        <v>147.32938519715199</v>
      </c>
      <c r="K43" s="69">
        <v>4.8755363355116996</v>
      </c>
      <c r="L43" s="16">
        <f t="shared" si="0"/>
        <v>1915.2820075629759</v>
      </c>
      <c r="M43" s="16">
        <f t="shared" si="1"/>
        <v>1250.575070058751</v>
      </c>
      <c r="N43" s="16">
        <f t="shared" si="2"/>
        <v>3165.8570776217266</v>
      </c>
    </row>
    <row r="44" spans="1:14" x14ac:dyDescent="0.35">
      <c r="A44" s="62">
        <v>982897327</v>
      </c>
      <c r="B44" s="63" t="s">
        <v>29</v>
      </c>
      <c r="C44" s="62">
        <v>2020</v>
      </c>
      <c r="D44" s="62">
        <v>66</v>
      </c>
      <c r="E44" s="62">
        <v>100</v>
      </c>
      <c r="F44" s="62">
        <v>100</v>
      </c>
      <c r="G44" s="62">
        <v>2</v>
      </c>
      <c r="H44" s="62">
        <v>16</v>
      </c>
      <c r="I44" s="62">
        <v>600100</v>
      </c>
      <c r="J44" s="69">
        <v>147.32938519715199</v>
      </c>
      <c r="K44" s="69">
        <v>4.8755363355116996</v>
      </c>
      <c r="L44" s="16">
        <f t="shared" si="0"/>
        <v>294.65877039430399</v>
      </c>
      <c r="M44" s="16">
        <f t="shared" si="1"/>
        <v>78.008581368187194</v>
      </c>
      <c r="N44" s="16">
        <f t="shared" si="2"/>
        <v>372.66735176249119</v>
      </c>
    </row>
    <row r="45" spans="1:14" x14ac:dyDescent="0.35">
      <c r="A45" s="62">
        <v>982897327</v>
      </c>
      <c r="B45" s="63" t="s">
        <v>29</v>
      </c>
      <c r="C45" s="62">
        <v>2020</v>
      </c>
      <c r="D45" s="62">
        <v>132</v>
      </c>
      <c r="E45" s="62">
        <v>100</v>
      </c>
      <c r="F45" s="62">
        <v>100</v>
      </c>
      <c r="G45" s="62">
        <v>4</v>
      </c>
      <c r="H45" s="62">
        <v>150</v>
      </c>
      <c r="I45" s="62">
        <v>600200</v>
      </c>
      <c r="J45" s="69">
        <v>226.622172039064</v>
      </c>
      <c r="K45" s="69">
        <v>4.2861857894608004</v>
      </c>
      <c r="L45" s="16">
        <f t="shared" si="0"/>
        <v>906.48868815625599</v>
      </c>
      <c r="M45" s="16">
        <f t="shared" si="1"/>
        <v>642.92786841912005</v>
      </c>
      <c r="N45" s="16">
        <f t="shared" si="2"/>
        <v>1549.416556575376</v>
      </c>
    </row>
    <row r="46" spans="1:14" x14ac:dyDescent="0.35">
      <c r="A46" s="62">
        <v>919415096</v>
      </c>
      <c r="B46" s="63" t="s">
        <v>371</v>
      </c>
      <c r="C46" s="62">
        <v>2020</v>
      </c>
      <c r="D46" s="62">
        <v>66</v>
      </c>
      <c r="E46" s="62">
        <v>100</v>
      </c>
      <c r="F46" s="62">
        <v>100</v>
      </c>
      <c r="G46" s="62">
        <v>2</v>
      </c>
      <c r="H46" s="62">
        <v>50</v>
      </c>
      <c r="I46" s="62">
        <v>600100</v>
      </c>
      <c r="J46" s="69">
        <v>147.32938519715199</v>
      </c>
      <c r="K46" s="69">
        <v>4.8755363355116996</v>
      </c>
      <c r="L46" s="16">
        <f t="shared" si="0"/>
        <v>294.65877039430399</v>
      </c>
      <c r="M46" s="16">
        <f t="shared" si="1"/>
        <v>243.77681677558499</v>
      </c>
      <c r="N46" s="16">
        <f t="shared" si="2"/>
        <v>538.435587169889</v>
      </c>
    </row>
    <row r="47" spans="1:14" x14ac:dyDescent="0.35">
      <c r="A47" s="62">
        <v>919415096</v>
      </c>
      <c r="B47" s="63" t="s">
        <v>371</v>
      </c>
      <c r="C47" s="62">
        <v>2020</v>
      </c>
      <c r="D47" s="62">
        <v>132</v>
      </c>
      <c r="E47" s="62">
        <v>100</v>
      </c>
      <c r="F47" s="62">
        <v>100</v>
      </c>
      <c r="G47" s="62">
        <v>1</v>
      </c>
      <c r="H47" s="62">
        <v>32</v>
      </c>
      <c r="I47" s="62">
        <v>600200</v>
      </c>
      <c r="J47" s="69">
        <v>226.622172039064</v>
      </c>
      <c r="K47" s="69">
        <v>4.2861857894608004</v>
      </c>
      <c r="L47" s="16">
        <f t="shared" si="0"/>
        <v>226.622172039064</v>
      </c>
      <c r="M47" s="16">
        <f t="shared" si="1"/>
        <v>137.15794526274561</v>
      </c>
      <c r="N47" s="16">
        <f t="shared" si="2"/>
        <v>363.78011730180958</v>
      </c>
    </row>
    <row r="48" spans="1:14" x14ac:dyDescent="0.35">
      <c r="A48" s="62">
        <v>915635857</v>
      </c>
      <c r="B48" s="63" t="s">
        <v>30</v>
      </c>
      <c r="C48" s="62">
        <v>2020</v>
      </c>
      <c r="D48" s="62">
        <v>66</v>
      </c>
      <c r="E48" s="62">
        <v>100</v>
      </c>
      <c r="F48" s="62">
        <v>100</v>
      </c>
      <c r="G48" s="62">
        <v>60</v>
      </c>
      <c r="H48" s="62">
        <v>1452.5</v>
      </c>
      <c r="I48" s="62">
        <v>600100</v>
      </c>
      <c r="J48" s="69">
        <v>147.32938519715199</v>
      </c>
      <c r="K48" s="69">
        <v>4.8755363355116996</v>
      </c>
      <c r="L48" s="16">
        <f t="shared" si="0"/>
        <v>8839.7631118291192</v>
      </c>
      <c r="M48" s="16">
        <f t="shared" si="1"/>
        <v>7081.7165273307437</v>
      </c>
      <c r="N48" s="16">
        <f t="shared" si="2"/>
        <v>15921.479639159863</v>
      </c>
    </row>
    <row r="49" spans="1:14" x14ac:dyDescent="0.35">
      <c r="A49" s="62">
        <v>915635857</v>
      </c>
      <c r="B49" s="63" t="s">
        <v>30</v>
      </c>
      <c r="C49" s="62">
        <v>2020</v>
      </c>
      <c r="D49" s="62">
        <v>300</v>
      </c>
      <c r="E49" s="62">
        <v>100</v>
      </c>
      <c r="F49" s="62">
        <v>100</v>
      </c>
      <c r="G49" s="62">
        <v>1</v>
      </c>
      <c r="H49" s="62">
        <v>100</v>
      </c>
      <c r="I49" s="62">
        <v>600300</v>
      </c>
      <c r="J49" s="69">
        <v>551.82991776195399</v>
      </c>
      <c r="K49" s="69">
        <v>4.8219590131435002</v>
      </c>
      <c r="L49" s="16">
        <f t="shared" si="0"/>
        <v>551.82991776195399</v>
      </c>
      <c r="M49" s="16">
        <f t="shared" si="1"/>
        <v>482.19590131435001</v>
      </c>
      <c r="N49" s="16">
        <f t="shared" si="2"/>
        <v>1034.0258190763041</v>
      </c>
    </row>
    <row r="50" spans="1:14" x14ac:dyDescent="0.35">
      <c r="A50" s="62">
        <v>915635857</v>
      </c>
      <c r="B50" s="63" t="s">
        <v>30</v>
      </c>
      <c r="C50" s="62">
        <v>2020</v>
      </c>
      <c r="D50" s="62">
        <v>66</v>
      </c>
      <c r="E50" s="62">
        <v>100</v>
      </c>
      <c r="F50" s="62">
        <v>100</v>
      </c>
      <c r="G50" s="62">
        <v>1</v>
      </c>
      <c r="H50" s="62">
        <v>16</v>
      </c>
      <c r="I50" s="62">
        <v>600600</v>
      </c>
      <c r="J50" s="69">
        <v>147.32938519715199</v>
      </c>
      <c r="K50" s="69">
        <v>4.8755363355116996</v>
      </c>
      <c r="L50" s="16">
        <f t="shared" si="0"/>
        <v>147.32938519715199</v>
      </c>
      <c r="M50" s="16">
        <f t="shared" si="1"/>
        <v>78.008581368187194</v>
      </c>
      <c r="N50" s="16">
        <f t="shared" si="2"/>
        <v>225.33796656533917</v>
      </c>
    </row>
    <row r="51" spans="1:14" x14ac:dyDescent="0.35">
      <c r="A51" s="62">
        <v>923050612</v>
      </c>
      <c r="B51" s="63" t="s">
        <v>372</v>
      </c>
      <c r="C51" s="62">
        <v>2020</v>
      </c>
      <c r="D51" s="62">
        <v>66</v>
      </c>
      <c r="E51" s="62">
        <v>100</v>
      </c>
      <c r="F51" s="62">
        <v>100</v>
      </c>
      <c r="G51" s="62">
        <v>3</v>
      </c>
      <c r="H51" s="62">
        <v>47</v>
      </c>
      <c r="I51" s="62">
        <v>600100</v>
      </c>
      <c r="J51" s="69">
        <v>147.32938519715199</v>
      </c>
      <c r="K51" s="69">
        <v>4.8755363355116996</v>
      </c>
      <c r="L51" s="16">
        <f t="shared" si="0"/>
        <v>441.98815559145601</v>
      </c>
      <c r="M51" s="16">
        <f t="shared" si="1"/>
        <v>229.15020776904987</v>
      </c>
      <c r="N51" s="16">
        <f t="shared" si="2"/>
        <v>671.13836336050588</v>
      </c>
    </row>
    <row r="52" spans="1:14" x14ac:dyDescent="0.35">
      <c r="A52" s="62">
        <v>998509289</v>
      </c>
      <c r="B52" s="63" t="s">
        <v>31</v>
      </c>
      <c r="C52" s="62">
        <v>2020</v>
      </c>
      <c r="D52" s="62">
        <v>132</v>
      </c>
      <c r="E52" s="62">
        <v>100</v>
      </c>
      <c r="F52" s="62">
        <v>100</v>
      </c>
      <c r="G52" s="62">
        <v>13</v>
      </c>
      <c r="H52" s="62">
        <v>480</v>
      </c>
      <c r="I52" s="62">
        <v>600200</v>
      </c>
      <c r="J52" s="69">
        <v>226.622172039064</v>
      </c>
      <c r="K52" s="69">
        <v>4.2861857894608004</v>
      </c>
      <c r="L52" s="16">
        <f t="shared" si="0"/>
        <v>2946.0882365078319</v>
      </c>
      <c r="M52" s="16">
        <f t="shared" si="1"/>
        <v>2057.3691789411841</v>
      </c>
      <c r="N52" s="16">
        <f t="shared" si="2"/>
        <v>5003.4574154490165</v>
      </c>
    </row>
    <row r="53" spans="1:14" x14ac:dyDescent="0.35">
      <c r="A53" s="62">
        <v>985411131</v>
      </c>
      <c r="B53" s="63" t="s">
        <v>373</v>
      </c>
      <c r="C53" s="62">
        <v>2020</v>
      </c>
      <c r="D53" s="62">
        <v>66</v>
      </c>
      <c r="E53" s="62">
        <v>100</v>
      </c>
      <c r="F53" s="62">
        <v>100</v>
      </c>
      <c r="G53" s="62">
        <v>10</v>
      </c>
      <c r="H53" s="62">
        <v>107</v>
      </c>
      <c r="I53" s="62">
        <v>600100</v>
      </c>
      <c r="J53" s="69">
        <v>147.32938519715199</v>
      </c>
      <c r="K53" s="69">
        <v>4.8755363355116996</v>
      </c>
      <c r="L53" s="16">
        <f t="shared" si="0"/>
        <v>1473.2938519715199</v>
      </c>
      <c r="M53" s="16">
        <f t="shared" si="1"/>
        <v>521.68238789975192</v>
      </c>
      <c r="N53" s="16">
        <f t="shared" si="2"/>
        <v>1994.9762398712719</v>
      </c>
    </row>
    <row r="54" spans="1:14" x14ac:dyDescent="0.35">
      <c r="A54" s="62">
        <v>985411131</v>
      </c>
      <c r="B54" s="63" t="s">
        <v>373</v>
      </c>
      <c r="C54" s="62">
        <v>2020</v>
      </c>
      <c r="D54" s="62">
        <v>132</v>
      </c>
      <c r="E54" s="62">
        <v>100</v>
      </c>
      <c r="F54" s="62">
        <v>100</v>
      </c>
      <c r="G54" s="62">
        <v>8</v>
      </c>
      <c r="H54" s="62">
        <v>255</v>
      </c>
      <c r="I54" s="62">
        <v>600200</v>
      </c>
      <c r="J54" s="69">
        <v>226.622172039064</v>
      </c>
      <c r="K54" s="69">
        <v>4.2861857894608004</v>
      </c>
      <c r="L54" s="16">
        <f t="shared" si="0"/>
        <v>1812.977376312512</v>
      </c>
      <c r="M54" s="16">
        <f t="shared" si="1"/>
        <v>1092.977376312504</v>
      </c>
      <c r="N54" s="16">
        <f t="shared" si="2"/>
        <v>2905.9547526250162</v>
      </c>
    </row>
    <row r="55" spans="1:14" x14ac:dyDescent="0.35">
      <c r="A55" s="62">
        <v>979379455</v>
      </c>
      <c r="B55" s="63" t="s">
        <v>32</v>
      </c>
      <c r="C55" s="62">
        <v>2020</v>
      </c>
      <c r="D55" s="62">
        <v>132</v>
      </c>
      <c r="E55" s="62">
        <v>100</v>
      </c>
      <c r="F55" s="62">
        <v>100</v>
      </c>
      <c r="G55" s="62">
        <v>11</v>
      </c>
      <c r="H55" s="62">
        <v>336</v>
      </c>
      <c r="I55" s="62">
        <v>600200</v>
      </c>
      <c r="J55" s="69">
        <v>226.622172039064</v>
      </c>
      <c r="K55" s="69">
        <v>4.2861857894608004</v>
      </c>
      <c r="L55" s="16">
        <f t="shared" si="0"/>
        <v>2492.8438924297038</v>
      </c>
      <c r="M55" s="16">
        <f t="shared" si="1"/>
        <v>1440.1584252588289</v>
      </c>
      <c r="N55" s="16">
        <f t="shared" si="2"/>
        <v>3933.0023176885325</v>
      </c>
    </row>
    <row r="56" spans="1:14" x14ac:dyDescent="0.35">
      <c r="A56" s="62">
        <v>824914982</v>
      </c>
      <c r="B56" s="63" t="s">
        <v>413</v>
      </c>
      <c r="C56" s="62">
        <v>2020</v>
      </c>
      <c r="D56" s="62">
        <v>66</v>
      </c>
      <c r="E56" s="62">
        <v>100</v>
      </c>
      <c r="F56" s="62">
        <v>100</v>
      </c>
      <c r="G56" s="62">
        <v>4</v>
      </c>
      <c r="H56" s="62">
        <v>75</v>
      </c>
      <c r="I56" s="62">
        <v>600100</v>
      </c>
      <c r="J56" s="69">
        <v>147.32938519715199</v>
      </c>
      <c r="K56" s="69">
        <v>4.8755363355116996</v>
      </c>
      <c r="L56" s="16">
        <f t="shared" si="0"/>
        <v>589.31754078860797</v>
      </c>
      <c r="M56" s="16">
        <f t="shared" si="1"/>
        <v>365.6652251633775</v>
      </c>
      <c r="N56" s="16">
        <f t="shared" si="2"/>
        <v>954.98276595198547</v>
      </c>
    </row>
    <row r="57" spans="1:14" x14ac:dyDescent="0.35">
      <c r="A57" s="62">
        <v>824914982</v>
      </c>
      <c r="B57" s="63" t="s">
        <v>413</v>
      </c>
      <c r="C57" s="62">
        <v>2020</v>
      </c>
      <c r="D57" s="62">
        <v>132</v>
      </c>
      <c r="E57" s="62">
        <v>100</v>
      </c>
      <c r="F57" s="62">
        <v>100</v>
      </c>
      <c r="G57" s="62">
        <v>2</v>
      </c>
      <c r="H57" s="62">
        <v>40</v>
      </c>
      <c r="I57" s="62">
        <v>600200</v>
      </c>
      <c r="J57" s="69">
        <v>226.622172039064</v>
      </c>
      <c r="K57" s="69">
        <v>4.2861857894608004</v>
      </c>
      <c r="L57" s="16">
        <f t="shared" si="0"/>
        <v>453.24434407812799</v>
      </c>
      <c r="M57" s="16">
        <f t="shared" si="1"/>
        <v>171.44743157843203</v>
      </c>
      <c r="N57" s="16">
        <f t="shared" si="2"/>
        <v>624.69177565656003</v>
      </c>
    </row>
    <row r="58" spans="1:14" x14ac:dyDescent="0.35">
      <c r="A58" s="62">
        <v>977285712</v>
      </c>
      <c r="B58" s="63" t="s">
        <v>414</v>
      </c>
      <c r="C58" s="62">
        <v>2020</v>
      </c>
      <c r="D58" s="62">
        <v>66</v>
      </c>
      <c r="E58" s="62">
        <v>50</v>
      </c>
      <c r="F58" s="62">
        <v>50</v>
      </c>
      <c r="G58" s="62">
        <v>3</v>
      </c>
      <c r="H58" s="62">
        <v>44</v>
      </c>
      <c r="I58" s="62">
        <v>600100</v>
      </c>
      <c r="J58" s="69">
        <v>147.32938519715199</v>
      </c>
      <c r="K58" s="69">
        <v>4.8755363355116996</v>
      </c>
      <c r="L58" s="16">
        <f t="shared" si="0"/>
        <v>220.994077795728</v>
      </c>
      <c r="M58" s="16">
        <f t="shared" si="1"/>
        <v>107.26179938125739</v>
      </c>
      <c r="N58" s="16">
        <f t="shared" si="2"/>
        <v>328.25587717698539</v>
      </c>
    </row>
    <row r="59" spans="1:14" x14ac:dyDescent="0.35">
      <c r="A59" s="62">
        <v>977285712</v>
      </c>
      <c r="B59" s="63" t="s">
        <v>414</v>
      </c>
      <c r="C59" s="62">
        <v>2020</v>
      </c>
      <c r="D59" s="62">
        <v>66</v>
      </c>
      <c r="E59" s="62">
        <v>100</v>
      </c>
      <c r="F59" s="62">
        <v>100</v>
      </c>
      <c r="G59" s="62">
        <v>5</v>
      </c>
      <c r="H59" s="62">
        <v>82</v>
      </c>
      <c r="I59" s="62">
        <v>600100</v>
      </c>
      <c r="J59" s="69">
        <v>147.32938519715199</v>
      </c>
      <c r="K59" s="69">
        <v>4.8755363355116996</v>
      </c>
      <c r="L59" s="16">
        <f t="shared" si="0"/>
        <v>736.64692598575994</v>
      </c>
      <c r="M59" s="16">
        <f t="shared" si="1"/>
        <v>399.79397951195938</v>
      </c>
      <c r="N59" s="16">
        <f t="shared" si="2"/>
        <v>1136.4409054977193</v>
      </c>
    </row>
    <row r="60" spans="1:14" x14ac:dyDescent="0.35">
      <c r="A60" s="62">
        <v>979399901</v>
      </c>
      <c r="B60" s="63" t="s">
        <v>33</v>
      </c>
      <c r="C60" s="62">
        <v>2020</v>
      </c>
      <c r="D60" s="62">
        <v>66</v>
      </c>
      <c r="E60" s="62">
        <v>50</v>
      </c>
      <c r="F60" s="62">
        <v>50</v>
      </c>
      <c r="G60" s="62">
        <v>1</v>
      </c>
      <c r="H60" s="62">
        <v>40</v>
      </c>
      <c r="I60" s="62">
        <v>600600</v>
      </c>
      <c r="J60" s="69">
        <v>147.32938519715199</v>
      </c>
      <c r="K60" s="69">
        <v>4.8755363355116996</v>
      </c>
      <c r="L60" s="16">
        <f t="shared" si="0"/>
        <v>73.664692598575996</v>
      </c>
      <c r="M60" s="16">
        <f t="shared" si="1"/>
        <v>97.510726710233996</v>
      </c>
      <c r="N60" s="16">
        <f t="shared" si="2"/>
        <v>171.17541930880998</v>
      </c>
    </row>
    <row r="61" spans="1:14" x14ac:dyDescent="0.35">
      <c r="A61" s="62">
        <v>979399901</v>
      </c>
      <c r="B61" s="63" t="s">
        <v>33</v>
      </c>
      <c r="C61" s="62">
        <v>2020</v>
      </c>
      <c r="D61" s="62">
        <v>66</v>
      </c>
      <c r="E61" s="62">
        <v>100</v>
      </c>
      <c r="F61" s="62">
        <v>100</v>
      </c>
      <c r="G61" s="62">
        <v>1</v>
      </c>
      <c r="H61" s="62">
        <v>15</v>
      </c>
      <c r="I61" s="62">
        <v>600100</v>
      </c>
      <c r="J61" s="69">
        <v>147.32938519715199</v>
      </c>
      <c r="K61" s="69">
        <v>4.8755363355116996</v>
      </c>
      <c r="L61" s="16">
        <f t="shared" si="0"/>
        <v>147.32938519715199</v>
      </c>
      <c r="M61" s="16">
        <f t="shared" si="1"/>
        <v>73.133045032675497</v>
      </c>
      <c r="N61" s="16">
        <f t="shared" si="2"/>
        <v>220.46243022982748</v>
      </c>
    </row>
    <row r="62" spans="1:14" x14ac:dyDescent="0.35">
      <c r="A62" s="62">
        <v>979399901</v>
      </c>
      <c r="B62" s="63" t="s">
        <v>33</v>
      </c>
      <c r="C62" s="62">
        <v>2020</v>
      </c>
      <c r="D62" s="62">
        <v>132</v>
      </c>
      <c r="E62" s="62">
        <v>100</v>
      </c>
      <c r="F62" s="62">
        <v>100</v>
      </c>
      <c r="G62" s="62">
        <v>3</v>
      </c>
      <c r="H62" s="62">
        <v>100</v>
      </c>
      <c r="I62" s="62">
        <v>600200</v>
      </c>
      <c r="J62" s="69">
        <v>226.622172039064</v>
      </c>
      <c r="K62" s="69">
        <v>4.2861857894608004</v>
      </c>
      <c r="L62" s="16">
        <f t="shared" si="0"/>
        <v>679.86651611719196</v>
      </c>
      <c r="M62" s="16">
        <f t="shared" si="1"/>
        <v>428.61857894608005</v>
      </c>
      <c r="N62" s="16">
        <f t="shared" si="2"/>
        <v>1108.485095063272</v>
      </c>
    </row>
    <row r="63" spans="1:14" x14ac:dyDescent="0.35">
      <c r="A63" s="62">
        <v>979399901</v>
      </c>
      <c r="B63" s="63" t="s">
        <v>33</v>
      </c>
      <c r="C63" s="62">
        <v>2020</v>
      </c>
      <c r="D63" s="62">
        <v>66</v>
      </c>
      <c r="E63" s="62">
        <v>100</v>
      </c>
      <c r="F63" s="62">
        <v>100</v>
      </c>
      <c r="G63" s="62">
        <v>1</v>
      </c>
      <c r="H63" s="62">
        <v>20</v>
      </c>
      <c r="I63" s="62">
        <v>600600</v>
      </c>
      <c r="J63" s="69">
        <v>147.32938519715199</v>
      </c>
      <c r="K63" s="69">
        <v>4.8755363355116996</v>
      </c>
      <c r="L63" s="16">
        <f t="shared" si="0"/>
        <v>147.32938519715199</v>
      </c>
      <c r="M63" s="16">
        <f t="shared" si="1"/>
        <v>97.510726710233996</v>
      </c>
      <c r="N63" s="16">
        <f t="shared" si="2"/>
        <v>244.84011190738599</v>
      </c>
    </row>
    <row r="64" spans="1:14" x14ac:dyDescent="0.35">
      <c r="A64" s="62">
        <v>923152601</v>
      </c>
      <c r="B64" s="63" t="s">
        <v>374</v>
      </c>
      <c r="C64" s="62">
        <v>2020</v>
      </c>
      <c r="D64" s="62">
        <v>66</v>
      </c>
      <c r="E64" s="62">
        <v>100</v>
      </c>
      <c r="F64" s="62">
        <v>100</v>
      </c>
      <c r="G64" s="62">
        <v>8</v>
      </c>
      <c r="H64" s="62">
        <v>87.5</v>
      </c>
      <c r="I64" s="62">
        <v>600100</v>
      </c>
      <c r="J64" s="69">
        <v>147.32938519715199</v>
      </c>
      <c r="K64" s="69">
        <v>4.8755363355116996</v>
      </c>
      <c r="L64" s="16">
        <f t="shared" si="0"/>
        <v>1178.6350815772159</v>
      </c>
      <c r="M64" s="16">
        <f t="shared" si="1"/>
        <v>426.60942935727371</v>
      </c>
      <c r="N64" s="16">
        <f t="shared" si="2"/>
        <v>1605.2445109344897</v>
      </c>
    </row>
    <row r="65" spans="1:14" x14ac:dyDescent="0.35">
      <c r="A65" s="62">
        <v>923152601</v>
      </c>
      <c r="B65" s="63" t="s">
        <v>374</v>
      </c>
      <c r="C65" s="62">
        <v>2020</v>
      </c>
      <c r="D65" s="62">
        <v>132</v>
      </c>
      <c r="E65" s="62">
        <v>100</v>
      </c>
      <c r="F65" s="62">
        <v>100</v>
      </c>
      <c r="G65" s="62">
        <v>3</v>
      </c>
      <c r="H65" s="62">
        <v>111</v>
      </c>
      <c r="I65" s="62">
        <v>600200</v>
      </c>
      <c r="J65" s="69">
        <v>226.622172039064</v>
      </c>
      <c r="K65" s="69">
        <v>4.2861857894608004</v>
      </c>
      <c r="L65" s="16">
        <f t="shared" si="0"/>
        <v>679.86651611719196</v>
      </c>
      <c r="M65" s="16">
        <f t="shared" si="1"/>
        <v>475.76662263014885</v>
      </c>
      <c r="N65" s="16">
        <f t="shared" si="2"/>
        <v>1155.6331387473408</v>
      </c>
    </row>
    <row r="66" spans="1:14" x14ac:dyDescent="0.35">
      <c r="A66" s="62">
        <v>917424799</v>
      </c>
      <c r="B66" s="63" t="s">
        <v>375</v>
      </c>
      <c r="C66" s="62">
        <v>2020</v>
      </c>
      <c r="D66" s="62">
        <v>66</v>
      </c>
      <c r="E66" s="62">
        <v>100</v>
      </c>
      <c r="F66" s="62">
        <v>100</v>
      </c>
      <c r="G66" s="62">
        <v>3</v>
      </c>
      <c r="H66" s="62">
        <v>46</v>
      </c>
      <c r="I66" s="62">
        <v>600100</v>
      </c>
      <c r="J66" s="69">
        <v>147.32938519715199</v>
      </c>
      <c r="K66" s="69">
        <v>4.8755363355116996</v>
      </c>
      <c r="L66" s="16">
        <f t="shared" si="0"/>
        <v>441.98815559145601</v>
      </c>
      <c r="M66" s="16">
        <f t="shared" si="1"/>
        <v>224.27467143353817</v>
      </c>
      <c r="N66" s="16">
        <f t="shared" si="2"/>
        <v>666.26282702499418</v>
      </c>
    </row>
    <row r="67" spans="1:14" x14ac:dyDescent="0.35">
      <c r="A67" s="62">
        <v>917424799</v>
      </c>
      <c r="B67" s="63" t="s">
        <v>375</v>
      </c>
      <c r="C67" s="62">
        <v>2020</v>
      </c>
      <c r="D67" s="62">
        <v>132</v>
      </c>
      <c r="E67" s="62">
        <v>100</v>
      </c>
      <c r="F67" s="62">
        <v>100</v>
      </c>
      <c r="G67" s="62">
        <v>12</v>
      </c>
      <c r="H67" s="62">
        <v>496</v>
      </c>
      <c r="I67" s="62">
        <v>600200</v>
      </c>
      <c r="J67" s="69">
        <v>226.622172039064</v>
      </c>
      <c r="K67" s="69">
        <v>4.2861857894608004</v>
      </c>
      <c r="L67" s="16">
        <f t="shared" ref="L67:L129" si="3">(G67*0.5*(E67/100+F67/100))*J67</f>
        <v>2719.4660644687679</v>
      </c>
      <c r="M67" s="16">
        <f t="shared" ref="M67:M129" si="4">(H67*0.5*(E67/100+F67/100))*K67</f>
        <v>2125.948151572557</v>
      </c>
      <c r="N67" s="16">
        <f t="shared" ref="N67:N129" si="5">L67+M67</f>
        <v>4845.4142160413248</v>
      </c>
    </row>
    <row r="68" spans="1:14" x14ac:dyDescent="0.35">
      <c r="A68" s="62">
        <v>917424799</v>
      </c>
      <c r="B68" s="63" t="s">
        <v>375</v>
      </c>
      <c r="C68" s="62">
        <v>2020</v>
      </c>
      <c r="D68" s="62">
        <v>132</v>
      </c>
      <c r="E68" s="62">
        <v>100</v>
      </c>
      <c r="F68" s="62">
        <v>100</v>
      </c>
      <c r="G68" s="62">
        <v>4</v>
      </c>
      <c r="H68" s="62">
        <v>210</v>
      </c>
      <c r="I68" s="62">
        <v>600700</v>
      </c>
      <c r="J68" s="69">
        <v>226.622172039064</v>
      </c>
      <c r="K68" s="69">
        <v>4.2861857894608004</v>
      </c>
      <c r="L68" s="16">
        <f t="shared" si="3"/>
        <v>906.48868815625599</v>
      </c>
      <c r="M68" s="16">
        <f t="shared" si="4"/>
        <v>900.09901578676806</v>
      </c>
      <c r="N68" s="16">
        <f t="shared" si="5"/>
        <v>1806.5877039430241</v>
      </c>
    </row>
    <row r="69" spans="1:14" x14ac:dyDescent="0.35">
      <c r="A69" s="62">
        <v>984882114</v>
      </c>
      <c r="B69" s="63" t="s">
        <v>376</v>
      </c>
      <c r="C69" s="62">
        <v>2020</v>
      </c>
      <c r="D69" s="62">
        <v>66</v>
      </c>
      <c r="E69" s="62">
        <v>100</v>
      </c>
      <c r="F69" s="62">
        <v>100</v>
      </c>
      <c r="G69" s="62">
        <v>21</v>
      </c>
      <c r="H69" s="62">
        <v>414</v>
      </c>
      <c r="I69" s="62">
        <v>600100</v>
      </c>
      <c r="J69" s="69">
        <v>147.32938519715199</v>
      </c>
      <c r="K69" s="69">
        <v>4.8755363355116996</v>
      </c>
      <c r="L69" s="16">
        <f t="shared" si="3"/>
        <v>3093.9170891401918</v>
      </c>
      <c r="M69" s="16">
        <f t="shared" si="4"/>
        <v>2018.4720429018437</v>
      </c>
      <c r="N69" s="16">
        <f t="shared" si="5"/>
        <v>5112.3891320420353</v>
      </c>
    </row>
    <row r="70" spans="1:14" x14ac:dyDescent="0.35">
      <c r="A70" s="62">
        <v>984882114</v>
      </c>
      <c r="B70" s="63" t="s">
        <v>376</v>
      </c>
      <c r="C70" s="62">
        <v>2020</v>
      </c>
      <c r="D70" s="62">
        <v>132</v>
      </c>
      <c r="E70" s="62">
        <v>100</v>
      </c>
      <c r="F70" s="62">
        <v>100</v>
      </c>
      <c r="G70" s="62">
        <v>5</v>
      </c>
      <c r="H70" s="62">
        <v>295</v>
      </c>
      <c r="I70" s="62">
        <v>600200</v>
      </c>
      <c r="J70" s="69">
        <v>226.622172039064</v>
      </c>
      <c r="K70" s="69">
        <v>4.2861857894608004</v>
      </c>
      <c r="L70" s="16">
        <f t="shared" si="3"/>
        <v>1133.1108601953199</v>
      </c>
      <c r="M70" s="16">
        <f t="shared" si="4"/>
        <v>1264.4248078909361</v>
      </c>
      <c r="N70" s="16">
        <f t="shared" si="5"/>
        <v>2397.535668086256</v>
      </c>
    </row>
    <row r="71" spans="1:14" x14ac:dyDescent="0.35">
      <c r="A71" s="62">
        <v>986347801</v>
      </c>
      <c r="B71" s="63" t="s">
        <v>34</v>
      </c>
      <c r="C71" s="62">
        <v>2020</v>
      </c>
      <c r="D71" s="62">
        <v>66</v>
      </c>
      <c r="E71" s="62">
        <v>100</v>
      </c>
      <c r="F71" s="62">
        <v>100</v>
      </c>
      <c r="G71" s="62">
        <v>5</v>
      </c>
      <c r="H71" s="62">
        <v>135</v>
      </c>
      <c r="I71" s="62">
        <v>600100</v>
      </c>
      <c r="J71" s="69">
        <v>147.32938519715199</v>
      </c>
      <c r="K71" s="69">
        <v>4.8755363355116996</v>
      </c>
      <c r="L71" s="16">
        <f t="shared" si="3"/>
        <v>736.64692598575994</v>
      </c>
      <c r="M71" s="16">
        <f t="shared" si="4"/>
        <v>658.19740529407943</v>
      </c>
      <c r="N71" s="16">
        <f t="shared" si="5"/>
        <v>1394.8443312798395</v>
      </c>
    </row>
    <row r="72" spans="1:14" x14ac:dyDescent="0.35">
      <c r="A72" s="62">
        <v>986347801</v>
      </c>
      <c r="B72" s="63" t="s">
        <v>34</v>
      </c>
      <c r="C72" s="62">
        <v>2020</v>
      </c>
      <c r="D72" s="62">
        <v>132</v>
      </c>
      <c r="E72" s="62">
        <v>100</v>
      </c>
      <c r="F72" s="62">
        <v>100</v>
      </c>
      <c r="G72" s="62">
        <v>7</v>
      </c>
      <c r="H72" s="62">
        <v>300</v>
      </c>
      <c r="I72" s="62">
        <v>600200</v>
      </c>
      <c r="J72" s="69">
        <v>226.622172039064</v>
      </c>
      <c r="K72" s="69">
        <v>4.2861857894608004</v>
      </c>
      <c r="L72" s="16">
        <f t="shared" si="3"/>
        <v>1586.355204273448</v>
      </c>
      <c r="M72" s="16">
        <f t="shared" si="4"/>
        <v>1285.8557368382401</v>
      </c>
      <c r="N72" s="16">
        <f t="shared" si="5"/>
        <v>2872.210941111688</v>
      </c>
    </row>
    <row r="73" spans="1:14" x14ac:dyDescent="0.35">
      <c r="A73" s="62">
        <v>938260494</v>
      </c>
      <c r="B73" s="63" t="s">
        <v>35</v>
      </c>
      <c r="C73" s="62">
        <v>2020</v>
      </c>
      <c r="D73" s="62">
        <v>66</v>
      </c>
      <c r="E73" s="62">
        <v>100</v>
      </c>
      <c r="F73" s="62">
        <v>100</v>
      </c>
      <c r="G73" s="62">
        <v>4</v>
      </c>
      <c r="H73" s="62">
        <v>39</v>
      </c>
      <c r="I73" s="62">
        <v>600100</v>
      </c>
      <c r="J73" s="69">
        <v>147.32938519715199</v>
      </c>
      <c r="K73" s="69">
        <v>4.8755363355116996</v>
      </c>
      <c r="L73" s="16">
        <f t="shared" si="3"/>
        <v>589.31754078860797</v>
      </c>
      <c r="M73" s="16">
        <f t="shared" si="4"/>
        <v>190.1459170849563</v>
      </c>
      <c r="N73" s="16">
        <f t="shared" si="5"/>
        <v>779.46345787356427</v>
      </c>
    </row>
    <row r="74" spans="1:14" x14ac:dyDescent="0.35">
      <c r="A74" s="62">
        <v>924527994</v>
      </c>
      <c r="B74" s="63" t="s">
        <v>377</v>
      </c>
      <c r="C74" s="62">
        <v>2020</v>
      </c>
      <c r="D74" s="62">
        <v>66</v>
      </c>
      <c r="E74" s="62">
        <v>100</v>
      </c>
      <c r="F74" s="62">
        <v>100</v>
      </c>
      <c r="G74" s="62">
        <v>2</v>
      </c>
      <c r="H74" s="62">
        <v>50</v>
      </c>
      <c r="I74" s="62">
        <v>600100</v>
      </c>
      <c r="J74" s="69">
        <v>147.32938519715199</v>
      </c>
      <c r="K74" s="69">
        <v>4.8755363355116996</v>
      </c>
      <c r="L74" s="16">
        <f t="shared" si="3"/>
        <v>294.65877039430399</v>
      </c>
      <c r="M74" s="16">
        <f t="shared" si="4"/>
        <v>243.77681677558499</v>
      </c>
      <c r="N74" s="16">
        <f t="shared" si="5"/>
        <v>538.435587169889</v>
      </c>
    </row>
    <row r="75" spans="1:14" x14ac:dyDescent="0.35">
      <c r="A75" s="62">
        <v>980038408</v>
      </c>
      <c r="B75" s="63" t="s">
        <v>36</v>
      </c>
      <c r="C75" s="62">
        <v>2020</v>
      </c>
      <c r="D75" s="62">
        <v>66</v>
      </c>
      <c r="E75" s="62">
        <v>100</v>
      </c>
      <c r="F75" s="62">
        <v>100</v>
      </c>
      <c r="G75" s="62">
        <v>92</v>
      </c>
      <c r="H75" s="62">
        <v>1850.9</v>
      </c>
      <c r="I75" s="62">
        <v>600100</v>
      </c>
      <c r="J75" s="69">
        <v>147.32938519715199</v>
      </c>
      <c r="K75" s="69">
        <v>4.8755363355116996</v>
      </c>
      <c r="L75" s="16">
        <f t="shared" si="3"/>
        <v>13554.303438137984</v>
      </c>
      <c r="M75" s="16">
        <f t="shared" si="4"/>
        <v>9024.1302033986049</v>
      </c>
      <c r="N75" s="16">
        <f t="shared" si="5"/>
        <v>22578.433641536591</v>
      </c>
    </row>
    <row r="76" spans="1:14" x14ac:dyDescent="0.35">
      <c r="A76" s="62">
        <v>980038408</v>
      </c>
      <c r="B76" s="63" t="s">
        <v>36</v>
      </c>
      <c r="C76" s="62">
        <v>2020</v>
      </c>
      <c r="D76" s="62">
        <v>132</v>
      </c>
      <c r="E76" s="62">
        <v>100</v>
      </c>
      <c r="F76" s="62">
        <v>100</v>
      </c>
      <c r="G76" s="62">
        <v>22</v>
      </c>
      <c r="H76" s="62">
        <v>1451</v>
      </c>
      <c r="I76" s="62">
        <v>600200</v>
      </c>
      <c r="J76" s="69">
        <v>226.622172039064</v>
      </c>
      <c r="K76" s="69">
        <v>4.2861857894608004</v>
      </c>
      <c r="L76" s="16">
        <f t="shared" si="3"/>
        <v>4985.6877848594077</v>
      </c>
      <c r="M76" s="16">
        <f t="shared" si="4"/>
        <v>6219.2555805076217</v>
      </c>
      <c r="N76" s="16">
        <f t="shared" si="5"/>
        <v>11204.943365367029</v>
      </c>
    </row>
    <row r="77" spans="1:14" x14ac:dyDescent="0.35">
      <c r="A77" s="62">
        <v>925174343</v>
      </c>
      <c r="B77" s="63" t="s">
        <v>378</v>
      </c>
      <c r="C77" s="62">
        <v>2020</v>
      </c>
      <c r="D77" s="62">
        <v>66</v>
      </c>
      <c r="E77" s="62">
        <v>33</v>
      </c>
      <c r="F77" s="62">
        <v>100</v>
      </c>
      <c r="G77" s="62">
        <v>1</v>
      </c>
      <c r="H77" s="62">
        <v>21</v>
      </c>
      <c r="I77" s="62">
        <v>600600</v>
      </c>
      <c r="J77" s="69">
        <v>147.32938519715199</v>
      </c>
      <c r="K77" s="69">
        <v>4.8755363355116996</v>
      </c>
      <c r="L77" s="16">
        <f t="shared" si="3"/>
        <v>97.974041156106082</v>
      </c>
      <c r="M77" s="16">
        <f t="shared" si="4"/>
        <v>68.086864925420883</v>
      </c>
      <c r="N77" s="16">
        <f t="shared" si="5"/>
        <v>166.06090608152698</v>
      </c>
    </row>
    <row r="78" spans="1:14" x14ac:dyDescent="0.35">
      <c r="A78" s="62">
        <v>925174343</v>
      </c>
      <c r="B78" s="63" t="s">
        <v>378</v>
      </c>
      <c r="C78" s="62">
        <v>2020</v>
      </c>
      <c r="D78" s="62">
        <v>66</v>
      </c>
      <c r="E78" s="62">
        <v>100</v>
      </c>
      <c r="F78" s="62">
        <v>100</v>
      </c>
      <c r="G78" s="62">
        <v>3</v>
      </c>
      <c r="H78" s="62">
        <v>30</v>
      </c>
      <c r="I78" s="62">
        <v>600100</v>
      </c>
      <c r="J78" s="69">
        <v>147.32938519715199</v>
      </c>
      <c r="K78" s="69">
        <v>4.8755363355116996</v>
      </c>
      <c r="L78" s="16">
        <f t="shared" si="3"/>
        <v>441.98815559145601</v>
      </c>
      <c r="M78" s="16">
        <f t="shared" si="4"/>
        <v>146.26609006535099</v>
      </c>
      <c r="N78" s="16">
        <f t="shared" si="5"/>
        <v>588.25424565680703</v>
      </c>
    </row>
    <row r="79" spans="1:14" x14ac:dyDescent="0.35">
      <c r="A79" s="62">
        <v>919173122</v>
      </c>
      <c r="B79" s="63" t="s">
        <v>415</v>
      </c>
      <c r="C79" s="62">
        <v>2020</v>
      </c>
      <c r="D79" s="62">
        <v>132</v>
      </c>
      <c r="E79" s="62">
        <v>100</v>
      </c>
      <c r="F79" s="62">
        <v>100</v>
      </c>
      <c r="G79" s="62">
        <v>1</v>
      </c>
      <c r="H79" s="62">
        <v>25</v>
      </c>
      <c r="I79" s="62">
        <v>600200</v>
      </c>
      <c r="J79" s="69">
        <v>226.622172039064</v>
      </c>
      <c r="K79" s="69">
        <v>4.2861857894608004</v>
      </c>
      <c r="L79" s="16">
        <f t="shared" si="3"/>
        <v>226.622172039064</v>
      </c>
      <c r="M79" s="16">
        <f t="shared" si="4"/>
        <v>107.15464473652001</v>
      </c>
      <c r="N79" s="16">
        <f t="shared" si="5"/>
        <v>333.776816775584</v>
      </c>
    </row>
    <row r="80" spans="1:14" x14ac:dyDescent="0.35">
      <c r="A80" s="62">
        <v>917856222</v>
      </c>
      <c r="B80" s="63" t="s">
        <v>338</v>
      </c>
      <c r="C80" s="62">
        <v>2020</v>
      </c>
      <c r="D80" s="62">
        <v>66</v>
      </c>
      <c r="E80" s="62">
        <v>100</v>
      </c>
      <c r="F80" s="62">
        <v>100</v>
      </c>
      <c r="G80" s="62">
        <v>4</v>
      </c>
      <c r="H80" s="62">
        <v>60</v>
      </c>
      <c r="I80" s="62">
        <v>600100</v>
      </c>
      <c r="J80" s="69">
        <v>147.32938519715199</v>
      </c>
      <c r="K80" s="69">
        <v>4.8755363355116996</v>
      </c>
      <c r="L80" s="16">
        <f t="shared" si="3"/>
        <v>589.31754078860797</v>
      </c>
      <c r="M80" s="16">
        <f t="shared" si="4"/>
        <v>292.53218013070199</v>
      </c>
      <c r="N80" s="16">
        <f t="shared" si="5"/>
        <v>881.8497209193099</v>
      </c>
    </row>
    <row r="81" spans="1:14" x14ac:dyDescent="0.35">
      <c r="A81" s="62">
        <v>917856222</v>
      </c>
      <c r="B81" s="63" t="s">
        <v>338</v>
      </c>
      <c r="C81" s="62">
        <v>2020</v>
      </c>
      <c r="D81" s="62">
        <v>132</v>
      </c>
      <c r="E81" s="62">
        <v>100</v>
      </c>
      <c r="F81" s="62">
        <v>100</v>
      </c>
      <c r="G81" s="62">
        <v>1</v>
      </c>
      <c r="H81" s="62">
        <v>20</v>
      </c>
      <c r="I81" s="62">
        <v>600200</v>
      </c>
      <c r="J81" s="69">
        <v>226.622172039064</v>
      </c>
      <c r="K81" s="69">
        <v>4.2861857894608004</v>
      </c>
      <c r="L81" s="16">
        <f t="shared" si="3"/>
        <v>226.622172039064</v>
      </c>
      <c r="M81" s="16">
        <f t="shared" si="4"/>
        <v>85.723715789216016</v>
      </c>
      <c r="N81" s="16">
        <f t="shared" si="5"/>
        <v>312.34588782828001</v>
      </c>
    </row>
    <row r="82" spans="1:14" x14ac:dyDescent="0.35">
      <c r="A82" s="62">
        <v>925549738</v>
      </c>
      <c r="B82" s="63" t="s">
        <v>416</v>
      </c>
      <c r="C82" s="62">
        <v>2020</v>
      </c>
      <c r="D82" s="62">
        <v>66</v>
      </c>
      <c r="E82" s="62">
        <v>100</v>
      </c>
      <c r="F82" s="62">
        <v>100</v>
      </c>
      <c r="G82" s="62">
        <v>5</v>
      </c>
      <c r="H82" s="62">
        <v>90</v>
      </c>
      <c r="I82" s="62">
        <v>600100</v>
      </c>
      <c r="J82" s="69">
        <v>147.32938519715199</v>
      </c>
      <c r="K82" s="69">
        <v>4.8755363355116996</v>
      </c>
      <c r="L82" s="16">
        <f t="shared" si="3"/>
        <v>736.64692598575994</v>
      </c>
      <c r="M82" s="16">
        <f t="shared" si="4"/>
        <v>438.79827019605295</v>
      </c>
      <c r="N82" s="16">
        <f t="shared" si="5"/>
        <v>1175.4451961818129</v>
      </c>
    </row>
    <row r="83" spans="1:14" x14ac:dyDescent="0.35">
      <c r="A83" s="62">
        <v>921025610</v>
      </c>
      <c r="B83" s="63" t="s">
        <v>379</v>
      </c>
      <c r="C83" s="62">
        <v>2020</v>
      </c>
      <c r="D83" s="62">
        <v>132</v>
      </c>
      <c r="E83" s="62">
        <v>100</v>
      </c>
      <c r="F83" s="62">
        <v>100</v>
      </c>
      <c r="G83" s="62">
        <v>7</v>
      </c>
      <c r="H83" s="62">
        <v>444</v>
      </c>
      <c r="I83" s="62">
        <v>600200</v>
      </c>
      <c r="J83" s="69">
        <v>226.622172039064</v>
      </c>
      <c r="K83" s="69">
        <v>4.2861857894608004</v>
      </c>
      <c r="L83" s="16">
        <f t="shared" si="3"/>
        <v>1586.355204273448</v>
      </c>
      <c r="M83" s="16">
        <f t="shared" si="4"/>
        <v>1903.0664905205954</v>
      </c>
      <c r="N83" s="16">
        <f t="shared" si="5"/>
        <v>3489.4216947940431</v>
      </c>
    </row>
    <row r="84" spans="1:14" x14ac:dyDescent="0.35">
      <c r="A84" s="62">
        <v>912631532</v>
      </c>
      <c r="B84" s="63" t="s">
        <v>37</v>
      </c>
      <c r="C84" s="62">
        <v>2020</v>
      </c>
      <c r="D84" s="62">
        <v>66</v>
      </c>
      <c r="E84" s="62">
        <v>100</v>
      </c>
      <c r="F84" s="62">
        <v>100</v>
      </c>
      <c r="G84" s="62">
        <v>14</v>
      </c>
      <c r="H84" s="62">
        <v>326</v>
      </c>
      <c r="I84" s="62">
        <v>600100</v>
      </c>
      <c r="J84" s="69">
        <v>147.32938519715199</v>
      </c>
      <c r="K84" s="69">
        <v>4.8755363355116996</v>
      </c>
      <c r="L84" s="16">
        <f t="shared" si="3"/>
        <v>2062.6113927601277</v>
      </c>
      <c r="M84" s="16">
        <f t="shared" si="4"/>
        <v>1589.4248453768141</v>
      </c>
      <c r="N84" s="16">
        <f t="shared" si="5"/>
        <v>3652.0362381369418</v>
      </c>
    </row>
    <row r="85" spans="1:14" x14ac:dyDescent="0.35">
      <c r="A85" s="62">
        <v>912631532</v>
      </c>
      <c r="B85" s="63" t="s">
        <v>37</v>
      </c>
      <c r="C85" s="62">
        <v>2020</v>
      </c>
      <c r="D85" s="62">
        <v>132</v>
      </c>
      <c r="E85" s="62">
        <v>100</v>
      </c>
      <c r="F85" s="62">
        <v>100</v>
      </c>
      <c r="G85" s="62">
        <v>27</v>
      </c>
      <c r="H85" s="62">
        <v>1093</v>
      </c>
      <c r="I85" s="62">
        <v>600200</v>
      </c>
      <c r="J85" s="69">
        <v>226.622172039064</v>
      </c>
      <c r="K85" s="69">
        <v>4.2861857894608004</v>
      </c>
      <c r="L85" s="16">
        <f t="shared" si="3"/>
        <v>6118.7986450547278</v>
      </c>
      <c r="M85" s="16">
        <f t="shared" si="4"/>
        <v>4684.801067880655</v>
      </c>
      <c r="N85" s="16">
        <f t="shared" si="5"/>
        <v>10803.599712935382</v>
      </c>
    </row>
    <row r="86" spans="1:14" x14ac:dyDescent="0.35">
      <c r="A86" s="62">
        <v>960684737</v>
      </c>
      <c r="B86" s="63" t="s">
        <v>380</v>
      </c>
      <c r="C86" s="62">
        <v>2020</v>
      </c>
      <c r="D86" s="62">
        <v>66</v>
      </c>
      <c r="E86" s="62">
        <v>100</v>
      </c>
      <c r="F86" s="62">
        <v>100</v>
      </c>
      <c r="G86" s="62">
        <v>8</v>
      </c>
      <c r="H86" s="62">
        <v>110</v>
      </c>
      <c r="I86" s="62">
        <v>600100</v>
      </c>
      <c r="J86" s="69">
        <v>147.32938519715199</v>
      </c>
      <c r="K86" s="69">
        <v>4.8755363355116996</v>
      </c>
      <c r="L86" s="16">
        <f t="shared" si="3"/>
        <v>1178.6350815772159</v>
      </c>
      <c r="M86" s="16">
        <f t="shared" si="4"/>
        <v>536.30899690628701</v>
      </c>
      <c r="N86" s="16">
        <f t="shared" si="5"/>
        <v>1714.9440784835028</v>
      </c>
    </row>
    <row r="87" spans="1:14" x14ac:dyDescent="0.35">
      <c r="A87" s="62">
        <v>960684737</v>
      </c>
      <c r="B87" s="63" t="s">
        <v>380</v>
      </c>
      <c r="C87" s="62">
        <v>2020</v>
      </c>
      <c r="D87" s="62">
        <v>132</v>
      </c>
      <c r="E87" s="62">
        <v>100</v>
      </c>
      <c r="F87" s="62">
        <v>100</v>
      </c>
      <c r="G87" s="62">
        <v>8</v>
      </c>
      <c r="H87" s="62">
        <v>386</v>
      </c>
      <c r="I87" s="62">
        <v>600200</v>
      </c>
      <c r="J87" s="69">
        <v>226.622172039064</v>
      </c>
      <c r="K87" s="69">
        <v>4.2861857894608004</v>
      </c>
      <c r="L87" s="16">
        <f t="shared" si="3"/>
        <v>1812.977376312512</v>
      </c>
      <c r="M87" s="16">
        <f t="shared" si="4"/>
        <v>1654.4677147318689</v>
      </c>
      <c r="N87" s="16">
        <f t="shared" si="5"/>
        <v>3467.4450910443811</v>
      </c>
    </row>
    <row r="88" spans="1:14" x14ac:dyDescent="0.35">
      <c r="A88" s="62">
        <v>981375521</v>
      </c>
      <c r="B88" s="63" t="s">
        <v>417</v>
      </c>
      <c r="C88" s="62">
        <v>2020</v>
      </c>
      <c r="D88" s="62">
        <v>132</v>
      </c>
      <c r="E88" s="62">
        <v>100</v>
      </c>
      <c r="F88" s="62">
        <v>100</v>
      </c>
      <c r="G88" s="62">
        <v>1</v>
      </c>
      <c r="H88" s="62">
        <v>30</v>
      </c>
      <c r="I88" s="62">
        <v>600200</v>
      </c>
      <c r="J88" s="69">
        <v>226.622172039064</v>
      </c>
      <c r="K88" s="69">
        <v>4.2861857894608004</v>
      </c>
      <c r="L88" s="16">
        <f t="shared" si="3"/>
        <v>226.622172039064</v>
      </c>
      <c r="M88" s="16">
        <f t="shared" si="4"/>
        <v>128.58557368382401</v>
      </c>
      <c r="N88" s="16">
        <f t="shared" si="5"/>
        <v>355.20774572288803</v>
      </c>
    </row>
    <row r="89" spans="1:14" x14ac:dyDescent="0.35">
      <c r="A89" s="62">
        <v>983099807</v>
      </c>
      <c r="B89" s="63" t="s">
        <v>38</v>
      </c>
      <c r="C89" s="62">
        <v>2020</v>
      </c>
      <c r="D89" s="62">
        <v>66</v>
      </c>
      <c r="E89" s="62">
        <v>100</v>
      </c>
      <c r="F89" s="62">
        <v>100</v>
      </c>
      <c r="G89" s="62">
        <v>9</v>
      </c>
      <c r="H89" s="62">
        <v>115</v>
      </c>
      <c r="I89" s="62">
        <v>600100</v>
      </c>
      <c r="J89" s="69">
        <v>147.32938519715199</v>
      </c>
      <c r="K89" s="69">
        <v>4.8755363355116996</v>
      </c>
      <c r="L89" s="16">
        <f t="shared" si="3"/>
        <v>1325.964466774368</v>
      </c>
      <c r="M89" s="16">
        <f t="shared" si="4"/>
        <v>560.68667858384549</v>
      </c>
      <c r="N89" s="16">
        <f t="shared" si="5"/>
        <v>1886.6511453582134</v>
      </c>
    </row>
    <row r="90" spans="1:14" x14ac:dyDescent="0.35">
      <c r="A90" s="62">
        <v>983099807</v>
      </c>
      <c r="B90" s="63" t="s">
        <v>38</v>
      </c>
      <c r="C90" s="62">
        <v>2020</v>
      </c>
      <c r="D90" s="62">
        <v>132</v>
      </c>
      <c r="E90" s="62">
        <v>100</v>
      </c>
      <c r="F90" s="62">
        <v>100</v>
      </c>
      <c r="G90" s="62">
        <v>1</v>
      </c>
      <c r="H90" s="62">
        <v>16</v>
      </c>
      <c r="I90" s="62">
        <v>600200</v>
      </c>
      <c r="J90" s="69">
        <v>226.622172039064</v>
      </c>
      <c r="K90" s="69">
        <v>4.2861857894608004</v>
      </c>
      <c r="L90" s="16">
        <f t="shared" si="3"/>
        <v>226.622172039064</v>
      </c>
      <c r="M90" s="16">
        <f t="shared" si="4"/>
        <v>68.578972631372807</v>
      </c>
      <c r="N90" s="16">
        <f t="shared" si="5"/>
        <v>295.2011446704368</v>
      </c>
    </row>
    <row r="91" spans="1:14" x14ac:dyDescent="0.35">
      <c r="A91" s="62">
        <v>983099807</v>
      </c>
      <c r="B91" s="63" t="s">
        <v>38</v>
      </c>
      <c r="C91" s="62">
        <v>2020</v>
      </c>
      <c r="D91" s="62">
        <v>66</v>
      </c>
      <c r="E91" s="62">
        <v>100</v>
      </c>
      <c r="F91" s="62">
        <v>100</v>
      </c>
      <c r="G91" s="62">
        <v>1</v>
      </c>
      <c r="H91" s="62">
        <v>7</v>
      </c>
      <c r="I91" s="62">
        <v>600600</v>
      </c>
      <c r="J91" s="69">
        <v>147.32938519715199</v>
      </c>
      <c r="K91" s="69">
        <v>4.8755363355116996</v>
      </c>
      <c r="L91" s="16">
        <f t="shared" si="3"/>
        <v>147.32938519715199</v>
      </c>
      <c r="M91" s="16">
        <f t="shared" si="4"/>
        <v>34.1287543485819</v>
      </c>
      <c r="N91" s="16">
        <f t="shared" si="5"/>
        <v>181.4581395457339</v>
      </c>
    </row>
    <row r="92" spans="1:14" x14ac:dyDescent="0.35">
      <c r="A92" s="62">
        <v>956740134</v>
      </c>
      <c r="B92" s="63" t="s">
        <v>39</v>
      </c>
      <c r="C92" s="62">
        <v>2020</v>
      </c>
      <c r="D92" s="62">
        <v>66</v>
      </c>
      <c r="E92" s="62">
        <v>100</v>
      </c>
      <c r="F92" s="62">
        <v>100</v>
      </c>
      <c r="G92" s="62">
        <v>5</v>
      </c>
      <c r="H92" s="62">
        <v>33</v>
      </c>
      <c r="I92" s="62">
        <v>600100</v>
      </c>
      <c r="J92" s="69">
        <v>147.32938519715199</v>
      </c>
      <c r="K92" s="69">
        <v>4.8755363355116996</v>
      </c>
      <c r="L92" s="16">
        <f t="shared" si="3"/>
        <v>736.64692598575994</v>
      </c>
      <c r="M92" s="16">
        <f t="shared" si="4"/>
        <v>160.89269907188608</v>
      </c>
      <c r="N92" s="16">
        <f t="shared" si="5"/>
        <v>897.53962505764605</v>
      </c>
    </row>
    <row r="93" spans="1:14" x14ac:dyDescent="0.35">
      <c r="A93" s="62">
        <v>980234088</v>
      </c>
      <c r="B93" s="63" t="s">
        <v>381</v>
      </c>
      <c r="C93" s="62">
        <v>2020</v>
      </c>
      <c r="D93" s="62">
        <v>132</v>
      </c>
      <c r="E93" s="62">
        <v>100</v>
      </c>
      <c r="F93" s="62">
        <v>100</v>
      </c>
      <c r="G93" s="62">
        <v>5</v>
      </c>
      <c r="H93" s="62">
        <v>151</v>
      </c>
      <c r="I93" s="62">
        <v>600200</v>
      </c>
      <c r="J93" s="69">
        <v>226.622172039064</v>
      </c>
      <c r="K93" s="69">
        <v>4.2861857894608004</v>
      </c>
      <c r="L93" s="16">
        <f t="shared" si="3"/>
        <v>1133.1108601953199</v>
      </c>
      <c r="M93" s="16">
        <f t="shared" si="4"/>
        <v>647.21405420858082</v>
      </c>
      <c r="N93" s="16">
        <f t="shared" si="5"/>
        <v>1780.3249144039007</v>
      </c>
    </row>
    <row r="94" spans="1:14" x14ac:dyDescent="0.35">
      <c r="A94" s="62">
        <v>996732673</v>
      </c>
      <c r="B94" s="63" t="s">
        <v>382</v>
      </c>
      <c r="C94" s="62">
        <v>2020</v>
      </c>
      <c r="D94" s="62">
        <v>66</v>
      </c>
      <c r="E94" s="62">
        <v>100</v>
      </c>
      <c r="F94" s="62">
        <v>100</v>
      </c>
      <c r="G94" s="62">
        <v>7</v>
      </c>
      <c r="H94" s="62">
        <v>90</v>
      </c>
      <c r="I94" s="62">
        <v>600100</v>
      </c>
      <c r="J94" s="69">
        <v>147.32938519715199</v>
      </c>
      <c r="K94" s="69">
        <v>4.8755363355116996</v>
      </c>
      <c r="L94" s="16">
        <f t="shared" si="3"/>
        <v>1031.3056963800639</v>
      </c>
      <c r="M94" s="16">
        <f t="shared" si="4"/>
        <v>438.79827019605295</v>
      </c>
      <c r="N94" s="16">
        <f t="shared" si="5"/>
        <v>1470.1039665761168</v>
      </c>
    </row>
    <row r="95" spans="1:14" x14ac:dyDescent="0.35">
      <c r="A95" s="62">
        <v>988807648</v>
      </c>
      <c r="B95" s="63" t="s">
        <v>40</v>
      </c>
      <c r="C95" s="62">
        <v>2020</v>
      </c>
      <c r="D95" s="62">
        <v>66</v>
      </c>
      <c r="E95" s="62">
        <v>100</v>
      </c>
      <c r="F95" s="62">
        <v>100</v>
      </c>
      <c r="G95" s="62">
        <v>51</v>
      </c>
      <c r="H95" s="62">
        <v>942</v>
      </c>
      <c r="I95" s="62">
        <v>600100</v>
      </c>
      <c r="J95" s="69">
        <v>147.32938519715199</v>
      </c>
      <c r="K95" s="69">
        <v>4.8755363355116996</v>
      </c>
      <c r="L95" s="16">
        <f t="shared" si="3"/>
        <v>7513.7986450547514</v>
      </c>
      <c r="M95" s="16">
        <f t="shared" si="4"/>
        <v>4592.7552280520213</v>
      </c>
      <c r="N95" s="16">
        <f t="shared" si="5"/>
        <v>12106.553873106772</v>
      </c>
    </row>
    <row r="96" spans="1:14" x14ac:dyDescent="0.35">
      <c r="A96" s="62">
        <v>988807648</v>
      </c>
      <c r="B96" s="63" t="s">
        <v>40</v>
      </c>
      <c r="C96" s="62">
        <v>2020</v>
      </c>
      <c r="D96" s="62">
        <v>132</v>
      </c>
      <c r="E96" s="62">
        <v>100</v>
      </c>
      <c r="F96" s="62">
        <v>100</v>
      </c>
      <c r="G96" s="62">
        <v>3</v>
      </c>
      <c r="H96" s="62">
        <v>100</v>
      </c>
      <c r="I96" s="62">
        <v>600200</v>
      </c>
      <c r="J96" s="69">
        <v>226.622172039064</v>
      </c>
      <c r="K96" s="69">
        <v>4.2861857894608004</v>
      </c>
      <c r="L96" s="16">
        <f t="shared" si="3"/>
        <v>679.86651611719196</v>
      </c>
      <c r="M96" s="16">
        <f t="shared" si="4"/>
        <v>428.61857894608005</v>
      </c>
      <c r="N96" s="16">
        <f t="shared" si="5"/>
        <v>1108.485095063272</v>
      </c>
    </row>
    <row r="97" spans="1:14" x14ac:dyDescent="0.35">
      <c r="A97" s="62">
        <v>988807648</v>
      </c>
      <c r="B97" s="63" t="s">
        <v>40</v>
      </c>
      <c r="C97" s="62">
        <v>2020</v>
      </c>
      <c r="D97" s="62">
        <v>66</v>
      </c>
      <c r="E97" s="62">
        <v>100</v>
      </c>
      <c r="F97" s="62">
        <v>100</v>
      </c>
      <c r="G97" s="62">
        <v>2</v>
      </c>
      <c r="H97" s="62">
        <v>35</v>
      </c>
      <c r="I97" s="62">
        <v>600600</v>
      </c>
      <c r="J97" s="69">
        <v>147.32938519715199</v>
      </c>
      <c r="K97" s="69">
        <v>4.8755363355116996</v>
      </c>
      <c r="L97" s="16">
        <f t="shared" si="3"/>
        <v>294.65877039430399</v>
      </c>
      <c r="M97" s="16">
        <f t="shared" si="4"/>
        <v>170.64377174290948</v>
      </c>
      <c r="N97" s="16">
        <f t="shared" si="5"/>
        <v>465.30254213721344</v>
      </c>
    </row>
    <row r="98" spans="1:14" x14ac:dyDescent="0.35">
      <c r="A98" s="62">
        <v>988807648</v>
      </c>
      <c r="B98" s="63" t="s">
        <v>40</v>
      </c>
      <c r="C98" s="62">
        <v>2020</v>
      </c>
      <c r="D98" s="62">
        <v>132</v>
      </c>
      <c r="E98" s="62">
        <v>100</v>
      </c>
      <c r="F98" s="62">
        <v>100</v>
      </c>
      <c r="G98" s="62">
        <v>2</v>
      </c>
      <c r="H98" s="62">
        <v>150</v>
      </c>
      <c r="I98" s="62">
        <v>600700</v>
      </c>
      <c r="J98" s="69">
        <v>226.622172039064</v>
      </c>
      <c r="K98" s="69">
        <v>4.2861857894608004</v>
      </c>
      <c r="L98" s="16">
        <f t="shared" si="3"/>
        <v>453.24434407812799</v>
      </c>
      <c r="M98" s="16">
        <f t="shared" si="4"/>
        <v>642.92786841912005</v>
      </c>
      <c r="N98" s="16">
        <f t="shared" si="5"/>
        <v>1096.172212497248</v>
      </c>
    </row>
    <row r="99" spans="1:14" x14ac:dyDescent="0.35">
      <c r="A99" s="62">
        <v>999999998</v>
      </c>
      <c r="B99" s="63" t="s">
        <v>418</v>
      </c>
      <c r="C99" s="62">
        <v>2020</v>
      </c>
      <c r="D99" s="62">
        <v>132</v>
      </c>
      <c r="E99" s="62">
        <v>100</v>
      </c>
      <c r="F99" s="62">
        <v>100</v>
      </c>
      <c r="G99" s="62">
        <v>4</v>
      </c>
      <c r="H99" s="62">
        <v>36</v>
      </c>
      <c r="I99" s="62">
        <v>600200</v>
      </c>
      <c r="J99" s="69">
        <v>226.622172039064</v>
      </c>
      <c r="K99" s="69">
        <v>4.2861857894608004</v>
      </c>
      <c r="L99" s="16">
        <f t="shared" si="3"/>
        <v>906.48868815625599</v>
      </c>
      <c r="M99" s="16">
        <f t="shared" si="4"/>
        <v>154.30268842058882</v>
      </c>
      <c r="N99" s="16">
        <f t="shared" si="5"/>
        <v>1060.7913765768449</v>
      </c>
    </row>
    <row r="100" spans="1:14" x14ac:dyDescent="0.35">
      <c r="A100" s="62">
        <v>923436596</v>
      </c>
      <c r="B100" s="63" t="s">
        <v>419</v>
      </c>
      <c r="C100" s="62">
        <v>2020</v>
      </c>
      <c r="D100" s="62">
        <v>66</v>
      </c>
      <c r="E100" s="62">
        <v>100</v>
      </c>
      <c r="F100" s="62">
        <v>100</v>
      </c>
      <c r="G100" s="62">
        <v>1</v>
      </c>
      <c r="H100" s="62">
        <v>8</v>
      </c>
      <c r="I100" s="62">
        <v>600100</v>
      </c>
      <c r="J100" s="69">
        <v>147.32938519715199</v>
      </c>
      <c r="K100" s="69">
        <v>4.8755363355116996</v>
      </c>
      <c r="L100" s="16">
        <f t="shared" si="3"/>
        <v>147.32938519715199</v>
      </c>
      <c r="M100" s="16">
        <f t="shared" si="4"/>
        <v>39.004290684093597</v>
      </c>
      <c r="N100" s="16">
        <f t="shared" si="5"/>
        <v>186.3336758812456</v>
      </c>
    </row>
    <row r="101" spans="1:14" x14ac:dyDescent="0.35">
      <c r="A101" s="62">
        <v>976723805</v>
      </c>
      <c r="B101" s="63" t="s">
        <v>383</v>
      </c>
      <c r="C101" s="62">
        <v>2020</v>
      </c>
      <c r="D101" s="62">
        <v>66</v>
      </c>
      <c r="E101" s="62">
        <v>100</v>
      </c>
      <c r="F101" s="62">
        <v>100</v>
      </c>
      <c r="G101" s="62">
        <v>9</v>
      </c>
      <c r="H101" s="62">
        <v>240.2</v>
      </c>
      <c r="I101" s="62">
        <v>600100</v>
      </c>
      <c r="J101" s="69">
        <v>147.32938519715199</v>
      </c>
      <c r="K101" s="69">
        <v>4.8755363355116996</v>
      </c>
      <c r="L101" s="16">
        <f t="shared" si="3"/>
        <v>1325.964466774368</v>
      </c>
      <c r="M101" s="16">
        <f t="shared" si="4"/>
        <v>1171.1038277899102</v>
      </c>
      <c r="N101" s="16">
        <f t="shared" si="5"/>
        <v>2497.0682945642784</v>
      </c>
    </row>
    <row r="102" spans="1:14" x14ac:dyDescent="0.35">
      <c r="A102" s="62">
        <v>915231640</v>
      </c>
      <c r="B102" s="63" t="s">
        <v>72</v>
      </c>
      <c r="C102" s="62">
        <v>2020</v>
      </c>
      <c r="D102" s="62">
        <v>66</v>
      </c>
      <c r="E102" s="62">
        <v>100</v>
      </c>
      <c r="F102" s="62">
        <v>100</v>
      </c>
      <c r="G102" s="62">
        <v>1</v>
      </c>
      <c r="H102" s="62">
        <v>8</v>
      </c>
      <c r="I102" s="62">
        <v>600100</v>
      </c>
      <c r="J102" s="69">
        <v>147.32938519715199</v>
      </c>
      <c r="K102" s="69">
        <v>4.8755363355116996</v>
      </c>
      <c r="L102" s="16">
        <f t="shared" si="3"/>
        <v>147.32938519715199</v>
      </c>
      <c r="M102" s="16">
        <f t="shared" si="4"/>
        <v>39.004290684093597</v>
      </c>
      <c r="N102" s="16">
        <f t="shared" si="5"/>
        <v>186.3336758812456</v>
      </c>
    </row>
    <row r="103" spans="1:14" x14ac:dyDescent="0.35">
      <c r="A103" s="62">
        <v>915317898</v>
      </c>
      <c r="B103" s="63" t="s">
        <v>41</v>
      </c>
      <c r="C103" s="62">
        <v>2020</v>
      </c>
      <c r="D103" s="62">
        <v>66</v>
      </c>
      <c r="E103" s="62">
        <v>50</v>
      </c>
      <c r="F103" s="62">
        <v>50</v>
      </c>
      <c r="G103" s="62">
        <v>1</v>
      </c>
      <c r="H103" s="62">
        <v>30</v>
      </c>
      <c r="I103" s="62">
        <v>600100</v>
      </c>
      <c r="J103" s="69">
        <v>147.32938519715199</v>
      </c>
      <c r="K103" s="69">
        <v>4.8755363355116996</v>
      </c>
      <c r="L103" s="16">
        <f t="shared" si="3"/>
        <v>73.664692598575996</v>
      </c>
      <c r="M103" s="16">
        <f t="shared" si="4"/>
        <v>73.133045032675497</v>
      </c>
      <c r="N103" s="16">
        <f t="shared" si="5"/>
        <v>146.79773763125149</v>
      </c>
    </row>
    <row r="104" spans="1:14" x14ac:dyDescent="0.35">
      <c r="A104" s="62">
        <v>915317898</v>
      </c>
      <c r="B104" s="63" t="s">
        <v>41</v>
      </c>
      <c r="C104" s="62">
        <v>2020</v>
      </c>
      <c r="D104" s="62">
        <v>66</v>
      </c>
      <c r="E104" s="62">
        <v>100</v>
      </c>
      <c r="F104" s="62">
        <v>100</v>
      </c>
      <c r="G104" s="62">
        <v>2</v>
      </c>
      <c r="H104" s="62">
        <v>50</v>
      </c>
      <c r="I104" s="62">
        <v>600100</v>
      </c>
      <c r="J104" s="69">
        <v>147.32938519715199</v>
      </c>
      <c r="K104" s="69">
        <v>4.8755363355116996</v>
      </c>
      <c r="L104" s="16">
        <f t="shared" si="3"/>
        <v>294.65877039430399</v>
      </c>
      <c r="M104" s="16">
        <f t="shared" si="4"/>
        <v>243.77681677558499</v>
      </c>
      <c r="N104" s="16">
        <f t="shared" si="5"/>
        <v>538.435587169889</v>
      </c>
    </row>
    <row r="105" spans="1:14" x14ac:dyDescent="0.35">
      <c r="A105" s="62">
        <v>970974253</v>
      </c>
      <c r="B105" s="63" t="s">
        <v>73</v>
      </c>
      <c r="C105" s="62">
        <v>2020</v>
      </c>
      <c r="D105" s="62">
        <v>132</v>
      </c>
      <c r="E105" s="62">
        <v>100</v>
      </c>
      <c r="F105" s="62">
        <v>100</v>
      </c>
      <c r="G105" s="62">
        <v>1</v>
      </c>
      <c r="H105" s="62">
        <v>30</v>
      </c>
      <c r="I105" s="62">
        <v>600200</v>
      </c>
      <c r="J105" s="69">
        <v>226.622172039064</v>
      </c>
      <c r="K105" s="69">
        <v>4.2861857894608004</v>
      </c>
      <c r="L105" s="16">
        <f t="shared" si="3"/>
        <v>226.622172039064</v>
      </c>
      <c r="M105" s="16">
        <f t="shared" si="4"/>
        <v>128.58557368382401</v>
      </c>
      <c r="N105" s="16">
        <f t="shared" si="5"/>
        <v>355.20774572288803</v>
      </c>
    </row>
    <row r="106" spans="1:14" x14ac:dyDescent="0.35">
      <c r="A106" s="62">
        <v>923993355</v>
      </c>
      <c r="B106" s="63" t="s">
        <v>384</v>
      </c>
      <c r="C106" s="62">
        <v>2020</v>
      </c>
      <c r="D106" s="62">
        <v>66</v>
      </c>
      <c r="E106" s="62">
        <v>100</v>
      </c>
      <c r="F106" s="62">
        <v>100</v>
      </c>
      <c r="G106" s="62">
        <v>9</v>
      </c>
      <c r="H106" s="62">
        <v>77.3</v>
      </c>
      <c r="I106" s="62">
        <v>600100</v>
      </c>
      <c r="J106" s="69">
        <v>147.32938519715199</v>
      </c>
      <c r="K106" s="69">
        <v>4.8755363355116996</v>
      </c>
      <c r="L106" s="16">
        <f t="shared" si="3"/>
        <v>1325.964466774368</v>
      </c>
      <c r="M106" s="16">
        <f t="shared" si="4"/>
        <v>376.87895873505437</v>
      </c>
      <c r="N106" s="16">
        <f t="shared" si="5"/>
        <v>1702.8434255094223</v>
      </c>
    </row>
    <row r="107" spans="1:14" x14ac:dyDescent="0.35">
      <c r="A107" s="62">
        <v>919884452</v>
      </c>
      <c r="B107" s="63" t="s">
        <v>385</v>
      </c>
      <c r="C107" s="62">
        <v>2020</v>
      </c>
      <c r="D107" s="62">
        <v>66</v>
      </c>
      <c r="E107" s="62">
        <v>100</v>
      </c>
      <c r="F107" s="62">
        <v>100</v>
      </c>
      <c r="G107" s="62">
        <v>2</v>
      </c>
      <c r="H107" s="62">
        <v>26</v>
      </c>
      <c r="I107" s="62">
        <v>600100</v>
      </c>
      <c r="J107" s="69">
        <v>147.32938519715199</v>
      </c>
      <c r="K107" s="69">
        <v>4.8755363355116996</v>
      </c>
      <c r="L107" s="16">
        <f t="shared" si="3"/>
        <v>294.65877039430399</v>
      </c>
      <c r="M107" s="16">
        <f t="shared" si="4"/>
        <v>126.76394472330419</v>
      </c>
      <c r="N107" s="16">
        <f t="shared" si="5"/>
        <v>421.42271511760816</v>
      </c>
    </row>
    <row r="108" spans="1:14" x14ac:dyDescent="0.35">
      <c r="A108" s="62">
        <v>919884452</v>
      </c>
      <c r="B108" s="63" t="s">
        <v>385</v>
      </c>
      <c r="C108" s="62">
        <v>2020</v>
      </c>
      <c r="D108" s="62">
        <v>132</v>
      </c>
      <c r="E108" s="62">
        <v>100</v>
      </c>
      <c r="F108" s="62">
        <v>100</v>
      </c>
      <c r="G108" s="62">
        <v>3</v>
      </c>
      <c r="H108" s="62">
        <v>85</v>
      </c>
      <c r="I108" s="62">
        <v>600200</v>
      </c>
      <c r="J108" s="69">
        <v>226.622172039064</v>
      </c>
      <c r="K108" s="69">
        <v>4.2861857894608004</v>
      </c>
      <c r="L108" s="16">
        <f t="shared" si="3"/>
        <v>679.86651611719196</v>
      </c>
      <c r="M108" s="16">
        <f t="shared" si="4"/>
        <v>364.32579210416804</v>
      </c>
      <c r="N108" s="16">
        <f t="shared" si="5"/>
        <v>1044.19230822136</v>
      </c>
    </row>
    <row r="109" spans="1:14" x14ac:dyDescent="0.35">
      <c r="A109" s="62">
        <v>979422679</v>
      </c>
      <c r="B109" s="63" t="s">
        <v>42</v>
      </c>
      <c r="C109" s="62">
        <v>2020</v>
      </c>
      <c r="D109" s="62">
        <v>66</v>
      </c>
      <c r="E109" s="62">
        <v>100</v>
      </c>
      <c r="F109" s="62">
        <v>100</v>
      </c>
      <c r="G109" s="62">
        <v>13</v>
      </c>
      <c r="H109" s="62">
        <v>312.5</v>
      </c>
      <c r="I109" s="62">
        <v>600100</v>
      </c>
      <c r="J109" s="69">
        <v>147.32938519715199</v>
      </c>
      <c r="K109" s="69">
        <v>4.8755363355116996</v>
      </c>
      <c r="L109" s="16">
        <f t="shared" si="3"/>
        <v>1915.2820075629759</v>
      </c>
      <c r="M109" s="16">
        <f t="shared" si="4"/>
        <v>1523.6051048474062</v>
      </c>
      <c r="N109" s="16">
        <f t="shared" si="5"/>
        <v>3438.8871124103821</v>
      </c>
    </row>
    <row r="110" spans="1:14" x14ac:dyDescent="0.35">
      <c r="A110" s="62">
        <v>979422679</v>
      </c>
      <c r="B110" s="63" t="s">
        <v>42</v>
      </c>
      <c r="C110" s="62">
        <v>2020</v>
      </c>
      <c r="D110" s="62">
        <v>132</v>
      </c>
      <c r="E110" s="62">
        <v>100</v>
      </c>
      <c r="F110" s="62">
        <v>100</v>
      </c>
      <c r="G110" s="62">
        <v>83</v>
      </c>
      <c r="H110" s="62">
        <v>2676</v>
      </c>
      <c r="I110" s="62">
        <v>600200</v>
      </c>
      <c r="J110" s="69">
        <v>226.622172039064</v>
      </c>
      <c r="K110" s="69">
        <v>4.2861857894608004</v>
      </c>
      <c r="L110" s="16">
        <f t="shared" si="3"/>
        <v>18809.64027924231</v>
      </c>
      <c r="M110" s="16">
        <f t="shared" si="4"/>
        <v>11469.833172597102</v>
      </c>
      <c r="N110" s="16">
        <f t="shared" si="5"/>
        <v>30279.473451839411</v>
      </c>
    </row>
    <row r="111" spans="1:14" x14ac:dyDescent="0.35">
      <c r="A111" s="62">
        <v>979422679</v>
      </c>
      <c r="B111" s="63" t="s">
        <v>42</v>
      </c>
      <c r="C111" s="62">
        <v>2020</v>
      </c>
      <c r="D111" s="62">
        <v>132</v>
      </c>
      <c r="E111" s="62">
        <v>100</v>
      </c>
      <c r="F111" s="62">
        <v>100</v>
      </c>
      <c r="G111" s="62">
        <v>5</v>
      </c>
      <c r="H111" s="62">
        <v>156.5</v>
      </c>
      <c r="I111" s="62">
        <v>600700</v>
      </c>
      <c r="J111" s="69">
        <v>226.622172039064</v>
      </c>
      <c r="K111" s="69">
        <v>4.2861857894608004</v>
      </c>
      <c r="L111" s="16">
        <f t="shared" si="3"/>
        <v>1133.1108601953199</v>
      </c>
      <c r="M111" s="16">
        <f t="shared" si="4"/>
        <v>670.78807605061525</v>
      </c>
      <c r="N111" s="16">
        <f t="shared" si="5"/>
        <v>1803.8989362459351</v>
      </c>
    </row>
    <row r="112" spans="1:14" x14ac:dyDescent="0.35">
      <c r="A112" s="62">
        <v>916069634</v>
      </c>
      <c r="B112" s="63" t="s">
        <v>43</v>
      </c>
      <c r="C112" s="62">
        <v>2020</v>
      </c>
      <c r="D112" s="62">
        <v>66</v>
      </c>
      <c r="E112" s="62">
        <v>100</v>
      </c>
      <c r="F112" s="62">
        <v>100</v>
      </c>
      <c r="G112" s="62">
        <v>8</v>
      </c>
      <c r="H112" s="62">
        <v>105</v>
      </c>
      <c r="I112" s="62">
        <v>600100</v>
      </c>
      <c r="J112" s="69">
        <v>147.32938519715199</v>
      </c>
      <c r="K112" s="69">
        <v>4.8755363355116996</v>
      </c>
      <c r="L112" s="16">
        <f t="shared" si="3"/>
        <v>1178.6350815772159</v>
      </c>
      <c r="M112" s="16">
        <f t="shared" si="4"/>
        <v>511.93131522872847</v>
      </c>
      <c r="N112" s="16">
        <f t="shared" si="5"/>
        <v>1690.5663968059444</v>
      </c>
    </row>
    <row r="113" spans="1:14" x14ac:dyDescent="0.35">
      <c r="A113" s="62">
        <v>916069634</v>
      </c>
      <c r="B113" s="63" t="s">
        <v>43</v>
      </c>
      <c r="C113" s="62">
        <v>2020</v>
      </c>
      <c r="D113" s="62">
        <v>132</v>
      </c>
      <c r="E113" s="62">
        <v>100</v>
      </c>
      <c r="F113" s="62">
        <v>100</v>
      </c>
      <c r="G113" s="62">
        <v>3</v>
      </c>
      <c r="H113" s="62">
        <v>170</v>
      </c>
      <c r="I113" s="62">
        <v>600200</v>
      </c>
      <c r="J113" s="69">
        <v>226.622172039064</v>
      </c>
      <c r="K113" s="69">
        <v>4.2861857894608004</v>
      </c>
      <c r="L113" s="16">
        <f t="shared" si="3"/>
        <v>679.86651611719196</v>
      </c>
      <c r="M113" s="16">
        <f t="shared" si="4"/>
        <v>728.65158420833609</v>
      </c>
      <c r="N113" s="16">
        <f t="shared" si="5"/>
        <v>1408.5181003255279</v>
      </c>
    </row>
    <row r="114" spans="1:14" x14ac:dyDescent="0.35">
      <c r="A114" s="62">
        <v>985294836</v>
      </c>
      <c r="B114" s="63" t="s">
        <v>44</v>
      </c>
      <c r="C114" s="62">
        <v>2020</v>
      </c>
      <c r="D114" s="62">
        <v>66</v>
      </c>
      <c r="E114" s="62">
        <v>100</v>
      </c>
      <c r="F114" s="62">
        <v>100</v>
      </c>
      <c r="G114" s="62">
        <v>7</v>
      </c>
      <c r="H114" s="62">
        <v>94</v>
      </c>
      <c r="I114" s="62">
        <v>600100</v>
      </c>
      <c r="J114" s="69">
        <v>147.32938519715199</v>
      </c>
      <c r="K114" s="69">
        <v>4.8755363355116996</v>
      </c>
      <c r="L114" s="16">
        <f t="shared" si="3"/>
        <v>1031.3056963800639</v>
      </c>
      <c r="M114" s="16">
        <f t="shared" si="4"/>
        <v>458.30041553809974</v>
      </c>
      <c r="N114" s="16">
        <f t="shared" si="5"/>
        <v>1489.6061119181636</v>
      </c>
    </row>
    <row r="115" spans="1:14" x14ac:dyDescent="0.35">
      <c r="A115" s="62">
        <v>924940379</v>
      </c>
      <c r="B115" s="63" t="s">
        <v>420</v>
      </c>
      <c r="C115" s="62">
        <v>2020</v>
      </c>
      <c r="D115" s="62">
        <v>132</v>
      </c>
      <c r="E115" s="62">
        <v>100</v>
      </c>
      <c r="F115" s="62">
        <v>100</v>
      </c>
      <c r="G115" s="62">
        <v>1</v>
      </c>
      <c r="H115" s="62">
        <v>15</v>
      </c>
      <c r="I115" s="62">
        <v>600200</v>
      </c>
      <c r="J115" s="69">
        <v>226.622172039064</v>
      </c>
      <c r="K115" s="69">
        <v>4.2861857894608004</v>
      </c>
      <c r="L115" s="16">
        <f t="shared" si="3"/>
        <v>226.622172039064</v>
      </c>
      <c r="M115" s="16">
        <f t="shared" si="4"/>
        <v>64.292786841912005</v>
      </c>
      <c r="N115" s="16">
        <f t="shared" si="5"/>
        <v>290.91495888097597</v>
      </c>
    </row>
    <row r="116" spans="1:14" x14ac:dyDescent="0.35">
      <c r="A116" s="62">
        <v>962986633</v>
      </c>
      <c r="B116" s="63" t="s">
        <v>45</v>
      </c>
      <c r="C116" s="62">
        <v>2020</v>
      </c>
      <c r="D116" s="62">
        <v>66</v>
      </c>
      <c r="E116" s="62">
        <v>0</v>
      </c>
      <c r="F116" s="62">
        <v>0</v>
      </c>
      <c r="G116" s="62">
        <v>2</v>
      </c>
      <c r="H116" s="62">
        <v>20</v>
      </c>
      <c r="I116" s="62">
        <v>600100</v>
      </c>
      <c r="J116" s="69">
        <v>147.32938519715199</v>
      </c>
      <c r="K116" s="69">
        <v>4.8755363355116996</v>
      </c>
      <c r="L116" s="16">
        <f t="shared" si="3"/>
        <v>0</v>
      </c>
      <c r="M116" s="16">
        <f t="shared" si="4"/>
        <v>0</v>
      </c>
      <c r="N116" s="16">
        <f t="shared" si="5"/>
        <v>0</v>
      </c>
    </row>
    <row r="117" spans="1:14" x14ac:dyDescent="0.35">
      <c r="A117" s="62">
        <v>962986633</v>
      </c>
      <c r="B117" s="63" t="s">
        <v>45</v>
      </c>
      <c r="C117" s="62">
        <v>2020</v>
      </c>
      <c r="D117" s="62">
        <v>66</v>
      </c>
      <c r="E117" s="62">
        <v>100</v>
      </c>
      <c r="F117" s="62">
        <v>100</v>
      </c>
      <c r="G117" s="62">
        <v>4</v>
      </c>
      <c r="H117" s="62">
        <v>100</v>
      </c>
      <c r="I117" s="62">
        <v>600100</v>
      </c>
      <c r="J117" s="69">
        <v>147.32938519715199</v>
      </c>
      <c r="K117" s="69">
        <v>4.8755363355116996</v>
      </c>
      <c r="L117" s="16">
        <f t="shared" si="3"/>
        <v>589.31754078860797</v>
      </c>
      <c r="M117" s="16">
        <f t="shared" si="4"/>
        <v>487.55363355116998</v>
      </c>
      <c r="N117" s="16">
        <f t="shared" si="5"/>
        <v>1076.871174339778</v>
      </c>
    </row>
    <row r="118" spans="1:14" x14ac:dyDescent="0.35">
      <c r="A118" s="62">
        <v>962986633</v>
      </c>
      <c r="B118" s="63" t="s">
        <v>45</v>
      </c>
      <c r="C118" s="62">
        <v>2020</v>
      </c>
      <c r="D118" s="62">
        <v>132</v>
      </c>
      <c r="E118" s="62">
        <v>100</v>
      </c>
      <c r="F118" s="62">
        <v>100</v>
      </c>
      <c r="G118" s="62">
        <v>11</v>
      </c>
      <c r="H118" s="62">
        <v>272</v>
      </c>
      <c r="I118" s="62">
        <v>600200</v>
      </c>
      <c r="J118" s="69">
        <v>226.622172039064</v>
      </c>
      <c r="K118" s="69">
        <v>4.2861857894608004</v>
      </c>
      <c r="L118" s="16">
        <f t="shared" si="3"/>
        <v>2492.8438924297038</v>
      </c>
      <c r="M118" s="16">
        <f t="shared" si="4"/>
        <v>1165.8425347333377</v>
      </c>
      <c r="N118" s="16">
        <f t="shared" si="5"/>
        <v>3658.6864271630416</v>
      </c>
    </row>
    <row r="119" spans="1:14" x14ac:dyDescent="0.35">
      <c r="A119" s="62">
        <v>962986633</v>
      </c>
      <c r="B119" s="63" t="s">
        <v>45</v>
      </c>
      <c r="C119" s="62">
        <v>2020</v>
      </c>
      <c r="D119" s="62">
        <v>300</v>
      </c>
      <c r="E119" s="62">
        <v>100</v>
      </c>
      <c r="F119" s="62">
        <v>100</v>
      </c>
      <c r="G119" s="62">
        <v>1</v>
      </c>
      <c r="H119" s="62">
        <v>20</v>
      </c>
      <c r="I119" s="62">
        <v>600300</v>
      </c>
      <c r="J119" s="69">
        <v>551.82991776195399</v>
      </c>
      <c r="K119" s="69">
        <v>4.8219590131435002</v>
      </c>
      <c r="L119" s="16">
        <f t="shared" si="3"/>
        <v>551.82991776195399</v>
      </c>
      <c r="M119" s="16">
        <f t="shared" si="4"/>
        <v>96.439180262869996</v>
      </c>
      <c r="N119" s="16">
        <f t="shared" si="5"/>
        <v>648.26909802482396</v>
      </c>
    </row>
    <row r="120" spans="1:14" x14ac:dyDescent="0.35">
      <c r="A120" s="62">
        <v>962986633</v>
      </c>
      <c r="B120" s="63" t="s">
        <v>45</v>
      </c>
      <c r="C120" s="62">
        <v>2020</v>
      </c>
      <c r="D120" s="62">
        <v>132</v>
      </c>
      <c r="E120" s="62">
        <v>100</v>
      </c>
      <c r="F120" s="62">
        <v>100</v>
      </c>
      <c r="G120" s="62">
        <v>3</v>
      </c>
      <c r="H120" s="62">
        <v>195</v>
      </c>
      <c r="I120" s="62">
        <v>600700</v>
      </c>
      <c r="J120" s="69">
        <v>226.622172039064</v>
      </c>
      <c r="K120" s="69">
        <v>4.2861857894608004</v>
      </c>
      <c r="L120" s="16">
        <f t="shared" si="3"/>
        <v>679.86651611719196</v>
      </c>
      <c r="M120" s="16">
        <f t="shared" si="4"/>
        <v>835.80622894485612</v>
      </c>
      <c r="N120" s="16">
        <f t="shared" si="5"/>
        <v>1515.6727450620481</v>
      </c>
    </row>
    <row r="121" spans="1:14" x14ac:dyDescent="0.35">
      <c r="A121" s="62">
        <v>962986633</v>
      </c>
      <c r="B121" s="63" t="s">
        <v>45</v>
      </c>
      <c r="C121" s="62">
        <v>2020</v>
      </c>
      <c r="D121" s="62">
        <v>300</v>
      </c>
      <c r="E121" s="62">
        <v>100</v>
      </c>
      <c r="F121" s="62">
        <v>100</v>
      </c>
      <c r="G121" s="62">
        <v>1</v>
      </c>
      <c r="H121" s="62">
        <v>60</v>
      </c>
      <c r="I121" s="62">
        <v>600800</v>
      </c>
      <c r="J121" s="69">
        <v>551.82991776195399</v>
      </c>
      <c r="K121" s="69">
        <v>4.8219590131435002</v>
      </c>
      <c r="L121" s="16">
        <f t="shared" si="3"/>
        <v>551.82991776195399</v>
      </c>
      <c r="M121" s="16">
        <f t="shared" si="4"/>
        <v>289.31754078861002</v>
      </c>
      <c r="N121" s="16">
        <f t="shared" si="5"/>
        <v>841.14745855056401</v>
      </c>
    </row>
    <row r="122" spans="1:14" x14ac:dyDescent="0.35">
      <c r="A122" s="62">
        <v>923819177</v>
      </c>
      <c r="B122" s="63" t="s">
        <v>386</v>
      </c>
      <c r="C122" s="62">
        <v>2020</v>
      </c>
      <c r="D122" s="62">
        <v>66</v>
      </c>
      <c r="E122" s="62">
        <v>100</v>
      </c>
      <c r="F122" s="62">
        <v>100</v>
      </c>
      <c r="G122" s="62">
        <v>2</v>
      </c>
      <c r="H122" s="62">
        <v>45</v>
      </c>
      <c r="I122" s="62">
        <v>600100</v>
      </c>
      <c r="J122" s="69">
        <v>147.32938519715199</v>
      </c>
      <c r="K122" s="69">
        <v>4.8755363355116996</v>
      </c>
      <c r="L122" s="16">
        <f t="shared" si="3"/>
        <v>294.65877039430399</v>
      </c>
      <c r="M122" s="16">
        <f t="shared" si="4"/>
        <v>219.39913509802648</v>
      </c>
      <c r="N122" s="16">
        <f t="shared" si="5"/>
        <v>514.05790549233052</v>
      </c>
    </row>
    <row r="123" spans="1:14" x14ac:dyDescent="0.35">
      <c r="A123" s="62">
        <v>978631029</v>
      </c>
      <c r="B123" s="63" t="s">
        <v>387</v>
      </c>
      <c r="C123" s="62">
        <v>2020</v>
      </c>
      <c r="D123" s="62">
        <v>66</v>
      </c>
      <c r="E123" s="62">
        <v>100</v>
      </c>
      <c r="F123" s="62">
        <v>100</v>
      </c>
      <c r="G123" s="62">
        <v>77</v>
      </c>
      <c r="H123" s="62">
        <v>1595.3</v>
      </c>
      <c r="I123" s="62">
        <v>600100</v>
      </c>
      <c r="J123" s="69">
        <v>147.32938519715199</v>
      </c>
      <c r="K123" s="69">
        <v>4.8755363355116996</v>
      </c>
      <c r="L123" s="16">
        <f t="shared" si="3"/>
        <v>11344.362660180703</v>
      </c>
      <c r="M123" s="16">
        <f t="shared" si="4"/>
        <v>7777.9431160418144</v>
      </c>
      <c r="N123" s="16">
        <f t="shared" si="5"/>
        <v>19122.305776222518</v>
      </c>
    </row>
    <row r="124" spans="1:14" x14ac:dyDescent="0.35">
      <c r="A124" s="62">
        <v>978631029</v>
      </c>
      <c r="B124" s="63" t="s">
        <v>387</v>
      </c>
      <c r="C124" s="62">
        <v>2020</v>
      </c>
      <c r="D124" s="62">
        <v>132</v>
      </c>
      <c r="E124" s="62">
        <v>100</v>
      </c>
      <c r="F124" s="62">
        <v>100</v>
      </c>
      <c r="G124" s="62">
        <v>17</v>
      </c>
      <c r="H124" s="62">
        <v>696</v>
      </c>
      <c r="I124" s="62">
        <v>600200</v>
      </c>
      <c r="J124" s="69">
        <v>226.622172039064</v>
      </c>
      <c r="K124" s="69">
        <v>4.2861857894608004</v>
      </c>
      <c r="L124" s="16">
        <f t="shared" si="3"/>
        <v>3852.576924664088</v>
      </c>
      <c r="M124" s="16">
        <f t="shared" si="4"/>
        <v>2983.1853094647172</v>
      </c>
      <c r="N124" s="16">
        <f t="shared" si="5"/>
        <v>6835.7622341288052</v>
      </c>
    </row>
    <row r="125" spans="1:14" x14ac:dyDescent="0.35">
      <c r="A125" s="62">
        <v>978631029</v>
      </c>
      <c r="B125" s="63" t="s">
        <v>387</v>
      </c>
      <c r="C125" s="62">
        <v>2020</v>
      </c>
      <c r="D125" s="62">
        <v>66</v>
      </c>
      <c r="E125" s="62">
        <v>100</v>
      </c>
      <c r="F125" s="62">
        <v>100</v>
      </c>
      <c r="G125" s="62">
        <v>1</v>
      </c>
      <c r="H125" s="62">
        <v>20</v>
      </c>
      <c r="I125" s="62">
        <v>600600</v>
      </c>
      <c r="J125" s="69">
        <v>147.32938519715199</v>
      </c>
      <c r="K125" s="69">
        <v>4.8755363355116996</v>
      </c>
      <c r="L125" s="16">
        <f t="shared" si="3"/>
        <v>147.32938519715199</v>
      </c>
      <c r="M125" s="16">
        <f t="shared" si="4"/>
        <v>97.510726710233996</v>
      </c>
      <c r="N125" s="16">
        <f t="shared" si="5"/>
        <v>244.84011190738599</v>
      </c>
    </row>
    <row r="126" spans="1:14" x14ac:dyDescent="0.35">
      <c r="A126" s="62">
        <v>978631029</v>
      </c>
      <c r="B126" s="63" t="s">
        <v>387</v>
      </c>
      <c r="C126" s="62">
        <v>2020</v>
      </c>
      <c r="D126" s="62">
        <v>132</v>
      </c>
      <c r="E126" s="62">
        <v>100</v>
      </c>
      <c r="F126" s="62">
        <v>100</v>
      </c>
      <c r="G126" s="62">
        <v>2</v>
      </c>
      <c r="H126" s="62">
        <v>80</v>
      </c>
      <c r="I126" s="62">
        <v>600700</v>
      </c>
      <c r="J126" s="69">
        <v>226.622172039064</v>
      </c>
      <c r="K126" s="69">
        <v>4.2861857894608004</v>
      </c>
      <c r="L126" s="16">
        <f t="shared" si="3"/>
        <v>453.24434407812799</v>
      </c>
      <c r="M126" s="16">
        <f t="shared" si="4"/>
        <v>342.89486315686406</v>
      </c>
      <c r="N126" s="16">
        <f t="shared" si="5"/>
        <v>796.139207234992</v>
      </c>
    </row>
    <row r="127" spans="1:14" x14ac:dyDescent="0.35">
      <c r="A127" s="62">
        <v>916763476</v>
      </c>
      <c r="B127" s="63" t="s">
        <v>46</v>
      </c>
      <c r="C127" s="62">
        <v>2020</v>
      </c>
      <c r="D127" s="62">
        <v>132</v>
      </c>
      <c r="E127" s="62">
        <v>100</v>
      </c>
      <c r="F127" s="62">
        <v>100</v>
      </c>
      <c r="G127" s="62">
        <v>2</v>
      </c>
      <c r="H127" s="62">
        <v>54</v>
      </c>
      <c r="I127" s="62">
        <v>600200</v>
      </c>
      <c r="J127" s="69">
        <v>226.622172039064</v>
      </c>
      <c r="K127" s="69">
        <v>4.2861857894608004</v>
      </c>
      <c r="L127" s="16">
        <f t="shared" si="3"/>
        <v>453.24434407812799</v>
      </c>
      <c r="M127" s="16">
        <f t="shared" si="4"/>
        <v>231.45403263088323</v>
      </c>
      <c r="N127" s="16">
        <f t="shared" si="5"/>
        <v>684.6983767090112</v>
      </c>
    </row>
    <row r="128" spans="1:14" x14ac:dyDescent="0.35">
      <c r="A128" s="62">
        <v>917983550</v>
      </c>
      <c r="B128" s="63" t="s">
        <v>47</v>
      </c>
      <c r="C128" s="62">
        <v>2020</v>
      </c>
      <c r="D128" s="62">
        <v>132</v>
      </c>
      <c r="E128" s="62">
        <v>100</v>
      </c>
      <c r="F128" s="62">
        <v>100</v>
      </c>
      <c r="G128" s="62">
        <v>3</v>
      </c>
      <c r="H128" s="62">
        <v>75</v>
      </c>
      <c r="I128" s="62">
        <v>600200</v>
      </c>
      <c r="J128" s="69">
        <v>226.622172039064</v>
      </c>
      <c r="K128" s="69">
        <v>4.2861857894608004</v>
      </c>
      <c r="L128" s="16">
        <f t="shared" si="3"/>
        <v>679.86651611719196</v>
      </c>
      <c r="M128" s="16">
        <f t="shared" si="4"/>
        <v>321.46393420956002</v>
      </c>
      <c r="N128" s="16">
        <f t="shared" si="5"/>
        <v>1001.330450326752</v>
      </c>
    </row>
    <row r="129" spans="1:14" x14ac:dyDescent="0.35">
      <c r="A129" s="62">
        <v>971058854</v>
      </c>
      <c r="B129" s="63" t="s">
        <v>48</v>
      </c>
      <c r="C129" s="62">
        <v>2020</v>
      </c>
      <c r="D129" s="62">
        <v>66</v>
      </c>
      <c r="E129" s="62">
        <v>100</v>
      </c>
      <c r="F129" s="62">
        <v>100</v>
      </c>
      <c r="G129" s="62">
        <v>3</v>
      </c>
      <c r="H129" s="62">
        <v>30</v>
      </c>
      <c r="I129" s="62">
        <v>600100</v>
      </c>
      <c r="J129" s="69">
        <v>147.32938519715199</v>
      </c>
      <c r="K129" s="69">
        <v>4.8755363355116996</v>
      </c>
      <c r="L129" s="16">
        <f t="shared" si="3"/>
        <v>441.98815559145601</v>
      </c>
      <c r="M129" s="16">
        <f t="shared" si="4"/>
        <v>146.26609006535099</v>
      </c>
      <c r="N129" s="16">
        <f t="shared" si="5"/>
        <v>588.25424565680703</v>
      </c>
    </row>
    <row r="130" spans="1:14" x14ac:dyDescent="0.35">
      <c r="A130" s="62">
        <v>971058854</v>
      </c>
      <c r="B130" s="63" t="s">
        <v>48</v>
      </c>
      <c r="C130" s="62">
        <v>2020</v>
      </c>
      <c r="D130" s="62">
        <v>132</v>
      </c>
      <c r="E130" s="62">
        <v>100</v>
      </c>
      <c r="F130" s="62">
        <v>100</v>
      </c>
      <c r="G130" s="62">
        <v>18</v>
      </c>
      <c r="H130" s="62">
        <v>578</v>
      </c>
      <c r="I130" s="62">
        <v>600200</v>
      </c>
      <c r="J130" s="69">
        <v>226.622172039064</v>
      </c>
      <c r="K130" s="69">
        <v>4.2861857894608004</v>
      </c>
      <c r="L130" s="16">
        <f t="shared" ref="L130:L138" si="6">(G130*0.5*(E130/100+F130/100))*J130</f>
        <v>4079.199096703152</v>
      </c>
      <c r="M130" s="16">
        <f t="shared" ref="M130:M138" si="7">(H130*0.5*(E130/100+F130/100))*K130</f>
        <v>2477.4153863083425</v>
      </c>
      <c r="N130" s="16">
        <f t="shared" ref="N130:N138" si="8">L130+M130</f>
        <v>6556.6144830114945</v>
      </c>
    </row>
    <row r="131" spans="1:14" x14ac:dyDescent="0.35">
      <c r="A131" s="62">
        <v>968168134</v>
      </c>
      <c r="B131" s="63" t="s">
        <v>49</v>
      </c>
      <c r="C131" s="62">
        <v>2020</v>
      </c>
      <c r="D131" s="62">
        <v>66</v>
      </c>
      <c r="E131" s="62">
        <v>100</v>
      </c>
      <c r="F131" s="62">
        <v>100</v>
      </c>
      <c r="G131" s="62">
        <v>7</v>
      </c>
      <c r="H131" s="62">
        <v>82</v>
      </c>
      <c r="I131" s="62">
        <v>600100</v>
      </c>
      <c r="J131" s="69">
        <v>147.32938519715199</v>
      </c>
      <c r="K131" s="69">
        <v>4.8755363355116996</v>
      </c>
      <c r="L131" s="16">
        <f t="shared" si="6"/>
        <v>1031.3056963800639</v>
      </c>
      <c r="M131" s="16">
        <f t="shared" si="7"/>
        <v>399.79397951195938</v>
      </c>
      <c r="N131" s="16">
        <f t="shared" si="8"/>
        <v>1431.0996758920232</v>
      </c>
    </row>
    <row r="132" spans="1:14" x14ac:dyDescent="0.35">
      <c r="A132" s="62">
        <v>955996836</v>
      </c>
      <c r="B132" s="63" t="s">
        <v>50</v>
      </c>
      <c r="C132" s="62">
        <v>2020</v>
      </c>
      <c r="D132" s="62">
        <v>66</v>
      </c>
      <c r="E132" s="62">
        <v>50</v>
      </c>
      <c r="F132" s="62">
        <v>50</v>
      </c>
      <c r="G132" s="62">
        <v>1</v>
      </c>
      <c r="H132" s="62">
        <v>30</v>
      </c>
      <c r="I132" s="62">
        <v>600100</v>
      </c>
      <c r="J132" s="69">
        <v>147.32938519715199</v>
      </c>
      <c r="K132" s="69">
        <v>4.8755363355116996</v>
      </c>
      <c r="L132" s="16">
        <f t="shared" si="6"/>
        <v>73.664692598575996</v>
      </c>
      <c r="M132" s="16">
        <f t="shared" si="7"/>
        <v>73.133045032675497</v>
      </c>
      <c r="N132" s="16">
        <f t="shared" si="8"/>
        <v>146.79773763125149</v>
      </c>
    </row>
    <row r="133" spans="1:14" x14ac:dyDescent="0.35">
      <c r="A133" s="62">
        <v>955996836</v>
      </c>
      <c r="B133" s="63" t="s">
        <v>50</v>
      </c>
      <c r="C133" s="62">
        <v>2020</v>
      </c>
      <c r="D133" s="62">
        <v>66</v>
      </c>
      <c r="E133" s="62">
        <v>100</v>
      </c>
      <c r="F133" s="62">
        <v>100</v>
      </c>
      <c r="G133" s="62">
        <v>5</v>
      </c>
      <c r="H133" s="62">
        <v>90</v>
      </c>
      <c r="I133" s="62">
        <v>600100</v>
      </c>
      <c r="J133" s="69">
        <v>147.32938519715199</v>
      </c>
      <c r="K133" s="69">
        <v>4.8755363355116996</v>
      </c>
      <c r="L133" s="16">
        <f t="shared" si="6"/>
        <v>736.64692598575994</v>
      </c>
      <c r="M133" s="16">
        <f t="shared" si="7"/>
        <v>438.79827019605295</v>
      </c>
      <c r="N133" s="16">
        <f t="shared" si="8"/>
        <v>1175.4451961818129</v>
      </c>
    </row>
    <row r="134" spans="1:14" x14ac:dyDescent="0.35">
      <c r="A134" s="62">
        <v>955996836</v>
      </c>
      <c r="B134" s="63" t="s">
        <v>50</v>
      </c>
      <c r="C134" s="62">
        <v>2020</v>
      </c>
      <c r="D134" s="62">
        <v>132</v>
      </c>
      <c r="E134" s="62">
        <v>100</v>
      </c>
      <c r="F134" s="62">
        <v>100</v>
      </c>
      <c r="G134" s="62">
        <v>1</v>
      </c>
      <c r="H134" s="62">
        <v>10</v>
      </c>
      <c r="I134" s="62">
        <v>600200</v>
      </c>
      <c r="J134" s="69">
        <v>226.622172039064</v>
      </c>
      <c r="K134" s="69">
        <v>4.2861857894608004</v>
      </c>
      <c r="L134" s="16">
        <f t="shared" si="6"/>
        <v>226.622172039064</v>
      </c>
      <c r="M134" s="16">
        <f t="shared" si="7"/>
        <v>42.861857894608008</v>
      </c>
      <c r="N134" s="16">
        <f t="shared" si="8"/>
        <v>269.48402993367199</v>
      </c>
    </row>
    <row r="135" spans="1:14" x14ac:dyDescent="0.35">
      <c r="A135" s="62">
        <v>918999361</v>
      </c>
      <c r="B135" s="63" t="s">
        <v>51</v>
      </c>
      <c r="C135" s="62">
        <v>2020</v>
      </c>
      <c r="D135" s="62">
        <v>66</v>
      </c>
      <c r="E135" s="62">
        <v>100</v>
      </c>
      <c r="F135" s="62">
        <v>100</v>
      </c>
      <c r="G135" s="62">
        <v>3</v>
      </c>
      <c r="H135" s="62">
        <v>36</v>
      </c>
      <c r="I135" s="62">
        <v>600100</v>
      </c>
      <c r="J135" s="69">
        <v>147.32938519715199</v>
      </c>
      <c r="K135" s="69">
        <v>4.8755363355116996</v>
      </c>
      <c r="L135" s="16">
        <f t="shared" si="6"/>
        <v>441.98815559145601</v>
      </c>
      <c r="M135" s="16">
        <f t="shared" si="7"/>
        <v>175.51930807842118</v>
      </c>
      <c r="N135" s="16">
        <f t="shared" si="8"/>
        <v>617.50746366987721</v>
      </c>
    </row>
    <row r="136" spans="1:14" x14ac:dyDescent="0.35">
      <c r="A136" s="62">
        <v>918999361</v>
      </c>
      <c r="B136" s="63" t="s">
        <v>51</v>
      </c>
      <c r="C136" s="62">
        <v>2020</v>
      </c>
      <c r="D136" s="62">
        <v>132</v>
      </c>
      <c r="E136" s="62">
        <v>100</v>
      </c>
      <c r="F136" s="62">
        <v>100</v>
      </c>
      <c r="G136" s="62">
        <v>6</v>
      </c>
      <c r="H136" s="62">
        <v>209.5</v>
      </c>
      <c r="I136" s="62">
        <v>600200</v>
      </c>
      <c r="J136" s="69">
        <v>226.622172039064</v>
      </c>
      <c r="K136" s="69">
        <v>4.2861857894608004</v>
      </c>
      <c r="L136" s="16">
        <f t="shared" si="6"/>
        <v>1359.7330322343839</v>
      </c>
      <c r="M136" s="16">
        <f t="shared" si="7"/>
        <v>897.95592289203773</v>
      </c>
      <c r="N136" s="16">
        <f t="shared" si="8"/>
        <v>2257.6889551264217</v>
      </c>
    </row>
    <row r="137" spans="1:14" x14ac:dyDescent="0.35">
      <c r="A137" s="62">
        <v>984015666</v>
      </c>
      <c r="B137" s="63" t="s">
        <v>74</v>
      </c>
      <c r="C137" s="62">
        <v>2020</v>
      </c>
      <c r="D137" s="62">
        <v>132</v>
      </c>
      <c r="E137" s="62">
        <v>100</v>
      </c>
      <c r="F137" s="62">
        <v>100</v>
      </c>
      <c r="G137" s="62">
        <v>2</v>
      </c>
      <c r="H137" s="62">
        <v>100</v>
      </c>
      <c r="I137" s="62">
        <v>600200</v>
      </c>
      <c r="J137" s="69">
        <v>226.622172039064</v>
      </c>
      <c r="K137" s="69">
        <v>4.2861857894608004</v>
      </c>
      <c r="L137" s="16">
        <f t="shared" si="6"/>
        <v>453.24434407812799</v>
      </c>
      <c r="M137" s="16">
        <f t="shared" si="7"/>
        <v>428.61857894608005</v>
      </c>
      <c r="N137" s="16">
        <f t="shared" si="8"/>
        <v>881.86292302420804</v>
      </c>
    </row>
    <row r="138" spans="1:14" x14ac:dyDescent="0.35">
      <c r="A138" s="62">
        <v>921683057</v>
      </c>
      <c r="B138" s="63" t="s">
        <v>352</v>
      </c>
      <c r="C138" s="62">
        <v>2020</v>
      </c>
      <c r="D138" s="62">
        <v>66</v>
      </c>
      <c r="E138" s="62">
        <v>100</v>
      </c>
      <c r="F138" s="62">
        <v>100</v>
      </c>
      <c r="G138" s="62">
        <v>7</v>
      </c>
      <c r="H138" s="62">
        <v>74</v>
      </c>
      <c r="I138" s="62">
        <v>600100</v>
      </c>
      <c r="J138" s="69">
        <v>147.32938519715199</v>
      </c>
      <c r="K138" s="69">
        <v>4.8755363355116996</v>
      </c>
      <c r="L138" s="16">
        <f t="shared" si="6"/>
        <v>1031.3056963800639</v>
      </c>
      <c r="M138" s="16">
        <f t="shared" si="7"/>
        <v>360.78968882786575</v>
      </c>
      <c r="N138" s="16">
        <f t="shared" si="8"/>
        <v>1392.0953852079297</v>
      </c>
    </row>
    <row r="139" spans="1:14" x14ac:dyDescent="0.35">
      <c r="A139" s="44"/>
      <c r="B139" s="45"/>
      <c r="C139" s="44"/>
      <c r="D139" s="44"/>
      <c r="E139" s="44"/>
      <c r="F139" s="44"/>
      <c r="G139" s="44"/>
      <c r="H139" s="44"/>
      <c r="I139" s="44"/>
      <c r="J139" s="44"/>
      <c r="K139" s="44"/>
    </row>
  </sheetData>
  <autoFilter ref="A2:N139" xr:uid="{00000000-0009-0000-0000-00000B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23"/>
  <sheetViews>
    <sheetView workbookViewId="0"/>
  </sheetViews>
  <sheetFormatPr baseColWidth="10" defaultColWidth="11.54296875" defaultRowHeight="14.5" x14ac:dyDescent="0.35"/>
  <cols>
    <col min="2" max="2" width="36.08984375" customWidth="1"/>
    <col min="3" max="3" width="7.54296875" bestFit="1" customWidth="1"/>
    <col min="6" max="6" width="14" bestFit="1" customWidth="1"/>
    <col min="7" max="7" width="15.453125" bestFit="1" customWidth="1"/>
    <col min="9" max="9" width="0" hidden="1" customWidth="1"/>
    <col min="10" max="10" width="15.54296875" style="6" customWidth="1"/>
    <col min="11" max="11" width="28.08984375" customWidth="1"/>
  </cols>
  <sheetData>
    <row r="1" spans="1:11" ht="29" x14ac:dyDescent="0.35">
      <c r="A1" s="9"/>
      <c r="B1" s="5" t="s">
        <v>75</v>
      </c>
      <c r="C1" s="9"/>
      <c r="D1" s="9"/>
      <c r="E1" s="9"/>
      <c r="F1" s="9"/>
      <c r="G1" s="9"/>
      <c r="H1" s="9"/>
      <c r="I1" s="9"/>
      <c r="J1" s="58"/>
      <c r="K1" s="7">
        <f>SUBTOTAL(9,K3:K14957)</f>
        <v>1444863.0519492126</v>
      </c>
    </row>
    <row r="2" spans="1:11" x14ac:dyDescent="0.35">
      <c r="A2" s="17" t="s">
        <v>0</v>
      </c>
      <c r="B2" s="17" t="s">
        <v>76</v>
      </c>
      <c r="C2" s="17" t="s">
        <v>2</v>
      </c>
      <c r="D2" s="17" t="s">
        <v>3</v>
      </c>
      <c r="E2" s="17" t="s">
        <v>77</v>
      </c>
      <c r="F2" s="17" t="s">
        <v>8</v>
      </c>
      <c r="G2" s="17" t="s">
        <v>9</v>
      </c>
      <c r="H2" s="17" t="s">
        <v>65</v>
      </c>
      <c r="I2" s="17" t="s">
        <v>14</v>
      </c>
      <c r="J2" s="60" t="s">
        <v>78</v>
      </c>
      <c r="K2" s="18" t="s">
        <v>79</v>
      </c>
    </row>
    <row r="3" spans="1:11" x14ac:dyDescent="0.35">
      <c r="A3" s="62">
        <v>982974011</v>
      </c>
      <c r="B3" s="63" t="s">
        <v>18</v>
      </c>
      <c r="C3" s="62">
        <v>2020</v>
      </c>
      <c r="D3" s="62">
        <v>5</v>
      </c>
      <c r="E3" s="63" t="s">
        <v>20</v>
      </c>
      <c r="F3" s="62">
        <v>100</v>
      </c>
      <c r="G3" s="62">
        <v>100</v>
      </c>
      <c r="H3" s="62">
        <v>1</v>
      </c>
      <c r="I3" s="44"/>
      <c r="J3" s="65">
        <v>65.808373950518202</v>
      </c>
      <c r="K3" s="8">
        <f>(H3*0.5*(F3/100+G3/100))*J3</f>
        <v>65.808373950518202</v>
      </c>
    </row>
    <row r="4" spans="1:11" x14ac:dyDescent="0.35">
      <c r="A4" s="62">
        <v>982974011</v>
      </c>
      <c r="B4" s="63" t="s">
        <v>18</v>
      </c>
      <c r="C4" s="62">
        <v>2020</v>
      </c>
      <c r="D4" s="62">
        <v>24</v>
      </c>
      <c r="E4" s="63" t="s">
        <v>20</v>
      </c>
      <c r="F4" s="62">
        <v>100</v>
      </c>
      <c r="G4" s="62">
        <v>100</v>
      </c>
      <c r="H4" s="62">
        <v>312</v>
      </c>
      <c r="I4" s="44"/>
      <c r="J4" s="65">
        <v>65.808373950518202</v>
      </c>
      <c r="K4" s="8">
        <f t="shared" ref="K4:K67" si="0">(H4*0.5*(F4/100+G4/100))*J4</f>
        <v>20532.21267256168</v>
      </c>
    </row>
    <row r="5" spans="1:11" x14ac:dyDescent="0.35">
      <c r="A5" s="62">
        <v>982974011</v>
      </c>
      <c r="B5" s="63" t="s">
        <v>18</v>
      </c>
      <c r="C5" s="62">
        <v>2020</v>
      </c>
      <c r="D5" s="62">
        <v>66</v>
      </c>
      <c r="E5" s="63" t="s">
        <v>20</v>
      </c>
      <c r="F5" s="62">
        <v>100</v>
      </c>
      <c r="G5" s="62">
        <v>100</v>
      </c>
      <c r="H5" s="62">
        <v>34</v>
      </c>
      <c r="I5" s="44"/>
      <c r="J5" s="65">
        <v>188.02392557290901</v>
      </c>
      <c r="K5" s="8">
        <f t="shared" si="0"/>
        <v>6392.813469478906</v>
      </c>
    </row>
    <row r="6" spans="1:11" x14ac:dyDescent="0.35">
      <c r="A6" s="62">
        <v>982974011</v>
      </c>
      <c r="B6" s="63" t="s">
        <v>18</v>
      </c>
      <c r="C6" s="62">
        <v>2020</v>
      </c>
      <c r="D6" s="62">
        <v>132</v>
      </c>
      <c r="E6" s="63" t="s">
        <v>20</v>
      </c>
      <c r="F6" s="62">
        <v>100</v>
      </c>
      <c r="G6" s="62">
        <v>100</v>
      </c>
      <c r="H6" s="62">
        <v>96</v>
      </c>
      <c r="I6" s="44"/>
      <c r="J6" s="65">
        <v>413.65263626040002</v>
      </c>
      <c r="K6" s="8">
        <f t="shared" si="0"/>
        <v>39710.653080998403</v>
      </c>
    </row>
    <row r="7" spans="1:11" x14ac:dyDescent="0.35">
      <c r="A7" s="62">
        <v>982974011</v>
      </c>
      <c r="B7" s="63" t="s">
        <v>18</v>
      </c>
      <c r="C7" s="62">
        <v>2020</v>
      </c>
      <c r="D7" s="62">
        <v>132</v>
      </c>
      <c r="E7" s="63" t="s">
        <v>22</v>
      </c>
      <c r="F7" s="62">
        <v>50</v>
      </c>
      <c r="G7" s="62">
        <v>50</v>
      </c>
      <c r="H7" s="62">
        <v>4</v>
      </c>
      <c r="I7" s="44"/>
      <c r="J7" s="65">
        <v>206.82631813020001</v>
      </c>
      <c r="K7" s="8">
        <f t="shared" si="0"/>
        <v>413.65263626040002</v>
      </c>
    </row>
    <row r="8" spans="1:11" x14ac:dyDescent="0.35">
      <c r="A8" s="62">
        <v>982974011</v>
      </c>
      <c r="B8" s="63" t="s">
        <v>18</v>
      </c>
      <c r="C8" s="62">
        <v>2020</v>
      </c>
      <c r="D8" s="62">
        <v>24</v>
      </c>
      <c r="E8" s="63" t="s">
        <v>22</v>
      </c>
      <c r="F8" s="62">
        <v>100</v>
      </c>
      <c r="G8" s="62">
        <v>100</v>
      </c>
      <c r="H8" s="62">
        <v>142</v>
      </c>
      <c r="I8" s="44"/>
      <c r="J8" s="65">
        <v>32.904186975259101</v>
      </c>
      <c r="K8" s="8">
        <f t="shared" si="0"/>
        <v>4672.3945504867925</v>
      </c>
    </row>
    <row r="9" spans="1:11" x14ac:dyDescent="0.35">
      <c r="A9" s="62">
        <v>982974011</v>
      </c>
      <c r="B9" s="63" t="s">
        <v>18</v>
      </c>
      <c r="C9" s="62">
        <v>2020</v>
      </c>
      <c r="D9" s="62">
        <v>66</v>
      </c>
      <c r="E9" s="63" t="s">
        <v>22</v>
      </c>
      <c r="F9" s="62">
        <v>100</v>
      </c>
      <c r="G9" s="62">
        <v>100</v>
      </c>
      <c r="H9" s="62">
        <v>72</v>
      </c>
      <c r="I9" s="44"/>
      <c r="J9" s="65">
        <v>94.011962786454603</v>
      </c>
      <c r="K9" s="8">
        <f t="shared" si="0"/>
        <v>6768.8613206247319</v>
      </c>
    </row>
    <row r="10" spans="1:11" x14ac:dyDescent="0.35">
      <c r="A10" s="62">
        <v>982974011</v>
      </c>
      <c r="B10" s="63" t="s">
        <v>18</v>
      </c>
      <c r="C10" s="62">
        <v>2020</v>
      </c>
      <c r="D10" s="62">
        <v>132</v>
      </c>
      <c r="E10" s="63" t="s">
        <v>22</v>
      </c>
      <c r="F10" s="62">
        <v>100</v>
      </c>
      <c r="G10" s="62">
        <v>100</v>
      </c>
      <c r="H10" s="62">
        <v>69</v>
      </c>
      <c r="I10" s="44"/>
      <c r="J10" s="65">
        <v>206.82631813020001</v>
      </c>
      <c r="K10" s="8">
        <f t="shared" si="0"/>
        <v>14271.015950983801</v>
      </c>
    </row>
    <row r="11" spans="1:11" x14ac:dyDescent="0.35">
      <c r="A11" s="62">
        <v>915729290</v>
      </c>
      <c r="B11" s="63" t="s">
        <v>25</v>
      </c>
      <c r="C11" s="62">
        <v>2020</v>
      </c>
      <c r="D11" s="62">
        <v>66</v>
      </c>
      <c r="E11" s="63" t="s">
        <v>20</v>
      </c>
      <c r="F11" s="62">
        <v>100</v>
      </c>
      <c r="G11" s="62">
        <v>100</v>
      </c>
      <c r="H11" s="62">
        <v>4</v>
      </c>
      <c r="I11" s="44"/>
      <c r="J11" s="65">
        <v>188.02392557290901</v>
      </c>
      <c r="K11" s="8">
        <f t="shared" si="0"/>
        <v>752.09570229163603</v>
      </c>
    </row>
    <row r="12" spans="1:11" x14ac:dyDescent="0.35">
      <c r="A12" s="62">
        <v>915729290</v>
      </c>
      <c r="B12" s="63" t="s">
        <v>25</v>
      </c>
      <c r="C12" s="62">
        <v>2020</v>
      </c>
      <c r="D12" s="62">
        <v>5</v>
      </c>
      <c r="E12" s="63" t="s">
        <v>22</v>
      </c>
      <c r="F12" s="62">
        <v>100</v>
      </c>
      <c r="G12" s="62">
        <v>100</v>
      </c>
      <c r="H12" s="62">
        <v>1</v>
      </c>
      <c r="I12" s="44"/>
      <c r="J12" s="65">
        <v>32.904186975259101</v>
      </c>
      <c r="K12" s="8">
        <f t="shared" si="0"/>
        <v>32.904186975259101</v>
      </c>
    </row>
    <row r="13" spans="1:11" x14ac:dyDescent="0.35">
      <c r="A13" s="62">
        <v>915729290</v>
      </c>
      <c r="B13" s="63" t="s">
        <v>25</v>
      </c>
      <c r="C13" s="62">
        <v>2020</v>
      </c>
      <c r="D13" s="62">
        <v>24</v>
      </c>
      <c r="E13" s="63" t="s">
        <v>22</v>
      </c>
      <c r="F13" s="62">
        <v>100</v>
      </c>
      <c r="G13" s="62">
        <v>100</v>
      </c>
      <c r="H13" s="62">
        <v>31</v>
      </c>
      <c r="I13" s="44"/>
      <c r="J13" s="65">
        <v>32.904186975259101</v>
      </c>
      <c r="K13" s="8">
        <f t="shared" si="0"/>
        <v>1020.0297962330321</v>
      </c>
    </row>
    <row r="14" spans="1:11" x14ac:dyDescent="0.35">
      <c r="A14" s="62">
        <v>915729290</v>
      </c>
      <c r="B14" s="63" t="s">
        <v>25</v>
      </c>
      <c r="C14" s="62">
        <v>2020</v>
      </c>
      <c r="D14" s="62">
        <v>66</v>
      </c>
      <c r="E14" s="63" t="s">
        <v>22</v>
      </c>
      <c r="F14" s="62">
        <v>100</v>
      </c>
      <c r="G14" s="62">
        <v>100</v>
      </c>
      <c r="H14" s="62">
        <v>8</v>
      </c>
      <c r="I14" s="44"/>
      <c r="J14" s="65">
        <v>94.011962786454603</v>
      </c>
      <c r="K14" s="8">
        <f t="shared" si="0"/>
        <v>752.09570229163683</v>
      </c>
    </row>
    <row r="15" spans="1:11" x14ac:dyDescent="0.35">
      <c r="A15" s="62">
        <v>915729290</v>
      </c>
      <c r="B15" s="63" t="s">
        <v>25</v>
      </c>
      <c r="C15" s="62">
        <v>2020</v>
      </c>
      <c r="D15" s="62">
        <v>300</v>
      </c>
      <c r="E15" s="63" t="s">
        <v>22</v>
      </c>
      <c r="F15" s="62">
        <v>100</v>
      </c>
      <c r="G15" s="62">
        <v>100</v>
      </c>
      <c r="H15" s="62">
        <v>4</v>
      </c>
      <c r="I15" s="44"/>
      <c r="J15" s="65">
        <v>564.07177671872796</v>
      </c>
      <c r="K15" s="8">
        <f t="shared" si="0"/>
        <v>2256.2871068749118</v>
      </c>
    </row>
    <row r="16" spans="1:11" x14ac:dyDescent="0.35">
      <c r="A16" s="62">
        <v>971029390</v>
      </c>
      <c r="B16" s="63" t="s">
        <v>26</v>
      </c>
      <c r="C16" s="62">
        <v>2020</v>
      </c>
      <c r="D16" s="62">
        <v>24</v>
      </c>
      <c r="E16" s="63" t="s">
        <v>20</v>
      </c>
      <c r="F16" s="62">
        <v>100</v>
      </c>
      <c r="G16" s="62">
        <v>100</v>
      </c>
      <c r="H16" s="62">
        <v>31</v>
      </c>
      <c r="I16" s="44"/>
      <c r="J16" s="65">
        <v>65.808373950518202</v>
      </c>
      <c r="K16" s="8">
        <f t="shared" si="0"/>
        <v>2040.0595924660643</v>
      </c>
    </row>
    <row r="17" spans="1:11" x14ac:dyDescent="0.35">
      <c r="A17" s="62">
        <v>971029390</v>
      </c>
      <c r="B17" s="63" t="s">
        <v>26</v>
      </c>
      <c r="C17" s="62">
        <v>2020</v>
      </c>
      <c r="D17" s="62">
        <v>132</v>
      </c>
      <c r="E17" s="63" t="s">
        <v>20</v>
      </c>
      <c r="F17" s="62">
        <v>100</v>
      </c>
      <c r="G17" s="62">
        <v>100</v>
      </c>
      <c r="H17" s="62">
        <v>4</v>
      </c>
      <c r="I17" s="44"/>
      <c r="J17" s="65">
        <v>413.65263626040002</v>
      </c>
      <c r="K17" s="8">
        <f t="shared" si="0"/>
        <v>1654.6105450416001</v>
      </c>
    </row>
    <row r="18" spans="1:11" x14ac:dyDescent="0.35">
      <c r="A18" s="62">
        <v>971029390</v>
      </c>
      <c r="B18" s="63" t="s">
        <v>26</v>
      </c>
      <c r="C18" s="62">
        <v>2020</v>
      </c>
      <c r="D18" s="62">
        <v>24</v>
      </c>
      <c r="E18" s="63" t="s">
        <v>22</v>
      </c>
      <c r="F18" s="62">
        <v>100</v>
      </c>
      <c r="G18" s="62">
        <v>100</v>
      </c>
      <c r="H18" s="62">
        <v>13</v>
      </c>
      <c r="I18" s="44"/>
      <c r="J18" s="65">
        <v>32.904186975259101</v>
      </c>
      <c r="K18" s="8">
        <f t="shared" si="0"/>
        <v>427.75443067836829</v>
      </c>
    </row>
    <row r="19" spans="1:11" x14ac:dyDescent="0.35">
      <c r="A19" s="62">
        <v>971029390</v>
      </c>
      <c r="B19" s="63" t="s">
        <v>26</v>
      </c>
      <c r="C19" s="62">
        <v>2020</v>
      </c>
      <c r="D19" s="62">
        <v>66</v>
      </c>
      <c r="E19" s="63" t="s">
        <v>22</v>
      </c>
      <c r="F19" s="62">
        <v>100</v>
      </c>
      <c r="G19" s="62">
        <v>100</v>
      </c>
      <c r="H19" s="62">
        <v>7</v>
      </c>
      <c r="I19" s="44"/>
      <c r="J19" s="65">
        <v>94.011962786454603</v>
      </c>
      <c r="K19" s="8">
        <f t="shared" si="0"/>
        <v>658.08373950518217</v>
      </c>
    </row>
    <row r="20" spans="1:11" x14ac:dyDescent="0.35">
      <c r="A20" s="62">
        <v>971029390</v>
      </c>
      <c r="B20" s="63" t="s">
        <v>26</v>
      </c>
      <c r="C20" s="62">
        <v>2020</v>
      </c>
      <c r="D20" s="62">
        <v>132</v>
      </c>
      <c r="E20" s="63" t="s">
        <v>22</v>
      </c>
      <c r="F20" s="62">
        <v>100</v>
      </c>
      <c r="G20" s="62">
        <v>100</v>
      </c>
      <c r="H20" s="62">
        <v>2</v>
      </c>
      <c r="I20" s="44"/>
      <c r="J20" s="65">
        <v>206.82631813020001</v>
      </c>
      <c r="K20" s="8">
        <f t="shared" si="0"/>
        <v>413.65263626040002</v>
      </c>
    </row>
    <row r="21" spans="1:11" x14ac:dyDescent="0.35">
      <c r="A21" s="62">
        <v>921680554</v>
      </c>
      <c r="B21" s="63" t="s">
        <v>364</v>
      </c>
      <c r="C21" s="62">
        <v>2020</v>
      </c>
      <c r="D21" s="62">
        <v>24</v>
      </c>
      <c r="E21" s="63" t="s">
        <v>22</v>
      </c>
      <c r="F21" s="62">
        <v>100</v>
      </c>
      <c r="G21" s="62">
        <v>100</v>
      </c>
      <c r="H21" s="62">
        <v>18</v>
      </c>
      <c r="I21" s="44"/>
      <c r="J21" s="65">
        <v>32.904186975259101</v>
      </c>
      <c r="K21" s="8">
        <f t="shared" si="0"/>
        <v>592.27536555466384</v>
      </c>
    </row>
    <row r="22" spans="1:11" x14ac:dyDescent="0.35">
      <c r="A22" s="62">
        <v>921680554</v>
      </c>
      <c r="B22" s="63" t="s">
        <v>364</v>
      </c>
      <c r="C22" s="62">
        <v>2020</v>
      </c>
      <c r="D22" s="62">
        <v>66</v>
      </c>
      <c r="E22" s="63" t="s">
        <v>22</v>
      </c>
      <c r="F22" s="62">
        <v>100</v>
      </c>
      <c r="G22" s="62">
        <v>100</v>
      </c>
      <c r="H22" s="62">
        <v>18</v>
      </c>
      <c r="I22" s="44"/>
      <c r="J22" s="65">
        <v>94.011962786454603</v>
      </c>
      <c r="K22" s="8">
        <f t="shared" si="0"/>
        <v>1692.215330156183</v>
      </c>
    </row>
    <row r="23" spans="1:11" x14ac:dyDescent="0.35">
      <c r="A23" s="62">
        <v>921680554</v>
      </c>
      <c r="B23" s="63" t="s">
        <v>364</v>
      </c>
      <c r="C23" s="62">
        <v>2020</v>
      </c>
      <c r="D23" s="62">
        <v>132</v>
      </c>
      <c r="E23" s="63" t="s">
        <v>22</v>
      </c>
      <c r="F23" s="62">
        <v>100</v>
      </c>
      <c r="G23" s="62">
        <v>100</v>
      </c>
      <c r="H23" s="62">
        <v>1</v>
      </c>
      <c r="I23" s="44"/>
      <c r="J23" s="65">
        <v>206.82631813020001</v>
      </c>
      <c r="K23" s="8">
        <f t="shared" si="0"/>
        <v>206.82631813020001</v>
      </c>
    </row>
    <row r="24" spans="1:11" x14ac:dyDescent="0.35">
      <c r="A24" s="62">
        <v>979151950</v>
      </c>
      <c r="B24" s="63" t="s">
        <v>365</v>
      </c>
      <c r="C24" s="62">
        <v>2020</v>
      </c>
      <c r="D24" s="62">
        <v>132</v>
      </c>
      <c r="E24" s="63" t="s">
        <v>20</v>
      </c>
      <c r="F24" s="62">
        <v>50</v>
      </c>
      <c r="G24" s="62">
        <v>50</v>
      </c>
      <c r="H24" s="62">
        <v>1</v>
      </c>
      <c r="I24" s="44"/>
      <c r="J24" s="65">
        <v>413.65263626040002</v>
      </c>
      <c r="K24" s="8">
        <f t="shared" si="0"/>
        <v>206.82631813020001</v>
      </c>
    </row>
    <row r="25" spans="1:11" x14ac:dyDescent="0.35">
      <c r="A25" s="62">
        <v>979151950</v>
      </c>
      <c r="B25" s="63" t="s">
        <v>365</v>
      </c>
      <c r="C25" s="62">
        <v>2020</v>
      </c>
      <c r="D25" s="62">
        <v>24</v>
      </c>
      <c r="E25" s="63" t="s">
        <v>20</v>
      </c>
      <c r="F25" s="62">
        <v>100</v>
      </c>
      <c r="G25" s="62">
        <v>100</v>
      </c>
      <c r="H25" s="62">
        <v>120</v>
      </c>
      <c r="I25" s="44"/>
      <c r="J25" s="65">
        <v>65.808373950518202</v>
      </c>
      <c r="K25" s="8">
        <f t="shared" si="0"/>
        <v>7897.0048740621842</v>
      </c>
    </row>
    <row r="26" spans="1:11" x14ac:dyDescent="0.35">
      <c r="A26" s="62">
        <v>979151950</v>
      </c>
      <c r="B26" s="63" t="s">
        <v>365</v>
      </c>
      <c r="C26" s="62">
        <v>2020</v>
      </c>
      <c r="D26" s="62">
        <v>66</v>
      </c>
      <c r="E26" s="63" t="s">
        <v>20</v>
      </c>
      <c r="F26" s="62">
        <v>100</v>
      </c>
      <c r="G26" s="62">
        <v>100</v>
      </c>
      <c r="H26" s="62">
        <v>29</v>
      </c>
      <c r="I26" s="44"/>
      <c r="J26" s="65">
        <v>188.02392557290901</v>
      </c>
      <c r="K26" s="8">
        <f t="shared" si="0"/>
        <v>5452.6938416143612</v>
      </c>
    </row>
    <row r="27" spans="1:11" x14ac:dyDescent="0.35">
      <c r="A27" s="62">
        <v>979151950</v>
      </c>
      <c r="B27" s="63" t="s">
        <v>365</v>
      </c>
      <c r="C27" s="62">
        <v>2020</v>
      </c>
      <c r="D27" s="62">
        <v>132</v>
      </c>
      <c r="E27" s="63" t="s">
        <v>20</v>
      </c>
      <c r="F27" s="62">
        <v>100</v>
      </c>
      <c r="G27" s="62">
        <v>100</v>
      </c>
      <c r="H27" s="62">
        <v>44</v>
      </c>
      <c r="I27" s="44"/>
      <c r="J27" s="65">
        <v>413.65263626040002</v>
      </c>
      <c r="K27" s="8">
        <f t="shared" si="0"/>
        <v>18200.715995457602</v>
      </c>
    </row>
    <row r="28" spans="1:11" x14ac:dyDescent="0.35">
      <c r="A28" s="62">
        <v>979151950</v>
      </c>
      <c r="B28" s="63" t="s">
        <v>365</v>
      </c>
      <c r="C28" s="62">
        <v>2020</v>
      </c>
      <c r="D28" s="62">
        <v>5</v>
      </c>
      <c r="E28" s="63" t="s">
        <v>22</v>
      </c>
      <c r="F28" s="62">
        <v>100</v>
      </c>
      <c r="G28" s="62">
        <v>100</v>
      </c>
      <c r="H28" s="62">
        <v>9</v>
      </c>
      <c r="I28" s="44"/>
      <c r="J28" s="65">
        <v>32.904186975259101</v>
      </c>
      <c r="K28" s="8">
        <f t="shared" si="0"/>
        <v>296.13768277733192</v>
      </c>
    </row>
    <row r="29" spans="1:11" x14ac:dyDescent="0.35">
      <c r="A29" s="62">
        <v>979151950</v>
      </c>
      <c r="B29" s="63" t="s">
        <v>365</v>
      </c>
      <c r="C29" s="62">
        <v>2020</v>
      </c>
      <c r="D29" s="62">
        <v>24</v>
      </c>
      <c r="E29" s="63" t="s">
        <v>22</v>
      </c>
      <c r="F29" s="62">
        <v>100</v>
      </c>
      <c r="G29" s="62">
        <v>100</v>
      </c>
      <c r="H29" s="62">
        <v>269</v>
      </c>
      <c r="I29" s="44"/>
      <c r="J29" s="65">
        <v>32.904186975259101</v>
      </c>
      <c r="K29" s="8">
        <f t="shared" si="0"/>
        <v>8851.2262963446974</v>
      </c>
    </row>
    <row r="30" spans="1:11" x14ac:dyDescent="0.35">
      <c r="A30" s="62">
        <v>979151950</v>
      </c>
      <c r="B30" s="63" t="s">
        <v>365</v>
      </c>
      <c r="C30" s="62">
        <v>2020</v>
      </c>
      <c r="D30" s="62">
        <v>66</v>
      </c>
      <c r="E30" s="63" t="s">
        <v>22</v>
      </c>
      <c r="F30" s="62">
        <v>100</v>
      </c>
      <c r="G30" s="62">
        <v>100</v>
      </c>
      <c r="H30" s="62">
        <v>63</v>
      </c>
      <c r="I30" s="44"/>
      <c r="J30" s="65">
        <v>94.011962786454603</v>
      </c>
      <c r="K30" s="8">
        <f t="shared" si="0"/>
        <v>5922.7536555466404</v>
      </c>
    </row>
    <row r="31" spans="1:11" x14ac:dyDescent="0.35">
      <c r="A31" s="62">
        <v>979151950</v>
      </c>
      <c r="B31" s="63" t="s">
        <v>365</v>
      </c>
      <c r="C31" s="62">
        <v>2020</v>
      </c>
      <c r="D31" s="62">
        <v>132</v>
      </c>
      <c r="E31" s="63" t="s">
        <v>22</v>
      </c>
      <c r="F31" s="62">
        <v>100</v>
      </c>
      <c r="G31" s="62">
        <v>100</v>
      </c>
      <c r="H31" s="62">
        <v>59</v>
      </c>
      <c r="I31" s="44"/>
      <c r="J31" s="65">
        <v>206.82631813020001</v>
      </c>
      <c r="K31" s="8">
        <f t="shared" si="0"/>
        <v>12202.7527696818</v>
      </c>
    </row>
    <row r="32" spans="1:11" x14ac:dyDescent="0.35">
      <c r="A32" s="62">
        <v>925906182</v>
      </c>
      <c r="B32" s="63" t="s">
        <v>421</v>
      </c>
      <c r="C32" s="62">
        <v>2020</v>
      </c>
      <c r="D32" s="62">
        <v>24</v>
      </c>
      <c r="E32" s="63" t="s">
        <v>22</v>
      </c>
      <c r="F32" s="62">
        <v>100</v>
      </c>
      <c r="G32" s="62">
        <v>100</v>
      </c>
      <c r="H32" s="62">
        <v>5</v>
      </c>
      <c r="I32" s="44"/>
      <c r="J32" s="65">
        <v>32.904186975259101</v>
      </c>
      <c r="K32" s="8">
        <f t="shared" si="0"/>
        <v>164.52093487629551</v>
      </c>
    </row>
    <row r="33" spans="1:11" x14ac:dyDescent="0.35">
      <c r="A33" s="62">
        <v>976944801</v>
      </c>
      <c r="B33" s="63" t="s">
        <v>27</v>
      </c>
      <c r="C33" s="62">
        <v>2020</v>
      </c>
      <c r="D33" s="62">
        <v>132</v>
      </c>
      <c r="E33" s="63" t="s">
        <v>20</v>
      </c>
      <c r="F33" s="62">
        <v>0</v>
      </c>
      <c r="G33" s="62">
        <v>0</v>
      </c>
      <c r="H33" s="62">
        <v>1</v>
      </c>
      <c r="I33" s="44"/>
      <c r="J33" s="65">
        <v>413.65263626040002</v>
      </c>
      <c r="K33" s="8">
        <f t="shared" si="0"/>
        <v>0</v>
      </c>
    </row>
    <row r="34" spans="1:11" x14ac:dyDescent="0.35">
      <c r="A34" s="62">
        <v>976944801</v>
      </c>
      <c r="B34" s="63" t="s">
        <v>27</v>
      </c>
      <c r="C34" s="62">
        <v>2020</v>
      </c>
      <c r="D34" s="62">
        <v>300</v>
      </c>
      <c r="E34" s="63" t="s">
        <v>20</v>
      </c>
      <c r="F34" s="62">
        <v>0</v>
      </c>
      <c r="G34" s="62">
        <v>0</v>
      </c>
      <c r="H34" s="62">
        <v>4</v>
      </c>
      <c r="I34" s="44"/>
      <c r="J34" s="65">
        <v>1128.14355343746</v>
      </c>
      <c r="K34" s="8">
        <f t="shared" si="0"/>
        <v>0</v>
      </c>
    </row>
    <row r="35" spans="1:11" x14ac:dyDescent="0.35">
      <c r="A35" s="62">
        <v>976944801</v>
      </c>
      <c r="B35" s="63" t="s">
        <v>27</v>
      </c>
      <c r="C35" s="62">
        <v>2020</v>
      </c>
      <c r="D35" s="62">
        <v>24</v>
      </c>
      <c r="E35" s="63" t="s">
        <v>20</v>
      </c>
      <c r="F35" s="62">
        <v>100</v>
      </c>
      <c r="G35" s="62">
        <v>100</v>
      </c>
      <c r="H35" s="62">
        <v>361</v>
      </c>
      <c r="I35" s="44"/>
      <c r="J35" s="65">
        <v>65.808373950518202</v>
      </c>
      <c r="K35" s="8">
        <f t="shared" si="0"/>
        <v>23756.822996137071</v>
      </c>
    </row>
    <row r="36" spans="1:11" x14ac:dyDescent="0.35">
      <c r="A36" s="62">
        <v>976944801</v>
      </c>
      <c r="B36" s="63" t="s">
        <v>27</v>
      </c>
      <c r="C36" s="62">
        <v>2020</v>
      </c>
      <c r="D36" s="62">
        <v>66</v>
      </c>
      <c r="E36" s="63" t="s">
        <v>20</v>
      </c>
      <c r="F36" s="62">
        <v>100</v>
      </c>
      <c r="G36" s="62">
        <v>100</v>
      </c>
      <c r="H36" s="62">
        <v>29</v>
      </c>
      <c r="I36" s="44"/>
      <c r="J36" s="65">
        <v>188.02392557290901</v>
      </c>
      <c r="K36" s="8">
        <f t="shared" si="0"/>
        <v>5452.6938416143612</v>
      </c>
    </row>
    <row r="37" spans="1:11" x14ac:dyDescent="0.35">
      <c r="A37" s="62">
        <v>976944801</v>
      </c>
      <c r="B37" s="63" t="s">
        <v>27</v>
      </c>
      <c r="C37" s="62">
        <v>2020</v>
      </c>
      <c r="D37" s="62">
        <v>132</v>
      </c>
      <c r="E37" s="63" t="s">
        <v>20</v>
      </c>
      <c r="F37" s="62">
        <v>100</v>
      </c>
      <c r="G37" s="62">
        <v>100</v>
      </c>
      <c r="H37" s="62">
        <v>148</v>
      </c>
      <c r="I37" s="44"/>
      <c r="J37" s="65">
        <v>413.65263626040002</v>
      </c>
      <c r="K37" s="8">
        <f t="shared" si="0"/>
        <v>61220.590166539201</v>
      </c>
    </row>
    <row r="38" spans="1:11" x14ac:dyDescent="0.35">
      <c r="A38" s="62">
        <v>976944801</v>
      </c>
      <c r="B38" s="63" t="s">
        <v>27</v>
      </c>
      <c r="C38" s="62">
        <v>2020</v>
      </c>
      <c r="D38" s="62">
        <v>300</v>
      </c>
      <c r="E38" s="63" t="s">
        <v>20</v>
      </c>
      <c r="F38" s="62">
        <v>100</v>
      </c>
      <c r="G38" s="62">
        <v>100</v>
      </c>
      <c r="H38" s="62">
        <v>2</v>
      </c>
      <c r="I38" s="44"/>
      <c r="J38" s="65">
        <v>1128.14355343746</v>
      </c>
      <c r="K38" s="8">
        <f t="shared" si="0"/>
        <v>2256.28710687492</v>
      </c>
    </row>
    <row r="39" spans="1:11" x14ac:dyDescent="0.35">
      <c r="A39" s="62">
        <v>976944801</v>
      </c>
      <c r="B39" s="63" t="s">
        <v>27</v>
      </c>
      <c r="C39" s="62">
        <v>2020</v>
      </c>
      <c r="D39" s="62">
        <v>24</v>
      </c>
      <c r="E39" s="63" t="s">
        <v>22</v>
      </c>
      <c r="F39" s="62">
        <v>100</v>
      </c>
      <c r="G39" s="62">
        <v>100</v>
      </c>
      <c r="H39" s="62">
        <v>422</v>
      </c>
      <c r="I39" s="44"/>
      <c r="J39" s="65">
        <v>32.904186975259101</v>
      </c>
      <c r="K39" s="8">
        <f t="shared" si="0"/>
        <v>13885.56690355934</v>
      </c>
    </row>
    <row r="40" spans="1:11" x14ac:dyDescent="0.35">
      <c r="A40" s="62">
        <v>976944801</v>
      </c>
      <c r="B40" s="63" t="s">
        <v>27</v>
      </c>
      <c r="C40" s="62">
        <v>2020</v>
      </c>
      <c r="D40" s="62">
        <v>66</v>
      </c>
      <c r="E40" s="63" t="s">
        <v>22</v>
      </c>
      <c r="F40" s="62">
        <v>100</v>
      </c>
      <c r="G40" s="62">
        <v>100</v>
      </c>
      <c r="H40" s="62">
        <v>41</v>
      </c>
      <c r="I40" s="44"/>
      <c r="J40" s="65">
        <v>94.011962786454603</v>
      </c>
      <c r="K40" s="8">
        <f t="shared" si="0"/>
        <v>3854.4904742446388</v>
      </c>
    </row>
    <row r="41" spans="1:11" x14ac:dyDescent="0.35">
      <c r="A41" s="62">
        <v>976944801</v>
      </c>
      <c r="B41" s="63" t="s">
        <v>27</v>
      </c>
      <c r="C41" s="62">
        <v>2020</v>
      </c>
      <c r="D41" s="62">
        <v>132</v>
      </c>
      <c r="E41" s="63" t="s">
        <v>22</v>
      </c>
      <c r="F41" s="62">
        <v>100</v>
      </c>
      <c r="G41" s="62">
        <v>100</v>
      </c>
      <c r="H41" s="62">
        <v>43</v>
      </c>
      <c r="I41" s="44"/>
      <c r="J41" s="65">
        <v>206.82631813020001</v>
      </c>
      <c r="K41" s="8">
        <f t="shared" si="0"/>
        <v>8893.5316795986</v>
      </c>
    </row>
    <row r="42" spans="1:11" x14ac:dyDescent="0.35">
      <c r="A42" s="62">
        <v>923934138</v>
      </c>
      <c r="B42" s="63" t="s">
        <v>422</v>
      </c>
      <c r="C42" s="62">
        <v>2020</v>
      </c>
      <c r="D42" s="62">
        <v>24</v>
      </c>
      <c r="E42" s="63" t="s">
        <v>22</v>
      </c>
      <c r="F42" s="62">
        <v>100</v>
      </c>
      <c r="G42" s="62">
        <v>100</v>
      </c>
      <c r="H42" s="62">
        <v>16</v>
      </c>
      <c r="I42" s="44"/>
      <c r="J42" s="65">
        <v>32.904186975259101</v>
      </c>
      <c r="K42" s="8">
        <f t="shared" si="0"/>
        <v>526.46699160414562</v>
      </c>
    </row>
    <row r="43" spans="1:11" x14ac:dyDescent="0.35">
      <c r="A43" s="62">
        <v>924862602</v>
      </c>
      <c r="B43" s="63" t="s">
        <v>412</v>
      </c>
      <c r="C43" s="62">
        <v>2020</v>
      </c>
      <c r="D43" s="62">
        <v>24</v>
      </c>
      <c r="E43" s="63" t="s">
        <v>20</v>
      </c>
      <c r="F43" s="62">
        <v>100</v>
      </c>
      <c r="G43" s="62">
        <v>100</v>
      </c>
      <c r="H43" s="62">
        <v>8</v>
      </c>
      <c r="I43" s="44"/>
      <c r="J43" s="65">
        <v>65.808373950518202</v>
      </c>
      <c r="K43" s="8">
        <f t="shared" si="0"/>
        <v>526.46699160414562</v>
      </c>
    </row>
    <row r="44" spans="1:11" x14ac:dyDescent="0.35">
      <c r="A44" s="62">
        <v>924862602</v>
      </c>
      <c r="B44" s="63" t="s">
        <v>412</v>
      </c>
      <c r="C44" s="62">
        <v>2020</v>
      </c>
      <c r="D44" s="62">
        <v>24</v>
      </c>
      <c r="E44" s="63" t="s">
        <v>22</v>
      </c>
      <c r="F44" s="62">
        <v>100</v>
      </c>
      <c r="G44" s="62">
        <v>100</v>
      </c>
      <c r="H44" s="62">
        <v>1</v>
      </c>
      <c r="I44" s="44"/>
      <c r="J44" s="65">
        <v>32.904186975259101</v>
      </c>
      <c r="K44" s="8">
        <f t="shared" si="0"/>
        <v>32.904186975259101</v>
      </c>
    </row>
    <row r="45" spans="1:11" x14ac:dyDescent="0.35">
      <c r="A45" s="62">
        <v>924862602</v>
      </c>
      <c r="B45" s="63" t="s">
        <v>412</v>
      </c>
      <c r="C45" s="62">
        <v>2020</v>
      </c>
      <c r="D45" s="62">
        <v>66</v>
      </c>
      <c r="E45" s="63" t="s">
        <v>22</v>
      </c>
      <c r="F45" s="62">
        <v>100</v>
      </c>
      <c r="G45" s="62">
        <v>100</v>
      </c>
      <c r="H45" s="62">
        <v>1</v>
      </c>
      <c r="I45" s="44"/>
      <c r="J45" s="65">
        <v>94.011962786454603</v>
      </c>
      <c r="K45" s="8">
        <f t="shared" si="0"/>
        <v>94.011962786454603</v>
      </c>
    </row>
    <row r="46" spans="1:11" x14ac:dyDescent="0.35">
      <c r="A46" s="62">
        <v>924862602</v>
      </c>
      <c r="B46" s="63" t="s">
        <v>412</v>
      </c>
      <c r="C46" s="62">
        <v>2020</v>
      </c>
      <c r="D46" s="62">
        <v>132</v>
      </c>
      <c r="E46" s="63" t="s">
        <v>22</v>
      </c>
      <c r="F46" s="62">
        <v>100</v>
      </c>
      <c r="G46" s="62">
        <v>100</v>
      </c>
      <c r="H46" s="62">
        <v>1</v>
      </c>
      <c r="I46" s="44"/>
      <c r="J46" s="65">
        <v>206.82631813020001</v>
      </c>
      <c r="K46" s="8">
        <f t="shared" si="0"/>
        <v>206.82631813020001</v>
      </c>
    </row>
    <row r="47" spans="1:11" x14ac:dyDescent="0.35">
      <c r="A47" s="62">
        <v>976894677</v>
      </c>
      <c r="B47" s="63" t="s">
        <v>61</v>
      </c>
      <c r="C47" s="62">
        <v>2020</v>
      </c>
      <c r="D47" s="62">
        <v>300</v>
      </c>
      <c r="E47" s="63" t="s">
        <v>22</v>
      </c>
      <c r="F47" s="62">
        <v>47.29</v>
      </c>
      <c r="G47" s="62">
        <v>47.29</v>
      </c>
      <c r="H47" s="62">
        <v>2</v>
      </c>
      <c r="I47" s="44"/>
      <c r="J47" s="65">
        <v>564.07177671872796</v>
      </c>
      <c r="K47" s="8">
        <f t="shared" si="0"/>
        <v>533.49908642057289</v>
      </c>
    </row>
    <row r="48" spans="1:11" x14ac:dyDescent="0.35">
      <c r="A48" s="62">
        <v>976894677</v>
      </c>
      <c r="B48" s="63" t="s">
        <v>61</v>
      </c>
      <c r="C48" s="62">
        <v>2020</v>
      </c>
      <c r="D48" s="62">
        <v>66</v>
      </c>
      <c r="E48" s="63" t="s">
        <v>22</v>
      </c>
      <c r="F48" s="62">
        <v>100</v>
      </c>
      <c r="G48" s="62">
        <v>100</v>
      </c>
      <c r="H48" s="62">
        <v>2</v>
      </c>
      <c r="I48" s="44"/>
      <c r="J48" s="65">
        <v>94.011962786454603</v>
      </c>
      <c r="K48" s="8">
        <f t="shared" si="0"/>
        <v>188.02392557290921</v>
      </c>
    </row>
    <row r="49" spans="1:11" x14ac:dyDescent="0.35">
      <c r="A49" s="62">
        <v>923354204</v>
      </c>
      <c r="B49" s="63" t="s">
        <v>366</v>
      </c>
      <c r="C49" s="62">
        <v>2020</v>
      </c>
      <c r="D49" s="62">
        <v>24</v>
      </c>
      <c r="E49" s="63" t="s">
        <v>20</v>
      </c>
      <c r="F49" s="62">
        <v>100</v>
      </c>
      <c r="G49" s="62">
        <v>100</v>
      </c>
      <c r="H49" s="62">
        <v>10</v>
      </c>
      <c r="I49" s="44"/>
      <c r="J49" s="65">
        <v>65.808373950518202</v>
      </c>
      <c r="K49" s="8">
        <f t="shared" si="0"/>
        <v>658.08373950518205</v>
      </c>
    </row>
    <row r="50" spans="1:11" x14ac:dyDescent="0.35">
      <c r="A50" s="62">
        <v>923354204</v>
      </c>
      <c r="B50" s="63" t="s">
        <v>366</v>
      </c>
      <c r="C50" s="62">
        <v>2020</v>
      </c>
      <c r="D50" s="62">
        <v>24</v>
      </c>
      <c r="E50" s="63" t="s">
        <v>22</v>
      </c>
      <c r="F50" s="62">
        <v>100</v>
      </c>
      <c r="G50" s="62">
        <v>100</v>
      </c>
      <c r="H50" s="62">
        <v>58</v>
      </c>
      <c r="I50" s="44"/>
      <c r="J50" s="65">
        <v>32.904186975259101</v>
      </c>
      <c r="K50" s="8">
        <f t="shared" si="0"/>
        <v>1908.4428445650278</v>
      </c>
    </row>
    <row r="51" spans="1:11" x14ac:dyDescent="0.35">
      <c r="A51" s="62">
        <v>923354204</v>
      </c>
      <c r="B51" s="63" t="s">
        <v>366</v>
      </c>
      <c r="C51" s="62">
        <v>2020</v>
      </c>
      <c r="D51" s="62">
        <v>66</v>
      </c>
      <c r="E51" s="63" t="s">
        <v>22</v>
      </c>
      <c r="F51" s="62">
        <v>100</v>
      </c>
      <c r="G51" s="62">
        <v>100</v>
      </c>
      <c r="H51" s="62">
        <v>25</v>
      </c>
      <c r="I51" s="44"/>
      <c r="J51" s="65">
        <v>94.011962786454603</v>
      </c>
      <c r="K51" s="8">
        <f t="shared" si="0"/>
        <v>2350.2990696613651</v>
      </c>
    </row>
    <row r="52" spans="1:11" x14ac:dyDescent="0.35">
      <c r="A52" s="62">
        <v>923354204</v>
      </c>
      <c r="B52" s="63" t="s">
        <v>366</v>
      </c>
      <c r="C52" s="62">
        <v>2020</v>
      </c>
      <c r="D52" s="62">
        <v>132</v>
      </c>
      <c r="E52" s="63" t="s">
        <v>22</v>
      </c>
      <c r="F52" s="62">
        <v>100</v>
      </c>
      <c r="G52" s="62">
        <v>100</v>
      </c>
      <c r="H52" s="62">
        <v>9</v>
      </c>
      <c r="I52" s="44"/>
      <c r="J52" s="65">
        <v>206.82631813020001</v>
      </c>
      <c r="K52" s="8">
        <f t="shared" si="0"/>
        <v>1861.4368631718</v>
      </c>
    </row>
    <row r="53" spans="1:11" x14ac:dyDescent="0.35">
      <c r="A53" s="62">
        <v>980489698</v>
      </c>
      <c r="B53" s="63" t="s">
        <v>367</v>
      </c>
      <c r="C53" s="62">
        <v>2020</v>
      </c>
      <c r="D53" s="62">
        <v>66</v>
      </c>
      <c r="E53" s="63" t="s">
        <v>20</v>
      </c>
      <c r="F53" s="62">
        <v>0</v>
      </c>
      <c r="G53" s="62">
        <v>100</v>
      </c>
      <c r="H53" s="62">
        <v>0</v>
      </c>
      <c r="I53" s="44"/>
      <c r="J53" s="65">
        <v>188.02392557290901</v>
      </c>
      <c r="K53" s="8">
        <f t="shared" si="0"/>
        <v>0</v>
      </c>
    </row>
    <row r="54" spans="1:11" x14ac:dyDescent="0.35">
      <c r="A54" s="62">
        <v>980489698</v>
      </c>
      <c r="B54" s="63" t="s">
        <v>367</v>
      </c>
      <c r="C54" s="62">
        <v>2020</v>
      </c>
      <c r="D54" s="62">
        <v>24</v>
      </c>
      <c r="E54" s="63" t="s">
        <v>20</v>
      </c>
      <c r="F54" s="62">
        <v>100</v>
      </c>
      <c r="G54" s="62">
        <v>80</v>
      </c>
      <c r="H54" s="62">
        <v>77</v>
      </c>
      <c r="I54" s="44"/>
      <c r="J54" s="65">
        <v>65.808373950518202</v>
      </c>
      <c r="K54" s="8">
        <f t="shared" si="0"/>
        <v>4560.5203147709117</v>
      </c>
    </row>
    <row r="55" spans="1:11" x14ac:dyDescent="0.35">
      <c r="A55" s="62">
        <v>980489698</v>
      </c>
      <c r="B55" s="63" t="s">
        <v>367</v>
      </c>
      <c r="C55" s="62">
        <v>2020</v>
      </c>
      <c r="D55" s="62">
        <v>5</v>
      </c>
      <c r="E55" s="63" t="s">
        <v>20</v>
      </c>
      <c r="F55" s="62">
        <v>100</v>
      </c>
      <c r="G55" s="62">
        <v>100</v>
      </c>
      <c r="H55" s="62">
        <v>18</v>
      </c>
      <c r="I55" s="44"/>
      <c r="J55" s="65">
        <v>65.808373950518202</v>
      </c>
      <c r="K55" s="8">
        <f t="shared" si="0"/>
        <v>1184.5507311093277</v>
      </c>
    </row>
    <row r="56" spans="1:11" x14ac:dyDescent="0.35">
      <c r="A56" s="62">
        <v>980489698</v>
      </c>
      <c r="B56" s="63" t="s">
        <v>367</v>
      </c>
      <c r="C56" s="62">
        <v>2020</v>
      </c>
      <c r="D56" s="62">
        <v>24</v>
      </c>
      <c r="E56" s="63" t="s">
        <v>20</v>
      </c>
      <c r="F56" s="62">
        <v>100</v>
      </c>
      <c r="G56" s="62">
        <v>100</v>
      </c>
      <c r="H56" s="62">
        <v>1707</v>
      </c>
      <c r="I56" s="44"/>
      <c r="J56" s="65">
        <v>65.808373950518202</v>
      </c>
      <c r="K56" s="8">
        <f t="shared" si="0"/>
        <v>112334.89433353457</v>
      </c>
    </row>
    <row r="57" spans="1:11" x14ac:dyDescent="0.35">
      <c r="A57" s="62">
        <v>980489698</v>
      </c>
      <c r="B57" s="63" t="s">
        <v>367</v>
      </c>
      <c r="C57" s="62">
        <v>2020</v>
      </c>
      <c r="D57" s="62">
        <v>66</v>
      </c>
      <c r="E57" s="63" t="s">
        <v>20</v>
      </c>
      <c r="F57" s="62">
        <v>100</v>
      </c>
      <c r="G57" s="62">
        <v>100</v>
      </c>
      <c r="H57" s="62">
        <v>592</v>
      </c>
      <c r="I57" s="44"/>
      <c r="J57" s="65">
        <v>188.02392557290901</v>
      </c>
      <c r="K57" s="8">
        <f t="shared" si="0"/>
        <v>111310.16393916213</v>
      </c>
    </row>
    <row r="58" spans="1:11" x14ac:dyDescent="0.35">
      <c r="A58" s="62">
        <v>980489698</v>
      </c>
      <c r="B58" s="63" t="s">
        <v>367</v>
      </c>
      <c r="C58" s="62">
        <v>2020</v>
      </c>
      <c r="D58" s="62">
        <v>132</v>
      </c>
      <c r="E58" s="63" t="s">
        <v>20</v>
      </c>
      <c r="F58" s="62">
        <v>100</v>
      </c>
      <c r="G58" s="62">
        <v>100</v>
      </c>
      <c r="H58" s="62">
        <v>171</v>
      </c>
      <c r="I58" s="44"/>
      <c r="J58" s="65">
        <v>413.65263626040002</v>
      </c>
      <c r="K58" s="8">
        <f t="shared" si="0"/>
        <v>70734.600800528409</v>
      </c>
    </row>
    <row r="59" spans="1:11" x14ac:dyDescent="0.35">
      <c r="A59" s="62">
        <v>980489698</v>
      </c>
      <c r="B59" s="63" t="s">
        <v>367</v>
      </c>
      <c r="C59" s="62">
        <v>2020</v>
      </c>
      <c r="D59" s="62">
        <v>24</v>
      </c>
      <c r="E59" s="63" t="s">
        <v>22</v>
      </c>
      <c r="F59" s="62">
        <v>0</v>
      </c>
      <c r="G59" s="62">
        <v>0</v>
      </c>
      <c r="H59" s="62">
        <v>2</v>
      </c>
      <c r="I59" s="44"/>
      <c r="J59" s="65">
        <v>32.904186975259101</v>
      </c>
      <c r="K59" s="8">
        <f t="shared" si="0"/>
        <v>0</v>
      </c>
    </row>
    <row r="60" spans="1:11" x14ac:dyDescent="0.35">
      <c r="A60" s="62">
        <v>980489698</v>
      </c>
      <c r="B60" s="63" t="s">
        <v>367</v>
      </c>
      <c r="C60" s="62">
        <v>2020</v>
      </c>
      <c r="D60" s="62">
        <v>24</v>
      </c>
      <c r="E60" s="63" t="s">
        <v>22</v>
      </c>
      <c r="F60" s="62">
        <v>100</v>
      </c>
      <c r="G60" s="62">
        <v>80</v>
      </c>
      <c r="H60" s="62">
        <v>25</v>
      </c>
      <c r="I60" s="44"/>
      <c r="J60" s="65">
        <v>32.904186975259101</v>
      </c>
      <c r="K60" s="8">
        <f t="shared" si="0"/>
        <v>740.34420694332982</v>
      </c>
    </row>
    <row r="61" spans="1:11" x14ac:dyDescent="0.35">
      <c r="A61" s="62">
        <v>980489698</v>
      </c>
      <c r="B61" s="63" t="s">
        <v>367</v>
      </c>
      <c r="C61" s="62">
        <v>2020</v>
      </c>
      <c r="D61" s="62">
        <v>5</v>
      </c>
      <c r="E61" s="63" t="s">
        <v>22</v>
      </c>
      <c r="F61" s="62">
        <v>100</v>
      </c>
      <c r="G61" s="62">
        <v>100</v>
      </c>
      <c r="H61" s="62">
        <v>13</v>
      </c>
      <c r="I61" s="44"/>
      <c r="J61" s="65">
        <v>32.904186975259101</v>
      </c>
      <c r="K61" s="8">
        <f t="shared" si="0"/>
        <v>427.75443067836829</v>
      </c>
    </row>
    <row r="62" spans="1:11" x14ac:dyDescent="0.35">
      <c r="A62" s="62">
        <v>980489698</v>
      </c>
      <c r="B62" s="63" t="s">
        <v>367</v>
      </c>
      <c r="C62" s="62">
        <v>2020</v>
      </c>
      <c r="D62" s="62">
        <v>24</v>
      </c>
      <c r="E62" s="63" t="s">
        <v>22</v>
      </c>
      <c r="F62" s="62">
        <v>100</v>
      </c>
      <c r="G62" s="62">
        <v>100</v>
      </c>
      <c r="H62" s="62">
        <v>1437</v>
      </c>
      <c r="I62" s="44"/>
      <c r="J62" s="65">
        <v>32.904186975259101</v>
      </c>
      <c r="K62" s="8">
        <f t="shared" si="0"/>
        <v>47283.31668344733</v>
      </c>
    </row>
    <row r="63" spans="1:11" x14ac:dyDescent="0.35">
      <c r="A63" s="62">
        <v>980489698</v>
      </c>
      <c r="B63" s="63" t="s">
        <v>367</v>
      </c>
      <c r="C63" s="62">
        <v>2020</v>
      </c>
      <c r="D63" s="62">
        <v>66</v>
      </c>
      <c r="E63" s="63" t="s">
        <v>22</v>
      </c>
      <c r="F63" s="62">
        <v>100</v>
      </c>
      <c r="G63" s="62">
        <v>100</v>
      </c>
      <c r="H63" s="62">
        <v>491</v>
      </c>
      <c r="I63" s="44"/>
      <c r="J63" s="65">
        <v>94.011962786454603</v>
      </c>
      <c r="K63" s="8">
        <f t="shared" si="0"/>
        <v>46159.873728149207</v>
      </c>
    </row>
    <row r="64" spans="1:11" x14ac:dyDescent="0.35">
      <c r="A64" s="62">
        <v>980489698</v>
      </c>
      <c r="B64" s="63" t="s">
        <v>367</v>
      </c>
      <c r="C64" s="62">
        <v>2020</v>
      </c>
      <c r="D64" s="62">
        <v>132</v>
      </c>
      <c r="E64" s="63" t="s">
        <v>22</v>
      </c>
      <c r="F64" s="62">
        <v>100</v>
      </c>
      <c r="G64" s="62">
        <v>100</v>
      </c>
      <c r="H64" s="62">
        <v>90</v>
      </c>
      <c r="I64" s="44"/>
      <c r="J64" s="65">
        <v>206.82631813020001</v>
      </c>
      <c r="K64" s="8">
        <f t="shared" si="0"/>
        <v>18614.368631718</v>
      </c>
    </row>
    <row r="65" spans="1:11" x14ac:dyDescent="0.35">
      <c r="A65" s="62">
        <v>918312730</v>
      </c>
      <c r="B65" s="63" t="s">
        <v>368</v>
      </c>
      <c r="C65" s="62">
        <v>2020</v>
      </c>
      <c r="D65" s="62">
        <v>24</v>
      </c>
      <c r="E65" s="63" t="s">
        <v>20</v>
      </c>
      <c r="F65" s="62">
        <v>100</v>
      </c>
      <c r="G65" s="62">
        <v>100</v>
      </c>
      <c r="H65" s="62">
        <v>10</v>
      </c>
      <c r="I65" s="44"/>
      <c r="J65" s="65">
        <v>65.808373950518202</v>
      </c>
      <c r="K65" s="8">
        <f t="shared" si="0"/>
        <v>658.08373950518205</v>
      </c>
    </row>
    <row r="66" spans="1:11" x14ac:dyDescent="0.35">
      <c r="A66" s="62">
        <v>918312730</v>
      </c>
      <c r="B66" s="63" t="s">
        <v>368</v>
      </c>
      <c r="C66" s="62">
        <v>2020</v>
      </c>
      <c r="D66" s="62">
        <v>132</v>
      </c>
      <c r="E66" s="63" t="s">
        <v>20</v>
      </c>
      <c r="F66" s="62">
        <v>100</v>
      </c>
      <c r="G66" s="62">
        <v>100</v>
      </c>
      <c r="H66" s="62">
        <v>3</v>
      </c>
      <c r="I66" s="44"/>
      <c r="J66" s="65">
        <v>413.65263626040002</v>
      </c>
      <c r="K66" s="8">
        <f t="shared" si="0"/>
        <v>1240.9579087812001</v>
      </c>
    </row>
    <row r="67" spans="1:11" x14ac:dyDescent="0.35">
      <c r="A67" s="62">
        <v>918312730</v>
      </c>
      <c r="B67" s="63" t="s">
        <v>368</v>
      </c>
      <c r="C67" s="62">
        <v>2020</v>
      </c>
      <c r="D67" s="62">
        <v>24</v>
      </c>
      <c r="E67" s="63" t="s">
        <v>22</v>
      </c>
      <c r="F67" s="62">
        <v>100</v>
      </c>
      <c r="G67" s="62">
        <v>100</v>
      </c>
      <c r="H67" s="62">
        <v>40</v>
      </c>
      <c r="I67" s="44"/>
      <c r="J67" s="65">
        <v>32.904186975259101</v>
      </c>
      <c r="K67" s="8">
        <f t="shared" si="0"/>
        <v>1316.1674790103641</v>
      </c>
    </row>
    <row r="68" spans="1:11" x14ac:dyDescent="0.35">
      <c r="A68" s="62">
        <v>918312730</v>
      </c>
      <c r="B68" s="63" t="s">
        <v>368</v>
      </c>
      <c r="C68" s="62">
        <v>2020</v>
      </c>
      <c r="D68" s="62">
        <v>66</v>
      </c>
      <c r="E68" s="63" t="s">
        <v>22</v>
      </c>
      <c r="F68" s="62">
        <v>100</v>
      </c>
      <c r="G68" s="62">
        <v>100</v>
      </c>
      <c r="H68" s="62">
        <v>23</v>
      </c>
      <c r="I68" s="44"/>
      <c r="J68" s="65">
        <v>94.011962786454603</v>
      </c>
      <c r="K68" s="8">
        <f t="shared" ref="K68:K131" si="1">(H68*0.5*(F68/100+G68/100))*J68</f>
        <v>2162.2751440884558</v>
      </c>
    </row>
    <row r="69" spans="1:11" x14ac:dyDescent="0.35">
      <c r="A69" s="62">
        <v>966731508</v>
      </c>
      <c r="B69" s="63" t="s">
        <v>410</v>
      </c>
      <c r="C69" s="62">
        <v>2020</v>
      </c>
      <c r="D69" s="62">
        <v>24</v>
      </c>
      <c r="E69" s="63" t="s">
        <v>20</v>
      </c>
      <c r="F69" s="62">
        <v>100</v>
      </c>
      <c r="G69" s="62">
        <v>100</v>
      </c>
      <c r="H69" s="62">
        <v>12</v>
      </c>
      <c r="I69" s="44"/>
      <c r="J69" s="65">
        <v>65.808373950518202</v>
      </c>
      <c r="K69" s="8">
        <f t="shared" si="1"/>
        <v>789.70048740621837</v>
      </c>
    </row>
    <row r="70" spans="1:11" x14ac:dyDescent="0.35">
      <c r="A70" s="62">
        <v>966731508</v>
      </c>
      <c r="B70" s="63" t="s">
        <v>410</v>
      </c>
      <c r="C70" s="62">
        <v>2020</v>
      </c>
      <c r="D70" s="62">
        <v>24</v>
      </c>
      <c r="E70" s="63" t="s">
        <v>22</v>
      </c>
      <c r="F70" s="62">
        <v>100</v>
      </c>
      <c r="G70" s="62">
        <v>100</v>
      </c>
      <c r="H70" s="62">
        <v>14</v>
      </c>
      <c r="I70" s="44"/>
      <c r="J70" s="65">
        <v>32.904186975259101</v>
      </c>
      <c r="K70" s="8">
        <f t="shared" si="1"/>
        <v>460.6586176536274</v>
      </c>
    </row>
    <row r="71" spans="1:11" x14ac:dyDescent="0.35">
      <c r="A71" s="62">
        <v>966731508</v>
      </c>
      <c r="B71" s="63" t="s">
        <v>410</v>
      </c>
      <c r="C71" s="62">
        <v>2020</v>
      </c>
      <c r="D71" s="62">
        <v>132</v>
      </c>
      <c r="E71" s="63" t="s">
        <v>22</v>
      </c>
      <c r="F71" s="62">
        <v>100</v>
      </c>
      <c r="G71" s="62">
        <v>100</v>
      </c>
      <c r="H71" s="62">
        <v>1</v>
      </c>
      <c r="I71" s="44"/>
      <c r="J71" s="65">
        <v>206.82631813020001</v>
      </c>
      <c r="K71" s="8">
        <f t="shared" si="1"/>
        <v>206.82631813020001</v>
      </c>
    </row>
    <row r="72" spans="1:11" x14ac:dyDescent="0.35">
      <c r="A72" s="62">
        <v>982677386</v>
      </c>
      <c r="B72" s="63" t="s">
        <v>62</v>
      </c>
      <c r="C72" s="62">
        <v>2020</v>
      </c>
      <c r="D72" s="62">
        <v>24</v>
      </c>
      <c r="E72" s="63" t="s">
        <v>22</v>
      </c>
      <c r="F72" s="62">
        <v>100</v>
      </c>
      <c r="G72" s="62">
        <v>100</v>
      </c>
      <c r="H72" s="62">
        <v>1</v>
      </c>
      <c r="I72" s="44"/>
      <c r="J72" s="65">
        <v>32.904186975259101</v>
      </c>
      <c r="K72" s="8">
        <f t="shared" si="1"/>
        <v>32.904186975259101</v>
      </c>
    </row>
    <row r="73" spans="1:11" x14ac:dyDescent="0.35">
      <c r="A73" s="62">
        <v>923833706</v>
      </c>
      <c r="B73" s="63" t="s">
        <v>423</v>
      </c>
      <c r="C73" s="62">
        <v>2020</v>
      </c>
      <c r="D73" s="62">
        <v>24</v>
      </c>
      <c r="E73" s="63" t="s">
        <v>22</v>
      </c>
      <c r="F73" s="62">
        <v>0</v>
      </c>
      <c r="G73" s="62">
        <v>100</v>
      </c>
      <c r="H73" s="62">
        <v>4</v>
      </c>
      <c r="I73" s="44"/>
      <c r="J73" s="65">
        <v>32.904186975259101</v>
      </c>
      <c r="K73" s="8">
        <f t="shared" si="1"/>
        <v>65.808373950518202</v>
      </c>
    </row>
    <row r="74" spans="1:11" x14ac:dyDescent="0.35">
      <c r="A74" s="62">
        <v>923833706</v>
      </c>
      <c r="B74" s="63" t="s">
        <v>423</v>
      </c>
      <c r="C74" s="62">
        <v>2020</v>
      </c>
      <c r="D74" s="62">
        <v>24</v>
      </c>
      <c r="E74" s="63" t="s">
        <v>22</v>
      </c>
      <c r="F74" s="62">
        <v>100</v>
      </c>
      <c r="G74" s="62">
        <v>100</v>
      </c>
      <c r="H74" s="62">
        <v>9</v>
      </c>
      <c r="I74" s="44"/>
      <c r="J74" s="65">
        <v>32.904186975259101</v>
      </c>
      <c r="K74" s="8">
        <f t="shared" si="1"/>
        <v>296.13768277733192</v>
      </c>
    </row>
    <row r="75" spans="1:11" x14ac:dyDescent="0.35">
      <c r="A75" s="62">
        <v>981915550</v>
      </c>
      <c r="B75" s="63" t="s">
        <v>369</v>
      </c>
      <c r="C75" s="62">
        <v>2020</v>
      </c>
      <c r="D75" s="62">
        <v>24</v>
      </c>
      <c r="E75" s="63" t="s">
        <v>20</v>
      </c>
      <c r="F75" s="62">
        <v>100</v>
      </c>
      <c r="G75" s="62">
        <v>100</v>
      </c>
      <c r="H75" s="62">
        <v>243</v>
      </c>
      <c r="I75" s="44"/>
      <c r="J75" s="65">
        <v>65.808373950518202</v>
      </c>
      <c r="K75" s="8">
        <f t="shared" si="1"/>
        <v>15991.434869975923</v>
      </c>
    </row>
    <row r="76" spans="1:11" x14ac:dyDescent="0.35">
      <c r="A76" s="62">
        <v>981915550</v>
      </c>
      <c r="B76" s="63" t="s">
        <v>369</v>
      </c>
      <c r="C76" s="62">
        <v>2020</v>
      </c>
      <c r="D76" s="62">
        <v>66</v>
      </c>
      <c r="E76" s="63" t="s">
        <v>20</v>
      </c>
      <c r="F76" s="62">
        <v>100</v>
      </c>
      <c r="G76" s="62">
        <v>100</v>
      </c>
      <c r="H76" s="62">
        <v>61</v>
      </c>
      <c r="I76" s="44"/>
      <c r="J76" s="65">
        <v>188.02392557290901</v>
      </c>
      <c r="K76" s="8">
        <f t="shared" si="1"/>
        <v>11469.459459947449</v>
      </c>
    </row>
    <row r="77" spans="1:11" x14ac:dyDescent="0.35">
      <c r="A77" s="62">
        <v>981915550</v>
      </c>
      <c r="B77" s="63" t="s">
        <v>369</v>
      </c>
      <c r="C77" s="62">
        <v>2020</v>
      </c>
      <c r="D77" s="62">
        <v>132</v>
      </c>
      <c r="E77" s="63" t="s">
        <v>20</v>
      </c>
      <c r="F77" s="62">
        <v>100</v>
      </c>
      <c r="G77" s="62">
        <v>100</v>
      </c>
      <c r="H77" s="62">
        <v>62</v>
      </c>
      <c r="I77" s="44"/>
      <c r="J77" s="65">
        <v>413.65263626040002</v>
      </c>
      <c r="K77" s="8">
        <f t="shared" si="1"/>
        <v>25646.463448144801</v>
      </c>
    </row>
    <row r="78" spans="1:11" x14ac:dyDescent="0.35">
      <c r="A78" s="62">
        <v>981915550</v>
      </c>
      <c r="B78" s="63" t="s">
        <v>369</v>
      </c>
      <c r="C78" s="62">
        <v>2020</v>
      </c>
      <c r="D78" s="62">
        <v>24</v>
      </c>
      <c r="E78" s="63" t="s">
        <v>22</v>
      </c>
      <c r="F78" s="62">
        <v>100</v>
      </c>
      <c r="G78" s="62">
        <v>100</v>
      </c>
      <c r="H78" s="62">
        <v>154</v>
      </c>
      <c r="I78" s="44"/>
      <c r="J78" s="65">
        <v>32.904186975259101</v>
      </c>
      <c r="K78" s="8">
        <f t="shared" si="1"/>
        <v>5067.2447941899018</v>
      </c>
    </row>
    <row r="79" spans="1:11" x14ac:dyDescent="0.35">
      <c r="A79" s="62">
        <v>981915550</v>
      </c>
      <c r="B79" s="63" t="s">
        <v>369</v>
      </c>
      <c r="C79" s="62">
        <v>2020</v>
      </c>
      <c r="D79" s="62">
        <v>66</v>
      </c>
      <c r="E79" s="63" t="s">
        <v>22</v>
      </c>
      <c r="F79" s="62">
        <v>100</v>
      </c>
      <c r="G79" s="62">
        <v>100</v>
      </c>
      <c r="H79" s="62">
        <v>50</v>
      </c>
      <c r="I79" s="44"/>
      <c r="J79" s="65">
        <v>94.011962786454603</v>
      </c>
      <c r="K79" s="8">
        <f t="shared" si="1"/>
        <v>4700.5981393227303</v>
      </c>
    </row>
    <row r="80" spans="1:11" x14ac:dyDescent="0.35">
      <c r="A80" s="62">
        <v>981915550</v>
      </c>
      <c r="B80" s="63" t="s">
        <v>369</v>
      </c>
      <c r="C80" s="62">
        <v>2020</v>
      </c>
      <c r="D80" s="62">
        <v>132</v>
      </c>
      <c r="E80" s="63" t="s">
        <v>22</v>
      </c>
      <c r="F80" s="62">
        <v>100</v>
      </c>
      <c r="G80" s="62">
        <v>100</v>
      </c>
      <c r="H80" s="62">
        <v>46</v>
      </c>
      <c r="I80" s="44"/>
      <c r="J80" s="65">
        <v>206.82631813020001</v>
      </c>
      <c r="K80" s="8">
        <f t="shared" si="1"/>
        <v>9514.0106339892009</v>
      </c>
    </row>
    <row r="81" spans="1:11" x14ac:dyDescent="0.35">
      <c r="A81" s="62">
        <v>916319908</v>
      </c>
      <c r="B81" s="63" t="s">
        <v>370</v>
      </c>
      <c r="C81" s="62">
        <v>2020</v>
      </c>
      <c r="D81" s="62">
        <v>24</v>
      </c>
      <c r="E81" s="63" t="s">
        <v>20</v>
      </c>
      <c r="F81" s="62">
        <v>100</v>
      </c>
      <c r="G81" s="62">
        <v>100</v>
      </c>
      <c r="H81" s="62">
        <v>20</v>
      </c>
      <c r="I81" s="44"/>
      <c r="J81" s="65">
        <v>65.808373950518202</v>
      </c>
      <c r="K81" s="8">
        <f t="shared" si="1"/>
        <v>1316.1674790103641</v>
      </c>
    </row>
    <row r="82" spans="1:11" x14ac:dyDescent="0.35">
      <c r="A82" s="62">
        <v>916319908</v>
      </c>
      <c r="B82" s="63" t="s">
        <v>370</v>
      </c>
      <c r="C82" s="62">
        <v>2020</v>
      </c>
      <c r="D82" s="62">
        <v>24</v>
      </c>
      <c r="E82" s="63" t="s">
        <v>22</v>
      </c>
      <c r="F82" s="62">
        <v>100</v>
      </c>
      <c r="G82" s="62">
        <v>100</v>
      </c>
      <c r="H82" s="62">
        <v>27</v>
      </c>
      <c r="I82" s="44"/>
      <c r="J82" s="65">
        <v>32.904186975259101</v>
      </c>
      <c r="K82" s="8">
        <f t="shared" si="1"/>
        <v>888.4130483319957</v>
      </c>
    </row>
    <row r="83" spans="1:11" x14ac:dyDescent="0.35">
      <c r="A83" s="62">
        <v>916319908</v>
      </c>
      <c r="B83" s="63" t="s">
        <v>370</v>
      </c>
      <c r="C83" s="62">
        <v>2020</v>
      </c>
      <c r="D83" s="62">
        <v>66</v>
      </c>
      <c r="E83" s="63" t="s">
        <v>22</v>
      </c>
      <c r="F83" s="62">
        <v>100</v>
      </c>
      <c r="G83" s="62">
        <v>100</v>
      </c>
      <c r="H83" s="62">
        <v>26</v>
      </c>
      <c r="I83" s="44"/>
      <c r="J83" s="65">
        <v>94.011962786454603</v>
      </c>
      <c r="K83" s="8">
        <f t="shared" si="1"/>
        <v>2444.3110324478198</v>
      </c>
    </row>
    <row r="84" spans="1:11" x14ac:dyDescent="0.35">
      <c r="A84" s="62">
        <v>971589752</v>
      </c>
      <c r="B84" s="63" t="s">
        <v>28</v>
      </c>
      <c r="C84" s="62">
        <v>2020</v>
      </c>
      <c r="D84" s="62">
        <v>24</v>
      </c>
      <c r="E84" s="63" t="s">
        <v>20</v>
      </c>
      <c r="F84" s="62">
        <v>100</v>
      </c>
      <c r="G84" s="62">
        <v>100</v>
      </c>
      <c r="H84" s="62">
        <v>17</v>
      </c>
      <c r="I84" s="44"/>
      <c r="J84" s="65">
        <v>65.808373950518202</v>
      </c>
      <c r="K84" s="8">
        <f t="shared" si="1"/>
        <v>1118.7423571588095</v>
      </c>
    </row>
    <row r="85" spans="1:11" x14ac:dyDescent="0.35">
      <c r="A85" s="62">
        <v>971589752</v>
      </c>
      <c r="B85" s="63" t="s">
        <v>28</v>
      </c>
      <c r="C85" s="62">
        <v>2020</v>
      </c>
      <c r="D85" s="62">
        <v>66</v>
      </c>
      <c r="E85" s="63" t="s">
        <v>20</v>
      </c>
      <c r="F85" s="62">
        <v>100</v>
      </c>
      <c r="G85" s="62">
        <v>100</v>
      </c>
      <c r="H85" s="62">
        <v>3</v>
      </c>
      <c r="I85" s="44"/>
      <c r="J85" s="65">
        <v>188.02392557290901</v>
      </c>
      <c r="K85" s="8">
        <f t="shared" si="1"/>
        <v>564.07177671872705</v>
      </c>
    </row>
    <row r="86" spans="1:11" x14ac:dyDescent="0.35">
      <c r="A86" s="62">
        <v>971589752</v>
      </c>
      <c r="B86" s="63" t="s">
        <v>28</v>
      </c>
      <c r="C86" s="62">
        <v>2020</v>
      </c>
      <c r="D86" s="62">
        <v>24</v>
      </c>
      <c r="E86" s="63" t="s">
        <v>22</v>
      </c>
      <c r="F86" s="62">
        <v>100</v>
      </c>
      <c r="G86" s="62">
        <v>100</v>
      </c>
      <c r="H86" s="62">
        <v>29</v>
      </c>
      <c r="I86" s="44"/>
      <c r="J86" s="65">
        <v>32.904186975259101</v>
      </c>
      <c r="K86" s="8">
        <f t="shared" si="1"/>
        <v>954.22142228251391</v>
      </c>
    </row>
    <row r="87" spans="1:11" x14ac:dyDescent="0.35">
      <c r="A87" s="62">
        <v>971589752</v>
      </c>
      <c r="B87" s="63" t="s">
        <v>28</v>
      </c>
      <c r="C87" s="62">
        <v>2020</v>
      </c>
      <c r="D87" s="62">
        <v>66</v>
      </c>
      <c r="E87" s="63" t="s">
        <v>22</v>
      </c>
      <c r="F87" s="62">
        <v>100</v>
      </c>
      <c r="G87" s="62">
        <v>100</v>
      </c>
      <c r="H87" s="62">
        <v>20</v>
      </c>
      <c r="I87" s="44"/>
      <c r="J87" s="65">
        <v>94.011962786454603</v>
      </c>
      <c r="K87" s="8">
        <f t="shared" si="1"/>
        <v>1880.2392557290921</v>
      </c>
    </row>
    <row r="88" spans="1:11" x14ac:dyDescent="0.35">
      <c r="A88" s="62">
        <v>982897327</v>
      </c>
      <c r="B88" s="63" t="s">
        <v>29</v>
      </c>
      <c r="C88" s="62">
        <v>2020</v>
      </c>
      <c r="D88" s="62">
        <v>132</v>
      </c>
      <c r="E88" s="63" t="s">
        <v>20</v>
      </c>
      <c r="F88" s="62">
        <v>100</v>
      </c>
      <c r="G88" s="62">
        <v>100</v>
      </c>
      <c r="H88" s="62">
        <v>6</v>
      </c>
      <c r="I88" s="44"/>
      <c r="J88" s="65">
        <v>413.65263626040002</v>
      </c>
      <c r="K88" s="8">
        <f t="shared" si="1"/>
        <v>2481.9158175624002</v>
      </c>
    </row>
    <row r="89" spans="1:11" x14ac:dyDescent="0.35">
      <c r="A89" s="62">
        <v>982897327</v>
      </c>
      <c r="B89" s="63" t="s">
        <v>29</v>
      </c>
      <c r="C89" s="62">
        <v>2020</v>
      </c>
      <c r="D89" s="62">
        <v>24</v>
      </c>
      <c r="E89" s="63" t="s">
        <v>22</v>
      </c>
      <c r="F89" s="62">
        <v>100</v>
      </c>
      <c r="G89" s="62">
        <v>100</v>
      </c>
      <c r="H89" s="62">
        <v>30</v>
      </c>
      <c r="I89" s="44"/>
      <c r="J89" s="65">
        <v>32.904186975259101</v>
      </c>
      <c r="K89" s="8">
        <f t="shared" si="1"/>
        <v>987.12560925777302</v>
      </c>
    </row>
    <row r="90" spans="1:11" x14ac:dyDescent="0.35">
      <c r="A90" s="62">
        <v>982897327</v>
      </c>
      <c r="B90" s="63" t="s">
        <v>29</v>
      </c>
      <c r="C90" s="62">
        <v>2020</v>
      </c>
      <c r="D90" s="62">
        <v>66</v>
      </c>
      <c r="E90" s="63" t="s">
        <v>22</v>
      </c>
      <c r="F90" s="62">
        <v>100</v>
      </c>
      <c r="G90" s="62">
        <v>100</v>
      </c>
      <c r="H90" s="62">
        <v>7</v>
      </c>
      <c r="I90" s="44"/>
      <c r="J90" s="65">
        <v>94.011962786454603</v>
      </c>
      <c r="K90" s="8">
        <f t="shared" si="1"/>
        <v>658.08373950518217</v>
      </c>
    </row>
    <row r="91" spans="1:11" x14ac:dyDescent="0.35">
      <c r="A91" s="62">
        <v>982897327</v>
      </c>
      <c r="B91" s="63" t="s">
        <v>29</v>
      </c>
      <c r="C91" s="62">
        <v>2020</v>
      </c>
      <c r="D91" s="62">
        <v>132</v>
      </c>
      <c r="E91" s="63" t="s">
        <v>22</v>
      </c>
      <c r="F91" s="62">
        <v>100</v>
      </c>
      <c r="G91" s="62">
        <v>100</v>
      </c>
      <c r="H91" s="62">
        <v>7</v>
      </c>
      <c r="I91" s="44"/>
      <c r="J91" s="65">
        <v>206.82631813020001</v>
      </c>
      <c r="K91" s="8">
        <f t="shared" si="1"/>
        <v>1447.7842269114001</v>
      </c>
    </row>
    <row r="92" spans="1:11" x14ac:dyDescent="0.35">
      <c r="A92" s="62">
        <v>919415096</v>
      </c>
      <c r="B92" s="63" t="s">
        <v>371</v>
      </c>
      <c r="C92" s="62">
        <v>2020</v>
      </c>
      <c r="D92" s="62">
        <v>24</v>
      </c>
      <c r="E92" s="63" t="s">
        <v>22</v>
      </c>
      <c r="F92" s="62">
        <v>100</v>
      </c>
      <c r="G92" s="62">
        <v>100</v>
      </c>
      <c r="H92" s="62">
        <v>30</v>
      </c>
      <c r="I92" s="44"/>
      <c r="J92" s="65">
        <v>32.904186975259101</v>
      </c>
      <c r="K92" s="8">
        <f t="shared" si="1"/>
        <v>987.12560925777302</v>
      </c>
    </row>
    <row r="93" spans="1:11" x14ac:dyDescent="0.35">
      <c r="A93" s="62">
        <v>919415096</v>
      </c>
      <c r="B93" s="63" t="s">
        <v>371</v>
      </c>
      <c r="C93" s="62">
        <v>2020</v>
      </c>
      <c r="D93" s="62">
        <v>66</v>
      </c>
      <c r="E93" s="63" t="s">
        <v>22</v>
      </c>
      <c r="F93" s="62">
        <v>100</v>
      </c>
      <c r="G93" s="62">
        <v>100</v>
      </c>
      <c r="H93" s="62">
        <v>4</v>
      </c>
      <c r="I93" s="44"/>
      <c r="J93" s="65">
        <v>94.011962786454603</v>
      </c>
      <c r="K93" s="8">
        <f t="shared" si="1"/>
        <v>376.04785114581841</v>
      </c>
    </row>
    <row r="94" spans="1:11" x14ac:dyDescent="0.35">
      <c r="A94" s="62">
        <v>919415096</v>
      </c>
      <c r="B94" s="63" t="s">
        <v>371</v>
      </c>
      <c r="C94" s="62">
        <v>2020</v>
      </c>
      <c r="D94" s="62">
        <v>132</v>
      </c>
      <c r="E94" s="63" t="s">
        <v>22</v>
      </c>
      <c r="F94" s="62">
        <v>100</v>
      </c>
      <c r="G94" s="62">
        <v>100</v>
      </c>
      <c r="H94" s="62">
        <v>1</v>
      </c>
      <c r="I94" s="44"/>
      <c r="J94" s="65">
        <v>206.82631813020001</v>
      </c>
      <c r="K94" s="8">
        <f t="shared" si="1"/>
        <v>206.82631813020001</v>
      </c>
    </row>
    <row r="95" spans="1:11" x14ac:dyDescent="0.35">
      <c r="A95" s="62">
        <v>915635857</v>
      </c>
      <c r="B95" s="63" t="s">
        <v>30</v>
      </c>
      <c r="C95" s="62">
        <v>2020</v>
      </c>
      <c r="D95" s="62">
        <v>66</v>
      </c>
      <c r="E95" s="63" t="s">
        <v>20</v>
      </c>
      <c r="F95" s="62">
        <v>0</v>
      </c>
      <c r="G95" s="62">
        <v>0</v>
      </c>
      <c r="H95" s="62">
        <v>5</v>
      </c>
      <c r="I95" s="44"/>
      <c r="J95" s="65">
        <v>188.02392557290901</v>
      </c>
      <c r="K95" s="8">
        <f t="shared" si="1"/>
        <v>0</v>
      </c>
    </row>
    <row r="96" spans="1:11" x14ac:dyDescent="0.35">
      <c r="A96" s="62">
        <v>915635857</v>
      </c>
      <c r="B96" s="63" t="s">
        <v>30</v>
      </c>
      <c r="C96" s="62">
        <v>2020</v>
      </c>
      <c r="D96" s="62">
        <v>24</v>
      </c>
      <c r="E96" s="63" t="s">
        <v>20</v>
      </c>
      <c r="F96" s="62">
        <v>100</v>
      </c>
      <c r="G96" s="62">
        <v>100</v>
      </c>
      <c r="H96" s="62">
        <v>129</v>
      </c>
      <c r="I96" s="44"/>
      <c r="J96" s="65">
        <v>65.808373950518202</v>
      </c>
      <c r="K96" s="8">
        <f t="shared" si="1"/>
        <v>8489.2802396168481</v>
      </c>
    </row>
    <row r="97" spans="1:11" x14ac:dyDescent="0.35">
      <c r="A97" s="62">
        <v>915635857</v>
      </c>
      <c r="B97" s="63" t="s">
        <v>30</v>
      </c>
      <c r="C97" s="62">
        <v>2020</v>
      </c>
      <c r="D97" s="62">
        <v>66</v>
      </c>
      <c r="E97" s="63" t="s">
        <v>20</v>
      </c>
      <c r="F97" s="62">
        <v>100</v>
      </c>
      <c r="G97" s="62">
        <v>100</v>
      </c>
      <c r="H97" s="62">
        <v>90</v>
      </c>
      <c r="I97" s="44"/>
      <c r="J97" s="65">
        <v>188.02392557290901</v>
      </c>
      <c r="K97" s="8">
        <f t="shared" si="1"/>
        <v>16922.153301561812</v>
      </c>
    </row>
    <row r="98" spans="1:11" x14ac:dyDescent="0.35">
      <c r="A98" s="62">
        <v>915635857</v>
      </c>
      <c r="B98" s="63" t="s">
        <v>30</v>
      </c>
      <c r="C98" s="62">
        <v>2020</v>
      </c>
      <c r="D98" s="62">
        <v>24</v>
      </c>
      <c r="E98" s="63" t="s">
        <v>22</v>
      </c>
      <c r="F98" s="62">
        <v>0</v>
      </c>
      <c r="G98" s="62">
        <v>0</v>
      </c>
      <c r="H98" s="62">
        <v>2</v>
      </c>
      <c r="I98" s="44"/>
      <c r="J98" s="65">
        <v>32.904186975259101</v>
      </c>
      <c r="K98" s="8">
        <f t="shared" si="1"/>
        <v>0</v>
      </c>
    </row>
    <row r="99" spans="1:11" x14ac:dyDescent="0.35">
      <c r="A99" s="62">
        <v>915635857</v>
      </c>
      <c r="B99" s="63" t="s">
        <v>30</v>
      </c>
      <c r="C99" s="62">
        <v>2020</v>
      </c>
      <c r="D99" s="62">
        <v>24</v>
      </c>
      <c r="E99" s="63" t="s">
        <v>22</v>
      </c>
      <c r="F99" s="62">
        <v>100</v>
      </c>
      <c r="G99" s="62">
        <v>100</v>
      </c>
      <c r="H99" s="62">
        <v>86</v>
      </c>
      <c r="I99" s="44"/>
      <c r="J99" s="65">
        <v>32.904186975259101</v>
      </c>
      <c r="K99" s="8">
        <f t="shared" si="1"/>
        <v>2829.7600798722829</v>
      </c>
    </row>
    <row r="100" spans="1:11" x14ac:dyDescent="0.35">
      <c r="A100" s="62">
        <v>915635857</v>
      </c>
      <c r="B100" s="63" t="s">
        <v>30</v>
      </c>
      <c r="C100" s="62">
        <v>2020</v>
      </c>
      <c r="D100" s="62">
        <v>66</v>
      </c>
      <c r="E100" s="63" t="s">
        <v>22</v>
      </c>
      <c r="F100" s="62">
        <v>100</v>
      </c>
      <c r="G100" s="62">
        <v>100</v>
      </c>
      <c r="H100" s="62">
        <v>91</v>
      </c>
      <c r="I100" s="44"/>
      <c r="J100" s="65">
        <v>94.011962786454603</v>
      </c>
      <c r="K100" s="8">
        <f t="shared" si="1"/>
        <v>8555.0886135673682</v>
      </c>
    </row>
    <row r="101" spans="1:11" x14ac:dyDescent="0.35">
      <c r="A101" s="62">
        <v>915635857</v>
      </c>
      <c r="B101" s="63" t="s">
        <v>30</v>
      </c>
      <c r="C101" s="62">
        <v>2020</v>
      </c>
      <c r="D101" s="62">
        <v>300</v>
      </c>
      <c r="E101" s="63" t="s">
        <v>22</v>
      </c>
      <c r="F101" s="62">
        <v>100</v>
      </c>
      <c r="G101" s="62">
        <v>100</v>
      </c>
      <c r="H101" s="62">
        <v>6</v>
      </c>
      <c r="I101" s="44"/>
      <c r="J101" s="65">
        <v>564.07177671872796</v>
      </c>
      <c r="K101" s="8">
        <f t="shared" si="1"/>
        <v>3384.4306603123678</v>
      </c>
    </row>
    <row r="102" spans="1:11" x14ac:dyDescent="0.35">
      <c r="A102" s="62">
        <v>923050612</v>
      </c>
      <c r="B102" s="63" t="s">
        <v>372</v>
      </c>
      <c r="C102" s="62">
        <v>2020</v>
      </c>
      <c r="D102" s="62">
        <v>24</v>
      </c>
      <c r="E102" s="63" t="s">
        <v>22</v>
      </c>
      <c r="F102" s="62">
        <v>100</v>
      </c>
      <c r="G102" s="62">
        <v>100</v>
      </c>
      <c r="H102" s="62">
        <v>16</v>
      </c>
      <c r="I102" s="44"/>
      <c r="J102" s="65">
        <v>32.904186975259101</v>
      </c>
      <c r="K102" s="8">
        <f t="shared" si="1"/>
        <v>526.46699160414562</v>
      </c>
    </row>
    <row r="103" spans="1:11" x14ac:dyDescent="0.35">
      <c r="A103" s="62">
        <v>923050612</v>
      </c>
      <c r="B103" s="63" t="s">
        <v>372</v>
      </c>
      <c r="C103" s="62">
        <v>2020</v>
      </c>
      <c r="D103" s="62">
        <v>66</v>
      </c>
      <c r="E103" s="63" t="s">
        <v>22</v>
      </c>
      <c r="F103" s="62">
        <v>100</v>
      </c>
      <c r="G103" s="62">
        <v>100</v>
      </c>
      <c r="H103" s="62">
        <v>6</v>
      </c>
      <c r="I103" s="44"/>
      <c r="J103" s="65">
        <v>94.011962786454603</v>
      </c>
      <c r="K103" s="8">
        <f t="shared" si="1"/>
        <v>564.07177671872762</v>
      </c>
    </row>
    <row r="104" spans="1:11" x14ac:dyDescent="0.35">
      <c r="A104" s="62">
        <v>998509289</v>
      </c>
      <c r="B104" s="63" t="s">
        <v>31</v>
      </c>
      <c r="C104" s="62">
        <v>2020</v>
      </c>
      <c r="D104" s="62">
        <v>24</v>
      </c>
      <c r="E104" s="63" t="s">
        <v>20</v>
      </c>
      <c r="F104" s="62">
        <v>100</v>
      </c>
      <c r="G104" s="62">
        <v>100</v>
      </c>
      <c r="H104" s="62">
        <v>109</v>
      </c>
      <c r="I104" s="44"/>
      <c r="J104" s="65">
        <v>65.808373950518202</v>
      </c>
      <c r="K104" s="8">
        <f t="shared" si="1"/>
        <v>7173.1127606064838</v>
      </c>
    </row>
    <row r="105" spans="1:11" x14ac:dyDescent="0.35">
      <c r="A105" s="62">
        <v>998509289</v>
      </c>
      <c r="B105" s="63" t="s">
        <v>31</v>
      </c>
      <c r="C105" s="62">
        <v>2020</v>
      </c>
      <c r="D105" s="62">
        <v>132</v>
      </c>
      <c r="E105" s="63" t="s">
        <v>20</v>
      </c>
      <c r="F105" s="62">
        <v>100</v>
      </c>
      <c r="G105" s="62">
        <v>100</v>
      </c>
      <c r="H105" s="62">
        <v>30</v>
      </c>
      <c r="I105" s="44"/>
      <c r="J105" s="65">
        <v>413.65263626040002</v>
      </c>
      <c r="K105" s="8">
        <f t="shared" si="1"/>
        <v>12409.579087812001</v>
      </c>
    </row>
    <row r="106" spans="1:11" x14ac:dyDescent="0.35">
      <c r="A106" s="62">
        <v>998509289</v>
      </c>
      <c r="B106" s="63" t="s">
        <v>31</v>
      </c>
      <c r="C106" s="62">
        <v>2020</v>
      </c>
      <c r="D106" s="62">
        <v>24</v>
      </c>
      <c r="E106" s="63" t="s">
        <v>22</v>
      </c>
      <c r="F106" s="62">
        <v>100</v>
      </c>
      <c r="G106" s="62">
        <v>100</v>
      </c>
      <c r="H106" s="62">
        <v>15</v>
      </c>
      <c r="I106" s="44"/>
      <c r="J106" s="65">
        <v>32.904186975259101</v>
      </c>
      <c r="K106" s="8">
        <f t="shared" si="1"/>
        <v>493.56280462888651</v>
      </c>
    </row>
    <row r="107" spans="1:11" x14ac:dyDescent="0.35">
      <c r="A107" s="62">
        <v>917537534</v>
      </c>
      <c r="B107" s="63" t="s">
        <v>345</v>
      </c>
      <c r="C107" s="62">
        <v>2020</v>
      </c>
      <c r="D107" s="62">
        <v>24</v>
      </c>
      <c r="E107" s="63" t="s">
        <v>22</v>
      </c>
      <c r="F107" s="62">
        <v>62</v>
      </c>
      <c r="G107" s="62">
        <v>62</v>
      </c>
      <c r="H107" s="62">
        <v>29</v>
      </c>
      <c r="I107" s="44"/>
      <c r="J107" s="65">
        <v>32.904186975259101</v>
      </c>
      <c r="K107" s="8">
        <f t="shared" si="1"/>
        <v>591.61728181515866</v>
      </c>
    </row>
    <row r="108" spans="1:11" x14ac:dyDescent="0.35">
      <c r="A108" s="62">
        <v>917537534</v>
      </c>
      <c r="B108" s="63" t="s">
        <v>345</v>
      </c>
      <c r="C108" s="62">
        <v>2020</v>
      </c>
      <c r="D108" s="62">
        <v>5</v>
      </c>
      <c r="E108" s="63" t="s">
        <v>22</v>
      </c>
      <c r="F108" s="62">
        <v>100</v>
      </c>
      <c r="G108" s="62">
        <v>100</v>
      </c>
      <c r="H108" s="62">
        <v>29</v>
      </c>
      <c r="I108" s="44"/>
      <c r="J108" s="65">
        <v>32.904186975259101</v>
      </c>
      <c r="K108" s="8">
        <f t="shared" si="1"/>
        <v>954.22142228251391</v>
      </c>
    </row>
    <row r="109" spans="1:11" x14ac:dyDescent="0.35">
      <c r="A109" s="62">
        <v>917537534</v>
      </c>
      <c r="B109" s="63" t="s">
        <v>345</v>
      </c>
      <c r="C109" s="62">
        <v>2020</v>
      </c>
      <c r="D109" s="62">
        <v>24</v>
      </c>
      <c r="E109" s="63" t="s">
        <v>22</v>
      </c>
      <c r="F109" s="62">
        <v>100</v>
      </c>
      <c r="G109" s="62">
        <v>100</v>
      </c>
      <c r="H109" s="62">
        <v>239</v>
      </c>
      <c r="I109" s="44"/>
      <c r="J109" s="65">
        <v>32.904186975259101</v>
      </c>
      <c r="K109" s="8">
        <f t="shared" si="1"/>
        <v>7864.1006870869251</v>
      </c>
    </row>
    <row r="110" spans="1:11" x14ac:dyDescent="0.35">
      <c r="A110" s="62">
        <v>917537534</v>
      </c>
      <c r="B110" s="63" t="s">
        <v>345</v>
      </c>
      <c r="C110" s="62">
        <v>2020</v>
      </c>
      <c r="D110" s="62">
        <v>132</v>
      </c>
      <c r="E110" s="63" t="s">
        <v>22</v>
      </c>
      <c r="F110" s="62">
        <v>100</v>
      </c>
      <c r="G110" s="62">
        <v>100</v>
      </c>
      <c r="H110" s="62">
        <v>6</v>
      </c>
      <c r="I110" s="44"/>
      <c r="J110" s="65">
        <v>206.82631813020001</v>
      </c>
      <c r="K110" s="8">
        <f t="shared" si="1"/>
        <v>1240.9579087812001</v>
      </c>
    </row>
    <row r="111" spans="1:11" x14ac:dyDescent="0.35">
      <c r="A111" s="62">
        <v>917537534</v>
      </c>
      <c r="B111" s="63" t="s">
        <v>345</v>
      </c>
      <c r="C111" s="62">
        <v>2020</v>
      </c>
      <c r="D111" s="62">
        <v>300</v>
      </c>
      <c r="E111" s="63" t="s">
        <v>22</v>
      </c>
      <c r="F111" s="62">
        <v>100</v>
      </c>
      <c r="G111" s="62">
        <v>100</v>
      </c>
      <c r="H111" s="62">
        <v>1</v>
      </c>
      <c r="I111" s="44"/>
      <c r="J111" s="65">
        <v>564.07177671872796</v>
      </c>
      <c r="K111" s="8">
        <f t="shared" si="1"/>
        <v>564.07177671872796</v>
      </c>
    </row>
    <row r="112" spans="1:11" x14ac:dyDescent="0.35">
      <c r="A112" s="62">
        <v>930187240</v>
      </c>
      <c r="B112" s="63" t="s">
        <v>346</v>
      </c>
      <c r="C112" s="62">
        <v>2020</v>
      </c>
      <c r="D112" s="62">
        <v>24</v>
      </c>
      <c r="E112" s="63" t="s">
        <v>22</v>
      </c>
      <c r="F112" s="62">
        <v>100</v>
      </c>
      <c r="G112" s="62">
        <v>100</v>
      </c>
      <c r="H112" s="62">
        <v>1</v>
      </c>
      <c r="I112" s="44"/>
      <c r="J112" s="65">
        <v>32.904186975259101</v>
      </c>
      <c r="K112" s="8">
        <f t="shared" si="1"/>
        <v>32.904186975259101</v>
      </c>
    </row>
    <row r="113" spans="1:11" x14ac:dyDescent="0.35">
      <c r="A113" s="62">
        <v>985411131</v>
      </c>
      <c r="B113" s="63" t="s">
        <v>373</v>
      </c>
      <c r="C113" s="62">
        <v>2020</v>
      </c>
      <c r="D113" s="62">
        <v>24</v>
      </c>
      <c r="E113" s="63" t="s">
        <v>20</v>
      </c>
      <c r="F113" s="62">
        <v>100</v>
      </c>
      <c r="G113" s="62">
        <v>100</v>
      </c>
      <c r="H113" s="62">
        <v>20</v>
      </c>
      <c r="I113" s="44"/>
      <c r="J113" s="65">
        <v>65.808373950518202</v>
      </c>
      <c r="K113" s="8">
        <f t="shared" si="1"/>
        <v>1316.1674790103641</v>
      </c>
    </row>
    <row r="114" spans="1:11" x14ac:dyDescent="0.35">
      <c r="A114" s="62">
        <v>985411131</v>
      </c>
      <c r="B114" s="63" t="s">
        <v>373</v>
      </c>
      <c r="C114" s="62">
        <v>2020</v>
      </c>
      <c r="D114" s="62">
        <v>132</v>
      </c>
      <c r="E114" s="63" t="s">
        <v>20</v>
      </c>
      <c r="F114" s="62">
        <v>100</v>
      </c>
      <c r="G114" s="62">
        <v>100</v>
      </c>
      <c r="H114" s="62">
        <v>4</v>
      </c>
      <c r="I114" s="44"/>
      <c r="J114" s="65">
        <v>413.65263626040002</v>
      </c>
      <c r="K114" s="8">
        <f t="shared" si="1"/>
        <v>1654.6105450416001</v>
      </c>
    </row>
    <row r="115" spans="1:11" x14ac:dyDescent="0.35">
      <c r="A115" s="62">
        <v>985411131</v>
      </c>
      <c r="B115" s="63" t="s">
        <v>373</v>
      </c>
      <c r="C115" s="62">
        <v>2020</v>
      </c>
      <c r="D115" s="62">
        <v>5</v>
      </c>
      <c r="E115" s="63" t="s">
        <v>22</v>
      </c>
      <c r="F115" s="62">
        <v>100</v>
      </c>
      <c r="G115" s="62">
        <v>100</v>
      </c>
      <c r="H115" s="62">
        <v>2</v>
      </c>
      <c r="I115" s="44"/>
      <c r="J115" s="65">
        <v>32.904186975259101</v>
      </c>
      <c r="K115" s="8">
        <f t="shared" si="1"/>
        <v>65.808373950518202</v>
      </c>
    </row>
    <row r="116" spans="1:11" x14ac:dyDescent="0.35">
      <c r="A116" s="62">
        <v>985411131</v>
      </c>
      <c r="B116" s="63" t="s">
        <v>373</v>
      </c>
      <c r="C116" s="62">
        <v>2020</v>
      </c>
      <c r="D116" s="62">
        <v>24</v>
      </c>
      <c r="E116" s="63" t="s">
        <v>22</v>
      </c>
      <c r="F116" s="62">
        <v>100</v>
      </c>
      <c r="G116" s="62">
        <v>100</v>
      </c>
      <c r="H116" s="62">
        <v>64</v>
      </c>
      <c r="I116" s="44"/>
      <c r="J116" s="65">
        <v>32.904186975259101</v>
      </c>
      <c r="K116" s="8">
        <f t="shared" si="1"/>
        <v>2105.8679664165825</v>
      </c>
    </row>
    <row r="117" spans="1:11" x14ac:dyDescent="0.35">
      <c r="A117" s="62">
        <v>985411131</v>
      </c>
      <c r="B117" s="63" t="s">
        <v>373</v>
      </c>
      <c r="C117" s="62">
        <v>2020</v>
      </c>
      <c r="D117" s="62">
        <v>66</v>
      </c>
      <c r="E117" s="63" t="s">
        <v>22</v>
      </c>
      <c r="F117" s="62">
        <v>100</v>
      </c>
      <c r="G117" s="62">
        <v>100</v>
      </c>
      <c r="H117" s="62">
        <v>27</v>
      </c>
      <c r="I117" s="44"/>
      <c r="J117" s="65">
        <v>94.011962786454603</v>
      </c>
      <c r="K117" s="8">
        <f t="shared" si="1"/>
        <v>2538.3229952342745</v>
      </c>
    </row>
    <row r="118" spans="1:11" x14ac:dyDescent="0.35">
      <c r="A118" s="62">
        <v>985411131</v>
      </c>
      <c r="B118" s="63" t="s">
        <v>373</v>
      </c>
      <c r="C118" s="62">
        <v>2020</v>
      </c>
      <c r="D118" s="62">
        <v>132</v>
      </c>
      <c r="E118" s="63" t="s">
        <v>22</v>
      </c>
      <c r="F118" s="62">
        <v>100</v>
      </c>
      <c r="G118" s="62">
        <v>100</v>
      </c>
      <c r="H118" s="62">
        <v>10</v>
      </c>
      <c r="I118" s="44"/>
      <c r="J118" s="65">
        <v>206.82631813020001</v>
      </c>
      <c r="K118" s="8">
        <f t="shared" si="1"/>
        <v>2068.2631813020002</v>
      </c>
    </row>
    <row r="119" spans="1:11" x14ac:dyDescent="0.35">
      <c r="A119" s="62">
        <v>979379455</v>
      </c>
      <c r="B119" s="63" t="s">
        <v>32</v>
      </c>
      <c r="C119" s="62">
        <v>2020</v>
      </c>
      <c r="D119" s="62">
        <v>24</v>
      </c>
      <c r="E119" s="63" t="s">
        <v>20</v>
      </c>
      <c r="F119" s="62">
        <v>100</v>
      </c>
      <c r="G119" s="62">
        <v>100</v>
      </c>
      <c r="H119" s="62">
        <v>36</v>
      </c>
      <c r="I119" s="44"/>
      <c r="J119" s="65">
        <v>65.808373950518202</v>
      </c>
      <c r="K119" s="8">
        <f t="shared" si="1"/>
        <v>2369.1014622186553</v>
      </c>
    </row>
    <row r="120" spans="1:11" x14ac:dyDescent="0.35">
      <c r="A120" s="62">
        <v>979379455</v>
      </c>
      <c r="B120" s="63" t="s">
        <v>32</v>
      </c>
      <c r="C120" s="62">
        <v>2020</v>
      </c>
      <c r="D120" s="62">
        <v>132</v>
      </c>
      <c r="E120" s="63" t="s">
        <v>20</v>
      </c>
      <c r="F120" s="62">
        <v>100</v>
      </c>
      <c r="G120" s="62">
        <v>100</v>
      </c>
      <c r="H120" s="62">
        <v>12</v>
      </c>
      <c r="I120" s="44"/>
      <c r="J120" s="65">
        <v>413.65263626040002</v>
      </c>
      <c r="K120" s="8">
        <f t="shared" si="1"/>
        <v>4963.8316351248004</v>
      </c>
    </row>
    <row r="121" spans="1:11" x14ac:dyDescent="0.35">
      <c r="A121" s="62">
        <v>979379455</v>
      </c>
      <c r="B121" s="63" t="s">
        <v>32</v>
      </c>
      <c r="C121" s="62">
        <v>2020</v>
      </c>
      <c r="D121" s="62">
        <v>24</v>
      </c>
      <c r="E121" s="63" t="s">
        <v>22</v>
      </c>
      <c r="F121" s="62">
        <v>100</v>
      </c>
      <c r="G121" s="62">
        <v>100</v>
      </c>
      <c r="H121" s="62">
        <v>28</v>
      </c>
      <c r="I121" s="44"/>
      <c r="J121" s="65">
        <v>32.904186975259101</v>
      </c>
      <c r="K121" s="8">
        <f t="shared" si="1"/>
        <v>921.3172353072548</v>
      </c>
    </row>
    <row r="122" spans="1:11" x14ac:dyDescent="0.35">
      <c r="A122" s="62">
        <v>979379455</v>
      </c>
      <c r="B122" s="63" t="s">
        <v>32</v>
      </c>
      <c r="C122" s="62">
        <v>2020</v>
      </c>
      <c r="D122" s="62">
        <v>132</v>
      </c>
      <c r="E122" s="63" t="s">
        <v>22</v>
      </c>
      <c r="F122" s="62">
        <v>100</v>
      </c>
      <c r="G122" s="62">
        <v>100</v>
      </c>
      <c r="H122" s="62">
        <v>18</v>
      </c>
      <c r="I122" s="44"/>
      <c r="J122" s="65">
        <v>206.82631813020001</v>
      </c>
      <c r="K122" s="8">
        <f t="shared" si="1"/>
        <v>3722.8737263436001</v>
      </c>
    </row>
    <row r="123" spans="1:11" x14ac:dyDescent="0.35">
      <c r="A123" s="62">
        <v>824914982</v>
      </c>
      <c r="B123" s="63" t="s">
        <v>413</v>
      </c>
      <c r="C123" s="62">
        <v>2020</v>
      </c>
      <c r="D123" s="62">
        <v>24</v>
      </c>
      <c r="E123" s="63" t="s">
        <v>20</v>
      </c>
      <c r="F123" s="62">
        <v>100</v>
      </c>
      <c r="G123" s="62">
        <v>100</v>
      </c>
      <c r="H123" s="62">
        <v>11</v>
      </c>
      <c r="I123" s="44"/>
      <c r="J123" s="65">
        <v>65.808373950518202</v>
      </c>
      <c r="K123" s="8">
        <f t="shared" si="1"/>
        <v>723.89211345570027</v>
      </c>
    </row>
    <row r="124" spans="1:11" x14ac:dyDescent="0.35">
      <c r="A124" s="62">
        <v>824914982</v>
      </c>
      <c r="B124" s="63" t="s">
        <v>413</v>
      </c>
      <c r="C124" s="62">
        <v>2020</v>
      </c>
      <c r="D124" s="62">
        <v>132</v>
      </c>
      <c r="E124" s="63" t="s">
        <v>20</v>
      </c>
      <c r="F124" s="62">
        <v>100</v>
      </c>
      <c r="G124" s="62">
        <v>100</v>
      </c>
      <c r="H124" s="62">
        <v>2</v>
      </c>
      <c r="I124" s="44"/>
      <c r="J124" s="65">
        <v>413.65263626040002</v>
      </c>
      <c r="K124" s="8">
        <f t="shared" si="1"/>
        <v>827.30527252080003</v>
      </c>
    </row>
    <row r="125" spans="1:11" x14ac:dyDescent="0.35">
      <c r="A125" s="62">
        <v>824914982</v>
      </c>
      <c r="B125" s="63" t="s">
        <v>413</v>
      </c>
      <c r="C125" s="62">
        <v>2020</v>
      </c>
      <c r="D125" s="62">
        <v>24</v>
      </c>
      <c r="E125" s="63" t="s">
        <v>22</v>
      </c>
      <c r="F125" s="62">
        <v>100</v>
      </c>
      <c r="G125" s="62">
        <v>100</v>
      </c>
      <c r="H125" s="62">
        <v>11</v>
      </c>
      <c r="I125" s="44"/>
      <c r="J125" s="65">
        <v>32.904186975259101</v>
      </c>
      <c r="K125" s="8">
        <f t="shared" si="1"/>
        <v>361.94605672785013</v>
      </c>
    </row>
    <row r="126" spans="1:11" x14ac:dyDescent="0.35">
      <c r="A126" s="62">
        <v>824914982</v>
      </c>
      <c r="B126" s="63" t="s">
        <v>413</v>
      </c>
      <c r="C126" s="62">
        <v>2020</v>
      </c>
      <c r="D126" s="62">
        <v>66</v>
      </c>
      <c r="E126" s="63" t="s">
        <v>22</v>
      </c>
      <c r="F126" s="62">
        <v>100</v>
      </c>
      <c r="G126" s="62">
        <v>100</v>
      </c>
      <c r="H126" s="62">
        <v>4</v>
      </c>
      <c r="I126" s="44"/>
      <c r="J126" s="65">
        <v>94.011962786454603</v>
      </c>
      <c r="K126" s="8">
        <f t="shared" si="1"/>
        <v>376.04785114581841</v>
      </c>
    </row>
    <row r="127" spans="1:11" x14ac:dyDescent="0.35">
      <c r="A127" s="62">
        <v>977285712</v>
      </c>
      <c r="B127" s="63" t="s">
        <v>414</v>
      </c>
      <c r="C127" s="62">
        <v>2020</v>
      </c>
      <c r="D127" s="62">
        <v>24</v>
      </c>
      <c r="E127" s="63" t="s">
        <v>20</v>
      </c>
      <c r="F127" s="62">
        <v>50</v>
      </c>
      <c r="G127" s="62">
        <v>50</v>
      </c>
      <c r="H127" s="62">
        <v>6</v>
      </c>
      <c r="I127" s="44"/>
      <c r="J127" s="65">
        <v>65.808373950518202</v>
      </c>
      <c r="K127" s="8">
        <f t="shared" si="1"/>
        <v>197.42512185155459</v>
      </c>
    </row>
    <row r="128" spans="1:11" x14ac:dyDescent="0.35">
      <c r="A128" s="62">
        <v>977285712</v>
      </c>
      <c r="B128" s="63" t="s">
        <v>414</v>
      </c>
      <c r="C128" s="62">
        <v>2020</v>
      </c>
      <c r="D128" s="62">
        <v>66</v>
      </c>
      <c r="E128" s="63" t="s">
        <v>20</v>
      </c>
      <c r="F128" s="62">
        <v>50</v>
      </c>
      <c r="G128" s="62">
        <v>50</v>
      </c>
      <c r="H128" s="62">
        <v>3</v>
      </c>
      <c r="I128" s="44"/>
      <c r="J128" s="65">
        <v>188.02392557290901</v>
      </c>
      <c r="K128" s="8">
        <f t="shared" si="1"/>
        <v>282.03588835936353</v>
      </c>
    </row>
    <row r="129" spans="1:11" x14ac:dyDescent="0.35">
      <c r="A129" s="62">
        <v>977285712</v>
      </c>
      <c r="B129" s="63" t="s">
        <v>414</v>
      </c>
      <c r="C129" s="62">
        <v>2020</v>
      </c>
      <c r="D129" s="62">
        <v>24</v>
      </c>
      <c r="E129" s="63" t="s">
        <v>20</v>
      </c>
      <c r="F129" s="62">
        <v>100</v>
      </c>
      <c r="G129" s="62">
        <v>100</v>
      </c>
      <c r="H129" s="62">
        <v>16</v>
      </c>
      <c r="I129" s="44"/>
      <c r="J129" s="65">
        <v>65.808373950518202</v>
      </c>
      <c r="K129" s="8">
        <f t="shared" si="1"/>
        <v>1052.9339832082912</v>
      </c>
    </row>
    <row r="130" spans="1:11" x14ac:dyDescent="0.35">
      <c r="A130" s="62">
        <v>977285712</v>
      </c>
      <c r="B130" s="63" t="s">
        <v>414</v>
      </c>
      <c r="C130" s="62">
        <v>2020</v>
      </c>
      <c r="D130" s="62">
        <v>66</v>
      </c>
      <c r="E130" s="63" t="s">
        <v>20</v>
      </c>
      <c r="F130" s="62">
        <v>100</v>
      </c>
      <c r="G130" s="62">
        <v>100</v>
      </c>
      <c r="H130" s="62">
        <v>5</v>
      </c>
      <c r="I130" s="44"/>
      <c r="J130" s="65">
        <v>188.02392557290901</v>
      </c>
      <c r="K130" s="8">
        <f t="shared" si="1"/>
        <v>940.11962786454501</v>
      </c>
    </row>
    <row r="131" spans="1:11" x14ac:dyDescent="0.35">
      <c r="A131" s="62">
        <v>979399901</v>
      </c>
      <c r="B131" s="63" t="s">
        <v>33</v>
      </c>
      <c r="C131" s="62">
        <v>2020</v>
      </c>
      <c r="D131" s="62">
        <v>66</v>
      </c>
      <c r="E131" s="63" t="s">
        <v>22</v>
      </c>
      <c r="F131" s="62">
        <v>50</v>
      </c>
      <c r="G131" s="62">
        <v>50</v>
      </c>
      <c r="H131" s="62">
        <v>1</v>
      </c>
      <c r="I131" s="44"/>
      <c r="J131" s="65">
        <v>94.011962786454603</v>
      </c>
      <c r="K131" s="8">
        <f t="shared" si="1"/>
        <v>47.005981393227302</v>
      </c>
    </row>
    <row r="132" spans="1:11" x14ac:dyDescent="0.35">
      <c r="A132" s="62">
        <v>979399901</v>
      </c>
      <c r="B132" s="63" t="s">
        <v>33</v>
      </c>
      <c r="C132" s="62">
        <v>2020</v>
      </c>
      <c r="D132" s="62">
        <v>24</v>
      </c>
      <c r="E132" s="63" t="s">
        <v>22</v>
      </c>
      <c r="F132" s="62">
        <v>100</v>
      </c>
      <c r="G132" s="62">
        <v>100</v>
      </c>
      <c r="H132" s="62">
        <v>31</v>
      </c>
      <c r="I132" s="44"/>
      <c r="J132" s="65">
        <v>32.904186975259101</v>
      </c>
      <c r="K132" s="8">
        <f t="shared" ref="K132:K195" si="2">(H132*0.5*(F132/100+G132/100))*J132</f>
        <v>1020.0297962330321</v>
      </c>
    </row>
    <row r="133" spans="1:11" x14ac:dyDescent="0.35">
      <c r="A133" s="62">
        <v>979399901</v>
      </c>
      <c r="B133" s="63" t="s">
        <v>33</v>
      </c>
      <c r="C133" s="62">
        <v>2020</v>
      </c>
      <c r="D133" s="62">
        <v>66</v>
      </c>
      <c r="E133" s="63" t="s">
        <v>22</v>
      </c>
      <c r="F133" s="62">
        <v>100</v>
      </c>
      <c r="G133" s="62">
        <v>100</v>
      </c>
      <c r="H133" s="62">
        <v>4</v>
      </c>
      <c r="I133" s="44"/>
      <c r="J133" s="65">
        <v>94.011962786454603</v>
      </c>
      <c r="K133" s="8">
        <f t="shared" si="2"/>
        <v>376.04785114581841</v>
      </c>
    </row>
    <row r="134" spans="1:11" x14ac:dyDescent="0.35">
      <c r="A134" s="62">
        <v>979399901</v>
      </c>
      <c r="B134" s="63" t="s">
        <v>33</v>
      </c>
      <c r="C134" s="62">
        <v>2020</v>
      </c>
      <c r="D134" s="62">
        <v>132</v>
      </c>
      <c r="E134" s="63" t="s">
        <v>22</v>
      </c>
      <c r="F134" s="62">
        <v>100</v>
      </c>
      <c r="G134" s="62">
        <v>100</v>
      </c>
      <c r="H134" s="62">
        <v>6</v>
      </c>
      <c r="I134" s="44"/>
      <c r="J134" s="65">
        <v>206.82631813020001</v>
      </c>
      <c r="K134" s="8">
        <f t="shared" si="2"/>
        <v>1240.9579087812001</v>
      </c>
    </row>
    <row r="135" spans="1:11" x14ac:dyDescent="0.35">
      <c r="A135" s="62">
        <v>923789324</v>
      </c>
      <c r="B135" s="63" t="s">
        <v>424</v>
      </c>
      <c r="C135" s="62">
        <v>2020</v>
      </c>
      <c r="D135" s="62">
        <v>24</v>
      </c>
      <c r="E135" s="63" t="s">
        <v>20</v>
      </c>
      <c r="F135" s="62">
        <v>100</v>
      </c>
      <c r="G135" s="62">
        <v>100</v>
      </c>
      <c r="H135" s="62">
        <v>1</v>
      </c>
      <c r="I135" s="44"/>
      <c r="J135" s="65">
        <v>65.808373950518202</v>
      </c>
      <c r="K135" s="8">
        <f t="shared" si="2"/>
        <v>65.808373950518202</v>
      </c>
    </row>
    <row r="136" spans="1:11" x14ac:dyDescent="0.35">
      <c r="A136" s="62">
        <v>913680294</v>
      </c>
      <c r="B136" s="63" t="s">
        <v>340</v>
      </c>
      <c r="C136" s="62">
        <v>2020</v>
      </c>
      <c r="D136" s="62">
        <v>66</v>
      </c>
      <c r="E136" s="63" t="s">
        <v>22</v>
      </c>
      <c r="F136" s="62">
        <v>100</v>
      </c>
      <c r="G136" s="62">
        <v>100</v>
      </c>
      <c r="H136" s="62">
        <v>1</v>
      </c>
      <c r="I136" s="44"/>
      <c r="J136" s="65">
        <v>94.011962786454603</v>
      </c>
      <c r="K136" s="8">
        <f t="shared" si="2"/>
        <v>94.011962786454603</v>
      </c>
    </row>
    <row r="137" spans="1:11" x14ac:dyDescent="0.35">
      <c r="A137" s="62">
        <v>923152601</v>
      </c>
      <c r="B137" s="63" t="s">
        <v>374</v>
      </c>
      <c r="C137" s="62">
        <v>2020</v>
      </c>
      <c r="D137" s="62">
        <v>24</v>
      </c>
      <c r="E137" s="63" t="s">
        <v>22</v>
      </c>
      <c r="F137" s="62">
        <v>100</v>
      </c>
      <c r="G137" s="62">
        <v>100</v>
      </c>
      <c r="H137" s="62">
        <v>55</v>
      </c>
      <c r="I137" s="44"/>
      <c r="J137" s="65">
        <v>32.904186975259101</v>
      </c>
      <c r="K137" s="8">
        <f t="shared" si="2"/>
        <v>1809.7302836392505</v>
      </c>
    </row>
    <row r="138" spans="1:11" x14ac:dyDescent="0.35">
      <c r="A138" s="62">
        <v>923152601</v>
      </c>
      <c r="B138" s="63" t="s">
        <v>374</v>
      </c>
      <c r="C138" s="62">
        <v>2020</v>
      </c>
      <c r="D138" s="62">
        <v>66</v>
      </c>
      <c r="E138" s="63" t="s">
        <v>22</v>
      </c>
      <c r="F138" s="62">
        <v>100</v>
      </c>
      <c r="G138" s="62">
        <v>100</v>
      </c>
      <c r="H138" s="62">
        <v>36</v>
      </c>
      <c r="I138" s="44"/>
      <c r="J138" s="65">
        <v>94.011962786454603</v>
      </c>
      <c r="K138" s="8">
        <f t="shared" si="2"/>
        <v>3384.4306603123659</v>
      </c>
    </row>
    <row r="139" spans="1:11" x14ac:dyDescent="0.35">
      <c r="A139" s="62">
        <v>923152601</v>
      </c>
      <c r="B139" s="63" t="s">
        <v>374</v>
      </c>
      <c r="C139" s="62">
        <v>2020</v>
      </c>
      <c r="D139" s="62">
        <v>132</v>
      </c>
      <c r="E139" s="63" t="s">
        <v>22</v>
      </c>
      <c r="F139" s="62">
        <v>100</v>
      </c>
      <c r="G139" s="62">
        <v>100</v>
      </c>
      <c r="H139" s="62">
        <v>7</v>
      </c>
      <c r="I139" s="44"/>
      <c r="J139" s="65">
        <v>206.82631813020001</v>
      </c>
      <c r="K139" s="8">
        <f t="shared" si="2"/>
        <v>1447.7842269114001</v>
      </c>
    </row>
    <row r="140" spans="1:11" x14ac:dyDescent="0.35">
      <c r="A140" s="62">
        <v>917424799</v>
      </c>
      <c r="B140" s="63" t="s">
        <v>375</v>
      </c>
      <c r="C140" s="62">
        <v>2020</v>
      </c>
      <c r="D140" s="62">
        <v>24</v>
      </c>
      <c r="E140" s="63" t="s">
        <v>20</v>
      </c>
      <c r="F140" s="62">
        <v>100</v>
      </c>
      <c r="G140" s="62">
        <v>100</v>
      </c>
      <c r="H140" s="62">
        <v>27</v>
      </c>
      <c r="I140" s="44"/>
      <c r="J140" s="65">
        <v>65.808373950518202</v>
      </c>
      <c r="K140" s="8">
        <f t="shared" si="2"/>
        <v>1776.8260966639914</v>
      </c>
    </row>
    <row r="141" spans="1:11" x14ac:dyDescent="0.35">
      <c r="A141" s="62">
        <v>917424799</v>
      </c>
      <c r="B141" s="63" t="s">
        <v>375</v>
      </c>
      <c r="C141" s="62">
        <v>2020</v>
      </c>
      <c r="D141" s="62">
        <v>132</v>
      </c>
      <c r="E141" s="63" t="s">
        <v>20</v>
      </c>
      <c r="F141" s="62">
        <v>100</v>
      </c>
      <c r="G141" s="62">
        <v>100</v>
      </c>
      <c r="H141" s="62">
        <v>20</v>
      </c>
      <c r="I141" s="44"/>
      <c r="J141" s="65">
        <v>413.65263626040002</v>
      </c>
      <c r="K141" s="8">
        <f t="shared" si="2"/>
        <v>8273.052725208001</v>
      </c>
    </row>
    <row r="142" spans="1:11" x14ac:dyDescent="0.35">
      <c r="A142" s="62">
        <v>917424799</v>
      </c>
      <c r="B142" s="63" t="s">
        <v>375</v>
      </c>
      <c r="C142" s="62">
        <v>2020</v>
      </c>
      <c r="D142" s="62">
        <v>24</v>
      </c>
      <c r="E142" s="63" t="s">
        <v>22</v>
      </c>
      <c r="F142" s="62">
        <v>100</v>
      </c>
      <c r="G142" s="62">
        <v>100</v>
      </c>
      <c r="H142" s="62">
        <v>97</v>
      </c>
      <c r="I142" s="44"/>
      <c r="J142" s="65">
        <v>32.904186975259101</v>
      </c>
      <c r="K142" s="8">
        <f t="shared" si="2"/>
        <v>3191.7061366001326</v>
      </c>
    </row>
    <row r="143" spans="1:11" x14ac:dyDescent="0.35">
      <c r="A143" s="62">
        <v>917424799</v>
      </c>
      <c r="B143" s="63" t="s">
        <v>375</v>
      </c>
      <c r="C143" s="62">
        <v>2020</v>
      </c>
      <c r="D143" s="62">
        <v>66</v>
      </c>
      <c r="E143" s="63" t="s">
        <v>22</v>
      </c>
      <c r="F143" s="62">
        <v>100</v>
      </c>
      <c r="G143" s="62">
        <v>100</v>
      </c>
      <c r="H143" s="62">
        <v>11</v>
      </c>
      <c r="I143" s="44"/>
      <c r="J143" s="65">
        <v>94.011962786454603</v>
      </c>
      <c r="K143" s="8">
        <f t="shared" si="2"/>
        <v>1034.1315906510006</v>
      </c>
    </row>
    <row r="144" spans="1:11" x14ac:dyDescent="0.35">
      <c r="A144" s="62">
        <v>917424799</v>
      </c>
      <c r="B144" s="63" t="s">
        <v>375</v>
      </c>
      <c r="C144" s="62">
        <v>2020</v>
      </c>
      <c r="D144" s="62">
        <v>132</v>
      </c>
      <c r="E144" s="63" t="s">
        <v>22</v>
      </c>
      <c r="F144" s="62">
        <v>100</v>
      </c>
      <c r="G144" s="62">
        <v>100</v>
      </c>
      <c r="H144" s="62">
        <v>39</v>
      </c>
      <c r="I144" s="44"/>
      <c r="J144" s="65">
        <v>206.82631813020001</v>
      </c>
      <c r="K144" s="8">
        <f t="shared" si="2"/>
        <v>8066.2264070778001</v>
      </c>
    </row>
    <row r="145" spans="1:11" x14ac:dyDescent="0.35">
      <c r="A145" s="62">
        <v>984882114</v>
      </c>
      <c r="B145" s="63" t="s">
        <v>376</v>
      </c>
      <c r="C145" s="62">
        <v>2020</v>
      </c>
      <c r="D145" s="62">
        <v>132</v>
      </c>
      <c r="E145" s="63" t="s">
        <v>20</v>
      </c>
      <c r="F145" s="62">
        <v>100</v>
      </c>
      <c r="G145" s="62">
        <v>100</v>
      </c>
      <c r="H145" s="62">
        <v>3</v>
      </c>
      <c r="I145" s="44"/>
      <c r="J145" s="65">
        <v>413.65263626040002</v>
      </c>
      <c r="K145" s="8">
        <f t="shared" si="2"/>
        <v>1240.9579087812001</v>
      </c>
    </row>
    <row r="146" spans="1:11" x14ac:dyDescent="0.35">
      <c r="A146" s="62">
        <v>984882114</v>
      </c>
      <c r="B146" s="63" t="s">
        <v>376</v>
      </c>
      <c r="C146" s="62">
        <v>2020</v>
      </c>
      <c r="D146" s="62">
        <v>5</v>
      </c>
      <c r="E146" s="63" t="s">
        <v>22</v>
      </c>
      <c r="F146" s="62">
        <v>100</v>
      </c>
      <c r="G146" s="62">
        <v>100</v>
      </c>
      <c r="H146" s="62">
        <v>1</v>
      </c>
      <c r="I146" s="44"/>
      <c r="J146" s="65">
        <v>32.904186975259101</v>
      </c>
      <c r="K146" s="8">
        <f t="shared" si="2"/>
        <v>32.904186975259101</v>
      </c>
    </row>
    <row r="147" spans="1:11" x14ac:dyDescent="0.35">
      <c r="A147" s="62">
        <v>984882114</v>
      </c>
      <c r="B147" s="63" t="s">
        <v>376</v>
      </c>
      <c r="C147" s="62">
        <v>2020</v>
      </c>
      <c r="D147" s="62">
        <v>24</v>
      </c>
      <c r="E147" s="63" t="s">
        <v>22</v>
      </c>
      <c r="F147" s="62">
        <v>100</v>
      </c>
      <c r="G147" s="62">
        <v>100</v>
      </c>
      <c r="H147" s="62">
        <v>95</v>
      </c>
      <c r="I147" s="44"/>
      <c r="J147" s="65">
        <v>32.904186975259101</v>
      </c>
      <c r="K147" s="8">
        <f t="shared" si="2"/>
        <v>3125.8977626496148</v>
      </c>
    </row>
    <row r="148" spans="1:11" x14ac:dyDescent="0.35">
      <c r="A148" s="62">
        <v>984882114</v>
      </c>
      <c r="B148" s="63" t="s">
        <v>376</v>
      </c>
      <c r="C148" s="62">
        <v>2020</v>
      </c>
      <c r="D148" s="62">
        <v>66</v>
      </c>
      <c r="E148" s="63" t="s">
        <v>22</v>
      </c>
      <c r="F148" s="62">
        <v>100</v>
      </c>
      <c r="G148" s="62">
        <v>100</v>
      </c>
      <c r="H148" s="62">
        <v>54</v>
      </c>
      <c r="I148" s="44"/>
      <c r="J148" s="65">
        <v>94.011962786454603</v>
      </c>
      <c r="K148" s="8">
        <f t="shared" si="2"/>
        <v>5076.6459904685489</v>
      </c>
    </row>
    <row r="149" spans="1:11" x14ac:dyDescent="0.35">
      <c r="A149" s="62">
        <v>984882114</v>
      </c>
      <c r="B149" s="63" t="s">
        <v>376</v>
      </c>
      <c r="C149" s="62">
        <v>2020</v>
      </c>
      <c r="D149" s="62">
        <v>132</v>
      </c>
      <c r="E149" s="63" t="s">
        <v>22</v>
      </c>
      <c r="F149" s="62">
        <v>100</v>
      </c>
      <c r="G149" s="62">
        <v>100</v>
      </c>
      <c r="H149" s="62">
        <v>10</v>
      </c>
      <c r="I149" s="44"/>
      <c r="J149" s="65">
        <v>206.82631813020001</v>
      </c>
      <c r="K149" s="8">
        <f t="shared" si="2"/>
        <v>2068.2631813020002</v>
      </c>
    </row>
    <row r="150" spans="1:11" x14ac:dyDescent="0.35">
      <c r="A150" s="62">
        <v>986347801</v>
      </c>
      <c r="B150" s="63" t="s">
        <v>34</v>
      </c>
      <c r="C150" s="62">
        <v>2020</v>
      </c>
      <c r="D150" s="62">
        <v>24</v>
      </c>
      <c r="E150" s="63" t="s">
        <v>20</v>
      </c>
      <c r="F150" s="62">
        <v>100</v>
      </c>
      <c r="G150" s="62">
        <v>100</v>
      </c>
      <c r="H150" s="62">
        <v>22</v>
      </c>
      <c r="I150" s="44"/>
      <c r="J150" s="65">
        <v>65.808373950518202</v>
      </c>
      <c r="K150" s="8">
        <f t="shared" si="2"/>
        <v>1447.7842269114005</v>
      </c>
    </row>
    <row r="151" spans="1:11" x14ac:dyDescent="0.35">
      <c r="A151" s="62">
        <v>986347801</v>
      </c>
      <c r="B151" s="63" t="s">
        <v>34</v>
      </c>
      <c r="C151" s="62">
        <v>2020</v>
      </c>
      <c r="D151" s="62">
        <v>132</v>
      </c>
      <c r="E151" s="63" t="s">
        <v>20</v>
      </c>
      <c r="F151" s="62">
        <v>100</v>
      </c>
      <c r="G151" s="62">
        <v>100</v>
      </c>
      <c r="H151" s="62">
        <v>16</v>
      </c>
      <c r="I151" s="44"/>
      <c r="J151" s="65">
        <v>413.65263626040002</v>
      </c>
      <c r="K151" s="8">
        <f t="shared" si="2"/>
        <v>6618.4421801664002</v>
      </c>
    </row>
    <row r="152" spans="1:11" x14ac:dyDescent="0.35">
      <c r="A152" s="62">
        <v>986347801</v>
      </c>
      <c r="B152" s="63" t="s">
        <v>34</v>
      </c>
      <c r="C152" s="62">
        <v>2020</v>
      </c>
      <c r="D152" s="62">
        <v>66</v>
      </c>
      <c r="E152" s="63" t="s">
        <v>22</v>
      </c>
      <c r="F152" s="62">
        <v>100</v>
      </c>
      <c r="G152" s="62">
        <v>75</v>
      </c>
      <c r="H152" s="62">
        <v>4</v>
      </c>
      <c r="I152" s="44"/>
      <c r="J152" s="65">
        <v>94.011962786454603</v>
      </c>
      <c r="K152" s="8">
        <f t="shared" si="2"/>
        <v>329.04186975259108</v>
      </c>
    </row>
    <row r="153" spans="1:11" x14ac:dyDescent="0.35">
      <c r="A153" s="62">
        <v>986347801</v>
      </c>
      <c r="B153" s="63" t="s">
        <v>34</v>
      </c>
      <c r="C153" s="62">
        <v>2020</v>
      </c>
      <c r="D153" s="62">
        <v>24</v>
      </c>
      <c r="E153" s="63" t="s">
        <v>22</v>
      </c>
      <c r="F153" s="62">
        <v>100</v>
      </c>
      <c r="G153" s="62">
        <v>85.7</v>
      </c>
      <c r="H153" s="62">
        <v>7</v>
      </c>
      <c r="I153" s="44"/>
      <c r="J153" s="65">
        <v>32.904186975259101</v>
      </c>
      <c r="K153" s="8">
        <f t="shared" si="2"/>
        <v>213.86076324569655</v>
      </c>
    </row>
    <row r="154" spans="1:11" x14ac:dyDescent="0.35">
      <c r="A154" s="62">
        <v>986347801</v>
      </c>
      <c r="B154" s="63" t="s">
        <v>34</v>
      </c>
      <c r="C154" s="62">
        <v>2020</v>
      </c>
      <c r="D154" s="62">
        <v>24</v>
      </c>
      <c r="E154" s="63" t="s">
        <v>22</v>
      </c>
      <c r="F154" s="62">
        <v>100</v>
      </c>
      <c r="G154" s="62">
        <v>100</v>
      </c>
      <c r="H154" s="62">
        <v>30</v>
      </c>
      <c r="I154" s="44"/>
      <c r="J154" s="65">
        <v>32.904186975259101</v>
      </c>
      <c r="K154" s="8">
        <f t="shared" si="2"/>
        <v>987.12560925777302</v>
      </c>
    </row>
    <row r="155" spans="1:11" x14ac:dyDescent="0.35">
      <c r="A155" s="62">
        <v>986347801</v>
      </c>
      <c r="B155" s="63" t="s">
        <v>34</v>
      </c>
      <c r="C155" s="62">
        <v>2020</v>
      </c>
      <c r="D155" s="62">
        <v>66</v>
      </c>
      <c r="E155" s="63" t="s">
        <v>22</v>
      </c>
      <c r="F155" s="62">
        <v>100</v>
      </c>
      <c r="G155" s="62">
        <v>100</v>
      </c>
      <c r="H155" s="62">
        <v>5</v>
      </c>
      <c r="I155" s="44"/>
      <c r="J155" s="65">
        <v>94.011962786454603</v>
      </c>
      <c r="K155" s="8">
        <f t="shared" si="2"/>
        <v>470.05981393227302</v>
      </c>
    </row>
    <row r="156" spans="1:11" x14ac:dyDescent="0.35">
      <c r="A156" s="62">
        <v>938260494</v>
      </c>
      <c r="B156" s="63" t="s">
        <v>35</v>
      </c>
      <c r="C156" s="62">
        <v>2020</v>
      </c>
      <c r="D156" s="62">
        <v>66</v>
      </c>
      <c r="E156" s="63" t="s">
        <v>20</v>
      </c>
      <c r="F156" s="62">
        <v>100</v>
      </c>
      <c r="G156" s="62">
        <v>100</v>
      </c>
      <c r="H156" s="62">
        <v>4</v>
      </c>
      <c r="I156" s="44"/>
      <c r="J156" s="65">
        <v>188.02392557290901</v>
      </c>
      <c r="K156" s="8">
        <f t="shared" si="2"/>
        <v>752.09570229163603</v>
      </c>
    </row>
    <row r="157" spans="1:11" x14ac:dyDescent="0.35">
      <c r="A157" s="62">
        <v>938260494</v>
      </c>
      <c r="B157" s="63" t="s">
        <v>35</v>
      </c>
      <c r="C157" s="62">
        <v>2020</v>
      </c>
      <c r="D157" s="62">
        <v>24</v>
      </c>
      <c r="E157" s="63" t="s">
        <v>22</v>
      </c>
      <c r="F157" s="62">
        <v>100</v>
      </c>
      <c r="G157" s="62">
        <v>100</v>
      </c>
      <c r="H157" s="62">
        <v>5</v>
      </c>
      <c r="I157" s="44"/>
      <c r="J157" s="65">
        <v>32.904186975259101</v>
      </c>
      <c r="K157" s="8">
        <f t="shared" si="2"/>
        <v>164.52093487629551</v>
      </c>
    </row>
    <row r="158" spans="1:11" x14ac:dyDescent="0.35">
      <c r="A158" s="62">
        <v>938260494</v>
      </c>
      <c r="B158" s="63" t="s">
        <v>35</v>
      </c>
      <c r="C158" s="62">
        <v>2020</v>
      </c>
      <c r="D158" s="62">
        <v>66</v>
      </c>
      <c r="E158" s="63" t="s">
        <v>22</v>
      </c>
      <c r="F158" s="62">
        <v>100</v>
      </c>
      <c r="G158" s="62">
        <v>100</v>
      </c>
      <c r="H158" s="62">
        <v>3</v>
      </c>
      <c r="I158" s="44"/>
      <c r="J158" s="65">
        <v>94.011962786454603</v>
      </c>
      <c r="K158" s="8">
        <f t="shared" si="2"/>
        <v>282.03588835936381</v>
      </c>
    </row>
    <row r="159" spans="1:11" x14ac:dyDescent="0.35">
      <c r="A159" s="62">
        <v>924527994</v>
      </c>
      <c r="B159" s="63" t="s">
        <v>377</v>
      </c>
      <c r="C159" s="62">
        <v>2020</v>
      </c>
      <c r="D159" s="62">
        <v>24</v>
      </c>
      <c r="E159" s="63" t="s">
        <v>20</v>
      </c>
      <c r="F159" s="62">
        <v>50</v>
      </c>
      <c r="G159" s="62">
        <v>50</v>
      </c>
      <c r="H159" s="62">
        <v>4</v>
      </c>
      <c r="I159" s="44"/>
      <c r="J159" s="65">
        <v>65.808373950518202</v>
      </c>
      <c r="K159" s="8">
        <f t="shared" si="2"/>
        <v>131.6167479010364</v>
      </c>
    </row>
    <row r="160" spans="1:11" x14ac:dyDescent="0.35">
      <c r="A160" s="62">
        <v>924527994</v>
      </c>
      <c r="B160" s="63" t="s">
        <v>377</v>
      </c>
      <c r="C160" s="62">
        <v>2020</v>
      </c>
      <c r="D160" s="62">
        <v>24</v>
      </c>
      <c r="E160" s="63" t="s">
        <v>22</v>
      </c>
      <c r="F160" s="62">
        <v>50</v>
      </c>
      <c r="G160" s="62">
        <v>50</v>
      </c>
      <c r="H160" s="62">
        <v>2</v>
      </c>
      <c r="I160" s="44"/>
      <c r="J160" s="65">
        <v>32.904186975259101</v>
      </c>
      <c r="K160" s="8">
        <f t="shared" si="2"/>
        <v>32.904186975259101</v>
      </c>
    </row>
    <row r="161" spans="1:11" x14ac:dyDescent="0.35">
      <c r="A161" s="62">
        <v>924527994</v>
      </c>
      <c r="B161" s="63" t="s">
        <v>377</v>
      </c>
      <c r="C161" s="62">
        <v>2020</v>
      </c>
      <c r="D161" s="62">
        <v>24</v>
      </c>
      <c r="E161" s="63" t="s">
        <v>22</v>
      </c>
      <c r="F161" s="62">
        <v>100</v>
      </c>
      <c r="G161" s="62">
        <v>100</v>
      </c>
      <c r="H161" s="62">
        <v>6</v>
      </c>
      <c r="I161" s="44"/>
      <c r="J161" s="65">
        <v>32.904186975259101</v>
      </c>
      <c r="K161" s="8">
        <f t="shared" si="2"/>
        <v>197.42512185155459</v>
      </c>
    </row>
    <row r="162" spans="1:11" x14ac:dyDescent="0.35">
      <c r="A162" s="62">
        <v>924527994</v>
      </c>
      <c r="B162" s="63" t="s">
        <v>377</v>
      </c>
      <c r="C162" s="62">
        <v>2020</v>
      </c>
      <c r="D162" s="62">
        <v>66</v>
      </c>
      <c r="E162" s="63" t="s">
        <v>22</v>
      </c>
      <c r="F162" s="62">
        <v>100</v>
      </c>
      <c r="G162" s="62">
        <v>100</v>
      </c>
      <c r="H162" s="62">
        <v>4</v>
      </c>
      <c r="I162" s="44"/>
      <c r="J162" s="65">
        <v>94.011962786454603</v>
      </c>
      <c r="K162" s="8">
        <f t="shared" si="2"/>
        <v>376.04785114581841</v>
      </c>
    </row>
    <row r="163" spans="1:11" x14ac:dyDescent="0.35">
      <c r="A163" s="62">
        <v>980038408</v>
      </c>
      <c r="B163" s="63" t="s">
        <v>36</v>
      </c>
      <c r="C163" s="62">
        <v>2020</v>
      </c>
      <c r="D163" s="62">
        <v>24</v>
      </c>
      <c r="E163" s="63" t="s">
        <v>20</v>
      </c>
      <c r="F163" s="62">
        <v>100</v>
      </c>
      <c r="G163" s="62">
        <v>100</v>
      </c>
      <c r="H163" s="62">
        <v>312</v>
      </c>
      <c r="I163" s="44"/>
      <c r="J163" s="65">
        <v>65.808373950518202</v>
      </c>
      <c r="K163" s="8">
        <f t="shared" si="2"/>
        <v>20532.21267256168</v>
      </c>
    </row>
    <row r="164" spans="1:11" x14ac:dyDescent="0.35">
      <c r="A164" s="62">
        <v>980038408</v>
      </c>
      <c r="B164" s="63" t="s">
        <v>36</v>
      </c>
      <c r="C164" s="62">
        <v>2020</v>
      </c>
      <c r="D164" s="62">
        <v>66</v>
      </c>
      <c r="E164" s="63" t="s">
        <v>20</v>
      </c>
      <c r="F164" s="62">
        <v>100</v>
      </c>
      <c r="G164" s="62">
        <v>100</v>
      </c>
      <c r="H164" s="62">
        <v>178</v>
      </c>
      <c r="I164" s="44"/>
      <c r="J164" s="65">
        <v>188.02392557290901</v>
      </c>
      <c r="K164" s="8">
        <f t="shared" si="2"/>
        <v>33468.258751977803</v>
      </c>
    </row>
    <row r="165" spans="1:11" x14ac:dyDescent="0.35">
      <c r="A165" s="62">
        <v>980038408</v>
      </c>
      <c r="B165" s="63" t="s">
        <v>36</v>
      </c>
      <c r="C165" s="62">
        <v>2020</v>
      </c>
      <c r="D165" s="62">
        <v>132</v>
      </c>
      <c r="E165" s="63" t="s">
        <v>20</v>
      </c>
      <c r="F165" s="62">
        <v>100</v>
      </c>
      <c r="G165" s="62">
        <v>100</v>
      </c>
      <c r="H165" s="62">
        <v>28</v>
      </c>
      <c r="I165" s="44"/>
      <c r="J165" s="65">
        <v>413.65263626040002</v>
      </c>
      <c r="K165" s="8">
        <f t="shared" si="2"/>
        <v>11582.273815291201</v>
      </c>
    </row>
    <row r="166" spans="1:11" x14ac:dyDescent="0.35">
      <c r="A166" s="62">
        <v>980038408</v>
      </c>
      <c r="B166" s="63" t="s">
        <v>36</v>
      </c>
      <c r="C166" s="62">
        <v>2020</v>
      </c>
      <c r="D166" s="62">
        <v>24</v>
      </c>
      <c r="E166" s="63" t="s">
        <v>22</v>
      </c>
      <c r="F166" s="62">
        <v>100</v>
      </c>
      <c r="G166" s="62">
        <v>100</v>
      </c>
      <c r="H166" s="62">
        <v>152</v>
      </c>
      <c r="I166" s="44"/>
      <c r="J166" s="65">
        <v>32.904186975259101</v>
      </c>
      <c r="K166" s="8">
        <f t="shared" si="2"/>
        <v>5001.4364202393836</v>
      </c>
    </row>
    <row r="167" spans="1:11" x14ac:dyDescent="0.35">
      <c r="A167" s="62">
        <v>980038408</v>
      </c>
      <c r="B167" s="63" t="s">
        <v>36</v>
      </c>
      <c r="C167" s="62">
        <v>2020</v>
      </c>
      <c r="D167" s="62">
        <v>66</v>
      </c>
      <c r="E167" s="63" t="s">
        <v>22</v>
      </c>
      <c r="F167" s="62">
        <v>100</v>
      </c>
      <c r="G167" s="62">
        <v>100</v>
      </c>
      <c r="H167" s="62">
        <v>70</v>
      </c>
      <c r="I167" s="44"/>
      <c r="J167" s="65">
        <v>94.011962786454603</v>
      </c>
      <c r="K167" s="8">
        <f t="shared" si="2"/>
        <v>6580.8373950518226</v>
      </c>
    </row>
    <row r="168" spans="1:11" x14ac:dyDescent="0.35">
      <c r="A168" s="62">
        <v>980038408</v>
      </c>
      <c r="B168" s="63" t="s">
        <v>36</v>
      </c>
      <c r="C168" s="62">
        <v>2020</v>
      </c>
      <c r="D168" s="62">
        <v>132</v>
      </c>
      <c r="E168" s="63" t="s">
        <v>22</v>
      </c>
      <c r="F168" s="62">
        <v>100</v>
      </c>
      <c r="G168" s="62">
        <v>100</v>
      </c>
      <c r="H168" s="62">
        <v>18</v>
      </c>
      <c r="I168" s="44"/>
      <c r="J168" s="65">
        <v>206.82631813020001</v>
      </c>
      <c r="K168" s="8">
        <f t="shared" si="2"/>
        <v>3722.8737263436001</v>
      </c>
    </row>
    <row r="169" spans="1:11" x14ac:dyDescent="0.35">
      <c r="A169" s="62">
        <v>925174343</v>
      </c>
      <c r="B169" s="63" t="s">
        <v>378</v>
      </c>
      <c r="C169" s="62">
        <v>2020</v>
      </c>
      <c r="D169" s="62">
        <v>24</v>
      </c>
      <c r="E169" s="63" t="s">
        <v>22</v>
      </c>
      <c r="F169" s="62">
        <v>100</v>
      </c>
      <c r="G169" s="62">
        <v>100</v>
      </c>
      <c r="H169" s="62">
        <v>9</v>
      </c>
      <c r="I169" s="44"/>
      <c r="J169" s="65">
        <v>32.904186975259101</v>
      </c>
      <c r="K169" s="8">
        <f t="shared" si="2"/>
        <v>296.13768277733192</v>
      </c>
    </row>
    <row r="170" spans="1:11" x14ac:dyDescent="0.35">
      <c r="A170" s="62">
        <v>925174343</v>
      </c>
      <c r="B170" s="63" t="s">
        <v>378</v>
      </c>
      <c r="C170" s="62">
        <v>2020</v>
      </c>
      <c r="D170" s="62">
        <v>66</v>
      </c>
      <c r="E170" s="63" t="s">
        <v>22</v>
      </c>
      <c r="F170" s="62">
        <v>100</v>
      </c>
      <c r="G170" s="62">
        <v>100</v>
      </c>
      <c r="H170" s="62">
        <v>7</v>
      </c>
      <c r="I170" s="44"/>
      <c r="J170" s="65">
        <v>94.011962786454603</v>
      </c>
      <c r="K170" s="8">
        <f t="shared" si="2"/>
        <v>658.08373950518217</v>
      </c>
    </row>
    <row r="171" spans="1:11" x14ac:dyDescent="0.35">
      <c r="A171" s="62">
        <v>925174343</v>
      </c>
      <c r="B171" s="63" t="s">
        <v>378</v>
      </c>
      <c r="C171" s="62">
        <v>2020</v>
      </c>
      <c r="D171" s="62">
        <v>300</v>
      </c>
      <c r="E171" s="63" t="s">
        <v>22</v>
      </c>
      <c r="F171" s="62">
        <v>100</v>
      </c>
      <c r="G171" s="62">
        <v>100</v>
      </c>
      <c r="H171" s="62">
        <v>1</v>
      </c>
      <c r="I171" s="44"/>
      <c r="J171" s="65">
        <v>564.07177671872796</v>
      </c>
      <c r="K171" s="8">
        <f t="shared" si="2"/>
        <v>564.07177671872796</v>
      </c>
    </row>
    <row r="172" spans="1:11" x14ac:dyDescent="0.35">
      <c r="A172" s="62">
        <v>919173122</v>
      </c>
      <c r="B172" s="63" t="s">
        <v>415</v>
      </c>
      <c r="C172" s="62">
        <v>2020</v>
      </c>
      <c r="D172" s="62">
        <v>24</v>
      </c>
      <c r="E172" s="63" t="s">
        <v>22</v>
      </c>
      <c r="F172" s="62">
        <v>100</v>
      </c>
      <c r="G172" s="62">
        <v>100</v>
      </c>
      <c r="H172" s="62">
        <v>4</v>
      </c>
      <c r="I172" s="44"/>
      <c r="J172" s="65">
        <v>32.904186975259101</v>
      </c>
      <c r="K172" s="8">
        <f t="shared" si="2"/>
        <v>131.6167479010364</v>
      </c>
    </row>
    <row r="173" spans="1:11" x14ac:dyDescent="0.35">
      <c r="A173" s="62">
        <v>919173122</v>
      </c>
      <c r="B173" s="63" t="s">
        <v>415</v>
      </c>
      <c r="C173" s="62">
        <v>2020</v>
      </c>
      <c r="D173" s="62">
        <v>132</v>
      </c>
      <c r="E173" s="63" t="s">
        <v>22</v>
      </c>
      <c r="F173" s="62">
        <v>100</v>
      </c>
      <c r="G173" s="62">
        <v>100</v>
      </c>
      <c r="H173" s="62">
        <v>1</v>
      </c>
      <c r="I173" s="44"/>
      <c r="J173" s="65">
        <v>206.82631813020001</v>
      </c>
      <c r="K173" s="8">
        <f t="shared" si="2"/>
        <v>206.82631813020001</v>
      </c>
    </row>
    <row r="174" spans="1:11" x14ac:dyDescent="0.35">
      <c r="A174" s="62">
        <v>917856222</v>
      </c>
      <c r="B174" s="63" t="s">
        <v>338</v>
      </c>
      <c r="C174" s="62">
        <v>2020</v>
      </c>
      <c r="D174" s="62">
        <v>24</v>
      </c>
      <c r="E174" s="63" t="s">
        <v>20</v>
      </c>
      <c r="F174" s="62">
        <v>100</v>
      </c>
      <c r="G174" s="62">
        <v>100</v>
      </c>
      <c r="H174" s="62">
        <v>7</v>
      </c>
      <c r="I174" s="44"/>
      <c r="J174" s="65">
        <v>65.808373950518202</v>
      </c>
      <c r="K174" s="8">
        <f t="shared" si="2"/>
        <v>460.6586176536274</v>
      </c>
    </row>
    <row r="175" spans="1:11" x14ac:dyDescent="0.35">
      <c r="A175" s="62">
        <v>917856222</v>
      </c>
      <c r="B175" s="63" t="s">
        <v>338</v>
      </c>
      <c r="C175" s="62">
        <v>2020</v>
      </c>
      <c r="D175" s="62">
        <v>24</v>
      </c>
      <c r="E175" s="63" t="s">
        <v>22</v>
      </c>
      <c r="F175" s="62">
        <v>100</v>
      </c>
      <c r="G175" s="62">
        <v>100</v>
      </c>
      <c r="H175" s="62">
        <v>19</v>
      </c>
      <c r="I175" s="44"/>
      <c r="J175" s="65">
        <v>32.904186975259101</v>
      </c>
      <c r="K175" s="8">
        <f t="shared" si="2"/>
        <v>625.17955252992294</v>
      </c>
    </row>
    <row r="176" spans="1:11" x14ac:dyDescent="0.35">
      <c r="A176" s="62">
        <v>917856222</v>
      </c>
      <c r="B176" s="63" t="s">
        <v>338</v>
      </c>
      <c r="C176" s="62">
        <v>2020</v>
      </c>
      <c r="D176" s="62">
        <v>66</v>
      </c>
      <c r="E176" s="63" t="s">
        <v>22</v>
      </c>
      <c r="F176" s="62">
        <v>100</v>
      </c>
      <c r="G176" s="62">
        <v>100</v>
      </c>
      <c r="H176" s="62">
        <v>9</v>
      </c>
      <c r="I176" s="44"/>
      <c r="J176" s="65">
        <v>94.011962786454603</v>
      </c>
      <c r="K176" s="8">
        <f t="shared" si="2"/>
        <v>846.10766507809149</v>
      </c>
    </row>
    <row r="177" spans="1:11" x14ac:dyDescent="0.35">
      <c r="A177" s="62">
        <v>917856222</v>
      </c>
      <c r="B177" s="63" t="s">
        <v>338</v>
      </c>
      <c r="C177" s="62">
        <v>2020</v>
      </c>
      <c r="D177" s="62">
        <v>132</v>
      </c>
      <c r="E177" s="63" t="s">
        <v>22</v>
      </c>
      <c r="F177" s="62">
        <v>100</v>
      </c>
      <c r="G177" s="62">
        <v>100</v>
      </c>
      <c r="H177" s="62">
        <v>1</v>
      </c>
      <c r="I177" s="44"/>
      <c r="J177" s="65">
        <v>206.82631813020001</v>
      </c>
      <c r="K177" s="8">
        <f t="shared" si="2"/>
        <v>206.82631813020001</v>
      </c>
    </row>
    <row r="178" spans="1:11" x14ac:dyDescent="0.35">
      <c r="A178" s="62">
        <v>925549738</v>
      </c>
      <c r="B178" s="63" t="s">
        <v>416</v>
      </c>
      <c r="C178" s="62">
        <v>2020</v>
      </c>
      <c r="D178" s="62">
        <v>24</v>
      </c>
      <c r="E178" s="63" t="s">
        <v>22</v>
      </c>
      <c r="F178" s="62">
        <v>100</v>
      </c>
      <c r="G178" s="62">
        <v>100</v>
      </c>
      <c r="H178" s="62">
        <v>30</v>
      </c>
      <c r="I178" s="44"/>
      <c r="J178" s="65">
        <v>32.904186975259101</v>
      </c>
      <c r="K178" s="8">
        <f t="shared" si="2"/>
        <v>987.12560925777302</v>
      </c>
    </row>
    <row r="179" spans="1:11" x14ac:dyDescent="0.35">
      <c r="A179" s="62">
        <v>925549738</v>
      </c>
      <c r="B179" s="63" t="s">
        <v>416</v>
      </c>
      <c r="C179" s="62">
        <v>2020</v>
      </c>
      <c r="D179" s="62">
        <v>66</v>
      </c>
      <c r="E179" s="63" t="s">
        <v>22</v>
      </c>
      <c r="F179" s="62">
        <v>100</v>
      </c>
      <c r="G179" s="62">
        <v>100</v>
      </c>
      <c r="H179" s="62">
        <v>5</v>
      </c>
      <c r="I179" s="44"/>
      <c r="J179" s="65">
        <v>94.011962786454603</v>
      </c>
      <c r="K179" s="8">
        <f t="shared" si="2"/>
        <v>470.05981393227302</v>
      </c>
    </row>
    <row r="180" spans="1:11" x14ac:dyDescent="0.35">
      <c r="A180" s="62">
        <v>921025610</v>
      </c>
      <c r="B180" s="63" t="s">
        <v>379</v>
      </c>
      <c r="C180" s="62">
        <v>2020</v>
      </c>
      <c r="D180" s="62">
        <v>24</v>
      </c>
      <c r="E180" s="63" t="s">
        <v>20</v>
      </c>
      <c r="F180" s="62">
        <v>100</v>
      </c>
      <c r="G180" s="62">
        <v>100</v>
      </c>
      <c r="H180" s="62">
        <v>23</v>
      </c>
      <c r="I180" s="44"/>
      <c r="J180" s="65">
        <v>65.808373950518202</v>
      </c>
      <c r="K180" s="8">
        <f t="shared" si="2"/>
        <v>1513.5926008619188</v>
      </c>
    </row>
    <row r="181" spans="1:11" x14ac:dyDescent="0.35">
      <c r="A181" s="62">
        <v>921025610</v>
      </c>
      <c r="B181" s="63" t="s">
        <v>379</v>
      </c>
      <c r="C181" s="62">
        <v>2020</v>
      </c>
      <c r="D181" s="62">
        <v>132</v>
      </c>
      <c r="E181" s="63" t="s">
        <v>20</v>
      </c>
      <c r="F181" s="62">
        <v>100</v>
      </c>
      <c r="G181" s="62">
        <v>100</v>
      </c>
      <c r="H181" s="62">
        <v>16</v>
      </c>
      <c r="I181" s="44"/>
      <c r="J181" s="65">
        <v>413.65263626040002</v>
      </c>
      <c r="K181" s="8">
        <f t="shared" si="2"/>
        <v>6618.4421801664002</v>
      </c>
    </row>
    <row r="182" spans="1:11" x14ac:dyDescent="0.35">
      <c r="A182" s="62">
        <v>921025610</v>
      </c>
      <c r="B182" s="63" t="s">
        <v>379</v>
      </c>
      <c r="C182" s="62">
        <v>2020</v>
      </c>
      <c r="D182" s="62">
        <v>24</v>
      </c>
      <c r="E182" s="63" t="s">
        <v>22</v>
      </c>
      <c r="F182" s="62">
        <v>100</v>
      </c>
      <c r="G182" s="62">
        <v>100</v>
      </c>
      <c r="H182" s="62">
        <v>6</v>
      </c>
      <c r="I182" s="44"/>
      <c r="J182" s="65">
        <v>32.904186975259101</v>
      </c>
      <c r="K182" s="8">
        <f t="shared" si="2"/>
        <v>197.42512185155459</v>
      </c>
    </row>
    <row r="183" spans="1:11" x14ac:dyDescent="0.35">
      <c r="A183" s="62">
        <v>921025610</v>
      </c>
      <c r="B183" s="63" t="s">
        <v>379</v>
      </c>
      <c r="C183" s="62">
        <v>2020</v>
      </c>
      <c r="D183" s="62">
        <v>132</v>
      </c>
      <c r="E183" s="63" t="s">
        <v>22</v>
      </c>
      <c r="F183" s="62">
        <v>100</v>
      </c>
      <c r="G183" s="62">
        <v>100</v>
      </c>
      <c r="H183" s="62">
        <v>2</v>
      </c>
      <c r="I183" s="44"/>
      <c r="J183" s="65">
        <v>206.82631813020001</v>
      </c>
      <c r="K183" s="8">
        <f t="shared" si="2"/>
        <v>413.65263626040002</v>
      </c>
    </row>
    <row r="184" spans="1:11" x14ac:dyDescent="0.35">
      <c r="A184" s="62">
        <v>912631532</v>
      </c>
      <c r="B184" s="63" t="s">
        <v>37</v>
      </c>
      <c r="C184" s="62">
        <v>2020</v>
      </c>
      <c r="D184" s="62">
        <v>24</v>
      </c>
      <c r="E184" s="63" t="s">
        <v>20</v>
      </c>
      <c r="F184" s="62">
        <v>100</v>
      </c>
      <c r="G184" s="62">
        <v>100</v>
      </c>
      <c r="H184" s="62">
        <v>100</v>
      </c>
      <c r="I184" s="44"/>
      <c r="J184" s="65">
        <v>65.808373950518202</v>
      </c>
      <c r="K184" s="8">
        <f t="shared" si="2"/>
        <v>6580.8373950518198</v>
      </c>
    </row>
    <row r="185" spans="1:11" x14ac:dyDescent="0.35">
      <c r="A185" s="62">
        <v>912631532</v>
      </c>
      <c r="B185" s="63" t="s">
        <v>37</v>
      </c>
      <c r="C185" s="62">
        <v>2020</v>
      </c>
      <c r="D185" s="62">
        <v>66</v>
      </c>
      <c r="E185" s="63" t="s">
        <v>20</v>
      </c>
      <c r="F185" s="62">
        <v>100</v>
      </c>
      <c r="G185" s="62">
        <v>100</v>
      </c>
      <c r="H185" s="62">
        <v>6</v>
      </c>
      <c r="I185" s="44"/>
      <c r="J185" s="65">
        <v>188.02392557290901</v>
      </c>
      <c r="K185" s="8">
        <f t="shared" si="2"/>
        <v>1128.1435534374541</v>
      </c>
    </row>
    <row r="186" spans="1:11" x14ac:dyDescent="0.35">
      <c r="A186" s="62">
        <v>912631532</v>
      </c>
      <c r="B186" s="63" t="s">
        <v>37</v>
      </c>
      <c r="C186" s="62">
        <v>2020</v>
      </c>
      <c r="D186" s="62">
        <v>132</v>
      </c>
      <c r="E186" s="63" t="s">
        <v>20</v>
      </c>
      <c r="F186" s="62">
        <v>100</v>
      </c>
      <c r="G186" s="62">
        <v>100</v>
      </c>
      <c r="H186" s="62">
        <v>33</v>
      </c>
      <c r="I186" s="44"/>
      <c r="J186" s="65">
        <v>413.65263626040002</v>
      </c>
      <c r="K186" s="8">
        <f t="shared" si="2"/>
        <v>13650.5369965932</v>
      </c>
    </row>
    <row r="187" spans="1:11" x14ac:dyDescent="0.35">
      <c r="A187" s="62">
        <v>912631532</v>
      </c>
      <c r="B187" s="63" t="s">
        <v>37</v>
      </c>
      <c r="C187" s="62">
        <v>2020</v>
      </c>
      <c r="D187" s="62">
        <v>24</v>
      </c>
      <c r="E187" s="63" t="s">
        <v>22</v>
      </c>
      <c r="F187" s="62">
        <v>100</v>
      </c>
      <c r="G187" s="62">
        <v>100</v>
      </c>
      <c r="H187" s="62">
        <v>99</v>
      </c>
      <c r="I187" s="44"/>
      <c r="J187" s="65">
        <v>32.904186975259101</v>
      </c>
      <c r="K187" s="8">
        <f t="shared" si="2"/>
        <v>3257.5145105506508</v>
      </c>
    </row>
    <row r="188" spans="1:11" x14ac:dyDescent="0.35">
      <c r="A188" s="62">
        <v>912631532</v>
      </c>
      <c r="B188" s="63" t="s">
        <v>37</v>
      </c>
      <c r="C188" s="62">
        <v>2020</v>
      </c>
      <c r="D188" s="62">
        <v>66</v>
      </c>
      <c r="E188" s="63" t="s">
        <v>22</v>
      </c>
      <c r="F188" s="62">
        <v>100</v>
      </c>
      <c r="G188" s="62">
        <v>100</v>
      </c>
      <c r="H188" s="62">
        <v>40</v>
      </c>
      <c r="I188" s="44"/>
      <c r="J188" s="65">
        <v>94.011962786454603</v>
      </c>
      <c r="K188" s="8">
        <f t="shared" si="2"/>
        <v>3760.4785114581841</v>
      </c>
    </row>
    <row r="189" spans="1:11" x14ac:dyDescent="0.35">
      <c r="A189" s="62">
        <v>912631532</v>
      </c>
      <c r="B189" s="63" t="s">
        <v>37</v>
      </c>
      <c r="C189" s="62">
        <v>2020</v>
      </c>
      <c r="D189" s="62">
        <v>132</v>
      </c>
      <c r="E189" s="63" t="s">
        <v>22</v>
      </c>
      <c r="F189" s="62">
        <v>100</v>
      </c>
      <c r="G189" s="62">
        <v>100</v>
      </c>
      <c r="H189" s="62">
        <v>29</v>
      </c>
      <c r="I189" s="44"/>
      <c r="J189" s="65">
        <v>206.82631813020001</v>
      </c>
      <c r="K189" s="8">
        <f t="shared" si="2"/>
        <v>5997.9632257758003</v>
      </c>
    </row>
    <row r="190" spans="1:11" x14ac:dyDescent="0.35">
      <c r="A190" s="62">
        <v>960684737</v>
      </c>
      <c r="B190" s="63" t="s">
        <v>380</v>
      </c>
      <c r="C190" s="62">
        <v>2020</v>
      </c>
      <c r="D190" s="62">
        <v>24</v>
      </c>
      <c r="E190" s="63" t="s">
        <v>20</v>
      </c>
      <c r="F190" s="62">
        <v>100</v>
      </c>
      <c r="G190" s="62">
        <v>100</v>
      </c>
      <c r="H190" s="62">
        <v>56</v>
      </c>
      <c r="I190" s="44"/>
      <c r="J190" s="65">
        <v>65.808373950518202</v>
      </c>
      <c r="K190" s="8">
        <f t="shared" si="2"/>
        <v>3685.2689412290192</v>
      </c>
    </row>
    <row r="191" spans="1:11" x14ac:dyDescent="0.35">
      <c r="A191" s="62">
        <v>960684737</v>
      </c>
      <c r="B191" s="63" t="s">
        <v>380</v>
      </c>
      <c r="C191" s="62">
        <v>2020</v>
      </c>
      <c r="D191" s="62">
        <v>132</v>
      </c>
      <c r="E191" s="63" t="s">
        <v>20</v>
      </c>
      <c r="F191" s="62">
        <v>100</v>
      </c>
      <c r="G191" s="62">
        <v>100</v>
      </c>
      <c r="H191" s="62">
        <v>9</v>
      </c>
      <c r="I191" s="44"/>
      <c r="J191" s="65">
        <v>413.65263626040002</v>
      </c>
      <c r="K191" s="8">
        <f t="shared" si="2"/>
        <v>3722.8737263436001</v>
      </c>
    </row>
    <row r="192" spans="1:11" x14ac:dyDescent="0.35">
      <c r="A192" s="62">
        <v>960684737</v>
      </c>
      <c r="B192" s="63" t="s">
        <v>380</v>
      </c>
      <c r="C192" s="62">
        <v>2020</v>
      </c>
      <c r="D192" s="62">
        <v>24</v>
      </c>
      <c r="E192" s="63" t="s">
        <v>22</v>
      </c>
      <c r="F192" s="62">
        <v>100</v>
      </c>
      <c r="G192" s="62">
        <v>100</v>
      </c>
      <c r="H192" s="62">
        <v>37</v>
      </c>
      <c r="I192" s="44"/>
      <c r="J192" s="65">
        <v>32.904186975259101</v>
      </c>
      <c r="K192" s="8">
        <f t="shared" si="2"/>
        <v>1217.4549180845868</v>
      </c>
    </row>
    <row r="193" spans="1:11" x14ac:dyDescent="0.35">
      <c r="A193" s="62">
        <v>960684737</v>
      </c>
      <c r="B193" s="63" t="s">
        <v>380</v>
      </c>
      <c r="C193" s="62">
        <v>2020</v>
      </c>
      <c r="D193" s="62">
        <v>66</v>
      </c>
      <c r="E193" s="63" t="s">
        <v>22</v>
      </c>
      <c r="F193" s="62">
        <v>100</v>
      </c>
      <c r="G193" s="62">
        <v>100</v>
      </c>
      <c r="H193" s="62">
        <v>24</v>
      </c>
      <c r="I193" s="44"/>
      <c r="J193" s="65">
        <v>94.011962786454603</v>
      </c>
      <c r="K193" s="8">
        <f t="shared" si="2"/>
        <v>2256.2871068749105</v>
      </c>
    </row>
    <row r="194" spans="1:11" x14ac:dyDescent="0.35">
      <c r="A194" s="62">
        <v>960684737</v>
      </c>
      <c r="B194" s="63" t="s">
        <v>380</v>
      </c>
      <c r="C194" s="62">
        <v>2020</v>
      </c>
      <c r="D194" s="62">
        <v>132</v>
      </c>
      <c r="E194" s="63" t="s">
        <v>22</v>
      </c>
      <c r="F194" s="62">
        <v>100</v>
      </c>
      <c r="G194" s="62">
        <v>100</v>
      </c>
      <c r="H194" s="62">
        <v>17</v>
      </c>
      <c r="I194" s="44"/>
      <c r="J194" s="65">
        <v>206.82631813020001</v>
      </c>
      <c r="K194" s="8">
        <f t="shared" si="2"/>
        <v>3516.0474082134001</v>
      </c>
    </row>
    <row r="195" spans="1:11" x14ac:dyDescent="0.35">
      <c r="A195" s="62">
        <v>981375521</v>
      </c>
      <c r="B195" s="63" t="s">
        <v>417</v>
      </c>
      <c r="C195" s="62">
        <v>2020</v>
      </c>
      <c r="D195" s="62">
        <v>24</v>
      </c>
      <c r="E195" s="63" t="s">
        <v>22</v>
      </c>
      <c r="F195" s="62">
        <v>100</v>
      </c>
      <c r="G195" s="62">
        <v>100</v>
      </c>
      <c r="H195" s="62">
        <v>9</v>
      </c>
      <c r="I195" s="44"/>
      <c r="J195" s="65">
        <v>32.904186975259101</v>
      </c>
      <c r="K195" s="8">
        <f t="shared" si="2"/>
        <v>296.13768277733192</v>
      </c>
    </row>
    <row r="196" spans="1:11" x14ac:dyDescent="0.35">
      <c r="A196" s="62">
        <v>981375521</v>
      </c>
      <c r="B196" s="63" t="s">
        <v>417</v>
      </c>
      <c r="C196" s="62">
        <v>2020</v>
      </c>
      <c r="D196" s="62">
        <v>132</v>
      </c>
      <c r="E196" s="63" t="s">
        <v>22</v>
      </c>
      <c r="F196" s="62">
        <v>100</v>
      </c>
      <c r="G196" s="62">
        <v>100</v>
      </c>
      <c r="H196" s="62">
        <v>1</v>
      </c>
      <c r="I196" s="44"/>
      <c r="J196" s="65">
        <v>206.82631813020001</v>
      </c>
      <c r="K196" s="8">
        <f t="shared" ref="K196:K257" si="3">(H196*0.5*(F196/100+G196/100))*J196</f>
        <v>206.82631813020001</v>
      </c>
    </row>
    <row r="197" spans="1:11" x14ac:dyDescent="0.35">
      <c r="A197" s="62">
        <v>983099807</v>
      </c>
      <c r="B197" s="63" t="s">
        <v>38</v>
      </c>
      <c r="C197" s="62">
        <v>2020</v>
      </c>
      <c r="D197" s="62">
        <v>24</v>
      </c>
      <c r="E197" s="63" t="s">
        <v>20</v>
      </c>
      <c r="F197" s="62">
        <v>100</v>
      </c>
      <c r="G197" s="62">
        <v>100</v>
      </c>
      <c r="H197" s="62">
        <v>6</v>
      </c>
      <c r="I197" s="44"/>
      <c r="J197" s="65">
        <v>65.808373950518202</v>
      </c>
      <c r="K197" s="8">
        <f t="shared" si="3"/>
        <v>394.85024370310919</v>
      </c>
    </row>
    <row r="198" spans="1:11" x14ac:dyDescent="0.35">
      <c r="A198" s="62">
        <v>983099807</v>
      </c>
      <c r="B198" s="63" t="s">
        <v>38</v>
      </c>
      <c r="C198" s="62">
        <v>2020</v>
      </c>
      <c r="D198" s="62">
        <v>24</v>
      </c>
      <c r="E198" s="63" t="s">
        <v>22</v>
      </c>
      <c r="F198" s="62">
        <v>100</v>
      </c>
      <c r="G198" s="62">
        <v>100</v>
      </c>
      <c r="H198" s="62">
        <v>51</v>
      </c>
      <c r="I198" s="44"/>
      <c r="J198" s="65">
        <v>32.904186975259101</v>
      </c>
      <c r="K198" s="8">
        <f t="shared" si="3"/>
        <v>1678.1135357382141</v>
      </c>
    </row>
    <row r="199" spans="1:11" x14ac:dyDescent="0.35">
      <c r="A199" s="62">
        <v>983099807</v>
      </c>
      <c r="B199" s="63" t="s">
        <v>38</v>
      </c>
      <c r="C199" s="62">
        <v>2020</v>
      </c>
      <c r="D199" s="62">
        <v>66</v>
      </c>
      <c r="E199" s="63" t="s">
        <v>22</v>
      </c>
      <c r="F199" s="62">
        <v>100</v>
      </c>
      <c r="G199" s="62">
        <v>100</v>
      </c>
      <c r="H199" s="62">
        <v>24</v>
      </c>
      <c r="I199" s="44"/>
      <c r="J199" s="65">
        <v>94.011962786454603</v>
      </c>
      <c r="K199" s="8">
        <f t="shared" si="3"/>
        <v>2256.2871068749105</v>
      </c>
    </row>
    <row r="200" spans="1:11" x14ac:dyDescent="0.35">
      <c r="A200" s="62">
        <v>983099807</v>
      </c>
      <c r="B200" s="63" t="s">
        <v>38</v>
      </c>
      <c r="C200" s="62">
        <v>2020</v>
      </c>
      <c r="D200" s="62">
        <v>132</v>
      </c>
      <c r="E200" s="63" t="s">
        <v>22</v>
      </c>
      <c r="F200" s="62">
        <v>100</v>
      </c>
      <c r="G200" s="62">
        <v>100</v>
      </c>
      <c r="H200" s="62">
        <v>1</v>
      </c>
      <c r="I200" s="44"/>
      <c r="J200" s="65">
        <v>206.82631813020001</v>
      </c>
      <c r="K200" s="8">
        <f t="shared" si="3"/>
        <v>206.82631813020001</v>
      </c>
    </row>
    <row r="201" spans="1:11" x14ac:dyDescent="0.35">
      <c r="A201" s="62">
        <v>956740134</v>
      </c>
      <c r="B201" s="63" t="s">
        <v>39</v>
      </c>
      <c r="C201" s="62">
        <v>2020</v>
      </c>
      <c r="D201" s="62">
        <v>5</v>
      </c>
      <c r="E201" s="63" t="s">
        <v>22</v>
      </c>
      <c r="F201" s="62">
        <v>100</v>
      </c>
      <c r="G201" s="62">
        <v>100</v>
      </c>
      <c r="H201" s="62">
        <v>2</v>
      </c>
      <c r="I201" s="44"/>
      <c r="J201" s="65">
        <v>32.904186975259101</v>
      </c>
      <c r="K201" s="8">
        <f t="shared" si="3"/>
        <v>65.808373950518202</v>
      </c>
    </row>
    <row r="202" spans="1:11" x14ac:dyDescent="0.35">
      <c r="A202" s="62">
        <v>956740134</v>
      </c>
      <c r="B202" s="63" t="s">
        <v>39</v>
      </c>
      <c r="C202" s="62">
        <v>2020</v>
      </c>
      <c r="D202" s="62">
        <v>24</v>
      </c>
      <c r="E202" s="63" t="s">
        <v>22</v>
      </c>
      <c r="F202" s="62">
        <v>100</v>
      </c>
      <c r="G202" s="62">
        <v>100</v>
      </c>
      <c r="H202" s="62">
        <v>12</v>
      </c>
      <c r="I202" s="44"/>
      <c r="J202" s="65">
        <v>32.904186975259101</v>
      </c>
      <c r="K202" s="8">
        <f t="shared" si="3"/>
        <v>394.85024370310919</v>
      </c>
    </row>
    <row r="203" spans="1:11" x14ac:dyDescent="0.35">
      <c r="A203" s="62">
        <v>956740134</v>
      </c>
      <c r="B203" s="63" t="s">
        <v>39</v>
      </c>
      <c r="C203" s="62">
        <v>2020</v>
      </c>
      <c r="D203" s="62">
        <v>66</v>
      </c>
      <c r="E203" s="63" t="s">
        <v>22</v>
      </c>
      <c r="F203" s="62">
        <v>100</v>
      </c>
      <c r="G203" s="62">
        <v>100</v>
      </c>
      <c r="H203" s="62">
        <v>4</v>
      </c>
      <c r="I203" s="44"/>
      <c r="J203" s="65">
        <v>94.011962786454603</v>
      </c>
      <c r="K203" s="8">
        <f t="shared" si="3"/>
        <v>376.04785114581841</v>
      </c>
    </row>
    <row r="204" spans="1:11" x14ac:dyDescent="0.35">
      <c r="A204" s="62">
        <v>980234088</v>
      </c>
      <c r="B204" s="63" t="s">
        <v>381</v>
      </c>
      <c r="C204" s="62">
        <v>2020</v>
      </c>
      <c r="D204" s="62">
        <v>24</v>
      </c>
      <c r="E204" s="63" t="s">
        <v>20</v>
      </c>
      <c r="F204" s="62">
        <v>0</v>
      </c>
      <c r="G204" s="62">
        <v>20</v>
      </c>
      <c r="H204" s="62">
        <v>80</v>
      </c>
      <c r="I204" s="44"/>
      <c r="J204" s="65">
        <v>65.808373950518202</v>
      </c>
      <c r="K204" s="8">
        <f t="shared" si="3"/>
        <v>526.46699160414562</v>
      </c>
    </row>
    <row r="205" spans="1:11" x14ac:dyDescent="0.35">
      <c r="A205" s="62">
        <v>980234088</v>
      </c>
      <c r="B205" s="63" t="s">
        <v>381</v>
      </c>
      <c r="C205" s="62">
        <v>2020</v>
      </c>
      <c r="D205" s="62">
        <v>24</v>
      </c>
      <c r="E205" s="63" t="s">
        <v>20</v>
      </c>
      <c r="F205" s="62">
        <v>0</v>
      </c>
      <c r="G205" s="62">
        <v>50</v>
      </c>
      <c r="H205" s="62">
        <v>18</v>
      </c>
      <c r="I205" s="44"/>
      <c r="J205" s="65">
        <v>65.808373950518202</v>
      </c>
      <c r="K205" s="8">
        <f t="shared" si="3"/>
        <v>296.13768277733192</v>
      </c>
    </row>
    <row r="206" spans="1:11" x14ac:dyDescent="0.35">
      <c r="A206" s="62">
        <v>980234088</v>
      </c>
      <c r="B206" s="63" t="s">
        <v>381</v>
      </c>
      <c r="C206" s="62">
        <v>2020</v>
      </c>
      <c r="D206" s="62">
        <v>24</v>
      </c>
      <c r="E206" s="63" t="s">
        <v>20</v>
      </c>
      <c r="F206" s="62">
        <v>100</v>
      </c>
      <c r="G206" s="62">
        <v>100</v>
      </c>
      <c r="H206" s="62">
        <v>104</v>
      </c>
      <c r="I206" s="44"/>
      <c r="J206" s="65">
        <v>65.808373950518202</v>
      </c>
      <c r="K206" s="8">
        <f t="shared" si="3"/>
        <v>6844.0708908538927</v>
      </c>
    </row>
    <row r="207" spans="1:11" x14ac:dyDescent="0.35">
      <c r="A207" s="62">
        <v>980234088</v>
      </c>
      <c r="B207" s="63" t="s">
        <v>381</v>
      </c>
      <c r="C207" s="62">
        <v>2020</v>
      </c>
      <c r="D207" s="62">
        <v>132</v>
      </c>
      <c r="E207" s="63" t="s">
        <v>20</v>
      </c>
      <c r="F207" s="62">
        <v>100</v>
      </c>
      <c r="G207" s="62">
        <v>100</v>
      </c>
      <c r="H207" s="62">
        <v>4</v>
      </c>
      <c r="I207" s="44"/>
      <c r="J207" s="65">
        <v>413.65263626040002</v>
      </c>
      <c r="K207" s="8">
        <f t="shared" si="3"/>
        <v>1654.6105450416001</v>
      </c>
    </row>
    <row r="208" spans="1:11" x14ac:dyDescent="0.35">
      <c r="A208" s="62">
        <v>980234088</v>
      </c>
      <c r="B208" s="63" t="s">
        <v>381</v>
      </c>
      <c r="C208" s="62">
        <v>2020</v>
      </c>
      <c r="D208" s="62">
        <v>24</v>
      </c>
      <c r="E208" s="63" t="s">
        <v>22</v>
      </c>
      <c r="F208" s="62">
        <v>0</v>
      </c>
      <c r="G208" s="62">
        <v>20</v>
      </c>
      <c r="H208" s="62">
        <v>25</v>
      </c>
      <c r="I208" s="44"/>
      <c r="J208" s="65">
        <v>32.904186975259101</v>
      </c>
      <c r="K208" s="8">
        <f t="shared" si="3"/>
        <v>82.260467438147757</v>
      </c>
    </row>
    <row r="209" spans="1:11" x14ac:dyDescent="0.35">
      <c r="A209" s="62">
        <v>980234088</v>
      </c>
      <c r="B209" s="63" t="s">
        <v>381</v>
      </c>
      <c r="C209" s="62">
        <v>2020</v>
      </c>
      <c r="D209" s="62">
        <v>24</v>
      </c>
      <c r="E209" s="63" t="s">
        <v>22</v>
      </c>
      <c r="F209" s="62">
        <v>100</v>
      </c>
      <c r="G209" s="62">
        <v>100</v>
      </c>
      <c r="H209" s="62">
        <v>68</v>
      </c>
      <c r="I209" s="44"/>
      <c r="J209" s="65">
        <v>32.904186975259101</v>
      </c>
      <c r="K209" s="8">
        <f t="shared" si="3"/>
        <v>2237.4847143176189</v>
      </c>
    </row>
    <row r="210" spans="1:11" x14ac:dyDescent="0.35">
      <c r="A210" s="62">
        <v>980234088</v>
      </c>
      <c r="B210" s="63" t="s">
        <v>381</v>
      </c>
      <c r="C210" s="62">
        <v>2020</v>
      </c>
      <c r="D210" s="62">
        <v>132</v>
      </c>
      <c r="E210" s="63" t="s">
        <v>22</v>
      </c>
      <c r="F210" s="62">
        <v>100</v>
      </c>
      <c r="G210" s="62">
        <v>100</v>
      </c>
      <c r="H210" s="62">
        <v>1</v>
      </c>
      <c r="I210" s="44"/>
      <c r="J210" s="65">
        <v>206.82631813020001</v>
      </c>
      <c r="K210" s="8">
        <f t="shared" si="3"/>
        <v>206.82631813020001</v>
      </c>
    </row>
    <row r="211" spans="1:11" x14ac:dyDescent="0.35">
      <c r="A211" s="62">
        <v>996732673</v>
      </c>
      <c r="B211" s="63" t="s">
        <v>382</v>
      </c>
      <c r="C211" s="62">
        <v>2020</v>
      </c>
      <c r="D211" s="62">
        <v>66</v>
      </c>
      <c r="E211" s="63" t="s">
        <v>20</v>
      </c>
      <c r="F211" s="62">
        <v>100</v>
      </c>
      <c r="G211" s="62">
        <v>100</v>
      </c>
      <c r="H211" s="62">
        <v>3</v>
      </c>
      <c r="I211" s="44"/>
      <c r="J211" s="65">
        <v>188.02392557290901</v>
      </c>
      <c r="K211" s="8">
        <f t="shared" si="3"/>
        <v>564.07177671872705</v>
      </c>
    </row>
    <row r="212" spans="1:11" x14ac:dyDescent="0.35">
      <c r="A212" s="62">
        <v>996732673</v>
      </c>
      <c r="B212" s="63" t="s">
        <v>382</v>
      </c>
      <c r="C212" s="62">
        <v>2020</v>
      </c>
      <c r="D212" s="62">
        <v>66</v>
      </c>
      <c r="E212" s="63" t="s">
        <v>22</v>
      </c>
      <c r="F212" s="62">
        <v>100</v>
      </c>
      <c r="G212" s="62">
        <v>100</v>
      </c>
      <c r="H212" s="62">
        <v>4</v>
      </c>
      <c r="I212" s="44"/>
      <c r="J212" s="65">
        <v>94.011962786454603</v>
      </c>
      <c r="K212" s="8">
        <f t="shared" si="3"/>
        <v>376.04785114581841</v>
      </c>
    </row>
    <row r="213" spans="1:11" x14ac:dyDescent="0.35">
      <c r="A213" s="62">
        <v>988807648</v>
      </c>
      <c r="B213" s="63" t="s">
        <v>40</v>
      </c>
      <c r="C213" s="62">
        <v>2020</v>
      </c>
      <c r="D213" s="62">
        <v>24</v>
      </c>
      <c r="E213" s="63" t="s">
        <v>20</v>
      </c>
      <c r="F213" s="62">
        <v>100</v>
      </c>
      <c r="G213" s="62">
        <v>100</v>
      </c>
      <c r="H213" s="62">
        <v>40</v>
      </c>
      <c r="I213" s="44"/>
      <c r="J213" s="65">
        <v>65.808373950518202</v>
      </c>
      <c r="K213" s="8">
        <f t="shared" si="3"/>
        <v>2632.3349580207282</v>
      </c>
    </row>
    <row r="214" spans="1:11" x14ac:dyDescent="0.35">
      <c r="A214" s="62">
        <v>988807648</v>
      </c>
      <c r="B214" s="63" t="s">
        <v>40</v>
      </c>
      <c r="C214" s="62">
        <v>2020</v>
      </c>
      <c r="D214" s="62">
        <v>66</v>
      </c>
      <c r="E214" s="63" t="s">
        <v>20</v>
      </c>
      <c r="F214" s="62">
        <v>100</v>
      </c>
      <c r="G214" s="62">
        <v>100</v>
      </c>
      <c r="H214" s="62">
        <v>18</v>
      </c>
      <c r="I214" s="44"/>
      <c r="J214" s="65">
        <v>188.02392557290901</v>
      </c>
      <c r="K214" s="8">
        <f t="shared" si="3"/>
        <v>3384.4306603123623</v>
      </c>
    </row>
    <row r="215" spans="1:11" x14ac:dyDescent="0.35">
      <c r="A215" s="62">
        <v>988807648</v>
      </c>
      <c r="B215" s="63" t="s">
        <v>40</v>
      </c>
      <c r="C215" s="62">
        <v>2020</v>
      </c>
      <c r="D215" s="62">
        <v>132</v>
      </c>
      <c r="E215" s="63" t="s">
        <v>20</v>
      </c>
      <c r="F215" s="62">
        <v>100</v>
      </c>
      <c r="G215" s="62">
        <v>100</v>
      </c>
      <c r="H215" s="62">
        <v>2</v>
      </c>
      <c r="I215" s="44"/>
      <c r="J215" s="65">
        <v>413.65263626040002</v>
      </c>
      <c r="K215" s="8">
        <f t="shared" si="3"/>
        <v>827.30527252080003</v>
      </c>
    </row>
    <row r="216" spans="1:11" x14ac:dyDescent="0.35">
      <c r="A216" s="62">
        <v>988807648</v>
      </c>
      <c r="B216" s="63" t="s">
        <v>40</v>
      </c>
      <c r="C216" s="62">
        <v>2020</v>
      </c>
      <c r="D216" s="62">
        <v>5</v>
      </c>
      <c r="E216" s="63" t="s">
        <v>22</v>
      </c>
      <c r="F216" s="62">
        <v>100</v>
      </c>
      <c r="G216" s="62">
        <v>100</v>
      </c>
      <c r="H216" s="62">
        <v>1</v>
      </c>
      <c r="I216" s="44"/>
      <c r="J216" s="65">
        <v>32.904186975259101</v>
      </c>
      <c r="K216" s="8">
        <f t="shared" si="3"/>
        <v>32.904186975259101</v>
      </c>
    </row>
    <row r="217" spans="1:11" x14ac:dyDescent="0.35">
      <c r="A217" s="62">
        <v>988807648</v>
      </c>
      <c r="B217" s="63" t="s">
        <v>40</v>
      </c>
      <c r="C217" s="62">
        <v>2020</v>
      </c>
      <c r="D217" s="62">
        <v>24</v>
      </c>
      <c r="E217" s="63" t="s">
        <v>22</v>
      </c>
      <c r="F217" s="62">
        <v>100</v>
      </c>
      <c r="G217" s="62">
        <v>100</v>
      </c>
      <c r="H217" s="62">
        <v>159</v>
      </c>
      <c r="I217" s="44"/>
      <c r="J217" s="65">
        <v>32.904186975259101</v>
      </c>
      <c r="K217" s="8">
        <f t="shared" si="3"/>
        <v>5231.7657290661973</v>
      </c>
    </row>
    <row r="218" spans="1:11" x14ac:dyDescent="0.35">
      <c r="A218" s="62">
        <v>988807648</v>
      </c>
      <c r="B218" s="63" t="s">
        <v>40</v>
      </c>
      <c r="C218" s="62">
        <v>2020</v>
      </c>
      <c r="D218" s="62">
        <v>66</v>
      </c>
      <c r="E218" s="63" t="s">
        <v>22</v>
      </c>
      <c r="F218" s="62">
        <v>100</v>
      </c>
      <c r="G218" s="62">
        <v>100</v>
      </c>
      <c r="H218" s="62">
        <v>115</v>
      </c>
      <c r="I218" s="44"/>
      <c r="J218" s="65">
        <v>94.011962786454603</v>
      </c>
      <c r="K218" s="8">
        <f t="shared" si="3"/>
        <v>10811.37572044228</v>
      </c>
    </row>
    <row r="219" spans="1:11" x14ac:dyDescent="0.35">
      <c r="A219" s="62">
        <v>988807648</v>
      </c>
      <c r="B219" s="63" t="s">
        <v>40</v>
      </c>
      <c r="C219" s="62">
        <v>2020</v>
      </c>
      <c r="D219" s="62">
        <v>132</v>
      </c>
      <c r="E219" s="63" t="s">
        <v>22</v>
      </c>
      <c r="F219" s="62">
        <v>100</v>
      </c>
      <c r="G219" s="62">
        <v>100</v>
      </c>
      <c r="H219" s="62">
        <v>4</v>
      </c>
      <c r="I219" s="44"/>
      <c r="J219" s="65">
        <v>206.82631813020001</v>
      </c>
      <c r="K219" s="8">
        <f t="shared" si="3"/>
        <v>827.30527252080003</v>
      </c>
    </row>
    <row r="220" spans="1:11" x14ac:dyDescent="0.35">
      <c r="A220" s="62">
        <v>999999998</v>
      </c>
      <c r="B220" s="63" t="s">
        <v>418</v>
      </c>
      <c r="C220" s="62">
        <v>2020</v>
      </c>
      <c r="D220" s="62">
        <v>24</v>
      </c>
      <c r="E220" s="63" t="s">
        <v>20</v>
      </c>
      <c r="F220" s="62">
        <v>100</v>
      </c>
      <c r="G220" s="62">
        <v>100</v>
      </c>
      <c r="H220" s="62">
        <v>20</v>
      </c>
      <c r="I220" s="44"/>
      <c r="J220" s="65">
        <v>65.808373950518202</v>
      </c>
      <c r="K220" s="8">
        <f t="shared" si="3"/>
        <v>1316.1674790103641</v>
      </c>
    </row>
    <row r="221" spans="1:11" x14ac:dyDescent="0.35">
      <c r="A221" s="62">
        <v>999999998</v>
      </c>
      <c r="B221" s="63" t="s">
        <v>418</v>
      </c>
      <c r="C221" s="62">
        <v>2020</v>
      </c>
      <c r="D221" s="62">
        <v>132</v>
      </c>
      <c r="E221" s="63" t="s">
        <v>20</v>
      </c>
      <c r="F221" s="62">
        <v>100</v>
      </c>
      <c r="G221" s="62">
        <v>100</v>
      </c>
      <c r="H221" s="62">
        <v>4</v>
      </c>
      <c r="I221" s="44"/>
      <c r="J221" s="65">
        <v>413.65263626040002</v>
      </c>
      <c r="K221" s="8">
        <f t="shared" si="3"/>
        <v>1654.6105450416001</v>
      </c>
    </row>
    <row r="222" spans="1:11" x14ac:dyDescent="0.35">
      <c r="A222" s="62">
        <v>923436596</v>
      </c>
      <c r="B222" s="63" t="s">
        <v>419</v>
      </c>
      <c r="C222" s="62">
        <v>2020</v>
      </c>
      <c r="D222" s="62">
        <v>24</v>
      </c>
      <c r="E222" s="63" t="s">
        <v>22</v>
      </c>
      <c r="F222" s="62">
        <v>100</v>
      </c>
      <c r="G222" s="62">
        <v>100</v>
      </c>
      <c r="H222" s="62">
        <v>2</v>
      </c>
      <c r="I222" s="44"/>
      <c r="J222" s="65">
        <v>32.904186975259101</v>
      </c>
      <c r="K222" s="8">
        <f t="shared" si="3"/>
        <v>65.808373950518202</v>
      </c>
    </row>
    <row r="223" spans="1:11" x14ac:dyDescent="0.35">
      <c r="A223" s="62">
        <v>923436596</v>
      </c>
      <c r="B223" s="63" t="s">
        <v>419</v>
      </c>
      <c r="C223" s="62">
        <v>2020</v>
      </c>
      <c r="D223" s="62">
        <v>66</v>
      </c>
      <c r="E223" s="63" t="s">
        <v>22</v>
      </c>
      <c r="F223" s="62">
        <v>100</v>
      </c>
      <c r="G223" s="62">
        <v>100</v>
      </c>
      <c r="H223" s="62">
        <v>1</v>
      </c>
      <c r="I223" s="44"/>
      <c r="J223" s="65">
        <v>94.011962786454603</v>
      </c>
      <c r="K223" s="8">
        <f t="shared" si="3"/>
        <v>94.011962786454603</v>
      </c>
    </row>
    <row r="224" spans="1:11" x14ac:dyDescent="0.35">
      <c r="A224" s="62">
        <v>976723805</v>
      </c>
      <c r="B224" s="63" t="s">
        <v>383</v>
      </c>
      <c r="C224" s="62">
        <v>2020</v>
      </c>
      <c r="D224" s="62">
        <v>24</v>
      </c>
      <c r="E224" s="63" t="s">
        <v>20</v>
      </c>
      <c r="F224" s="62">
        <v>100</v>
      </c>
      <c r="G224" s="62">
        <v>100</v>
      </c>
      <c r="H224" s="62">
        <v>24</v>
      </c>
      <c r="I224" s="44"/>
      <c r="J224" s="65">
        <v>65.808373950518202</v>
      </c>
      <c r="K224" s="8">
        <f t="shared" si="3"/>
        <v>1579.4009748124367</v>
      </c>
    </row>
    <row r="225" spans="1:11" x14ac:dyDescent="0.35">
      <c r="A225" s="62">
        <v>976723805</v>
      </c>
      <c r="B225" s="63" t="s">
        <v>383</v>
      </c>
      <c r="C225" s="62">
        <v>2020</v>
      </c>
      <c r="D225" s="62">
        <v>66</v>
      </c>
      <c r="E225" s="63" t="s">
        <v>20</v>
      </c>
      <c r="F225" s="62">
        <v>100</v>
      </c>
      <c r="G225" s="62">
        <v>100</v>
      </c>
      <c r="H225" s="62">
        <v>14</v>
      </c>
      <c r="I225" s="44"/>
      <c r="J225" s="65">
        <v>188.02392557290901</v>
      </c>
      <c r="K225" s="8">
        <f t="shared" si="3"/>
        <v>2632.3349580207259</v>
      </c>
    </row>
    <row r="226" spans="1:11" x14ac:dyDescent="0.35">
      <c r="A226" s="62">
        <v>976723805</v>
      </c>
      <c r="B226" s="63" t="s">
        <v>383</v>
      </c>
      <c r="C226" s="62">
        <v>2020</v>
      </c>
      <c r="D226" s="62">
        <v>24</v>
      </c>
      <c r="E226" s="63" t="s">
        <v>22</v>
      </c>
      <c r="F226" s="62">
        <v>100</v>
      </c>
      <c r="G226" s="62">
        <v>100</v>
      </c>
      <c r="H226" s="62">
        <v>41</v>
      </c>
      <c r="I226" s="44"/>
      <c r="J226" s="65">
        <v>32.904186975259101</v>
      </c>
      <c r="K226" s="8">
        <f t="shared" si="3"/>
        <v>1349.0716659856232</v>
      </c>
    </row>
    <row r="227" spans="1:11" x14ac:dyDescent="0.35">
      <c r="A227" s="62">
        <v>976723805</v>
      </c>
      <c r="B227" s="63" t="s">
        <v>383</v>
      </c>
      <c r="C227" s="62">
        <v>2020</v>
      </c>
      <c r="D227" s="62">
        <v>66</v>
      </c>
      <c r="E227" s="63" t="s">
        <v>22</v>
      </c>
      <c r="F227" s="62">
        <v>100</v>
      </c>
      <c r="G227" s="62">
        <v>100</v>
      </c>
      <c r="H227" s="62">
        <v>18</v>
      </c>
      <c r="I227" s="44"/>
      <c r="J227" s="65">
        <v>94.011962786454603</v>
      </c>
      <c r="K227" s="8">
        <f t="shared" si="3"/>
        <v>1692.215330156183</v>
      </c>
    </row>
    <row r="228" spans="1:11" x14ac:dyDescent="0.35">
      <c r="A228" s="62">
        <v>915231640</v>
      </c>
      <c r="B228" s="63" t="s">
        <v>72</v>
      </c>
      <c r="C228" s="62">
        <v>2020</v>
      </c>
      <c r="D228" s="62">
        <v>24</v>
      </c>
      <c r="E228" s="63" t="s">
        <v>22</v>
      </c>
      <c r="F228" s="62">
        <v>100</v>
      </c>
      <c r="G228" s="62">
        <v>100</v>
      </c>
      <c r="H228" s="62">
        <v>5</v>
      </c>
      <c r="I228" s="44"/>
      <c r="J228" s="65">
        <v>32.904186975259101</v>
      </c>
      <c r="K228" s="8">
        <f t="shared" si="3"/>
        <v>164.52093487629551</v>
      </c>
    </row>
    <row r="229" spans="1:11" x14ac:dyDescent="0.35">
      <c r="A229" s="62">
        <v>915231640</v>
      </c>
      <c r="B229" s="63" t="s">
        <v>72</v>
      </c>
      <c r="C229" s="62">
        <v>2020</v>
      </c>
      <c r="D229" s="62">
        <v>66</v>
      </c>
      <c r="E229" s="63" t="s">
        <v>22</v>
      </c>
      <c r="F229" s="62">
        <v>100</v>
      </c>
      <c r="G229" s="62">
        <v>100</v>
      </c>
      <c r="H229" s="62">
        <v>4</v>
      </c>
      <c r="I229" s="44"/>
      <c r="J229" s="65">
        <v>94.011962786454603</v>
      </c>
      <c r="K229" s="8">
        <f t="shared" si="3"/>
        <v>376.04785114581841</v>
      </c>
    </row>
    <row r="230" spans="1:11" x14ac:dyDescent="0.35">
      <c r="A230" s="62">
        <v>968398083</v>
      </c>
      <c r="B230" s="63" t="s">
        <v>347</v>
      </c>
      <c r="C230" s="62">
        <v>2020</v>
      </c>
      <c r="D230" s="62">
        <v>24</v>
      </c>
      <c r="E230" s="63" t="s">
        <v>20</v>
      </c>
      <c r="F230" s="62">
        <v>100</v>
      </c>
      <c r="G230" s="62">
        <v>100</v>
      </c>
      <c r="H230" s="62">
        <v>14</v>
      </c>
      <c r="I230" s="44"/>
      <c r="J230" s="65">
        <v>65.808373950518202</v>
      </c>
      <c r="K230" s="8">
        <f t="shared" si="3"/>
        <v>921.3172353072548</v>
      </c>
    </row>
    <row r="231" spans="1:11" x14ac:dyDescent="0.35">
      <c r="A231" s="62">
        <v>968398083</v>
      </c>
      <c r="B231" s="63" t="s">
        <v>347</v>
      </c>
      <c r="C231" s="62">
        <v>2020</v>
      </c>
      <c r="D231" s="62">
        <v>24</v>
      </c>
      <c r="E231" s="63" t="s">
        <v>22</v>
      </c>
      <c r="F231" s="62">
        <v>100</v>
      </c>
      <c r="G231" s="62">
        <v>100</v>
      </c>
      <c r="H231" s="62">
        <v>6</v>
      </c>
      <c r="I231" s="44"/>
      <c r="J231" s="65">
        <v>32.904186975259101</v>
      </c>
      <c r="K231" s="8">
        <f t="shared" si="3"/>
        <v>197.42512185155459</v>
      </c>
    </row>
    <row r="232" spans="1:11" x14ac:dyDescent="0.35">
      <c r="A232" s="62">
        <v>915317898</v>
      </c>
      <c r="B232" s="63" t="s">
        <v>41</v>
      </c>
      <c r="C232" s="62">
        <v>2020</v>
      </c>
      <c r="D232" s="62">
        <v>24</v>
      </c>
      <c r="E232" s="63" t="s">
        <v>22</v>
      </c>
      <c r="F232" s="62">
        <v>50</v>
      </c>
      <c r="G232" s="62">
        <v>50</v>
      </c>
      <c r="H232" s="62">
        <v>1</v>
      </c>
      <c r="I232" s="44"/>
      <c r="J232" s="65">
        <v>32.904186975259101</v>
      </c>
      <c r="K232" s="8">
        <f t="shared" si="3"/>
        <v>16.452093487629551</v>
      </c>
    </row>
    <row r="233" spans="1:11" x14ac:dyDescent="0.35">
      <c r="A233" s="62">
        <v>915317898</v>
      </c>
      <c r="B233" s="63" t="s">
        <v>41</v>
      </c>
      <c r="C233" s="62">
        <v>2020</v>
      </c>
      <c r="D233" s="62">
        <v>66</v>
      </c>
      <c r="E233" s="63" t="s">
        <v>22</v>
      </c>
      <c r="F233" s="62">
        <v>50</v>
      </c>
      <c r="G233" s="62">
        <v>50</v>
      </c>
      <c r="H233" s="62">
        <v>1</v>
      </c>
      <c r="I233" s="44"/>
      <c r="J233" s="65">
        <v>94.011962786454603</v>
      </c>
      <c r="K233" s="8">
        <f t="shared" si="3"/>
        <v>47.005981393227302</v>
      </c>
    </row>
    <row r="234" spans="1:11" x14ac:dyDescent="0.35">
      <c r="A234" s="62">
        <v>915317898</v>
      </c>
      <c r="B234" s="63" t="s">
        <v>41</v>
      </c>
      <c r="C234" s="62">
        <v>2020</v>
      </c>
      <c r="D234" s="62">
        <v>24</v>
      </c>
      <c r="E234" s="63" t="s">
        <v>22</v>
      </c>
      <c r="F234" s="62">
        <v>100</v>
      </c>
      <c r="G234" s="62">
        <v>100</v>
      </c>
      <c r="H234" s="62">
        <v>7</v>
      </c>
      <c r="I234" s="44"/>
      <c r="J234" s="65">
        <v>32.904186975259101</v>
      </c>
      <c r="K234" s="8">
        <f t="shared" si="3"/>
        <v>230.3293088268137</v>
      </c>
    </row>
    <row r="235" spans="1:11" x14ac:dyDescent="0.35">
      <c r="A235" s="62">
        <v>915317898</v>
      </c>
      <c r="B235" s="63" t="s">
        <v>41</v>
      </c>
      <c r="C235" s="62">
        <v>2020</v>
      </c>
      <c r="D235" s="62">
        <v>66</v>
      </c>
      <c r="E235" s="63" t="s">
        <v>22</v>
      </c>
      <c r="F235" s="62">
        <v>100</v>
      </c>
      <c r="G235" s="62">
        <v>100</v>
      </c>
      <c r="H235" s="62">
        <v>1</v>
      </c>
      <c r="I235" s="44"/>
      <c r="J235" s="65">
        <v>94.011962786454603</v>
      </c>
      <c r="K235" s="8">
        <f t="shared" si="3"/>
        <v>94.011962786454603</v>
      </c>
    </row>
    <row r="236" spans="1:11" x14ac:dyDescent="0.35">
      <c r="A236" s="62">
        <v>970974253</v>
      </c>
      <c r="B236" s="63" t="s">
        <v>73</v>
      </c>
      <c r="C236" s="62">
        <v>2020</v>
      </c>
      <c r="D236" s="62">
        <v>24</v>
      </c>
      <c r="E236" s="63" t="s">
        <v>20</v>
      </c>
      <c r="F236" s="62">
        <v>100</v>
      </c>
      <c r="G236" s="62">
        <v>100</v>
      </c>
      <c r="H236" s="62">
        <v>9</v>
      </c>
      <c r="I236" s="44"/>
      <c r="J236" s="65">
        <v>65.808373950518202</v>
      </c>
      <c r="K236" s="8">
        <f t="shared" si="3"/>
        <v>592.27536555466384</v>
      </c>
    </row>
    <row r="237" spans="1:11" x14ac:dyDescent="0.35">
      <c r="A237" s="62">
        <v>970974253</v>
      </c>
      <c r="B237" s="63" t="s">
        <v>73</v>
      </c>
      <c r="C237" s="62">
        <v>2020</v>
      </c>
      <c r="D237" s="62">
        <v>24</v>
      </c>
      <c r="E237" s="63" t="s">
        <v>22</v>
      </c>
      <c r="F237" s="62">
        <v>100</v>
      </c>
      <c r="G237" s="62">
        <v>100</v>
      </c>
      <c r="H237" s="62">
        <v>7</v>
      </c>
      <c r="I237" s="44"/>
      <c r="J237" s="65">
        <v>32.904186975259101</v>
      </c>
      <c r="K237" s="8">
        <f t="shared" si="3"/>
        <v>230.3293088268137</v>
      </c>
    </row>
    <row r="238" spans="1:11" x14ac:dyDescent="0.35">
      <c r="A238" s="62">
        <v>970974253</v>
      </c>
      <c r="B238" s="63" t="s">
        <v>73</v>
      </c>
      <c r="C238" s="62">
        <v>2020</v>
      </c>
      <c r="D238" s="62">
        <v>132</v>
      </c>
      <c r="E238" s="63" t="s">
        <v>22</v>
      </c>
      <c r="F238" s="62">
        <v>100</v>
      </c>
      <c r="G238" s="62">
        <v>100</v>
      </c>
      <c r="H238" s="62">
        <v>1</v>
      </c>
      <c r="I238" s="44"/>
      <c r="J238" s="65">
        <v>206.82631813020001</v>
      </c>
      <c r="K238" s="8">
        <f t="shared" si="3"/>
        <v>206.82631813020001</v>
      </c>
    </row>
    <row r="239" spans="1:11" x14ac:dyDescent="0.35">
      <c r="A239" s="62">
        <v>923993355</v>
      </c>
      <c r="B239" s="63" t="s">
        <v>384</v>
      </c>
      <c r="C239" s="62">
        <v>2020</v>
      </c>
      <c r="D239" s="62">
        <v>66</v>
      </c>
      <c r="E239" s="63" t="s">
        <v>20</v>
      </c>
      <c r="F239" s="62">
        <v>100</v>
      </c>
      <c r="G239" s="62">
        <v>100</v>
      </c>
      <c r="H239" s="62">
        <v>6</v>
      </c>
      <c r="I239" s="44"/>
      <c r="J239" s="65">
        <v>188.02392557290901</v>
      </c>
      <c r="K239" s="8">
        <f t="shared" si="3"/>
        <v>1128.1435534374541</v>
      </c>
    </row>
    <row r="240" spans="1:11" x14ac:dyDescent="0.35">
      <c r="A240" s="62">
        <v>923993355</v>
      </c>
      <c r="B240" s="63" t="s">
        <v>384</v>
      </c>
      <c r="C240" s="62">
        <v>2020</v>
      </c>
      <c r="D240" s="62">
        <v>24</v>
      </c>
      <c r="E240" s="63" t="s">
        <v>22</v>
      </c>
      <c r="F240" s="62">
        <v>100</v>
      </c>
      <c r="G240" s="62">
        <v>100</v>
      </c>
      <c r="H240" s="62">
        <v>32</v>
      </c>
      <c r="I240" s="44"/>
      <c r="J240" s="65">
        <v>32.904186975259101</v>
      </c>
      <c r="K240" s="8">
        <f t="shared" si="3"/>
        <v>1052.9339832082912</v>
      </c>
    </row>
    <row r="241" spans="1:11" x14ac:dyDescent="0.35">
      <c r="A241" s="62">
        <v>923993355</v>
      </c>
      <c r="B241" s="63" t="s">
        <v>384</v>
      </c>
      <c r="C241" s="62">
        <v>2020</v>
      </c>
      <c r="D241" s="62">
        <v>66</v>
      </c>
      <c r="E241" s="63" t="s">
        <v>22</v>
      </c>
      <c r="F241" s="62">
        <v>100</v>
      </c>
      <c r="G241" s="62">
        <v>100</v>
      </c>
      <c r="H241" s="62">
        <v>15</v>
      </c>
      <c r="I241" s="44"/>
      <c r="J241" s="65">
        <v>94.011962786454603</v>
      </c>
      <c r="K241" s="8">
        <f t="shared" si="3"/>
        <v>1410.179441796819</v>
      </c>
    </row>
    <row r="242" spans="1:11" x14ac:dyDescent="0.35">
      <c r="A242" s="62">
        <v>919884452</v>
      </c>
      <c r="B242" s="63" t="s">
        <v>385</v>
      </c>
      <c r="C242" s="62">
        <v>2020</v>
      </c>
      <c r="D242" s="62">
        <v>24</v>
      </c>
      <c r="E242" s="63" t="s">
        <v>20</v>
      </c>
      <c r="F242" s="62">
        <v>100</v>
      </c>
      <c r="G242" s="62">
        <v>100</v>
      </c>
      <c r="H242" s="62">
        <v>6</v>
      </c>
      <c r="I242" s="44"/>
      <c r="J242" s="65">
        <v>65.808373950518202</v>
      </c>
      <c r="K242" s="8">
        <f t="shared" si="3"/>
        <v>394.85024370310919</v>
      </c>
    </row>
    <row r="243" spans="1:11" x14ac:dyDescent="0.35">
      <c r="A243" s="62">
        <v>919884452</v>
      </c>
      <c r="B243" s="63" t="s">
        <v>385</v>
      </c>
      <c r="C243" s="62">
        <v>2020</v>
      </c>
      <c r="D243" s="62">
        <v>24</v>
      </c>
      <c r="E243" s="63" t="s">
        <v>22</v>
      </c>
      <c r="F243" s="62">
        <v>100</v>
      </c>
      <c r="G243" s="62">
        <v>100</v>
      </c>
      <c r="H243" s="62">
        <v>5</v>
      </c>
      <c r="I243" s="44"/>
      <c r="J243" s="65">
        <v>32.904186975259101</v>
      </c>
      <c r="K243" s="8">
        <f t="shared" si="3"/>
        <v>164.52093487629551</v>
      </c>
    </row>
    <row r="244" spans="1:11" x14ac:dyDescent="0.35">
      <c r="A244" s="62">
        <v>919884452</v>
      </c>
      <c r="B244" s="63" t="s">
        <v>385</v>
      </c>
      <c r="C244" s="62">
        <v>2020</v>
      </c>
      <c r="D244" s="62">
        <v>66</v>
      </c>
      <c r="E244" s="63" t="s">
        <v>22</v>
      </c>
      <c r="F244" s="62">
        <v>100</v>
      </c>
      <c r="G244" s="62">
        <v>100</v>
      </c>
      <c r="H244" s="62">
        <v>3</v>
      </c>
      <c r="I244" s="44"/>
      <c r="J244" s="65">
        <v>94.011962786454603</v>
      </c>
      <c r="K244" s="8">
        <f t="shared" si="3"/>
        <v>282.03588835936381</v>
      </c>
    </row>
    <row r="245" spans="1:11" x14ac:dyDescent="0.35">
      <c r="A245" s="62">
        <v>919884452</v>
      </c>
      <c r="B245" s="63" t="s">
        <v>385</v>
      </c>
      <c r="C245" s="62">
        <v>2020</v>
      </c>
      <c r="D245" s="62">
        <v>132</v>
      </c>
      <c r="E245" s="63" t="s">
        <v>22</v>
      </c>
      <c r="F245" s="62">
        <v>100</v>
      </c>
      <c r="G245" s="62">
        <v>100</v>
      </c>
      <c r="H245" s="62">
        <v>4</v>
      </c>
      <c r="I245" s="44"/>
      <c r="J245" s="65">
        <v>206.82631813020001</v>
      </c>
      <c r="K245" s="8">
        <f t="shared" si="3"/>
        <v>827.30527252080003</v>
      </c>
    </row>
    <row r="246" spans="1:11" x14ac:dyDescent="0.35">
      <c r="A246" s="62">
        <v>979422679</v>
      </c>
      <c r="B246" s="63" t="s">
        <v>42</v>
      </c>
      <c r="C246" s="62">
        <v>2020</v>
      </c>
      <c r="D246" s="62">
        <v>24</v>
      </c>
      <c r="E246" s="63" t="s">
        <v>20</v>
      </c>
      <c r="F246" s="62">
        <v>100</v>
      </c>
      <c r="G246" s="62">
        <v>100</v>
      </c>
      <c r="H246" s="62">
        <v>570</v>
      </c>
      <c r="I246" s="44"/>
      <c r="J246" s="65">
        <v>65.808373950518202</v>
      </c>
      <c r="K246" s="8">
        <f t="shared" si="3"/>
        <v>37510.773151795373</v>
      </c>
    </row>
    <row r="247" spans="1:11" x14ac:dyDescent="0.35">
      <c r="A247" s="62">
        <v>979422679</v>
      </c>
      <c r="B247" s="63" t="s">
        <v>42</v>
      </c>
      <c r="C247" s="62">
        <v>2020</v>
      </c>
      <c r="D247" s="62">
        <v>66</v>
      </c>
      <c r="E247" s="63" t="s">
        <v>20</v>
      </c>
      <c r="F247" s="62">
        <v>100</v>
      </c>
      <c r="G247" s="62">
        <v>100</v>
      </c>
      <c r="H247" s="62">
        <v>22</v>
      </c>
      <c r="I247" s="44"/>
      <c r="J247" s="65">
        <v>188.02392557290901</v>
      </c>
      <c r="K247" s="8">
        <f t="shared" si="3"/>
        <v>4136.5263626039978</v>
      </c>
    </row>
    <row r="248" spans="1:11" x14ac:dyDescent="0.35">
      <c r="A248" s="62">
        <v>979422679</v>
      </c>
      <c r="B248" s="63" t="s">
        <v>42</v>
      </c>
      <c r="C248" s="62">
        <v>2020</v>
      </c>
      <c r="D248" s="62">
        <v>132</v>
      </c>
      <c r="E248" s="63" t="s">
        <v>20</v>
      </c>
      <c r="F248" s="62">
        <v>100</v>
      </c>
      <c r="G248" s="62">
        <v>100</v>
      </c>
      <c r="H248" s="62">
        <v>191</v>
      </c>
      <c r="I248" s="44"/>
      <c r="J248" s="65">
        <v>413.65263626040002</v>
      </c>
      <c r="K248" s="8">
        <f t="shared" si="3"/>
        <v>79007.653525736401</v>
      </c>
    </row>
    <row r="249" spans="1:11" x14ac:dyDescent="0.35">
      <c r="A249" s="62">
        <v>979422679</v>
      </c>
      <c r="B249" s="63" t="s">
        <v>42</v>
      </c>
      <c r="C249" s="62">
        <v>2020</v>
      </c>
      <c r="D249" s="62">
        <v>24</v>
      </c>
      <c r="E249" s="63" t="s">
        <v>22</v>
      </c>
      <c r="F249" s="62">
        <v>100</v>
      </c>
      <c r="G249" s="62">
        <v>100</v>
      </c>
      <c r="H249" s="62">
        <v>92</v>
      </c>
      <c r="I249" s="44"/>
      <c r="J249" s="65">
        <v>32.904186975259101</v>
      </c>
      <c r="K249" s="8">
        <f t="shared" si="3"/>
        <v>3027.1852017238375</v>
      </c>
    </row>
    <row r="250" spans="1:11" x14ac:dyDescent="0.35">
      <c r="A250" s="62">
        <v>979422679</v>
      </c>
      <c r="B250" s="63" t="s">
        <v>42</v>
      </c>
      <c r="C250" s="62">
        <v>2020</v>
      </c>
      <c r="D250" s="62">
        <v>66</v>
      </c>
      <c r="E250" s="63" t="s">
        <v>22</v>
      </c>
      <c r="F250" s="62">
        <v>100</v>
      </c>
      <c r="G250" s="62">
        <v>100</v>
      </c>
      <c r="H250" s="62">
        <v>22</v>
      </c>
      <c r="I250" s="44"/>
      <c r="J250" s="65">
        <v>94.011962786454603</v>
      </c>
      <c r="K250" s="8">
        <f t="shared" si="3"/>
        <v>2068.2631813020012</v>
      </c>
    </row>
    <row r="251" spans="1:11" x14ac:dyDescent="0.35">
      <c r="A251" s="62">
        <v>979422679</v>
      </c>
      <c r="B251" s="63" t="s">
        <v>42</v>
      </c>
      <c r="C251" s="62">
        <v>2020</v>
      </c>
      <c r="D251" s="62">
        <v>132</v>
      </c>
      <c r="E251" s="63" t="s">
        <v>22</v>
      </c>
      <c r="F251" s="62">
        <v>100</v>
      </c>
      <c r="G251" s="62">
        <v>100</v>
      </c>
      <c r="H251" s="62">
        <v>94</v>
      </c>
      <c r="I251" s="44"/>
      <c r="J251" s="65">
        <v>206.82631813020001</v>
      </c>
      <c r="K251" s="8">
        <f t="shared" si="3"/>
        <v>19441.6739042388</v>
      </c>
    </row>
    <row r="252" spans="1:11" x14ac:dyDescent="0.35">
      <c r="A252" s="62">
        <v>920295975</v>
      </c>
      <c r="B252" s="63" t="s">
        <v>425</v>
      </c>
      <c r="C252" s="62">
        <v>2020</v>
      </c>
      <c r="D252" s="62">
        <v>24</v>
      </c>
      <c r="E252" s="63" t="s">
        <v>22</v>
      </c>
      <c r="F252" s="62">
        <v>100</v>
      </c>
      <c r="G252" s="62">
        <v>100</v>
      </c>
      <c r="H252" s="62">
        <v>3</v>
      </c>
      <c r="I252" s="44"/>
      <c r="J252" s="65">
        <v>32.904186975259101</v>
      </c>
      <c r="K252" s="8">
        <f t="shared" si="3"/>
        <v>98.712560925777296</v>
      </c>
    </row>
    <row r="253" spans="1:11" x14ac:dyDescent="0.35">
      <c r="A253" s="62">
        <v>916069634</v>
      </c>
      <c r="B253" s="63" t="s">
        <v>43</v>
      </c>
      <c r="C253" s="62">
        <v>2020</v>
      </c>
      <c r="D253" s="62">
        <v>132</v>
      </c>
      <c r="E253" s="63" t="s">
        <v>20</v>
      </c>
      <c r="F253" s="62">
        <v>100</v>
      </c>
      <c r="G253" s="62">
        <v>100</v>
      </c>
      <c r="H253" s="62">
        <v>4</v>
      </c>
      <c r="I253" s="44"/>
      <c r="J253" s="65">
        <v>413.65263626040002</v>
      </c>
      <c r="K253" s="8">
        <f t="shared" si="3"/>
        <v>1654.6105450416001</v>
      </c>
    </row>
    <row r="254" spans="1:11" x14ac:dyDescent="0.35">
      <c r="A254" s="62">
        <v>916069634</v>
      </c>
      <c r="B254" s="63" t="s">
        <v>43</v>
      </c>
      <c r="C254" s="62">
        <v>2020</v>
      </c>
      <c r="D254" s="62">
        <v>66</v>
      </c>
      <c r="E254" s="63" t="s">
        <v>22</v>
      </c>
      <c r="F254" s="62">
        <v>0</v>
      </c>
      <c r="G254" s="62">
        <v>100</v>
      </c>
      <c r="H254" s="62">
        <v>2</v>
      </c>
      <c r="I254" s="44"/>
      <c r="J254" s="65">
        <v>94.011962786454603</v>
      </c>
      <c r="K254" s="8">
        <f t="shared" si="3"/>
        <v>94.011962786454603</v>
      </c>
    </row>
    <row r="255" spans="1:11" x14ac:dyDescent="0.35">
      <c r="A255" s="62">
        <v>916069634</v>
      </c>
      <c r="B255" s="63" t="s">
        <v>43</v>
      </c>
      <c r="C255" s="62">
        <v>2020</v>
      </c>
      <c r="D255" s="62">
        <v>24</v>
      </c>
      <c r="E255" s="63" t="s">
        <v>22</v>
      </c>
      <c r="F255" s="62">
        <v>100</v>
      </c>
      <c r="G255" s="62">
        <v>100</v>
      </c>
      <c r="H255" s="62">
        <v>53</v>
      </c>
      <c r="I255" s="44"/>
      <c r="J255" s="65">
        <v>32.904186975259101</v>
      </c>
      <c r="K255" s="8">
        <f t="shared" si="3"/>
        <v>1743.9219096887323</v>
      </c>
    </row>
    <row r="256" spans="1:11" x14ac:dyDescent="0.35">
      <c r="A256" s="62">
        <v>916069634</v>
      </c>
      <c r="B256" s="63" t="s">
        <v>43</v>
      </c>
      <c r="C256" s="62">
        <v>2020</v>
      </c>
      <c r="D256" s="62">
        <v>66</v>
      </c>
      <c r="E256" s="63" t="s">
        <v>22</v>
      </c>
      <c r="F256" s="62">
        <v>100</v>
      </c>
      <c r="G256" s="62">
        <v>100</v>
      </c>
      <c r="H256" s="62">
        <v>17</v>
      </c>
      <c r="I256" s="44"/>
      <c r="J256" s="65">
        <v>94.011962786454603</v>
      </c>
      <c r="K256" s="8">
        <f t="shared" si="3"/>
        <v>1598.2033673697283</v>
      </c>
    </row>
    <row r="257" spans="1:11" x14ac:dyDescent="0.35">
      <c r="A257" s="62">
        <v>916069634</v>
      </c>
      <c r="B257" s="63" t="s">
        <v>43</v>
      </c>
      <c r="C257" s="62">
        <v>2020</v>
      </c>
      <c r="D257" s="62">
        <v>132</v>
      </c>
      <c r="E257" s="63" t="s">
        <v>22</v>
      </c>
      <c r="F257" s="62">
        <v>100</v>
      </c>
      <c r="G257" s="62">
        <v>100</v>
      </c>
      <c r="H257" s="62">
        <v>3</v>
      </c>
      <c r="I257" s="44"/>
      <c r="J257" s="65">
        <v>206.82631813020001</v>
      </c>
      <c r="K257" s="8">
        <f t="shared" si="3"/>
        <v>620.47895439060005</v>
      </c>
    </row>
    <row r="258" spans="1:11" x14ac:dyDescent="0.35">
      <c r="A258" s="62">
        <v>985294836</v>
      </c>
      <c r="B258" s="63" t="s">
        <v>44</v>
      </c>
      <c r="C258" s="62">
        <v>2020</v>
      </c>
      <c r="D258" s="62">
        <v>24</v>
      </c>
      <c r="E258" s="63" t="s">
        <v>20</v>
      </c>
      <c r="F258" s="62">
        <v>100</v>
      </c>
      <c r="G258" s="62">
        <v>100</v>
      </c>
      <c r="H258" s="62">
        <v>26</v>
      </c>
      <c r="I258" s="44"/>
      <c r="J258" s="65">
        <v>65.808373950518202</v>
      </c>
      <c r="K258" s="8">
        <f t="shared" ref="K258:K296" si="4">(H258*0.5*(F258/100+G258/100))*J258</f>
        <v>1711.0177227134732</v>
      </c>
    </row>
    <row r="259" spans="1:11" x14ac:dyDescent="0.35">
      <c r="A259" s="62">
        <v>985294836</v>
      </c>
      <c r="B259" s="63" t="s">
        <v>44</v>
      </c>
      <c r="C259" s="62">
        <v>2020</v>
      </c>
      <c r="D259" s="62">
        <v>24</v>
      </c>
      <c r="E259" s="63" t="s">
        <v>22</v>
      </c>
      <c r="F259" s="62">
        <v>100</v>
      </c>
      <c r="G259" s="62">
        <v>100</v>
      </c>
      <c r="H259" s="62">
        <v>6</v>
      </c>
      <c r="I259" s="44"/>
      <c r="J259" s="65">
        <v>32.904186975259101</v>
      </c>
      <c r="K259" s="8">
        <f t="shared" si="4"/>
        <v>197.42512185155459</v>
      </c>
    </row>
    <row r="260" spans="1:11" x14ac:dyDescent="0.35">
      <c r="A260" s="62">
        <v>985294836</v>
      </c>
      <c r="B260" s="63" t="s">
        <v>44</v>
      </c>
      <c r="C260" s="62">
        <v>2020</v>
      </c>
      <c r="D260" s="62">
        <v>66</v>
      </c>
      <c r="E260" s="63" t="s">
        <v>22</v>
      </c>
      <c r="F260" s="62">
        <v>100</v>
      </c>
      <c r="G260" s="62">
        <v>100</v>
      </c>
      <c r="H260" s="62">
        <v>9</v>
      </c>
      <c r="I260" s="44"/>
      <c r="J260" s="65">
        <v>94.011962786454603</v>
      </c>
      <c r="K260" s="8">
        <f t="shared" si="4"/>
        <v>846.10766507809149</v>
      </c>
    </row>
    <row r="261" spans="1:11" x14ac:dyDescent="0.35">
      <c r="A261" s="62">
        <v>924940379</v>
      </c>
      <c r="B261" s="63" t="s">
        <v>420</v>
      </c>
      <c r="C261" s="62">
        <v>2020</v>
      </c>
      <c r="D261" s="62">
        <v>24</v>
      </c>
      <c r="E261" s="63" t="s">
        <v>22</v>
      </c>
      <c r="F261" s="62">
        <v>100</v>
      </c>
      <c r="G261" s="62">
        <v>100</v>
      </c>
      <c r="H261" s="62">
        <v>1</v>
      </c>
      <c r="I261" s="44"/>
      <c r="J261" s="65">
        <v>32.904186975259101</v>
      </c>
      <c r="K261" s="8">
        <f t="shared" si="4"/>
        <v>32.904186975259101</v>
      </c>
    </row>
    <row r="262" spans="1:11" x14ac:dyDescent="0.35">
      <c r="A262" s="62">
        <v>924940379</v>
      </c>
      <c r="B262" s="63" t="s">
        <v>420</v>
      </c>
      <c r="C262" s="62">
        <v>2020</v>
      </c>
      <c r="D262" s="62">
        <v>132</v>
      </c>
      <c r="E262" s="63" t="s">
        <v>22</v>
      </c>
      <c r="F262" s="62">
        <v>100</v>
      </c>
      <c r="G262" s="62">
        <v>100</v>
      </c>
      <c r="H262" s="62">
        <v>1</v>
      </c>
      <c r="I262" s="44"/>
      <c r="J262" s="65">
        <v>206.82631813020001</v>
      </c>
      <c r="K262" s="8">
        <f t="shared" si="4"/>
        <v>206.82631813020001</v>
      </c>
    </row>
    <row r="263" spans="1:11" x14ac:dyDescent="0.35">
      <c r="A263" s="62">
        <v>987059729</v>
      </c>
      <c r="B263" s="63" t="s">
        <v>63</v>
      </c>
      <c r="C263" s="62">
        <v>2020</v>
      </c>
      <c r="D263" s="62">
        <v>66</v>
      </c>
      <c r="E263" s="63" t="s">
        <v>20</v>
      </c>
      <c r="F263" s="62">
        <v>0</v>
      </c>
      <c r="G263" s="62">
        <v>100</v>
      </c>
      <c r="H263" s="62">
        <v>1</v>
      </c>
      <c r="I263" s="44"/>
      <c r="J263" s="65">
        <v>188.02392557290901</v>
      </c>
      <c r="K263" s="8">
        <f t="shared" si="4"/>
        <v>94.011962786454504</v>
      </c>
    </row>
    <row r="264" spans="1:11" x14ac:dyDescent="0.35">
      <c r="A264" s="62">
        <v>987059729</v>
      </c>
      <c r="B264" s="63" t="s">
        <v>63</v>
      </c>
      <c r="C264" s="62">
        <v>2020</v>
      </c>
      <c r="D264" s="62">
        <v>132</v>
      </c>
      <c r="E264" s="63" t="s">
        <v>22</v>
      </c>
      <c r="F264" s="62">
        <v>100</v>
      </c>
      <c r="G264" s="62">
        <v>100</v>
      </c>
      <c r="H264" s="62">
        <v>2</v>
      </c>
      <c r="I264" s="44"/>
      <c r="J264" s="65">
        <v>206.82631813020001</v>
      </c>
      <c r="K264" s="8">
        <f t="shared" si="4"/>
        <v>413.65263626040002</v>
      </c>
    </row>
    <row r="265" spans="1:11" x14ac:dyDescent="0.35">
      <c r="A265" s="62">
        <v>962986633</v>
      </c>
      <c r="B265" s="63" t="s">
        <v>45</v>
      </c>
      <c r="C265" s="62">
        <v>2020</v>
      </c>
      <c r="D265" s="62">
        <v>24</v>
      </c>
      <c r="E265" s="63" t="s">
        <v>20</v>
      </c>
      <c r="F265" s="62">
        <v>0</v>
      </c>
      <c r="G265" s="62">
        <v>0</v>
      </c>
      <c r="H265" s="62">
        <v>2</v>
      </c>
      <c r="I265" s="44"/>
      <c r="J265" s="65">
        <v>65.808373950518202</v>
      </c>
      <c r="K265" s="8">
        <f t="shared" si="4"/>
        <v>0</v>
      </c>
    </row>
    <row r="266" spans="1:11" x14ac:dyDescent="0.35">
      <c r="A266" s="62">
        <v>962986633</v>
      </c>
      <c r="B266" s="63" t="s">
        <v>45</v>
      </c>
      <c r="C266" s="62">
        <v>2020</v>
      </c>
      <c r="D266" s="62">
        <v>66</v>
      </c>
      <c r="E266" s="63" t="s">
        <v>20</v>
      </c>
      <c r="F266" s="62">
        <v>0</v>
      </c>
      <c r="G266" s="62">
        <v>0</v>
      </c>
      <c r="H266" s="62">
        <v>52</v>
      </c>
      <c r="I266" s="44"/>
      <c r="J266" s="65">
        <v>188.02392557290901</v>
      </c>
      <c r="K266" s="8">
        <f t="shared" si="4"/>
        <v>0</v>
      </c>
    </row>
    <row r="267" spans="1:11" x14ac:dyDescent="0.35">
      <c r="A267" s="62">
        <v>962986633</v>
      </c>
      <c r="B267" s="63" t="s">
        <v>45</v>
      </c>
      <c r="C267" s="62">
        <v>2020</v>
      </c>
      <c r="D267" s="62">
        <v>132</v>
      </c>
      <c r="E267" s="63" t="s">
        <v>20</v>
      </c>
      <c r="F267" s="62">
        <v>0</v>
      </c>
      <c r="G267" s="62">
        <v>0</v>
      </c>
      <c r="H267" s="62">
        <v>14</v>
      </c>
      <c r="I267" s="44"/>
      <c r="J267" s="65">
        <v>413.65263626040002</v>
      </c>
      <c r="K267" s="8">
        <f t="shared" si="4"/>
        <v>0</v>
      </c>
    </row>
    <row r="268" spans="1:11" x14ac:dyDescent="0.35">
      <c r="A268" s="62">
        <v>962986633</v>
      </c>
      <c r="B268" s="63" t="s">
        <v>45</v>
      </c>
      <c r="C268" s="62">
        <v>2020</v>
      </c>
      <c r="D268" s="62">
        <v>300</v>
      </c>
      <c r="E268" s="63" t="s">
        <v>20</v>
      </c>
      <c r="F268" s="62">
        <v>0</v>
      </c>
      <c r="G268" s="62">
        <v>0</v>
      </c>
      <c r="H268" s="62">
        <v>2</v>
      </c>
      <c r="I268" s="44"/>
      <c r="J268" s="65">
        <v>1128.14355343746</v>
      </c>
      <c r="K268" s="8">
        <f t="shared" si="4"/>
        <v>0</v>
      </c>
    </row>
    <row r="269" spans="1:11" x14ac:dyDescent="0.35">
      <c r="A269" s="62">
        <v>962986633</v>
      </c>
      <c r="B269" s="63" t="s">
        <v>45</v>
      </c>
      <c r="C269" s="62">
        <v>2020</v>
      </c>
      <c r="D269" s="62">
        <v>24</v>
      </c>
      <c r="E269" s="63" t="s">
        <v>20</v>
      </c>
      <c r="F269" s="62">
        <v>100</v>
      </c>
      <c r="G269" s="62">
        <v>100</v>
      </c>
      <c r="H269" s="62">
        <v>13</v>
      </c>
      <c r="I269" s="44"/>
      <c r="J269" s="65">
        <v>65.808373950518202</v>
      </c>
      <c r="K269" s="8">
        <f t="shared" si="4"/>
        <v>855.50886135673659</v>
      </c>
    </row>
    <row r="270" spans="1:11" x14ac:dyDescent="0.35">
      <c r="A270" s="62">
        <v>962986633</v>
      </c>
      <c r="B270" s="63" t="s">
        <v>45</v>
      </c>
      <c r="C270" s="62">
        <v>2020</v>
      </c>
      <c r="D270" s="62">
        <v>66</v>
      </c>
      <c r="E270" s="63" t="s">
        <v>20</v>
      </c>
      <c r="F270" s="62">
        <v>100</v>
      </c>
      <c r="G270" s="62">
        <v>100</v>
      </c>
      <c r="H270" s="62">
        <v>34</v>
      </c>
      <c r="I270" s="44"/>
      <c r="J270" s="65">
        <v>188.02392557290901</v>
      </c>
      <c r="K270" s="8">
        <f t="shared" si="4"/>
        <v>6392.813469478906</v>
      </c>
    </row>
    <row r="271" spans="1:11" x14ac:dyDescent="0.35">
      <c r="A271" s="62">
        <v>962986633</v>
      </c>
      <c r="B271" s="63" t="s">
        <v>45</v>
      </c>
      <c r="C271" s="62">
        <v>2020</v>
      </c>
      <c r="D271" s="62">
        <v>132</v>
      </c>
      <c r="E271" s="63" t="s">
        <v>20</v>
      </c>
      <c r="F271" s="62">
        <v>100</v>
      </c>
      <c r="G271" s="62">
        <v>100</v>
      </c>
      <c r="H271" s="62">
        <v>58</v>
      </c>
      <c r="I271" s="44"/>
      <c r="J271" s="65">
        <v>413.65263626040002</v>
      </c>
      <c r="K271" s="8">
        <f t="shared" si="4"/>
        <v>23991.852903103201</v>
      </c>
    </row>
    <row r="272" spans="1:11" x14ac:dyDescent="0.35">
      <c r="A272" s="62">
        <v>962986633</v>
      </c>
      <c r="B272" s="63" t="s">
        <v>45</v>
      </c>
      <c r="C272" s="62">
        <v>2020</v>
      </c>
      <c r="D272" s="62">
        <v>300</v>
      </c>
      <c r="E272" s="63" t="s">
        <v>20</v>
      </c>
      <c r="F272" s="62">
        <v>100</v>
      </c>
      <c r="G272" s="62">
        <v>100</v>
      </c>
      <c r="H272" s="62">
        <v>4</v>
      </c>
      <c r="I272" s="44"/>
      <c r="J272" s="65">
        <v>1128.14355343746</v>
      </c>
      <c r="K272" s="8">
        <f t="shared" si="4"/>
        <v>4512.5742137498401</v>
      </c>
    </row>
    <row r="273" spans="1:11" x14ac:dyDescent="0.35">
      <c r="A273" s="62">
        <v>962986633</v>
      </c>
      <c r="B273" s="63" t="s">
        <v>45</v>
      </c>
      <c r="C273" s="62">
        <v>2020</v>
      </c>
      <c r="D273" s="62">
        <v>24</v>
      </c>
      <c r="E273" s="63" t="s">
        <v>22</v>
      </c>
      <c r="F273" s="62">
        <v>0</v>
      </c>
      <c r="G273" s="62">
        <v>0</v>
      </c>
      <c r="H273" s="62">
        <v>15</v>
      </c>
      <c r="I273" s="44"/>
      <c r="J273" s="65">
        <v>32.904186975259101</v>
      </c>
      <c r="K273" s="8">
        <f t="shared" si="4"/>
        <v>0</v>
      </c>
    </row>
    <row r="274" spans="1:11" x14ac:dyDescent="0.35">
      <c r="A274" s="62">
        <v>962986633</v>
      </c>
      <c r="B274" s="63" t="s">
        <v>45</v>
      </c>
      <c r="C274" s="62">
        <v>2020</v>
      </c>
      <c r="D274" s="62">
        <v>66</v>
      </c>
      <c r="E274" s="63" t="s">
        <v>22</v>
      </c>
      <c r="F274" s="62">
        <v>0</v>
      </c>
      <c r="G274" s="62">
        <v>0</v>
      </c>
      <c r="H274" s="62">
        <v>14</v>
      </c>
      <c r="I274" s="44"/>
      <c r="J274" s="65">
        <v>94.011962786454603</v>
      </c>
      <c r="K274" s="8">
        <f t="shared" si="4"/>
        <v>0</v>
      </c>
    </row>
    <row r="275" spans="1:11" x14ac:dyDescent="0.35">
      <c r="A275" s="62">
        <v>962986633</v>
      </c>
      <c r="B275" s="63" t="s">
        <v>45</v>
      </c>
      <c r="C275" s="62">
        <v>2020</v>
      </c>
      <c r="D275" s="62">
        <v>132</v>
      </c>
      <c r="E275" s="63" t="s">
        <v>22</v>
      </c>
      <c r="F275" s="62">
        <v>0</v>
      </c>
      <c r="G275" s="62">
        <v>0</v>
      </c>
      <c r="H275" s="62">
        <v>6</v>
      </c>
      <c r="I275" s="44"/>
      <c r="J275" s="65">
        <v>206.82631813020001</v>
      </c>
      <c r="K275" s="8">
        <f t="shared" si="4"/>
        <v>0</v>
      </c>
    </row>
    <row r="276" spans="1:11" x14ac:dyDescent="0.35">
      <c r="A276" s="62">
        <v>962986633</v>
      </c>
      <c r="B276" s="63" t="s">
        <v>45</v>
      </c>
      <c r="C276" s="62">
        <v>2020</v>
      </c>
      <c r="D276" s="62">
        <v>24</v>
      </c>
      <c r="E276" s="63" t="s">
        <v>22</v>
      </c>
      <c r="F276" s="62">
        <v>100</v>
      </c>
      <c r="G276" s="62">
        <v>100</v>
      </c>
      <c r="H276" s="62">
        <v>30</v>
      </c>
      <c r="I276" s="44"/>
      <c r="J276" s="65">
        <v>32.904186975259101</v>
      </c>
      <c r="K276" s="8">
        <f t="shared" si="4"/>
        <v>987.12560925777302</v>
      </c>
    </row>
    <row r="277" spans="1:11" x14ac:dyDescent="0.35">
      <c r="A277" s="62">
        <v>962986633</v>
      </c>
      <c r="B277" s="63" t="s">
        <v>45</v>
      </c>
      <c r="C277" s="62">
        <v>2020</v>
      </c>
      <c r="D277" s="62">
        <v>66</v>
      </c>
      <c r="E277" s="63" t="s">
        <v>22</v>
      </c>
      <c r="F277" s="62">
        <v>100</v>
      </c>
      <c r="G277" s="62">
        <v>100</v>
      </c>
      <c r="H277" s="62">
        <v>20</v>
      </c>
      <c r="I277" s="44"/>
      <c r="J277" s="65">
        <v>94.011962786454603</v>
      </c>
      <c r="K277" s="8">
        <f t="shared" si="4"/>
        <v>1880.2392557290921</v>
      </c>
    </row>
    <row r="278" spans="1:11" x14ac:dyDescent="0.35">
      <c r="A278" s="62">
        <v>962986633</v>
      </c>
      <c r="B278" s="63" t="s">
        <v>45</v>
      </c>
      <c r="C278" s="62">
        <v>2020</v>
      </c>
      <c r="D278" s="62">
        <v>132</v>
      </c>
      <c r="E278" s="63" t="s">
        <v>22</v>
      </c>
      <c r="F278" s="62">
        <v>100</v>
      </c>
      <c r="G278" s="62">
        <v>100</v>
      </c>
      <c r="H278" s="62">
        <v>7</v>
      </c>
      <c r="I278" s="44"/>
      <c r="J278" s="65">
        <v>206.82631813020001</v>
      </c>
      <c r="K278" s="8">
        <f t="shared" si="4"/>
        <v>1447.7842269114001</v>
      </c>
    </row>
    <row r="279" spans="1:11" x14ac:dyDescent="0.35">
      <c r="A279" s="62">
        <v>962986633</v>
      </c>
      <c r="B279" s="63" t="s">
        <v>45</v>
      </c>
      <c r="C279" s="62">
        <v>2020</v>
      </c>
      <c r="D279" s="62">
        <v>300</v>
      </c>
      <c r="E279" s="63" t="s">
        <v>22</v>
      </c>
      <c r="F279" s="62">
        <v>100</v>
      </c>
      <c r="G279" s="62">
        <v>100</v>
      </c>
      <c r="H279" s="62">
        <v>9</v>
      </c>
      <c r="I279" s="44"/>
      <c r="J279" s="65">
        <v>564.07177671872796</v>
      </c>
      <c r="K279" s="8">
        <f t="shared" si="4"/>
        <v>5076.6459904685516</v>
      </c>
    </row>
    <row r="280" spans="1:11" x14ac:dyDescent="0.35">
      <c r="A280" s="62">
        <v>976626192</v>
      </c>
      <c r="B280" s="63" t="s">
        <v>348</v>
      </c>
      <c r="C280" s="62">
        <v>2020</v>
      </c>
      <c r="D280" s="62">
        <v>24</v>
      </c>
      <c r="E280" s="63" t="s">
        <v>22</v>
      </c>
      <c r="F280" s="62">
        <v>100</v>
      </c>
      <c r="G280" s="62">
        <v>100</v>
      </c>
      <c r="H280" s="62">
        <v>6</v>
      </c>
      <c r="I280" s="44"/>
      <c r="J280" s="65">
        <v>32.904186975259101</v>
      </c>
      <c r="K280" s="8">
        <f t="shared" si="4"/>
        <v>197.42512185155459</v>
      </c>
    </row>
    <row r="281" spans="1:11" x14ac:dyDescent="0.35">
      <c r="A281" s="62">
        <v>971029102</v>
      </c>
      <c r="B281" s="63" t="s">
        <v>349</v>
      </c>
      <c r="C281" s="62">
        <v>2020</v>
      </c>
      <c r="D281" s="62">
        <v>24</v>
      </c>
      <c r="E281" s="63" t="s">
        <v>22</v>
      </c>
      <c r="F281" s="62">
        <v>100</v>
      </c>
      <c r="G281" s="62">
        <v>100</v>
      </c>
      <c r="H281" s="62">
        <v>13</v>
      </c>
      <c r="I281" s="44"/>
      <c r="J281" s="65">
        <v>32.904186975259101</v>
      </c>
      <c r="K281" s="8">
        <f t="shared" si="4"/>
        <v>427.75443067836829</v>
      </c>
    </row>
    <row r="282" spans="1:11" x14ac:dyDescent="0.35">
      <c r="A282" s="62">
        <v>923819177</v>
      </c>
      <c r="B282" s="63" t="s">
        <v>386</v>
      </c>
      <c r="C282" s="62">
        <v>2020</v>
      </c>
      <c r="D282" s="62">
        <v>24</v>
      </c>
      <c r="E282" s="63" t="s">
        <v>22</v>
      </c>
      <c r="F282" s="62">
        <v>100</v>
      </c>
      <c r="G282" s="62">
        <v>100</v>
      </c>
      <c r="H282" s="62">
        <v>20</v>
      </c>
      <c r="I282" s="44"/>
      <c r="J282" s="65">
        <v>32.904186975259101</v>
      </c>
      <c r="K282" s="8">
        <f t="shared" si="4"/>
        <v>658.08373950518205</v>
      </c>
    </row>
    <row r="283" spans="1:11" x14ac:dyDescent="0.35">
      <c r="A283" s="62">
        <v>923819177</v>
      </c>
      <c r="B283" s="63" t="s">
        <v>386</v>
      </c>
      <c r="C283" s="62">
        <v>2020</v>
      </c>
      <c r="D283" s="62">
        <v>66</v>
      </c>
      <c r="E283" s="63" t="s">
        <v>22</v>
      </c>
      <c r="F283" s="62">
        <v>100</v>
      </c>
      <c r="G283" s="62">
        <v>100</v>
      </c>
      <c r="H283" s="62">
        <v>3</v>
      </c>
      <c r="I283" s="44"/>
      <c r="J283" s="65">
        <v>94.011962786454603</v>
      </c>
      <c r="K283" s="8">
        <f t="shared" si="4"/>
        <v>282.03588835936381</v>
      </c>
    </row>
    <row r="284" spans="1:11" x14ac:dyDescent="0.35">
      <c r="A284" s="62">
        <v>979918224</v>
      </c>
      <c r="B284" s="63" t="s">
        <v>341</v>
      </c>
      <c r="C284" s="62">
        <v>2020</v>
      </c>
      <c r="D284" s="62">
        <v>24</v>
      </c>
      <c r="E284" s="63" t="s">
        <v>20</v>
      </c>
      <c r="F284" s="62">
        <v>100</v>
      </c>
      <c r="G284" s="62">
        <v>100</v>
      </c>
      <c r="H284" s="62">
        <v>7</v>
      </c>
      <c r="I284" s="44"/>
      <c r="J284" s="65">
        <v>65.808373950518202</v>
      </c>
      <c r="K284" s="8">
        <f t="shared" si="4"/>
        <v>460.6586176536274</v>
      </c>
    </row>
    <row r="285" spans="1:11" x14ac:dyDescent="0.35">
      <c r="A285" s="62">
        <v>997712099</v>
      </c>
      <c r="B285" s="63" t="s">
        <v>350</v>
      </c>
      <c r="C285" s="62">
        <v>2020</v>
      </c>
      <c r="D285" s="62">
        <v>24</v>
      </c>
      <c r="E285" s="63" t="s">
        <v>22</v>
      </c>
      <c r="F285" s="62">
        <v>100</v>
      </c>
      <c r="G285" s="62">
        <v>100</v>
      </c>
      <c r="H285" s="62">
        <v>4</v>
      </c>
      <c r="I285" s="44"/>
      <c r="J285" s="65">
        <v>32.904186975259101</v>
      </c>
      <c r="K285" s="8">
        <f t="shared" si="4"/>
        <v>131.6167479010364</v>
      </c>
    </row>
    <row r="286" spans="1:11" x14ac:dyDescent="0.35">
      <c r="A286" s="62">
        <v>978631029</v>
      </c>
      <c r="B286" s="63" t="s">
        <v>387</v>
      </c>
      <c r="C286" s="62">
        <v>2020</v>
      </c>
      <c r="D286" s="62">
        <v>24</v>
      </c>
      <c r="E286" s="63" t="s">
        <v>20</v>
      </c>
      <c r="F286" s="62">
        <v>100</v>
      </c>
      <c r="G286" s="62">
        <v>100</v>
      </c>
      <c r="H286" s="62">
        <v>343</v>
      </c>
      <c r="I286" s="44"/>
      <c r="J286" s="65">
        <v>65.808373950518202</v>
      </c>
      <c r="K286" s="8">
        <f t="shared" si="4"/>
        <v>22572.272265027743</v>
      </c>
    </row>
    <row r="287" spans="1:11" x14ac:dyDescent="0.35">
      <c r="A287" s="62">
        <v>978631029</v>
      </c>
      <c r="B287" s="63" t="s">
        <v>387</v>
      </c>
      <c r="C287" s="62">
        <v>2020</v>
      </c>
      <c r="D287" s="62">
        <v>66</v>
      </c>
      <c r="E287" s="63" t="s">
        <v>20</v>
      </c>
      <c r="F287" s="62">
        <v>100</v>
      </c>
      <c r="G287" s="62">
        <v>100</v>
      </c>
      <c r="H287" s="62">
        <v>95</v>
      </c>
      <c r="I287" s="44"/>
      <c r="J287" s="65">
        <v>188.02392557290901</v>
      </c>
      <c r="K287" s="8">
        <f t="shared" si="4"/>
        <v>17862.272929426355</v>
      </c>
    </row>
    <row r="288" spans="1:11" x14ac:dyDescent="0.35">
      <c r="A288" s="62">
        <v>978631029</v>
      </c>
      <c r="B288" s="63" t="s">
        <v>387</v>
      </c>
      <c r="C288" s="62">
        <v>2020</v>
      </c>
      <c r="D288" s="62">
        <v>132</v>
      </c>
      <c r="E288" s="63" t="s">
        <v>20</v>
      </c>
      <c r="F288" s="62">
        <v>100</v>
      </c>
      <c r="G288" s="62">
        <v>100</v>
      </c>
      <c r="H288" s="62">
        <v>14</v>
      </c>
      <c r="I288" s="44"/>
      <c r="J288" s="65">
        <v>413.65263626040002</v>
      </c>
      <c r="K288" s="8">
        <f t="shared" si="4"/>
        <v>5791.1369076456003</v>
      </c>
    </row>
    <row r="289" spans="1:11" x14ac:dyDescent="0.35">
      <c r="A289" s="62">
        <v>978631029</v>
      </c>
      <c r="B289" s="63" t="s">
        <v>387</v>
      </c>
      <c r="C289" s="62">
        <v>2020</v>
      </c>
      <c r="D289" s="62">
        <v>24</v>
      </c>
      <c r="E289" s="63" t="s">
        <v>22</v>
      </c>
      <c r="F289" s="62">
        <v>100</v>
      </c>
      <c r="G289" s="62">
        <v>100</v>
      </c>
      <c r="H289" s="62">
        <v>285</v>
      </c>
      <c r="I289" s="44"/>
      <c r="J289" s="65">
        <v>32.904186975259101</v>
      </c>
      <c r="K289" s="8">
        <f t="shared" si="4"/>
        <v>9377.6932879488431</v>
      </c>
    </row>
    <row r="290" spans="1:11" x14ac:dyDescent="0.35">
      <c r="A290" s="62">
        <v>978631029</v>
      </c>
      <c r="B290" s="63" t="s">
        <v>387</v>
      </c>
      <c r="C290" s="62">
        <v>2020</v>
      </c>
      <c r="D290" s="62">
        <v>66</v>
      </c>
      <c r="E290" s="63" t="s">
        <v>22</v>
      </c>
      <c r="F290" s="62">
        <v>100</v>
      </c>
      <c r="G290" s="62">
        <v>100</v>
      </c>
      <c r="H290" s="62">
        <v>132</v>
      </c>
      <c r="I290" s="44"/>
      <c r="J290" s="65">
        <v>94.011962786454603</v>
      </c>
      <c r="K290" s="8">
        <f t="shared" si="4"/>
        <v>12409.579087812008</v>
      </c>
    </row>
    <row r="291" spans="1:11" x14ac:dyDescent="0.35">
      <c r="A291" s="62">
        <v>978631029</v>
      </c>
      <c r="B291" s="63" t="s">
        <v>387</v>
      </c>
      <c r="C291" s="62">
        <v>2020</v>
      </c>
      <c r="D291" s="62">
        <v>132</v>
      </c>
      <c r="E291" s="63" t="s">
        <v>22</v>
      </c>
      <c r="F291" s="62">
        <v>100</v>
      </c>
      <c r="G291" s="62">
        <v>100</v>
      </c>
      <c r="H291" s="62">
        <v>58</v>
      </c>
      <c r="I291" s="44"/>
      <c r="J291" s="65">
        <v>206.82631813020001</v>
      </c>
      <c r="K291" s="8">
        <f t="shared" si="4"/>
        <v>11995.926451551601</v>
      </c>
    </row>
    <row r="292" spans="1:11" x14ac:dyDescent="0.35">
      <c r="A292" s="62">
        <v>916763476</v>
      </c>
      <c r="B292" s="63" t="s">
        <v>46</v>
      </c>
      <c r="C292" s="62">
        <v>2020</v>
      </c>
      <c r="D292" s="62">
        <v>132</v>
      </c>
      <c r="E292" s="63" t="s">
        <v>22</v>
      </c>
      <c r="F292" s="62">
        <v>100</v>
      </c>
      <c r="G292" s="62">
        <v>100</v>
      </c>
      <c r="H292" s="62">
        <v>2</v>
      </c>
      <c r="I292" s="44"/>
      <c r="J292" s="65">
        <v>206.82631813020001</v>
      </c>
      <c r="K292" s="8">
        <f t="shared" si="4"/>
        <v>413.65263626040002</v>
      </c>
    </row>
    <row r="293" spans="1:11" x14ac:dyDescent="0.35">
      <c r="A293" s="62">
        <v>917983550</v>
      </c>
      <c r="B293" s="63" t="s">
        <v>47</v>
      </c>
      <c r="C293" s="62">
        <v>2020</v>
      </c>
      <c r="D293" s="62">
        <v>132</v>
      </c>
      <c r="E293" s="63" t="s">
        <v>22</v>
      </c>
      <c r="F293" s="62">
        <v>0</v>
      </c>
      <c r="G293" s="62">
        <v>0</v>
      </c>
      <c r="H293" s="62">
        <v>1</v>
      </c>
      <c r="I293" s="44"/>
      <c r="J293" s="65">
        <v>206.82631813020001</v>
      </c>
      <c r="K293" s="8">
        <f t="shared" si="4"/>
        <v>0</v>
      </c>
    </row>
    <row r="294" spans="1:11" x14ac:dyDescent="0.35">
      <c r="A294" s="62">
        <v>917983550</v>
      </c>
      <c r="B294" s="63" t="s">
        <v>47</v>
      </c>
      <c r="C294" s="62">
        <v>2020</v>
      </c>
      <c r="D294" s="62">
        <v>132</v>
      </c>
      <c r="E294" s="63" t="s">
        <v>22</v>
      </c>
      <c r="F294" s="62">
        <v>50</v>
      </c>
      <c r="G294" s="62">
        <v>50</v>
      </c>
      <c r="H294" s="62">
        <v>4</v>
      </c>
      <c r="I294" s="44"/>
      <c r="J294" s="65">
        <v>206.82631813020001</v>
      </c>
      <c r="K294" s="8">
        <f t="shared" si="4"/>
        <v>413.65263626040002</v>
      </c>
    </row>
    <row r="295" spans="1:11" x14ac:dyDescent="0.35">
      <c r="A295" s="62">
        <v>917983550</v>
      </c>
      <c r="B295" s="63" t="s">
        <v>47</v>
      </c>
      <c r="C295" s="62">
        <v>2020</v>
      </c>
      <c r="D295" s="62">
        <v>24</v>
      </c>
      <c r="E295" s="63" t="s">
        <v>22</v>
      </c>
      <c r="F295" s="62">
        <v>100</v>
      </c>
      <c r="G295" s="62">
        <v>100</v>
      </c>
      <c r="H295" s="62">
        <v>17</v>
      </c>
      <c r="I295" s="44"/>
      <c r="J295" s="65">
        <v>32.904186975259101</v>
      </c>
      <c r="K295" s="8">
        <f t="shared" si="4"/>
        <v>559.37117857940473</v>
      </c>
    </row>
    <row r="296" spans="1:11" x14ac:dyDescent="0.35">
      <c r="A296" s="62">
        <v>917983550</v>
      </c>
      <c r="B296" s="63" t="s">
        <v>47</v>
      </c>
      <c r="C296" s="62">
        <v>2020</v>
      </c>
      <c r="D296" s="62">
        <v>132</v>
      </c>
      <c r="E296" s="63" t="s">
        <v>22</v>
      </c>
      <c r="F296" s="62">
        <v>100</v>
      </c>
      <c r="G296" s="62">
        <v>100</v>
      </c>
      <c r="H296" s="62">
        <v>1</v>
      </c>
      <c r="I296" s="44"/>
      <c r="J296" s="65">
        <v>206.82631813020001</v>
      </c>
      <c r="K296" s="8">
        <f t="shared" si="4"/>
        <v>206.82631813020001</v>
      </c>
    </row>
    <row r="297" spans="1:11" x14ac:dyDescent="0.35">
      <c r="A297" s="62">
        <v>953681781</v>
      </c>
      <c r="B297" s="63" t="s">
        <v>351</v>
      </c>
      <c r="C297" s="62">
        <v>2020</v>
      </c>
      <c r="D297" s="62">
        <v>24</v>
      </c>
      <c r="E297" s="63" t="s">
        <v>22</v>
      </c>
      <c r="F297" s="62">
        <v>100</v>
      </c>
      <c r="G297" s="62">
        <v>100</v>
      </c>
      <c r="H297" s="62">
        <v>2</v>
      </c>
      <c r="I297" s="44"/>
      <c r="J297" s="65">
        <v>32.904186975259101</v>
      </c>
    </row>
    <row r="298" spans="1:11" x14ac:dyDescent="0.35">
      <c r="A298" s="62">
        <v>971058854</v>
      </c>
      <c r="B298" s="63" t="s">
        <v>48</v>
      </c>
      <c r="C298" s="62">
        <v>2020</v>
      </c>
      <c r="D298" s="62">
        <v>24</v>
      </c>
      <c r="E298" s="63" t="s">
        <v>20</v>
      </c>
      <c r="F298" s="62">
        <v>100</v>
      </c>
      <c r="G298" s="62">
        <v>100</v>
      </c>
      <c r="H298" s="62">
        <v>5</v>
      </c>
      <c r="I298" s="44"/>
      <c r="J298" s="65">
        <v>65.808373950518202</v>
      </c>
    </row>
    <row r="299" spans="1:11" x14ac:dyDescent="0.35">
      <c r="A299" s="62">
        <v>971058854</v>
      </c>
      <c r="B299" s="63" t="s">
        <v>48</v>
      </c>
      <c r="C299" s="62">
        <v>2020</v>
      </c>
      <c r="D299" s="62">
        <v>132</v>
      </c>
      <c r="E299" s="63" t="s">
        <v>20</v>
      </c>
      <c r="F299" s="62">
        <v>100</v>
      </c>
      <c r="G299" s="62">
        <v>100</v>
      </c>
      <c r="H299" s="62">
        <v>11</v>
      </c>
      <c r="I299" s="44"/>
      <c r="J299" s="65">
        <v>413.65263626040002</v>
      </c>
    </row>
    <row r="300" spans="1:11" x14ac:dyDescent="0.35">
      <c r="A300" s="62">
        <v>971058854</v>
      </c>
      <c r="B300" s="63" t="s">
        <v>48</v>
      </c>
      <c r="C300" s="62">
        <v>2020</v>
      </c>
      <c r="D300" s="62">
        <v>24</v>
      </c>
      <c r="E300" s="63" t="s">
        <v>22</v>
      </c>
      <c r="F300" s="62">
        <v>100</v>
      </c>
      <c r="G300" s="62">
        <v>100</v>
      </c>
      <c r="H300" s="62">
        <v>92</v>
      </c>
      <c r="I300" s="44"/>
      <c r="J300" s="65">
        <v>32.904186975259101</v>
      </c>
    </row>
    <row r="301" spans="1:11" x14ac:dyDescent="0.35">
      <c r="A301" s="62">
        <v>971058854</v>
      </c>
      <c r="B301" s="63" t="s">
        <v>48</v>
      </c>
      <c r="C301" s="62">
        <v>2020</v>
      </c>
      <c r="D301" s="62">
        <v>66</v>
      </c>
      <c r="E301" s="63" t="s">
        <v>22</v>
      </c>
      <c r="F301" s="62">
        <v>100</v>
      </c>
      <c r="G301" s="62">
        <v>100</v>
      </c>
      <c r="H301" s="62">
        <v>7</v>
      </c>
      <c r="J301" s="65">
        <v>94.011962786454603</v>
      </c>
    </row>
    <row r="302" spans="1:11" x14ac:dyDescent="0.35">
      <c r="A302" s="62">
        <v>971058854</v>
      </c>
      <c r="B302" s="63" t="s">
        <v>48</v>
      </c>
      <c r="C302" s="62">
        <v>2020</v>
      </c>
      <c r="D302" s="62">
        <v>132</v>
      </c>
      <c r="E302" s="63" t="s">
        <v>22</v>
      </c>
      <c r="F302" s="62">
        <v>100</v>
      </c>
      <c r="G302" s="62">
        <v>100</v>
      </c>
      <c r="H302" s="62">
        <v>22</v>
      </c>
      <c r="J302" s="65">
        <v>206.82631813020001</v>
      </c>
    </row>
    <row r="303" spans="1:11" x14ac:dyDescent="0.35">
      <c r="A303" s="62">
        <v>968168134</v>
      </c>
      <c r="B303" s="63" t="s">
        <v>49</v>
      </c>
      <c r="C303" s="62">
        <v>2020</v>
      </c>
      <c r="D303" s="62">
        <v>24</v>
      </c>
      <c r="E303" s="63" t="s">
        <v>22</v>
      </c>
      <c r="F303" s="62">
        <v>100</v>
      </c>
      <c r="G303" s="62">
        <v>100</v>
      </c>
      <c r="H303" s="62">
        <v>22</v>
      </c>
      <c r="J303" s="65">
        <v>32.904186975259101</v>
      </c>
    </row>
    <row r="304" spans="1:11" x14ac:dyDescent="0.35">
      <c r="A304" s="62">
        <v>968168134</v>
      </c>
      <c r="B304" s="63" t="s">
        <v>49</v>
      </c>
      <c r="C304" s="62">
        <v>2020</v>
      </c>
      <c r="D304" s="62">
        <v>66</v>
      </c>
      <c r="E304" s="63" t="s">
        <v>22</v>
      </c>
      <c r="F304" s="62">
        <v>100</v>
      </c>
      <c r="G304" s="62">
        <v>100</v>
      </c>
      <c r="H304" s="62">
        <v>19</v>
      </c>
      <c r="J304" s="65">
        <v>94.011962786454603</v>
      </c>
    </row>
    <row r="305" spans="1:10" x14ac:dyDescent="0.35">
      <c r="A305" s="62">
        <v>955996836</v>
      </c>
      <c r="B305" s="63" t="s">
        <v>50</v>
      </c>
      <c r="C305" s="62">
        <v>2020</v>
      </c>
      <c r="D305" s="62">
        <v>24</v>
      </c>
      <c r="E305" s="63" t="s">
        <v>20</v>
      </c>
      <c r="F305" s="62">
        <v>100</v>
      </c>
      <c r="G305" s="62">
        <v>100</v>
      </c>
      <c r="H305" s="62">
        <v>12</v>
      </c>
      <c r="J305" s="65">
        <v>65.808373950518202</v>
      </c>
    </row>
    <row r="306" spans="1:10" x14ac:dyDescent="0.35">
      <c r="A306" s="62">
        <v>955996836</v>
      </c>
      <c r="B306" s="63" t="s">
        <v>50</v>
      </c>
      <c r="C306" s="62">
        <v>2020</v>
      </c>
      <c r="D306" s="62">
        <v>66</v>
      </c>
      <c r="E306" s="63" t="s">
        <v>22</v>
      </c>
      <c r="F306" s="62">
        <v>50</v>
      </c>
      <c r="G306" s="62">
        <v>50</v>
      </c>
      <c r="H306" s="62">
        <v>1</v>
      </c>
      <c r="J306" s="65">
        <v>94.011962786454603</v>
      </c>
    </row>
    <row r="307" spans="1:10" x14ac:dyDescent="0.35">
      <c r="A307" s="62">
        <v>955996836</v>
      </c>
      <c r="B307" s="63" t="s">
        <v>50</v>
      </c>
      <c r="C307" s="62">
        <v>2020</v>
      </c>
      <c r="D307" s="62">
        <v>24</v>
      </c>
      <c r="E307" s="63" t="s">
        <v>22</v>
      </c>
      <c r="F307" s="62">
        <v>100</v>
      </c>
      <c r="G307" s="62">
        <v>100</v>
      </c>
      <c r="H307" s="62">
        <v>34</v>
      </c>
      <c r="J307" s="65">
        <v>32.904186975259101</v>
      </c>
    </row>
    <row r="308" spans="1:10" x14ac:dyDescent="0.35">
      <c r="A308" s="62">
        <v>955996836</v>
      </c>
      <c r="B308" s="63" t="s">
        <v>50</v>
      </c>
      <c r="C308" s="62">
        <v>2020</v>
      </c>
      <c r="D308" s="62">
        <v>66</v>
      </c>
      <c r="E308" s="63" t="s">
        <v>22</v>
      </c>
      <c r="F308" s="62">
        <v>100</v>
      </c>
      <c r="G308" s="62">
        <v>100</v>
      </c>
      <c r="H308" s="62">
        <v>19</v>
      </c>
      <c r="J308" s="65">
        <v>94.011962786454603</v>
      </c>
    </row>
    <row r="309" spans="1:10" x14ac:dyDescent="0.35">
      <c r="A309" s="62">
        <v>955996836</v>
      </c>
      <c r="B309" s="63" t="s">
        <v>50</v>
      </c>
      <c r="C309" s="62">
        <v>2020</v>
      </c>
      <c r="D309" s="62">
        <v>132</v>
      </c>
      <c r="E309" s="63" t="s">
        <v>22</v>
      </c>
      <c r="F309" s="62">
        <v>100</v>
      </c>
      <c r="G309" s="62">
        <v>100</v>
      </c>
      <c r="H309" s="62">
        <v>1</v>
      </c>
      <c r="J309" s="65">
        <v>206.82631813020001</v>
      </c>
    </row>
    <row r="310" spans="1:10" x14ac:dyDescent="0.35">
      <c r="A310" s="62">
        <v>882783022</v>
      </c>
      <c r="B310" s="63" t="s">
        <v>342</v>
      </c>
      <c r="C310" s="62">
        <v>2020</v>
      </c>
      <c r="D310" s="62">
        <v>24</v>
      </c>
      <c r="E310" s="63" t="s">
        <v>20</v>
      </c>
      <c r="F310" s="62">
        <v>100</v>
      </c>
      <c r="G310" s="62">
        <v>100</v>
      </c>
      <c r="H310" s="62">
        <v>15</v>
      </c>
      <c r="J310" s="65">
        <v>65.808373950518202</v>
      </c>
    </row>
    <row r="311" spans="1:10" x14ac:dyDescent="0.35">
      <c r="A311" s="62">
        <v>882783022</v>
      </c>
      <c r="B311" s="63" t="s">
        <v>342</v>
      </c>
      <c r="C311" s="62">
        <v>2020</v>
      </c>
      <c r="D311" s="62">
        <v>24</v>
      </c>
      <c r="E311" s="63" t="s">
        <v>22</v>
      </c>
      <c r="F311" s="62">
        <v>0</v>
      </c>
      <c r="G311" s="62">
        <v>100</v>
      </c>
      <c r="H311" s="62">
        <v>1</v>
      </c>
      <c r="J311" s="65">
        <v>32.904186975259101</v>
      </c>
    </row>
    <row r="312" spans="1:10" x14ac:dyDescent="0.35">
      <c r="A312" s="62">
        <v>882783022</v>
      </c>
      <c r="B312" s="63" t="s">
        <v>342</v>
      </c>
      <c r="C312" s="62">
        <v>2020</v>
      </c>
      <c r="D312" s="62">
        <v>24</v>
      </c>
      <c r="E312" s="63" t="s">
        <v>22</v>
      </c>
      <c r="F312" s="62">
        <v>100</v>
      </c>
      <c r="G312" s="62">
        <v>100</v>
      </c>
      <c r="H312" s="62">
        <v>7</v>
      </c>
      <c r="J312" s="65">
        <v>32.904186975259101</v>
      </c>
    </row>
    <row r="313" spans="1:10" x14ac:dyDescent="0.35">
      <c r="A313" s="62">
        <v>918999361</v>
      </c>
      <c r="B313" s="63" t="s">
        <v>51</v>
      </c>
      <c r="C313" s="62">
        <v>2020</v>
      </c>
      <c r="D313" s="62">
        <v>66</v>
      </c>
      <c r="E313" s="63" t="s">
        <v>20</v>
      </c>
      <c r="F313" s="62">
        <v>0</v>
      </c>
      <c r="G313" s="62">
        <v>100</v>
      </c>
      <c r="H313" s="62">
        <v>0</v>
      </c>
      <c r="J313" s="65">
        <v>188.02392557290901</v>
      </c>
    </row>
    <row r="314" spans="1:10" x14ac:dyDescent="0.35">
      <c r="A314" s="62">
        <v>918999361</v>
      </c>
      <c r="B314" s="63" t="s">
        <v>51</v>
      </c>
      <c r="C314" s="62">
        <v>2020</v>
      </c>
      <c r="D314" s="62">
        <v>66</v>
      </c>
      <c r="E314" s="63" t="s">
        <v>20</v>
      </c>
      <c r="F314" s="62">
        <v>100</v>
      </c>
      <c r="G314" s="62">
        <v>100</v>
      </c>
      <c r="H314" s="62">
        <v>4</v>
      </c>
      <c r="J314" s="65">
        <v>188.02392557290901</v>
      </c>
    </row>
    <row r="315" spans="1:10" x14ac:dyDescent="0.35">
      <c r="A315" s="62">
        <v>918999361</v>
      </c>
      <c r="B315" s="63" t="s">
        <v>51</v>
      </c>
      <c r="C315" s="62">
        <v>2020</v>
      </c>
      <c r="D315" s="62">
        <v>132</v>
      </c>
      <c r="E315" s="63" t="s">
        <v>20</v>
      </c>
      <c r="F315" s="62">
        <v>100</v>
      </c>
      <c r="G315" s="62">
        <v>100</v>
      </c>
      <c r="H315" s="62">
        <v>1</v>
      </c>
      <c r="J315" s="65">
        <v>413.65263626040002</v>
      </c>
    </row>
    <row r="316" spans="1:10" x14ac:dyDescent="0.35">
      <c r="A316" s="62">
        <v>918999361</v>
      </c>
      <c r="B316" s="63" t="s">
        <v>51</v>
      </c>
      <c r="C316" s="62">
        <v>2020</v>
      </c>
      <c r="D316" s="62">
        <v>5</v>
      </c>
      <c r="E316" s="63" t="s">
        <v>22</v>
      </c>
      <c r="F316" s="62">
        <v>100</v>
      </c>
      <c r="G316" s="62">
        <v>100</v>
      </c>
      <c r="H316" s="62">
        <v>4</v>
      </c>
      <c r="J316" s="65">
        <v>32.904186975259101</v>
      </c>
    </row>
    <row r="317" spans="1:10" x14ac:dyDescent="0.35">
      <c r="A317" s="62">
        <v>918999361</v>
      </c>
      <c r="B317" s="63" t="s">
        <v>51</v>
      </c>
      <c r="C317" s="62">
        <v>2020</v>
      </c>
      <c r="D317" s="62">
        <v>24</v>
      </c>
      <c r="E317" s="63" t="s">
        <v>22</v>
      </c>
      <c r="F317" s="62">
        <v>100</v>
      </c>
      <c r="G317" s="62">
        <v>100</v>
      </c>
      <c r="H317" s="62">
        <v>39</v>
      </c>
      <c r="J317" s="65">
        <v>32.904186975259101</v>
      </c>
    </row>
    <row r="318" spans="1:10" x14ac:dyDescent="0.35">
      <c r="A318" s="62">
        <v>918999361</v>
      </c>
      <c r="B318" s="63" t="s">
        <v>51</v>
      </c>
      <c r="C318" s="62">
        <v>2020</v>
      </c>
      <c r="D318" s="62">
        <v>66</v>
      </c>
      <c r="E318" s="63" t="s">
        <v>22</v>
      </c>
      <c r="F318" s="62">
        <v>100</v>
      </c>
      <c r="G318" s="62">
        <v>100</v>
      </c>
      <c r="H318" s="62">
        <v>7</v>
      </c>
      <c r="J318" s="65">
        <v>94.011962786454603</v>
      </c>
    </row>
    <row r="319" spans="1:10" x14ac:dyDescent="0.35">
      <c r="A319" s="62">
        <v>918999361</v>
      </c>
      <c r="B319" s="63" t="s">
        <v>51</v>
      </c>
      <c r="C319" s="62">
        <v>2020</v>
      </c>
      <c r="D319" s="62">
        <v>132</v>
      </c>
      <c r="E319" s="63" t="s">
        <v>22</v>
      </c>
      <c r="F319" s="62">
        <v>100</v>
      </c>
      <c r="G319" s="62">
        <v>100</v>
      </c>
      <c r="H319" s="62">
        <v>9</v>
      </c>
      <c r="J319" s="65">
        <v>206.82631813020001</v>
      </c>
    </row>
    <row r="320" spans="1:10" x14ac:dyDescent="0.35">
      <c r="A320" s="62">
        <v>984015666</v>
      </c>
      <c r="B320" s="63" t="s">
        <v>74</v>
      </c>
      <c r="C320" s="62">
        <v>2020</v>
      </c>
      <c r="D320" s="62">
        <v>132</v>
      </c>
      <c r="E320" s="63" t="s">
        <v>22</v>
      </c>
      <c r="F320" s="62">
        <v>100</v>
      </c>
      <c r="G320" s="62">
        <v>100</v>
      </c>
      <c r="H320" s="62">
        <v>2</v>
      </c>
      <c r="J320" s="65">
        <v>206.82631813020001</v>
      </c>
    </row>
    <row r="321" spans="1:10" x14ac:dyDescent="0.35">
      <c r="A321" s="62">
        <v>921683057</v>
      </c>
      <c r="B321" s="63" t="s">
        <v>352</v>
      </c>
      <c r="C321" s="62">
        <v>2020</v>
      </c>
      <c r="D321" s="62">
        <v>24</v>
      </c>
      <c r="E321" s="63" t="s">
        <v>22</v>
      </c>
      <c r="F321" s="62">
        <v>100</v>
      </c>
      <c r="G321" s="62">
        <v>100</v>
      </c>
      <c r="H321" s="62">
        <v>27</v>
      </c>
      <c r="J321" s="65">
        <v>32.904186975259101</v>
      </c>
    </row>
    <row r="322" spans="1:10" x14ac:dyDescent="0.35">
      <c r="A322" s="62">
        <v>921683057</v>
      </c>
      <c r="B322" s="63" t="s">
        <v>352</v>
      </c>
      <c r="C322" s="62">
        <v>2020</v>
      </c>
      <c r="D322" s="62">
        <v>66</v>
      </c>
      <c r="E322" s="63" t="s">
        <v>22</v>
      </c>
      <c r="F322" s="62">
        <v>100</v>
      </c>
      <c r="G322" s="62">
        <v>100</v>
      </c>
      <c r="H322" s="62">
        <v>15</v>
      </c>
      <c r="J322" s="65">
        <v>94.011962786454603</v>
      </c>
    </row>
    <row r="323" spans="1:10" x14ac:dyDescent="0.35">
      <c r="A323" s="62">
        <v>922694435</v>
      </c>
      <c r="B323" s="63" t="s">
        <v>426</v>
      </c>
      <c r="C323" s="62">
        <v>2020</v>
      </c>
      <c r="D323" s="62">
        <v>24</v>
      </c>
      <c r="E323" s="63" t="s">
        <v>22</v>
      </c>
      <c r="F323" s="62">
        <v>100</v>
      </c>
      <c r="G323" s="62">
        <v>100</v>
      </c>
      <c r="H323" s="62">
        <v>17</v>
      </c>
      <c r="J323" s="65">
        <v>32.904186975259101</v>
      </c>
    </row>
  </sheetData>
  <autoFilter ref="A2:K300" xr:uid="{00000000-0009-0000-0000-00000D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285"/>
  <sheetViews>
    <sheetView workbookViewId="0"/>
  </sheetViews>
  <sheetFormatPr baseColWidth="10" defaultColWidth="11.54296875" defaultRowHeight="14.5" x14ac:dyDescent="0.35"/>
  <cols>
    <col min="2" max="2" width="33.453125" customWidth="1"/>
    <col min="5" max="5" width="18.08984375" customWidth="1"/>
    <col min="6" max="6" width="18.6328125" customWidth="1"/>
    <col min="10" max="10" width="0" hidden="1" customWidth="1"/>
    <col min="11" max="11" width="11.453125" style="6"/>
    <col min="12" max="12" width="16.36328125" customWidth="1"/>
  </cols>
  <sheetData>
    <row r="1" spans="1:12" ht="29" x14ac:dyDescent="0.35">
      <c r="A1" s="19"/>
      <c r="B1" s="5" t="s">
        <v>83</v>
      </c>
      <c r="C1" s="19"/>
      <c r="D1" s="19"/>
      <c r="E1" s="19"/>
      <c r="F1" s="19"/>
      <c r="G1" s="19"/>
      <c r="H1" s="19"/>
      <c r="I1" s="19"/>
      <c r="J1" s="19"/>
      <c r="K1" s="61"/>
      <c r="L1" s="13">
        <f>SUBTOTAL(9,L3:L1543)</f>
        <v>332350.08526141895</v>
      </c>
    </row>
    <row r="2" spans="1:12" x14ac:dyDescent="0.35">
      <c r="A2" s="20" t="s">
        <v>0</v>
      </c>
      <c r="B2" s="20" t="s">
        <v>1</v>
      </c>
      <c r="C2" s="20" t="s">
        <v>2</v>
      </c>
      <c r="D2" s="20" t="s">
        <v>3</v>
      </c>
      <c r="E2" s="20" t="s">
        <v>77</v>
      </c>
      <c r="F2" s="20" t="s">
        <v>84</v>
      </c>
      <c r="G2" s="20" t="s">
        <v>8</v>
      </c>
      <c r="H2" s="20" t="s">
        <v>9</v>
      </c>
      <c r="I2" s="20" t="s">
        <v>65</v>
      </c>
      <c r="J2" s="20" t="s">
        <v>14</v>
      </c>
      <c r="K2" s="60" t="s">
        <v>67</v>
      </c>
      <c r="L2" s="21" t="s">
        <v>85</v>
      </c>
    </row>
    <row r="3" spans="1:12" x14ac:dyDescent="0.35">
      <c r="A3" s="62">
        <v>982974011</v>
      </c>
      <c r="B3" s="63" t="s">
        <v>18</v>
      </c>
      <c r="C3" s="62">
        <v>2020</v>
      </c>
      <c r="D3" s="62">
        <v>132</v>
      </c>
      <c r="E3" s="63" t="s">
        <v>343</v>
      </c>
      <c r="F3" s="63" t="s">
        <v>80</v>
      </c>
      <c r="G3" s="62">
        <v>80</v>
      </c>
      <c r="H3" s="62">
        <v>20</v>
      </c>
      <c r="I3" s="62">
        <v>1</v>
      </c>
      <c r="J3" s="44"/>
      <c r="K3" s="65">
        <v>174.37185155717501</v>
      </c>
      <c r="L3" s="16">
        <f>(I3*0.5*(G3/100+H3/100))*K3</f>
        <v>87.185925778587503</v>
      </c>
    </row>
    <row r="4" spans="1:12" x14ac:dyDescent="0.35">
      <c r="A4" s="62">
        <v>982974011</v>
      </c>
      <c r="B4" s="63" t="s">
        <v>18</v>
      </c>
      <c r="C4" s="62">
        <v>2020</v>
      </c>
      <c r="D4" s="62">
        <v>66</v>
      </c>
      <c r="E4" s="63" t="s">
        <v>343</v>
      </c>
      <c r="F4" s="63" t="s">
        <v>80</v>
      </c>
      <c r="G4" s="62">
        <v>100</v>
      </c>
      <c r="H4" s="62">
        <v>100</v>
      </c>
      <c r="I4" s="62">
        <v>1</v>
      </c>
      <c r="J4" s="44"/>
      <c r="K4" s="65">
        <v>135.622551211136</v>
      </c>
      <c r="L4" s="16">
        <f t="shared" ref="L4:L67" si="0">(I4*0.5*(G4/100+H4/100))*K4</f>
        <v>135.622551211136</v>
      </c>
    </row>
    <row r="5" spans="1:12" x14ac:dyDescent="0.35">
      <c r="A5" s="62">
        <v>982974011</v>
      </c>
      <c r="B5" s="63" t="s">
        <v>18</v>
      </c>
      <c r="C5" s="62">
        <v>2020</v>
      </c>
      <c r="D5" s="62">
        <v>132</v>
      </c>
      <c r="E5" s="63" t="s">
        <v>343</v>
      </c>
      <c r="F5" s="63" t="s">
        <v>80</v>
      </c>
      <c r="G5" s="62">
        <v>100</v>
      </c>
      <c r="H5" s="62">
        <v>100</v>
      </c>
      <c r="I5" s="62">
        <v>7</v>
      </c>
      <c r="J5" s="44"/>
      <c r="K5" s="65">
        <v>174.37185155717501</v>
      </c>
      <c r="L5" s="16">
        <f t="shared" si="0"/>
        <v>1220.6029609002251</v>
      </c>
    </row>
    <row r="6" spans="1:12" x14ac:dyDescent="0.35">
      <c r="A6" s="62">
        <v>982974011</v>
      </c>
      <c r="B6" s="63" t="s">
        <v>18</v>
      </c>
      <c r="C6" s="62">
        <v>2020</v>
      </c>
      <c r="D6" s="62">
        <v>24</v>
      </c>
      <c r="E6" s="63" t="s">
        <v>344</v>
      </c>
      <c r="F6" s="63" t="s">
        <v>80</v>
      </c>
      <c r="G6" s="62">
        <v>100</v>
      </c>
      <c r="H6" s="62">
        <v>100</v>
      </c>
      <c r="I6" s="62">
        <v>4</v>
      </c>
      <c r="J6" s="44"/>
      <c r="K6" s="65">
        <v>135.622551211136</v>
      </c>
      <c r="L6" s="16">
        <f t="shared" si="0"/>
        <v>542.490204844544</v>
      </c>
    </row>
    <row r="7" spans="1:12" x14ac:dyDescent="0.35">
      <c r="A7" s="62">
        <v>982974011</v>
      </c>
      <c r="B7" s="63" t="s">
        <v>18</v>
      </c>
      <c r="C7" s="62">
        <v>2020</v>
      </c>
      <c r="D7" s="62">
        <v>66</v>
      </c>
      <c r="E7" s="63" t="s">
        <v>344</v>
      </c>
      <c r="F7" s="63" t="s">
        <v>80</v>
      </c>
      <c r="G7" s="62">
        <v>100</v>
      </c>
      <c r="H7" s="62">
        <v>100</v>
      </c>
      <c r="I7" s="62">
        <v>7</v>
      </c>
      <c r="J7" s="44"/>
      <c r="K7" s="65">
        <v>271.245102422272</v>
      </c>
      <c r="L7" s="16">
        <f t="shared" si="0"/>
        <v>1898.7157169559041</v>
      </c>
    </row>
    <row r="8" spans="1:12" x14ac:dyDescent="0.35">
      <c r="A8" s="62">
        <v>982974011</v>
      </c>
      <c r="B8" s="63" t="s">
        <v>18</v>
      </c>
      <c r="C8" s="62">
        <v>2020</v>
      </c>
      <c r="D8" s="62">
        <v>132</v>
      </c>
      <c r="E8" s="63" t="s">
        <v>344</v>
      </c>
      <c r="F8" s="63" t="s">
        <v>80</v>
      </c>
      <c r="G8" s="62">
        <v>100</v>
      </c>
      <c r="H8" s="62">
        <v>100</v>
      </c>
      <c r="I8" s="62">
        <v>24</v>
      </c>
      <c r="J8" s="44"/>
      <c r="K8" s="65">
        <v>374.57657001170799</v>
      </c>
      <c r="L8" s="16">
        <f t="shared" si="0"/>
        <v>8989.8376802809908</v>
      </c>
    </row>
    <row r="9" spans="1:12" x14ac:dyDescent="0.35">
      <c r="A9" s="62">
        <v>982974011</v>
      </c>
      <c r="B9" s="63" t="s">
        <v>18</v>
      </c>
      <c r="C9" s="62">
        <v>2020</v>
      </c>
      <c r="D9" s="62">
        <v>66</v>
      </c>
      <c r="E9" s="63" t="s">
        <v>344</v>
      </c>
      <c r="F9" s="63" t="s">
        <v>81</v>
      </c>
      <c r="G9" s="62">
        <v>100</v>
      </c>
      <c r="H9" s="62">
        <v>100</v>
      </c>
      <c r="I9" s="62">
        <v>1</v>
      </c>
      <c r="J9" s="44"/>
      <c r="K9" s="65">
        <v>311.93186778561198</v>
      </c>
      <c r="L9" s="16">
        <f t="shared" si="0"/>
        <v>311.93186778561198</v>
      </c>
    </row>
    <row r="10" spans="1:12" x14ac:dyDescent="0.35">
      <c r="A10" s="62">
        <v>982974011</v>
      </c>
      <c r="B10" s="63" t="s">
        <v>18</v>
      </c>
      <c r="C10" s="62">
        <v>2020</v>
      </c>
      <c r="D10" s="62">
        <v>66</v>
      </c>
      <c r="E10" s="63" t="s">
        <v>344</v>
      </c>
      <c r="F10" s="63" t="s">
        <v>82</v>
      </c>
      <c r="G10" s="62">
        <v>100</v>
      </c>
      <c r="H10" s="62">
        <v>100</v>
      </c>
      <c r="I10" s="62">
        <v>16</v>
      </c>
      <c r="J10" s="44"/>
      <c r="K10" s="65">
        <v>287.51980856760798</v>
      </c>
      <c r="L10" s="16">
        <f t="shared" si="0"/>
        <v>4600.3169370817277</v>
      </c>
    </row>
    <row r="11" spans="1:12" x14ac:dyDescent="0.35">
      <c r="A11" s="62">
        <v>982974011</v>
      </c>
      <c r="B11" s="63" t="s">
        <v>18</v>
      </c>
      <c r="C11" s="62">
        <v>2020</v>
      </c>
      <c r="D11" s="62">
        <v>132</v>
      </c>
      <c r="E11" s="63" t="s">
        <v>344</v>
      </c>
      <c r="F11" s="63" t="s">
        <v>82</v>
      </c>
      <c r="G11" s="62">
        <v>100</v>
      </c>
      <c r="H11" s="62">
        <v>100</v>
      </c>
      <c r="I11" s="62">
        <v>15</v>
      </c>
      <c r="J11" s="44"/>
      <c r="K11" s="65">
        <v>397.05116421241098</v>
      </c>
      <c r="L11" s="16">
        <f t="shared" si="0"/>
        <v>5955.7674631861646</v>
      </c>
    </row>
    <row r="12" spans="1:12" x14ac:dyDescent="0.35">
      <c r="A12" s="62">
        <v>915729290</v>
      </c>
      <c r="B12" s="63" t="s">
        <v>25</v>
      </c>
      <c r="C12" s="62">
        <v>2020</v>
      </c>
      <c r="D12" s="62">
        <v>66</v>
      </c>
      <c r="E12" s="63" t="s">
        <v>344</v>
      </c>
      <c r="F12" s="63" t="s">
        <v>80</v>
      </c>
      <c r="G12" s="62">
        <v>100</v>
      </c>
      <c r="H12" s="62">
        <v>100</v>
      </c>
      <c r="I12" s="62">
        <v>2</v>
      </c>
      <c r="J12" s="44"/>
      <c r="K12" s="65">
        <v>271.245102422272</v>
      </c>
      <c r="L12" s="16">
        <f t="shared" si="0"/>
        <v>542.490204844544</v>
      </c>
    </row>
    <row r="13" spans="1:12" x14ac:dyDescent="0.35">
      <c r="A13" s="62">
        <v>971029390</v>
      </c>
      <c r="B13" s="63" t="s">
        <v>26</v>
      </c>
      <c r="C13" s="62">
        <v>2020</v>
      </c>
      <c r="D13" s="62">
        <v>132</v>
      </c>
      <c r="E13" s="63" t="s">
        <v>344</v>
      </c>
      <c r="F13" s="63" t="s">
        <v>80</v>
      </c>
      <c r="G13" s="62">
        <v>0</v>
      </c>
      <c r="H13" s="62">
        <v>25</v>
      </c>
      <c r="I13" s="62">
        <v>1</v>
      </c>
      <c r="J13" s="44"/>
      <c r="K13" s="65">
        <v>374.57657001170799</v>
      </c>
      <c r="L13" s="16">
        <f t="shared" si="0"/>
        <v>46.822071251463498</v>
      </c>
    </row>
    <row r="14" spans="1:12" x14ac:dyDescent="0.35">
      <c r="A14" s="62">
        <v>971029390</v>
      </c>
      <c r="B14" s="63" t="s">
        <v>26</v>
      </c>
      <c r="C14" s="62">
        <v>2020</v>
      </c>
      <c r="D14" s="62">
        <v>66</v>
      </c>
      <c r="E14" s="63" t="s">
        <v>344</v>
      </c>
      <c r="F14" s="63" t="s">
        <v>80</v>
      </c>
      <c r="G14" s="62">
        <v>100</v>
      </c>
      <c r="H14" s="62">
        <v>100</v>
      </c>
      <c r="I14" s="62">
        <v>3</v>
      </c>
      <c r="J14" s="44"/>
      <c r="K14" s="65">
        <v>271.245102422272</v>
      </c>
      <c r="L14" s="16">
        <f t="shared" si="0"/>
        <v>813.73530726681599</v>
      </c>
    </row>
    <row r="15" spans="1:12" x14ac:dyDescent="0.35">
      <c r="A15" s="62">
        <v>971029390</v>
      </c>
      <c r="B15" s="63" t="s">
        <v>26</v>
      </c>
      <c r="C15" s="62">
        <v>2020</v>
      </c>
      <c r="D15" s="62">
        <v>132</v>
      </c>
      <c r="E15" s="63" t="s">
        <v>344</v>
      </c>
      <c r="F15" s="63" t="s">
        <v>80</v>
      </c>
      <c r="G15" s="62">
        <v>100</v>
      </c>
      <c r="H15" s="62">
        <v>100</v>
      </c>
      <c r="I15" s="62">
        <v>1</v>
      </c>
      <c r="J15" s="44"/>
      <c r="K15" s="65">
        <v>374.57657001170799</v>
      </c>
      <c r="L15" s="16">
        <f t="shared" si="0"/>
        <v>374.57657001170799</v>
      </c>
    </row>
    <row r="16" spans="1:12" x14ac:dyDescent="0.35">
      <c r="A16" s="62">
        <v>971029390</v>
      </c>
      <c r="B16" s="63" t="s">
        <v>26</v>
      </c>
      <c r="C16" s="62">
        <v>2020</v>
      </c>
      <c r="D16" s="62">
        <v>132</v>
      </c>
      <c r="E16" s="63" t="s">
        <v>344</v>
      </c>
      <c r="F16" s="63" t="s">
        <v>81</v>
      </c>
      <c r="G16" s="62">
        <v>100</v>
      </c>
      <c r="H16" s="62">
        <v>100</v>
      </c>
      <c r="I16" s="62">
        <v>1</v>
      </c>
      <c r="J16" s="44"/>
      <c r="K16" s="65">
        <v>430.76305551346502</v>
      </c>
      <c r="L16" s="16">
        <f t="shared" si="0"/>
        <v>430.76305551346502</v>
      </c>
    </row>
    <row r="17" spans="1:12" x14ac:dyDescent="0.35">
      <c r="A17" s="62">
        <v>921680554</v>
      </c>
      <c r="B17" s="63" t="s">
        <v>364</v>
      </c>
      <c r="C17" s="62">
        <v>2020</v>
      </c>
      <c r="D17" s="62">
        <v>66</v>
      </c>
      <c r="E17" s="63" t="s">
        <v>344</v>
      </c>
      <c r="F17" s="63" t="s">
        <v>82</v>
      </c>
      <c r="G17" s="62">
        <v>100</v>
      </c>
      <c r="H17" s="62">
        <v>100</v>
      </c>
      <c r="I17" s="62">
        <v>2</v>
      </c>
      <c r="J17" s="44"/>
      <c r="K17" s="65">
        <v>287.51980856760798</v>
      </c>
      <c r="L17" s="16">
        <f t="shared" si="0"/>
        <v>575.03961713521596</v>
      </c>
    </row>
    <row r="18" spans="1:12" x14ac:dyDescent="0.35">
      <c r="A18" s="62">
        <v>921680554</v>
      </c>
      <c r="B18" s="63" t="s">
        <v>364</v>
      </c>
      <c r="C18" s="62">
        <v>2020</v>
      </c>
      <c r="D18" s="62">
        <v>132</v>
      </c>
      <c r="E18" s="63" t="s">
        <v>344</v>
      </c>
      <c r="F18" s="63" t="s">
        <v>82</v>
      </c>
      <c r="G18" s="62">
        <v>100</v>
      </c>
      <c r="H18" s="62">
        <v>100</v>
      </c>
      <c r="I18" s="62">
        <v>1</v>
      </c>
      <c r="J18" s="44"/>
      <c r="K18" s="65">
        <v>397.05116421241098</v>
      </c>
      <c r="L18" s="16">
        <f t="shared" si="0"/>
        <v>397.05116421241098</v>
      </c>
    </row>
    <row r="19" spans="1:12" x14ac:dyDescent="0.35">
      <c r="A19" s="62">
        <v>979151950</v>
      </c>
      <c r="B19" s="63" t="s">
        <v>365</v>
      </c>
      <c r="C19" s="62">
        <v>2020</v>
      </c>
      <c r="D19" s="62">
        <v>132</v>
      </c>
      <c r="E19" s="63" t="s">
        <v>343</v>
      </c>
      <c r="F19" s="63" t="s">
        <v>80</v>
      </c>
      <c r="G19" s="62">
        <v>0</v>
      </c>
      <c r="H19" s="62">
        <v>0</v>
      </c>
      <c r="I19" s="62">
        <v>1</v>
      </c>
      <c r="J19" s="44"/>
      <c r="K19" s="65">
        <v>174.37185155717501</v>
      </c>
      <c r="L19" s="16">
        <f t="shared" si="0"/>
        <v>0</v>
      </c>
    </row>
    <row r="20" spans="1:12" x14ac:dyDescent="0.35">
      <c r="A20" s="62">
        <v>979151950</v>
      </c>
      <c r="B20" s="63" t="s">
        <v>365</v>
      </c>
      <c r="C20" s="62">
        <v>2020</v>
      </c>
      <c r="D20" s="62">
        <v>66</v>
      </c>
      <c r="E20" s="63" t="s">
        <v>343</v>
      </c>
      <c r="F20" s="63" t="s">
        <v>80</v>
      </c>
      <c r="G20" s="62">
        <v>100</v>
      </c>
      <c r="H20" s="62">
        <v>100</v>
      </c>
      <c r="I20" s="62">
        <v>1</v>
      </c>
      <c r="J20" s="44"/>
      <c r="K20" s="65">
        <v>135.622551211136</v>
      </c>
      <c r="L20" s="16">
        <f t="shared" si="0"/>
        <v>135.622551211136</v>
      </c>
    </row>
    <row r="21" spans="1:12" x14ac:dyDescent="0.35">
      <c r="A21" s="62">
        <v>979151950</v>
      </c>
      <c r="B21" s="63" t="s">
        <v>365</v>
      </c>
      <c r="C21" s="62">
        <v>2020</v>
      </c>
      <c r="D21" s="62">
        <v>132</v>
      </c>
      <c r="E21" s="63" t="s">
        <v>343</v>
      </c>
      <c r="F21" s="63" t="s">
        <v>80</v>
      </c>
      <c r="G21" s="62">
        <v>100</v>
      </c>
      <c r="H21" s="62">
        <v>100</v>
      </c>
      <c r="I21" s="62">
        <v>5</v>
      </c>
      <c r="J21" s="44"/>
      <c r="K21" s="65">
        <v>174.37185155717501</v>
      </c>
      <c r="L21" s="16">
        <f t="shared" si="0"/>
        <v>871.859257785875</v>
      </c>
    </row>
    <row r="22" spans="1:12" x14ac:dyDescent="0.35">
      <c r="A22" s="62">
        <v>979151950</v>
      </c>
      <c r="B22" s="63" t="s">
        <v>365</v>
      </c>
      <c r="C22" s="62">
        <v>2020</v>
      </c>
      <c r="D22" s="62">
        <v>24</v>
      </c>
      <c r="E22" s="63" t="s">
        <v>344</v>
      </c>
      <c r="F22" s="63" t="s">
        <v>80</v>
      </c>
      <c r="G22" s="62">
        <v>100</v>
      </c>
      <c r="H22" s="62">
        <v>100</v>
      </c>
      <c r="I22" s="62">
        <v>1</v>
      </c>
      <c r="J22" s="44"/>
      <c r="K22" s="65">
        <v>135.622551211136</v>
      </c>
      <c r="L22" s="16">
        <f t="shared" si="0"/>
        <v>135.622551211136</v>
      </c>
    </row>
    <row r="23" spans="1:12" x14ac:dyDescent="0.35">
      <c r="A23" s="62">
        <v>979151950</v>
      </c>
      <c r="B23" s="63" t="s">
        <v>365</v>
      </c>
      <c r="C23" s="62">
        <v>2020</v>
      </c>
      <c r="D23" s="62">
        <v>66</v>
      </c>
      <c r="E23" s="63" t="s">
        <v>344</v>
      </c>
      <c r="F23" s="63" t="s">
        <v>80</v>
      </c>
      <c r="G23" s="62">
        <v>100</v>
      </c>
      <c r="H23" s="62">
        <v>100</v>
      </c>
      <c r="I23" s="62">
        <v>13</v>
      </c>
      <c r="J23" s="44"/>
      <c r="K23" s="65">
        <v>271.245102422272</v>
      </c>
      <c r="L23" s="16">
        <f t="shared" si="0"/>
        <v>3526.1863314895359</v>
      </c>
    </row>
    <row r="24" spans="1:12" x14ac:dyDescent="0.35">
      <c r="A24" s="62">
        <v>979151950</v>
      </c>
      <c r="B24" s="63" t="s">
        <v>365</v>
      </c>
      <c r="C24" s="62">
        <v>2020</v>
      </c>
      <c r="D24" s="62">
        <v>132</v>
      </c>
      <c r="E24" s="63" t="s">
        <v>344</v>
      </c>
      <c r="F24" s="63" t="s">
        <v>80</v>
      </c>
      <c r="G24" s="62">
        <v>100</v>
      </c>
      <c r="H24" s="62">
        <v>100</v>
      </c>
      <c r="I24" s="62">
        <v>22</v>
      </c>
      <c r="J24" s="44"/>
      <c r="K24" s="65">
        <v>374.57657001170799</v>
      </c>
      <c r="L24" s="16">
        <f t="shared" si="0"/>
        <v>8240.6845402575764</v>
      </c>
    </row>
    <row r="25" spans="1:12" x14ac:dyDescent="0.35">
      <c r="A25" s="62">
        <v>979151950</v>
      </c>
      <c r="B25" s="63" t="s">
        <v>365</v>
      </c>
      <c r="C25" s="62">
        <v>2020</v>
      </c>
      <c r="D25" s="62">
        <v>66</v>
      </c>
      <c r="E25" s="63" t="s">
        <v>344</v>
      </c>
      <c r="F25" s="63" t="s">
        <v>81</v>
      </c>
      <c r="G25" s="62">
        <v>100</v>
      </c>
      <c r="H25" s="62">
        <v>100</v>
      </c>
      <c r="I25" s="62">
        <v>2</v>
      </c>
      <c r="J25" s="44"/>
      <c r="K25" s="65">
        <v>311.93186778561198</v>
      </c>
      <c r="L25" s="16">
        <f t="shared" si="0"/>
        <v>623.86373557122397</v>
      </c>
    </row>
    <row r="26" spans="1:12" x14ac:dyDescent="0.35">
      <c r="A26" s="62">
        <v>979151950</v>
      </c>
      <c r="B26" s="63" t="s">
        <v>365</v>
      </c>
      <c r="C26" s="62">
        <v>2020</v>
      </c>
      <c r="D26" s="62">
        <v>132</v>
      </c>
      <c r="E26" s="63" t="s">
        <v>344</v>
      </c>
      <c r="F26" s="63" t="s">
        <v>81</v>
      </c>
      <c r="G26" s="62">
        <v>100</v>
      </c>
      <c r="H26" s="62">
        <v>100</v>
      </c>
      <c r="I26" s="62">
        <v>1</v>
      </c>
      <c r="J26" s="44"/>
      <c r="K26" s="65">
        <v>430.76305551346502</v>
      </c>
      <c r="L26" s="16">
        <f t="shared" si="0"/>
        <v>430.76305551346502</v>
      </c>
    </row>
    <row r="27" spans="1:12" x14ac:dyDescent="0.35">
      <c r="A27" s="62">
        <v>979151950</v>
      </c>
      <c r="B27" s="63" t="s">
        <v>365</v>
      </c>
      <c r="C27" s="62">
        <v>2020</v>
      </c>
      <c r="D27" s="62">
        <v>66</v>
      </c>
      <c r="E27" s="63" t="s">
        <v>344</v>
      </c>
      <c r="F27" s="63" t="s">
        <v>82</v>
      </c>
      <c r="G27" s="62">
        <v>100</v>
      </c>
      <c r="H27" s="62">
        <v>100</v>
      </c>
      <c r="I27" s="62">
        <v>6</v>
      </c>
      <c r="J27" s="44"/>
      <c r="K27" s="65">
        <v>287.51980856760798</v>
      </c>
      <c r="L27" s="16">
        <f t="shared" si="0"/>
        <v>1725.118851405648</v>
      </c>
    </row>
    <row r="28" spans="1:12" x14ac:dyDescent="0.35">
      <c r="A28" s="62">
        <v>979151950</v>
      </c>
      <c r="B28" s="63" t="s">
        <v>365</v>
      </c>
      <c r="C28" s="62">
        <v>2020</v>
      </c>
      <c r="D28" s="62">
        <v>132</v>
      </c>
      <c r="E28" s="63" t="s">
        <v>344</v>
      </c>
      <c r="F28" s="63" t="s">
        <v>82</v>
      </c>
      <c r="G28" s="62">
        <v>100</v>
      </c>
      <c r="H28" s="62">
        <v>100</v>
      </c>
      <c r="I28" s="62">
        <v>6</v>
      </c>
      <c r="J28" s="44"/>
      <c r="K28" s="65">
        <v>397.05116421241098</v>
      </c>
      <c r="L28" s="16">
        <f t="shared" si="0"/>
        <v>2382.3069852744657</v>
      </c>
    </row>
    <row r="29" spans="1:12" x14ac:dyDescent="0.35">
      <c r="A29" s="62">
        <v>976944801</v>
      </c>
      <c r="B29" s="63" t="s">
        <v>27</v>
      </c>
      <c r="C29" s="62">
        <v>2020</v>
      </c>
      <c r="D29" s="62">
        <v>132</v>
      </c>
      <c r="E29" s="63" t="s">
        <v>343</v>
      </c>
      <c r="F29" s="63" t="s">
        <v>80</v>
      </c>
      <c r="G29" s="62">
        <v>100</v>
      </c>
      <c r="H29" s="62">
        <v>100</v>
      </c>
      <c r="I29" s="62">
        <v>2</v>
      </c>
      <c r="J29" s="44"/>
      <c r="K29" s="65">
        <v>174.37185155717501</v>
      </c>
      <c r="L29" s="16">
        <f t="shared" si="0"/>
        <v>348.74370311435001</v>
      </c>
    </row>
    <row r="30" spans="1:12" x14ac:dyDescent="0.35">
      <c r="A30" s="62">
        <v>976944801</v>
      </c>
      <c r="B30" s="63" t="s">
        <v>27</v>
      </c>
      <c r="C30" s="62">
        <v>2020</v>
      </c>
      <c r="D30" s="62">
        <v>132</v>
      </c>
      <c r="E30" s="63" t="s">
        <v>344</v>
      </c>
      <c r="F30" s="63" t="s">
        <v>80</v>
      </c>
      <c r="G30" s="62">
        <v>0</v>
      </c>
      <c r="H30" s="62">
        <v>0</v>
      </c>
      <c r="I30" s="62">
        <v>1</v>
      </c>
      <c r="J30" s="44"/>
      <c r="K30" s="65">
        <v>374.57657001170799</v>
      </c>
      <c r="L30" s="16">
        <f t="shared" si="0"/>
        <v>0</v>
      </c>
    </row>
    <row r="31" spans="1:12" x14ac:dyDescent="0.35">
      <c r="A31" s="62">
        <v>976944801</v>
      </c>
      <c r="B31" s="63" t="s">
        <v>27</v>
      </c>
      <c r="C31" s="62">
        <v>2020</v>
      </c>
      <c r="D31" s="62">
        <v>300</v>
      </c>
      <c r="E31" s="63" t="s">
        <v>344</v>
      </c>
      <c r="F31" s="63" t="s">
        <v>80</v>
      </c>
      <c r="G31" s="62">
        <v>0</v>
      </c>
      <c r="H31" s="62">
        <v>0</v>
      </c>
      <c r="I31" s="62">
        <v>2</v>
      </c>
      <c r="J31" s="44"/>
      <c r="K31" s="65">
        <v>839.63285508090803</v>
      </c>
      <c r="L31" s="16">
        <f t="shared" si="0"/>
        <v>0</v>
      </c>
    </row>
    <row r="32" spans="1:12" x14ac:dyDescent="0.35">
      <c r="A32" s="62">
        <v>976944801</v>
      </c>
      <c r="B32" s="63" t="s">
        <v>27</v>
      </c>
      <c r="C32" s="62">
        <v>2020</v>
      </c>
      <c r="D32" s="62">
        <v>132</v>
      </c>
      <c r="E32" s="63" t="s">
        <v>344</v>
      </c>
      <c r="F32" s="63" t="s">
        <v>80</v>
      </c>
      <c r="G32" s="62">
        <v>0</v>
      </c>
      <c r="H32" s="62">
        <v>25</v>
      </c>
      <c r="I32" s="62">
        <v>1</v>
      </c>
      <c r="J32" s="44"/>
      <c r="K32" s="65">
        <v>374.57657001170799</v>
      </c>
      <c r="L32" s="16">
        <f t="shared" si="0"/>
        <v>46.822071251463498</v>
      </c>
    </row>
    <row r="33" spans="1:12" x14ac:dyDescent="0.35">
      <c r="A33" s="62">
        <v>976944801</v>
      </c>
      <c r="B33" s="63" t="s">
        <v>27</v>
      </c>
      <c r="C33" s="62">
        <v>2020</v>
      </c>
      <c r="D33" s="62">
        <v>24</v>
      </c>
      <c r="E33" s="63" t="s">
        <v>344</v>
      </c>
      <c r="F33" s="63" t="s">
        <v>80</v>
      </c>
      <c r="G33" s="62">
        <v>100</v>
      </c>
      <c r="H33" s="62">
        <v>100</v>
      </c>
      <c r="I33" s="62">
        <v>1</v>
      </c>
      <c r="J33" s="44"/>
      <c r="K33" s="65">
        <v>135.622551211136</v>
      </c>
      <c r="L33" s="16">
        <f t="shared" si="0"/>
        <v>135.622551211136</v>
      </c>
    </row>
    <row r="34" spans="1:12" x14ac:dyDescent="0.35">
      <c r="A34" s="62">
        <v>976944801</v>
      </c>
      <c r="B34" s="63" t="s">
        <v>27</v>
      </c>
      <c r="C34" s="62">
        <v>2020</v>
      </c>
      <c r="D34" s="62">
        <v>66</v>
      </c>
      <c r="E34" s="63" t="s">
        <v>344</v>
      </c>
      <c r="F34" s="63" t="s">
        <v>80</v>
      </c>
      <c r="G34" s="62">
        <v>100</v>
      </c>
      <c r="H34" s="62">
        <v>100</v>
      </c>
      <c r="I34" s="62">
        <v>7</v>
      </c>
      <c r="J34" s="44"/>
      <c r="K34" s="65">
        <v>271.245102422272</v>
      </c>
      <c r="L34" s="16">
        <f t="shared" si="0"/>
        <v>1898.7157169559041</v>
      </c>
    </row>
    <row r="35" spans="1:12" x14ac:dyDescent="0.35">
      <c r="A35" s="62">
        <v>976944801</v>
      </c>
      <c r="B35" s="63" t="s">
        <v>27</v>
      </c>
      <c r="C35" s="62">
        <v>2020</v>
      </c>
      <c r="D35" s="62">
        <v>132</v>
      </c>
      <c r="E35" s="63" t="s">
        <v>344</v>
      </c>
      <c r="F35" s="63" t="s">
        <v>80</v>
      </c>
      <c r="G35" s="62">
        <v>100</v>
      </c>
      <c r="H35" s="62">
        <v>100</v>
      </c>
      <c r="I35" s="62">
        <v>17</v>
      </c>
      <c r="J35" s="44"/>
      <c r="K35" s="65">
        <v>374.57657001170799</v>
      </c>
      <c r="L35" s="16">
        <f t="shared" si="0"/>
        <v>6367.8016901990359</v>
      </c>
    </row>
    <row r="36" spans="1:12" x14ac:dyDescent="0.35">
      <c r="A36" s="62">
        <v>976944801</v>
      </c>
      <c r="B36" s="63" t="s">
        <v>27</v>
      </c>
      <c r="C36" s="62">
        <v>2020</v>
      </c>
      <c r="D36" s="62">
        <v>132</v>
      </c>
      <c r="E36" s="63" t="s">
        <v>344</v>
      </c>
      <c r="F36" s="63" t="s">
        <v>81</v>
      </c>
      <c r="G36" s="62">
        <v>100</v>
      </c>
      <c r="H36" s="62">
        <v>100</v>
      </c>
      <c r="I36" s="62">
        <v>3</v>
      </c>
      <c r="J36" s="44"/>
      <c r="K36" s="65">
        <v>430.76305551346502</v>
      </c>
      <c r="L36" s="16">
        <f t="shared" si="0"/>
        <v>1292.2891665403949</v>
      </c>
    </row>
    <row r="37" spans="1:12" x14ac:dyDescent="0.35">
      <c r="A37" s="62">
        <v>976944801</v>
      </c>
      <c r="B37" s="63" t="s">
        <v>27</v>
      </c>
      <c r="C37" s="62">
        <v>2020</v>
      </c>
      <c r="D37" s="62">
        <v>132</v>
      </c>
      <c r="E37" s="63" t="s">
        <v>344</v>
      </c>
      <c r="F37" s="63" t="s">
        <v>82</v>
      </c>
      <c r="G37" s="62">
        <v>0</v>
      </c>
      <c r="H37" s="62">
        <v>0</v>
      </c>
      <c r="I37" s="62">
        <v>1</v>
      </c>
      <c r="J37" s="44"/>
      <c r="K37" s="65">
        <v>397.05116421241098</v>
      </c>
      <c r="L37" s="16">
        <f t="shared" si="0"/>
        <v>0</v>
      </c>
    </row>
    <row r="38" spans="1:12" x14ac:dyDescent="0.35">
      <c r="A38" s="62">
        <v>976944801</v>
      </c>
      <c r="B38" s="63" t="s">
        <v>27</v>
      </c>
      <c r="C38" s="62">
        <v>2020</v>
      </c>
      <c r="D38" s="62">
        <v>300</v>
      </c>
      <c r="E38" s="63" t="s">
        <v>344</v>
      </c>
      <c r="F38" s="63" t="s">
        <v>82</v>
      </c>
      <c r="G38" s="62">
        <v>0</v>
      </c>
      <c r="H38" s="62">
        <v>50</v>
      </c>
      <c r="I38" s="62">
        <v>1</v>
      </c>
      <c r="J38" s="44"/>
      <c r="K38" s="65">
        <v>890.01082638576304</v>
      </c>
      <c r="L38" s="16">
        <f t="shared" si="0"/>
        <v>222.50270659644076</v>
      </c>
    </row>
    <row r="39" spans="1:12" x14ac:dyDescent="0.35">
      <c r="A39" s="62">
        <v>976944801</v>
      </c>
      <c r="B39" s="63" t="s">
        <v>27</v>
      </c>
      <c r="C39" s="62">
        <v>2020</v>
      </c>
      <c r="D39" s="62">
        <v>66</v>
      </c>
      <c r="E39" s="63" t="s">
        <v>344</v>
      </c>
      <c r="F39" s="63" t="s">
        <v>82</v>
      </c>
      <c r="G39" s="62">
        <v>100</v>
      </c>
      <c r="H39" s="62">
        <v>100</v>
      </c>
      <c r="I39" s="62">
        <v>6</v>
      </c>
      <c r="J39" s="44"/>
      <c r="K39" s="65">
        <v>287.51980856760798</v>
      </c>
      <c r="L39" s="16">
        <f t="shared" si="0"/>
        <v>1725.118851405648</v>
      </c>
    </row>
    <row r="40" spans="1:12" x14ac:dyDescent="0.35">
      <c r="A40" s="62">
        <v>976944801</v>
      </c>
      <c r="B40" s="63" t="s">
        <v>27</v>
      </c>
      <c r="C40" s="62">
        <v>2020</v>
      </c>
      <c r="D40" s="62">
        <v>132</v>
      </c>
      <c r="E40" s="63" t="s">
        <v>344</v>
      </c>
      <c r="F40" s="63" t="s">
        <v>82</v>
      </c>
      <c r="G40" s="62">
        <v>100</v>
      </c>
      <c r="H40" s="62">
        <v>100</v>
      </c>
      <c r="I40" s="62">
        <v>20</v>
      </c>
      <c r="J40" s="44"/>
      <c r="K40" s="65">
        <v>397.05116421241098</v>
      </c>
      <c r="L40" s="16">
        <f t="shared" si="0"/>
        <v>7941.0232842482201</v>
      </c>
    </row>
    <row r="41" spans="1:12" x14ac:dyDescent="0.35">
      <c r="A41" s="62">
        <v>923934138</v>
      </c>
      <c r="B41" s="63" t="s">
        <v>422</v>
      </c>
      <c r="C41" s="62">
        <v>2020</v>
      </c>
      <c r="D41" s="62">
        <v>66</v>
      </c>
      <c r="E41" s="63" t="s">
        <v>344</v>
      </c>
      <c r="F41" s="63" t="s">
        <v>80</v>
      </c>
      <c r="G41" s="62">
        <v>100</v>
      </c>
      <c r="H41" s="62">
        <v>100</v>
      </c>
      <c r="I41" s="62">
        <v>2</v>
      </c>
      <c r="J41" s="44"/>
      <c r="K41" s="65">
        <v>271.245102422272</v>
      </c>
      <c r="L41" s="16">
        <f t="shared" si="0"/>
        <v>542.490204844544</v>
      </c>
    </row>
    <row r="42" spans="1:12" x14ac:dyDescent="0.35">
      <c r="A42" s="62">
        <v>924862602</v>
      </c>
      <c r="B42" s="63" t="s">
        <v>412</v>
      </c>
      <c r="C42" s="62">
        <v>2020</v>
      </c>
      <c r="D42" s="62">
        <v>66</v>
      </c>
      <c r="E42" s="63" t="s">
        <v>344</v>
      </c>
      <c r="F42" s="63" t="s">
        <v>80</v>
      </c>
      <c r="G42" s="62">
        <v>100</v>
      </c>
      <c r="H42" s="62">
        <v>100</v>
      </c>
      <c r="I42" s="62">
        <v>1</v>
      </c>
      <c r="J42" s="44"/>
      <c r="K42" s="65">
        <v>271.245102422272</v>
      </c>
      <c r="L42" s="16">
        <f t="shared" si="0"/>
        <v>271.245102422272</v>
      </c>
    </row>
    <row r="43" spans="1:12" x14ac:dyDescent="0.35">
      <c r="A43" s="62">
        <v>924862602</v>
      </c>
      <c r="B43" s="63" t="s">
        <v>412</v>
      </c>
      <c r="C43" s="62">
        <v>2020</v>
      </c>
      <c r="D43" s="62">
        <v>132</v>
      </c>
      <c r="E43" s="63" t="s">
        <v>344</v>
      </c>
      <c r="F43" s="63" t="s">
        <v>82</v>
      </c>
      <c r="G43" s="62">
        <v>100</v>
      </c>
      <c r="H43" s="62">
        <v>100</v>
      </c>
      <c r="I43" s="62">
        <v>1</v>
      </c>
      <c r="J43" s="44"/>
      <c r="K43" s="65">
        <v>397.05116421241098</v>
      </c>
      <c r="L43" s="16">
        <f t="shared" si="0"/>
        <v>397.05116421241098</v>
      </c>
    </row>
    <row r="44" spans="1:12" x14ac:dyDescent="0.35">
      <c r="A44" s="62">
        <v>976894677</v>
      </c>
      <c r="B44" s="63" t="s">
        <v>61</v>
      </c>
      <c r="C44" s="62">
        <v>2020</v>
      </c>
      <c r="D44" s="62">
        <v>300</v>
      </c>
      <c r="E44" s="63" t="s">
        <v>344</v>
      </c>
      <c r="F44" s="63" t="s">
        <v>80</v>
      </c>
      <c r="G44" s="62">
        <v>45</v>
      </c>
      <c r="H44" s="62">
        <v>45</v>
      </c>
      <c r="I44" s="62">
        <v>1</v>
      </c>
      <c r="J44" s="44"/>
      <c r="K44" s="65">
        <v>839.63285508090803</v>
      </c>
      <c r="L44" s="16">
        <f t="shared" si="0"/>
        <v>377.83478478640865</v>
      </c>
    </row>
    <row r="45" spans="1:12" x14ac:dyDescent="0.35">
      <c r="A45" s="62">
        <v>976894677</v>
      </c>
      <c r="B45" s="63" t="s">
        <v>61</v>
      </c>
      <c r="C45" s="62">
        <v>2020</v>
      </c>
      <c r="D45" s="62">
        <v>300</v>
      </c>
      <c r="E45" s="63" t="s">
        <v>344</v>
      </c>
      <c r="F45" s="63" t="s">
        <v>80</v>
      </c>
      <c r="G45" s="62">
        <v>47</v>
      </c>
      <c r="H45" s="62">
        <v>47.29</v>
      </c>
      <c r="I45" s="62">
        <v>1</v>
      </c>
      <c r="J45" s="44"/>
      <c r="K45" s="65">
        <v>839.63285508090803</v>
      </c>
      <c r="L45" s="16">
        <f t="shared" si="0"/>
        <v>395.84490952789406</v>
      </c>
    </row>
    <row r="46" spans="1:12" x14ac:dyDescent="0.35">
      <c r="A46" s="62">
        <v>923354204</v>
      </c>
      <c r="B46" s="63" t="s">
        <v>366</v>
      </c>
      <c r="C46" s="62">
        <v>2020</v>
      </c>
      <c r="D46" s="62">
        <v>132</v>
      </c>
      <c r="E46" s="63" t="s">
        <v>343</v>
      </c>
      <c r="F46" s="63" t="s">
        <v>80</v>
      </c>
      <c r="G46" s="62">
        <v>100</v>
      </c>
      <c r="H46" s="62">
        <v>100</v>
      </c>
      <c r="I46" s="62">
        <v>2</v>
      </c>
      <c r="J46" s="44"/>
      <c r="K46" s="65">
        <v>174.37185155717501</v>
      </c>
      <c r="L46" s="16">
        <f t="shared" si="0"/>
        <v>348.74370311435001</v>
      </c>
    </row>
    <row r="47" spans="1:12" x14ac:dyDescent="0.35">
      <c r="A47" s="62">
        <v>923354204</v>
      </c>
      <c r="B47" s="63" t="s">
        <v>366</v>
      </c>
      <c r="C47" s="62">
        <v>2020</v>
      </c>
      <c r="D47" s="62">
        <v>66</v>
      </c>
      <c r="E47" s="63" t="s">
        <v>344</v>
      </c>
      <c r="F47" s="63" t="s">
        <v>80</v>
      </c>
      <c r="G47" s="62">
        <v>100</v>
      </c>
      <c r="H47" s="62">
        <v>100</v>
      </c>
      <c r="I47" s="62">
        <v>4</v>
      </c>
      <c r="J47" s="44"/>
      <c r="K47" s="65">
        <v>271.245102422272</v>
      </c>
      <c r="L47" s="16">
        <f t="shared" si="0"/>
        <v>1084.980409689088</v>
      </c>
    </row>
    <row r="48" spans="1:12" x14ac:dyDescent="0.35">
      <c r="A48" s="62">
        <v>923354204</v>
      </c>
      <c r="B48" s="63" t="s">
        <v>366</v>
      </c>
      <c r="C48" s="62">
        <v>2020</v>
      </c>
      <c r="D48" s="62">
        <v>132</v>
      </c>
      <c r="E48" s="63" t="s">
        <v>344</v>
      </c>
      <c r="F48" s="63" t="s">
        <v>80</v>
      </c>
      <c r="G48" s="62">
        <v>100</v>
      </c>
      <c r="H48" s="62">
        <v>100</v>
      </c>
      <c r="I48" s="62">
        <v>2</v>
      </c>
      <c r="J48" s="44"/>
      <c r="K48" s="65">
        <v>374.57657001170799</v>
      </c>
      <c r="L48" s="16">
        <f t="shared" si="0"/>
        <v>749.15314002341597</v>
      </c>
    </row>
    <row r="49" spans="1:12" x14ac:dyDescent="0.35">
      <c r="A49" s="62">
        <v>923354204</v>
      </c>
      <c r="B49" s="63" t="s">
        <v>366</v>
      </c>
      <c r="C49" s="62">
        <v>2020</v>
      </c>
      <c r="D49" s="62">
        <v>66</v>
      </c>
      <c r="E49" s="63" t="s">
        <v>344</v>
      </c>
      <c r="F49" s="63" t="s">
        <v>82</v>
      </c>
      <c r="G49" s="62">
        <v>100</v>
      </c>
      <c r="H49" s="62">
        <v>100</v>
      </c>
      <c r="I49" s="62">
        <v>4</v>
      </c>
      <c r="J49" s="44"/>
      <c r="K49" s="65">
        <v>287.51980856760798</v>
      </c>
      <c r="L49" s="16">
        <f t="shared" si="0"/>
        <v>1150.0792342704319</v>
      </c>
    </row>
    <row r="50" spans="1:12" x14ac:dyDescent="0.35">
      <c r="A50" s="62">
        <v>980489698</v>
      </c>
      <c r="B50" s="63" t="s">
        <v>367</v>
      </c>
      <c r="C50" s="62">
        <v>2020</v>
      </c>
      <c r="D50" s="62">
        <v>66</v>
      </c>
      <c r="E50" s="63" t="s">
        <v>343</v>
      </c>
      <c r="F50" s="63" t="s">
        <v>80</v>
      </c>
      <c r="G50" s="62">
        <v>100</v>
      </c>
      <c r="H50" s="62">
        <v>100</v>
      </c>
      <c r="I50" s="62">
        <v>5</v>
      </c>
      <c r="J50" s="44"/>
      <c r="K50" s="65">
        <v>135.622551211136</v>
      </c>
      <c r="L50" s="16">
        <f t="shared" si="0"/>
        <v>678.11275605567994</v>
      </c>
    </row>
    <row r="51" spans="1:12" x14ac:dyDescent="0.35">
      <c r="A51" s="62">
        <v>980489698</v>
      </c>
      <c r="B51" s="63" t="s">
        <v>367</v>
      </c>
      <c r="C51" s="62">
        <v>2020</v>
      </c>
      <c r="D51" s="62">
        <v>132</v>
      </c>
      <c r="E51" s="63" t="s">
        <v>343</v>
      </c>
      <c r="F51" s="63" t="s">
        <v>80</v>
      </c>
      <c r="G51" s="62">
        <v>100</v>
      </c>
      <c r="H51" s="62">
        <v>100</v>
      </c>
      <c r="I51" s="62">
        <v>1</v>
      </c>
      <c r="J51" s="44"/>
      <c r="K51" s="65">
        <v>174.37185155717501</v>
      </c>
      <c r="L51" s="16">
        <f t="shared" si="0"/>
        <v>174.37185155717501</v>
      </c>
    </row>
    <row r="52" spans="1:12" x14ac:dyDescent="0.35">
      <c r="A52" s="62">
        <v>980489698</v>
      </c>
      <c r="B52" s="63" t="s">
        <v>367</v>
      </c>
      <c r="C52" s="62">
        <v>2020</v>
      </c>
      <c r="D52" s="62">
        <v>66</v>
      </c>
      <c r="E52" s="63" t="s">
        <v>343</v>
      </c>
      <c r="F52" s="63" t="s">
        <v>82</v>
      </c>
      <c r="G52" s="62">
        <v>100</v>
      </c>
      <c r="H52" s="62">
        <v>100</v>
      </c>
      <c r="I52" s="62">
        <v>3</v>
      </c>
      <c r="J52" s="44"/>
      <c r="K52" s="65">
        <v>143.75990428380399</v>
      </c>
      <c r="L52" s="16">
        <f t="shared" si="0"/>
        <v>431.279712851412</v>
      </c>
    </row>
    <row r="53" spans="1:12" x14ac:dyDescent="0.35">
      <c r="A53" s="62">
        <v>980489698</v>
      </c>
      <c r="B53" s="63" t="s">
        <v>367</v>
      </c>
      <c r="C53" s="62">
        <v>2020</v>
      </c>
      <c r="D53" s="62">
        <v>66</v>
      </c>
      <c r="E53" s="63" t="s">
        <v>344</v>
      </c>
      <c r="F53" s="63" t="s">
        <v>80</v>
      </c>
      <c r="G53" s="62">
        <v>0</v>
      </c>
      <c r="H53" s="62">
        <v>0</v>
      </c>
      <c r="I53" s="62">
        <v>3</v>
      </c>
      <c r="J53" s="44"/>
      <c r="K53" s="65">
        <v>271.245102422272</v>
      </c>
      <c r="L53" s="16">
        <f t="shared" si="0"/>
        <v>0</v>
      </c>
    </row>
    <row r="54" spans="1:12" x14ac:dyDescent="0.35">
      <c r="A54" s="62">
        <v>980489698</v>
      </c>
      <c r="B54" s="63" t="s">
        <v>367</v>
      </c>
      <c r="C54" s="62">
        <v>2020</v>
      </c>
      <c r="D54" s="62">
        <v>132</v>
      </c>
      <c r="E54" s="63" t="s">
        <v>344</v>
      </c>
      <c r="F54" s="63" t="s">
        <v>80</v>
      </c>
      <c r="G54" s="62">
        <v>0</v>
      </c>
      <c r="H54" s="62">
        <v>0</v>
      </c>
      <c r="I54" s="62">
        <v>1</v>
      </c>
      <c r="J54" s="44"/>
      <c r="K54" s="65">
        <v>374.57657001170799</v>
      </c>
      <c r="L54" s="16">
        <f t="shared" si="0"/>
        <v>0</v>
      </c>
    </row>
    <row r="55" spans="1:12" x14ac:dyDescent="0.35">
      <c r="A55" s="62">
        <v>980489698</v>
      </c>
      <c r="B55" s="63" t="s">
        <v>367</v>
      </c>
      <c r="C55" s="62">
        <v>2020</v>
      </c>
      <c r="D55" s="62">
        <v>66</v>
      </c>
      <c r="E55" s="63" t="s">
        <v>344</v>
      </c>
      <c r="F55" s="63" t="s">
        <v>80</v>
      </c>
      <c r="G55" s="62">
        <v>30</v>
      </c>
      <c r="H55" s="62">
        <v>30</v>
      </c>
      <c r="I55" s="62">
        <v>1</v>
      </c>
      <c r="J55" s="44"/>
      <c r="K55" s="65">
        <v>271.245102422272</v>
      </c>
      <c r="L55" s="16">
        <f t="shared" si="0"/>
        <v>81.373530726681594</v>
      </c>
    </row>
    <row r="56" spans="1:12" x14ac:dyDescent="0.35">
      <c r="A56" s="62">
        <v>980489698</v>
      </c>
      <c r="B56" s="63" t="s">
        <v>367</v>
      </c>
      <c r="C56" s="62">
        <v>2020</v>
      </c>
      <c r="D56" s="62">
        <v>66</v>
      </c>
      <c r="E56" s="63" t="s">
        <v>344</v>
      </c>
      <c r="F56" s="63" t="s">
        <v>80</v>
      </c>
      <c r="G56" s="62">
        <v>50</v>
      </c>
      <c r="H56" s="62">
        <v>50</v>
      </c>
      <c r="I56" s="62">
        <v>1</v>
      </c>
      <c r="J56" s="44"/>
      <c r="K56" s="65">
        <v>271.245102422272</v>
      </c>
      <c r="L56" s="16">
        <f t="shared" si="0"/>
        <v>135.622551211136</v>
      </c>
    </row>
    <row r="57" spans="1:12" x14ac:dyDescent="0.35">
      <c r="A57" s="62">
        <v>980489698</v>
      </c>
      <c r="B57" s="63" t="s">
        <v>367</v>
      </c>
      <c r="C57" s="62">
        <v>2020</v>
      </c>
      <c r="D57" s="62">
        <v>132</v>
      </c>
      <c r="E57" s="63" t="s">
        <v>344</v>
      </c>
      <c r="F57" s="63" t="s">
        <v>80</v>
      </c>
      <c r="G57" s="62">
        <v>50</v>
      </c>
      <c r="H57" s="62">
        <v>50</v>
      </c>
      <c r="I57" s="62">
        <v>1</v>
      </c>
      <c r="J57" s="44"/>
      <c r="K57" s="65">
        <v>374.57657001170799</v>
      </c>
      <c r="L57" s="16">
        <f t="shared" si="0"/>
        <v>187.28828500585399</v>
      </c>
    </row>
    <row r="58" spans="1:12" x14ac:dyDescent="0.35">
      <c r="A58" s="62">
        <v>980489698</v>
      </c>
      <c r="B58" s="63" t="s">
        <v>367</v>
      </c>
      <c r="C58" s="62">
        <v>2020</v>
      </c>
      <c r="D58" s="62">
        <v>66</v>
      </c>
      <c r="E58" s="63" t="s">
        <v>344</v>
      </c>
      <c r="F58" s="63" t="s">
        <v>80</v>
      </c>
      <c r="G58" s="62">
        <v>70</v>
      </c>
      <c r="H58" s="62">
        <v>100</v>
      </c>
      <c r="I58" s="62">
        <v>1</v>
      </c>
      <c r="J58" s="44"/>
      <c r="K58" s="65">
        <v>271.245102422272</v>
      </c>
      <c r="L58" s="16">
        <f t="shared" si="0"/>
        <v>230.55833705893119</v>
      </c>
    </row>
    <row r="59" spans="1:12" x14ac:dyDescent="0.35">
      <c r="A59" s="62">
        <v>980489698</v>
      </c>
      <c r="B59" s="63" t="s">
        <v>367</v>
      </c>
      <c r="C59" s="62">
        <v>2020</v>
      </c>
      <c r="D59" s="62">
        <v>66</v>
      </c>
      <c r="E59" s="63" t="s">
        <v>344</v>
      </c>
      <c r="F59" s="63" t="s">
        <v>80</v>
      </c>
      <c r="G59" s="62">
        <v>100</v>
      </c>
      <c r="H59" s="62">
        <v>70</v>
      </c>
      <c r="I59" s="62">
        <v>1</v>
      </c>
      <c r="J59" s="44"/>
      <c r="K59" s="65">
        <v>271.245102422272</v>
      </c>
      <c r="L59" s="16">
        <f t="shared" si="0"/>
        <v>230.55833705893119</v>
      </c>
    </row>
    <row r="60" spans="1:12" x14ac:dyDescent="0.35">
      <c r="A60" s="62">
        <v>980489698</v>
      </c>
      <c r="B60" s="63" t="s">
        <v>367</v>
      </c>
      <c r="C60" s="62">
        <v>2020</v>
      </c>
      <c r="D60" s="62">
        <v>66</v>
      </c>
      <c r="E60" s="63" t="s">
        <v>344</v>
      </c>
      <c r="F60" s="63" t="s">
        <v>80</v>
      </c>
      <c r="G60" s="62">
        <v>100</v>
      </c>
      <c r="H60" s="62">
        <v>100</v>
      </c>
      <c r="I60" s="62">
        <v>38</v>
      </c>
      <c r="J60" s="44"/>
      <c r="K60" s="65">
        <v>271.245102422272</v>
      </c>
      <c r="L60" s="16">
        <f t="shared" si="0"/>
        <v>10307.313892046335</v>
      </c>
    </row>
    <row r="61" spans="1:12" x14ac:dyDescent="0.35">
      <c r="A61" s="62">
        <v>980489698</v>
      </c>
      <c r="B61" s="63" t="s">
        <v>367</v>
      </c>
      <c r="C61" s="62">
        <v>2020</v>
      </c>
      <c r="D61" s="62">
        <v>132</v>
      </c>
      <c r="E61" s="63" t="s">
        <v>344</v>
      </c>
      <c r="F61" s="63" t="s">
        <v>80</v>
      </c>
      <c r="G61" s="62">
        <v>100</v>
      </c>
      <c r="H61" s="62">
        <v>100</v>
      </c>
      <c r="I61" s="62">
        <v>27</v>
      </c>
      <c r="J61" s="44"/>
      <c r="K61" s="65">
        <v>374.57657001170799</v>
      </c>
      <c r="L61" s="16">
        <f t="shared" si="0"/>
        <v>10113.567390316115</v>
      </c>
    </row>
    <row r="62" spans="1:12" x14ac:dyDescent="0.35">
      <c r="A62" s="62">
        <v>980489698</v>
      </c>
      <c r="B62" s="63" t="s">
        <v>367</v>
      </c>
      <c r="C62" s="62">
        <v>2020</v>
      </c>
      <c r="D62" s="62">
        <v>300</v>
      </c>
      <c r="E62" s="63" t="s">
        <v>344</v>
      </c>
      <c r="F62" s="63" t="s">
        <v>80</v>
      </c>
      <c r="G62" s="62">
        <v>100</v>
      </c>
      <c r="H62" s="62">
        <v>100</v>
      </c>
      <c r="I62" s="62">
        <v>1</v>
      </c>
      <c r="J62" s="44"/>
      <c r="K62" s="65">
        <v>839.63285508090803</v>
      </c>
      <c r="L62" s="16">
        <f t="shared" si="0"/>
        <v>839.63285508090803</v>
      </c>
    </row>
    <row r="63" spans="1:12" x14ac:dyDescent="0.35">
      <c r="A63" s="62">
        <v>980489698</v>
      </c>
      <c r="B63" s="63" t="s">
        <v>367</v>
      </c>
      <c r="C63" s="62">
        <v>2020</v>
      </c>
      <c r="D63" s="62">
        <v>66</v>
      </c>
      <c r="E63" s="63" t="s">
        <v>344</v>
      </c>
      <c r="F63" s="63" t="s">
        <v>81</v>
      </c>
      <c r="G63" s="62">
        <v>50</v>
      </c>
      <c r="H63" s="62">
        <v>50</v>
      </c>
      <c r="I63" s="62">
        <v>1</v>
      </c>
      <c r="J63" s="44"/>
      <c r="K63" s="65">
        <v>311.93186778561198</v>
      </c>
      <c r="L63" s="16">
        <f t="shared" si="0"/>
        <v>155.96593389280599</v>
      </c>
    </row>
    <row r="64" spans="1:12" x14ac:dyDescent="0.35">
      <c r="A64" s="62">
        <v>980489698</v>
      </c>
      <c r="B64" s="63" t="s">
        <v>367</v>
      </c>
      <c r="C64" s="62">
        <v>2020</v>
      </c>
      <c r="D64" s="62">
        <v>66</v>
      </c>
      <c r="E64" s="63" t="s">
        <v>344</v>
      </c>
      <c r="F64" s="63" t="s">
        <v>81</v>
      </c>
      <c r="G64" s="62">
        <v>100</v>
      </c>
      <c r="H64" s="62">
        <v>100</v>
      </c>
      <c r="I64" s="62">
        <v>11</v>
      </c>
      <c r="J64" s="44"/>
      <c r="K64" s="65">
        <v>311.93186778561198</v>
      </c>
      <c r="L64" s="16">
        <f t="shared" si="0"/>
        <v>3431.2505456417321</v>
      </c>
    </row>
    <row r="65" spans="1:12" x14ac:dyDescent="0.35">
      <c r="A65" s="62">
        <v>980489698</v>
      </c>
      <c r="B65" s="63" t="s">
        <v>367</v>
      </c>
      <c r="C65" s="62">
        <v>2020</v>
      </c>
      <c r="D65" s="62">
        <v>132</v>
      </c>
      <c r="E65" s="63" t="s">
        <v>344</v>
      </c>
      <c r="F65" s="63" t="s">
        <v>81</v>
      </c>
      <c r="G65" s="62">
        <v>100</v>
      </c>
      <c r="H65" s="62">
        <v>100</v>
      </c>
      <c r="I65" s="62">
        <v>10</v>
      </c>
      <c r="J65" s="44"/>
      <c r="K65" s="65">
        <v>430.76305551346502</v>
      </c>
      <c r="L65" s="16">
        <f t="shared" si="0"/>
        <v>4307.6305551346504</v>
      </c>
    </row>
    <row r="66" spans="1:12" x14ac:dyDescent="0.35">
      <c r="A66" s="62">
        <v>980489698</v>
      </c>
      <c r="B66" s="63" t="s">
        <v>367</v>
      </c>
      <c r="C66" s="62">
        <v>2020</v>
      </c>
      <c r="D66" s="62">
        <v>66</v>
      </c>
      <c r="E66" s="63" t="s">
        <v>344</v>
      </c>
      <c r="F66" s="63" t="s">
        <v>82</v>
      </c>
      <c r="G66" s="62">
        <v>0</v>
      </c>
      <c r="H66" s="62">
        <v>0</v>
      </c>
      <c r="I66" s="62">
        <v>2</v>
      </c>
      <c r="J66" s="44"/>
      <c r="K66" s="65">
        <v>287.51980856760798</v>
      </c>
      <c r="L66" s="16">
        <f t="shared" si="0"/>
        <v>0</v>
      </c>
    </row>
    <row r="67" spans="1:12" x14ac:dyDescent="0.35">
      <c r="A67" s="62">
        <v>980489698</v>
      </c>
      <c r="B67" s="63" t="s">
        <v>367</v>
      </c>
      <c r="C67" s="62">
        <v>2020</v>
      </c>
      <c r="D67" s="62">
        <v>66</v>
      </c>
      <c r="E67" s="63" t="s">
        <v>344</v>
      </c>
      <c r="F67" s="63" t="s">
        <v>82</v>
      </c>
      <c r="G67" s="62">
        <v>0</v>
      </c>
      <c r="H67" s="62">
        <v>50</v>
      </c>
      <c r="I67" s="62">
        <v>1</v>
      </c>
      <c r="J67" s="44"/>
      <c r="K67" s="65">
        <v>287.51980856760798</v>
      </c>
      <c r="L67" s="16">
        <f t="shared" si="0"/>
        <v>71.879952141901995</v>
      </c>
    </row>
    <row r="68" spans="1:12" x14ac:dyDescent="0.35">
      <c r="A68" s="62">
        <v>980489698</v>
      </c>
      <c r="B68" s="63" t="s">
        <v>367</v>
      </c>
      <c r="C68" s="62">
        <v>2020</v>
      </c>
      <c r="D68" s="62">
        <v>66</v>
      </c>
      <c r="E68" s="63" t="s">
        <v>344</v>
      </c>
      <c r="F68" s="63" t="s">
        <v>82</v>
      </c>
      <c r="G68" s="62">
        <v>10</v>
      </c>
      <c r="H68" s="62">
        <v>10</v>
      </c>
      <c r="I68" s="62">
        <v>3</v>
      </c>
      <c r="J68" s="44"/>
      <c r="K68" s="65">
        <v>287.51980856760798</v>
      </c>
      <c r="L68" s="16">
        <f t="shared" ref="L68:L131" si="1">(I68*0.5*(G68/100+H68/100))*K68</f>
        <v>86.2559425702824</v>
      </c>
    </row>
    <row r="69" spans="1:12" x14ac:dyDescent="0.35">
      <c r="A69" s="62">
        <v>980489698</v>
      </c>
      <c r="B69" s="63" t="s">
        <v>367</v>
      </c>
      <c r="C69" s="62">
        <v>2020</v>
      </c>
      <c r="D69" s="62">
        <v>66</v>
      </c>
      <c r="E69" s="63" t="s">
        <v>344</v>
      </c>
      <c r="F69" s="63" t="s">
        <v>82</v>
      </c>
      <c r="G69" s="62">
        <v>10</v>
      </c>
      <c r="H69" s="62">
        <v>50</v>
      </c>
      <c r="I69" s="62">
        <v>1</v>
      </c>
      <c r="J69" s="44"/>
      <c r="K69" s="65">
        <v>287.51980856760798</v>
      </c>
      <c r="L69" s="16">
        <f t="shared" si="1"/>
        <v>86.255942570282386</v>
      </c>
    </row>
    <row r="70" spans="1:12" x14ac:dyDescent="0.35">
      <c r="A70" s="62">
        <v>980489698</v>
      </c>
      <c r="B70" s="63" t="s">
        <v>367</v>
      </c>
      <c r="C70" s="62">
        <v>2020</v>
      </c>
      <c r="D70" s="62">
        <v>66</v>
      </c>
      <c r="E70" s="63" t="s">
        <v>344</v>
      </c>
      <c r="F70" s="63" t="s">
        <v>82</v>
      </c>
      <c r="G70" s="62">
        <v>20</v>
      </c>
      <c r="H70" s="62">
        <v>10</v>
      </c>
      <c r="I70" s="62">
        <v>1</v>
      </c>
      <c r="J70" s="44"/>
      <c r="K70" s="65">
        <v>287.51980856760798</v>
      </c>
      <c r="L70" s="16">
        <f t="shared" si="1"/>
        <v>43.1279712851412</v>
      </c>
    </row>
    <row r="71" spans="1:12" x14ac:dyDescent="0.35">
      <c r="A71" s="62">
        <v>980489698</v>
      </c>
      <c r="B71" s="63" t="s">
        <v>367</v>
      </c>
      <c r="C71" s="62">
        <v>2020</v>
      </c>
      <c r="D71" s="62">
        <v>66</v>
      </c>
      <c r="E71" s="63" t="s">
        <v>344</v>
      </c>
      <c r="F71" s="63" t="s">
        <v>82</v>
      </c>
      <c r="G71" s="62">
        <v>30</v>
      </c>
      <c r="H71" s="62">
        <v>50</v>
      </c>
      <c r="I71" s="62">
        <v>1</v>
      </c>
      <c r="J71" s="44"/>
      <c r="K71" s="65">
        <v>287.51980856760798</v>
      </c>
      <c r="L71" s="16">
        <f t="shared" si="1"/>
        <v>115.0079234270432</v>
      </c>
    </row>
    <row r="72" spans="1:12" x14ac:dyDescent="0.35">
      <c r="A72" s="62">
        <v>980489698</v>
      </c>
      <c r="B72" s="63" t="s">
        <v>367</v>
      </c>
      <c r="C72" s="62">
        <v>2020</v>
      </c>
      <c r="D72" s="62">
        <v>66</v>
      </c>
      <c r="E72" s="63" t="s">
        <v>344</v>
      </c>
      <c r="F72" s="63" t="s">
        <v>82</v>
      </c>
      <c r="G72" s="62">
        <v>50</v>
      </c>
      <c r="H72" s="62">
        <v>50</v>
      </c>
      <c r="I72" s="62">
        <v>3</v>
      </c>
      <c r="J72" s="44"/>
      <c r="K72" s="65">
        <v>287.51980856760798</v>
      </c>
      <c r="L72" s="16">
        <f t="shared" si="1"/>
        <v>431.279712851412</v>
      </c>
    </row>
    <row r="73" spans="1:12" x14ac:dyDescent="0.35">
      <c r="A73" s="62">
        <v>980489698</v>
      </c>
      <c r="B73" s="63" t="s">
        <v>367</v>
      </c>
      <c r="C73" s="62">
        <v>2020</v>
      </c>
      <c r="D73" s="62">
        <v>66</v>
      </c>
      <c r="E73" s="63" t="s">
        <v>344</v>
      </c>
      <c r="F73" s="63" t="s">
        <v>82</v>
      </c>
      <c r="G73" s="62">
        <v>70</v>
      </c>
      <c r="H73" s="62">
        <v>50</v>
      </c>
      <c r="I73" s="62">
        <v>1</v>
      </c>
      <c r="J73" s="44"/>
      <c r="K73" s="65">
        <v>287.51980856760798</v>
      </c>
      <c r="L73" s="16">
        <f t="shared" si="1"/>
        <v>172.51188514056477</v>
      </c>
    </row>
    <row r="74" spans="1:12" x14ac:dyDescent="0.35">
      <c r="A74" s="62">
        <v>980489698</v>
      </c>
      <c r="B74" s="63" t="s">
        <v>367</v>
      </c>
      <c r="C74" s="62">
        <v>2020</v>
      </c>
      <c r="D74" s="62">
        <v>132</v>
      </c>
      <c r="E74" s="63" t="s">
        <v>344</v>
      </c>
      <c r="F74" s="63" t="s">
        <v>82</v>
      </c>
      <c r="G74" s="62">
        <v>100</v>
      </c>
      <c r="H74" s="62">
        <v>70</v>
      </c>
      <c r="I74" s="62">
        <v>1</v>
      </c>
      <c r="J74" s="44"/>
      <c r="K74" s="65">
        <v>397.05116421241098</v>
      </c>
      <c r="L74" s="16">
        <f t="shared" si="1"/>
        <v>337.49348958054935</v>
      </c>
    </row>
    <row r="75" spans="1:12" x14ac:dyDescent="0.35">
      <c r="A75" s="62">
        <v>980489698</v>
      </c>
      <c r="B75" s="63" t="s">
        <v>367</v>
      </c>
      <c r="C75" s="62">
        <v>2020</v>
      </c>
      <c r="D75" s="62">
        <v>66</v>
      </c>
      <c r="E75" s="63" t="s">
        <v>344</v>
      </c>
      <c r="F75" s="63" t="s">
        <v>82</v>
      </c>
      <c r="G75" s="62">
        <v>100</v>
      </c>
      <c r="H75" s="62">
        <v>100</v>
      </c>
      <c r="I75" s="62">
        <v>121</v>
      </c>
      <c r="J75" s="44"/>
      <c r="K75" s="65">
        <v>287.51980856760798</v>
      </c>
      <c r="L75" s="16">
        <f t="shared" si="1"/>
        <v>34789.896836680564</v>
      </c>
    </row>
    <row r="76" spans="1:12" x14ac:dyDescent="0.35">
      <c r="A76" s="62">
        <v>980489698</v>
      </c>
      <c r="B76" s="63" t="s">
        <v>367</v>
      </c>
      <c r="C76" s="62">
        <v>2020</v>
      </c>
      <c r="D76" s="62">
        <v>132</v>
      </c>
      <c r="E76" s="63" t="s">
        <v>344</v>
      </c>
      <c r="F76" s="63" t="s">
        <v>82</v>
      </c>
      <c r="G76" s="62">
        <v>100</v>
      </c>
      <c r="H76" s="62">
        <v>100</v>
      </c>
      <c r="I76" s="62">
        <v>26</v>
      </c>
      <c r="J76" s="44"/>
      <c r="K76" s="65">
        <v>397.05116421241098</v>
      </c>
      <c r="L76" s="16">
        <f t="shared" si="1"/>
        <v>10323.330269522685</v>
      </c>
    </row>
    <row r="77" spans="1:12" x14ac:dyDescent="0.35">
      <c r="A77" s="62">
        <v>918312730</v>
      </c>
      <c r="B77" s="63" t="s">
        <v>368</v>
      </c>
      <c r="C77" s="62">
        <v>2020</v>
      </c>
      <c r="D77" s="62">
        <v>66</v>
      </c>
      <c r="E77" s="63" t="s">
        <v>343</v>
      </c>
      <c r="F77" s="63" t="s">
        <v>80</v>
      </c>
      <c r="G77" s="62">
        <v>100</v>
      </c>
      <c r="H77" s="62">
        <v>100</v>
      </c>
      <c r="I77" s="62">
        <v>2</v>
      </c>
      <c r="J77" s="44"/>
      <c r="K77" s="65">
        <v>135.622551211136</v>
      </c>
      <c r="L77" s="16">
        <f t="shared" si="1"/>
        <v>271.245102422272</v>
      </c>
    </row>
    <row r="78" spans="1:12" x14ac:dyDescent="0.35">
      <c r="A78" s="62">
        <v>918312730</v>
      </c>
      <c r="B78" s="63" t="s">
        <v>368</v>
      </c>
      <c r="C78" s="62">
        <v>2020</v>
      </c>
      <c r="D78" s="62">
        <v>66</v>
      </c>
      <c r="E78" s="63" t="s">
        <v>344</v>
      </c>
      <c r="F78" s="63" t="s">
        <v>80</v>
      </c>
      <c r="G78" s="62">
        <v>100</v>
      </c>
      <c r="H78" s="62">
        <v>100</v>
      </c>
      <c r="I78" s="62">
        <v>3</v>
      </c>
      <c r="J78" s="44"/>
      <c r="K78" s="65">
        <v>271.245102422272</v>
      </c>
      <c r="L78" s="16">
        <f t="shared" si="1"/>
        <v>813.73530726681599</v>
      </c>
    </row>
    <row r="79" spans="1:12" x14ac:dyDescent="0.35">
      <c r="A79" s="62">
        <v>918312730</v>
      </c>
      <c r="B79" s="63" t="s">
        <v>368</v>
      </c>
      <c r="C79" s="62">
        <v>2020</v>
      </c>
      <c r="D79" s="62">
        <v>132</v>
      </c>
      <c r="E79" s="63" t="s">
        <v>344</v>
      </c>
      <c r="F79" s="63" t="s">
        <v>80</v>
      </c>
      <c r="G79" s="62">
        <v>100</v>
      </c>
      <c r="H79" s="62">
        <v>100</v>
      </c>
      <c r="I79" s="62">
        <v>1</v>
      </c>
      <c r="J79" s="44"/>
      <c r="K79" s="65">
        <v>374.57657001170799</v>
      </c>
      <c r="L79" s="16">
        <f t="shared" si="1"/>
        <v>374.57657001170799</v>
      </c>
    </row>
    <row r="80" spans="1:12" x14ac:dyDescent="0.35">
      <c r="A80" s="62">
        <v>918312730</v>
      </c>
      <c r="B80" s="63" t="s">
        <v>368</v>
      </c>
      <c r="C80" s="62">
        <v>2020</v>
      </c>
      <c r="D80" s="62">
        <v>66</v>
      </c>
      <c r="E80" s="63" t="s">
        <v>344</v>
      </c>
      <c r="F80" s="63" t="s">
        <v>82</v>
      </c>
      <c r="G80" s="62">
        <v>100</v>
      </c>
      <c r="H80" s="62">
        <v>100</v>
      </c>
      <c r="I80" s="62">
        <v>4</v>
      </c>
      <c r="J80" s="44"/>
      <c r="K80" s="65">
        <v>287.51980856760798</v>
      </c>
      <c r="L80" s="16">
        <f t="shared" si="1"/>
        <v>1150.0792342704319</v>
      </c>
    </row>
    <row r="81" spans="1:12" x14ac:dyDescent="0.35">
      <c r="A81" s="62">
        <v>966731508</v>
      </c>
      <c r="B81" s="63" t="s">
        <v>410</v>
      </c>
      <c r="C81" s="62">
        <v>2020</v>
      </c>
      <c r="D81" s="62">
        <v>132</v>
      </c>
      <c r="E81" s="63" t="s">
        <v>344</v>
      </c>
      <c r="F81" s="63" t="s">
        <v>81</v>
      </c>
      <c r="G81" s="62">
        <v>100</v>
      </c>
      <c r="H81" s="62">
        <v>100</v>
      </c>
      <c r="I81" s="62">
        <v>1</v>
      </c>
      <c r="J81" s="44"/>
      <c r="K81" s="65">
        <v>430.76305551346502</v>
      </c>
      <c r="L81" s="16">
        <f t="shared" si="1"/>
        <v>430.76305551346502</v>
      </c>
    </row>
    <row r="82" spans="1:12" x14ac:dyDescent="0.35">
      <c r="A82" s="62">
        <v>981915550</v>
      </c>
      <c r="B82" s="63" t="s">
        <v>369</v>
      </c>
      <c r="C82" s="62">
        <v>2020</v>
      </c>
      <c r="D82" s="62">
        <v>132</v>
      </c>
      <c r="E82" s="63" t="s">
        <v>343</v>
      </c>
      <c r="F82" s="63" t="s">
        <v>80</v>
      </c>
      <c r="G82" s="62">
        <v>100</v>
      </c>
      <c r="H82" s="62">
        <v>100</v>
      </c>
      <c r="I82" s="62">
        <v>1</v>
      </c>
      <c r="J82" s="44"/>
      <c r="K82" s="65">
        <v>174.37185155717501</v>
      </c>
      <c r="L82" s="16">
        <f t="shared" si="1"/>
        <v>174.37185155717501</v>
      </c>
    </row>
    <row r="83" spans="1:12" x14ac:dyDescent="0.35">
      <c r="A83" s="62">
        <v>981915550</v>
      </c>
      <c r="B83" s="63" t="s">
        <v>369</v>
      </c>
      <c r="C83" s="62">
        <v>2020</v>
      </c>
      <c r="D83" s="62">
        <v>132</v>
      </c>
      <c r="E83" s="63" t="s">
        <v>344</v>
      </c>
      <c r="F83" s="63" t="s">
        <v>80</v>
      </c>
      <c r="G83" s="62">
        <v>0</v>
      </c>
      <c r="H83" s="62">
        <v>0</v>
      </c>
      <c r="I83" s="62">
        <v>1</v>
      </c>
      <c r="J83" s="44"/>
      <c r="K83" s="65">
        <v>374.57657001170799</v>
      </c>
      <c r="L83" s="16">
        <f t="shared" si="1"/>
        <v>0</v>
      </c>
    </row>
    <row r="84" spans="1:12" x14ac:dyDescent="0.35">
      <c r="A84" s="62">
        <v>981915550</v>
      </c>
      <c r="B84" s="63" t="s">
        <v>369</v>
      </c>
      <c r="C84" s="62">
        <v>2020</v>
      </c>
      <c r="D84" s="62">
        <v>66</v>
      </c>
      <c r="E84" s="63" t="s">
        <v>344</v>
      </c>
      <c r="F84" s="63" t="s">
        <v>80</v>
      </c>
      <c r="G84" s="62">
        <v>100</v>
      </c>
      <c r="H84" s="62">
        <v>100</v>
      </c>
      <c r="I84" s="62">
        <v>3</v>
      </c>
      <c r="J84" s="44"/>
      <c r="K84" s="65">
        <v>271.245102422272</v>
      </c>
      <c r="L84" s="16">
        <f t="shared" si="1"/>
        <v>813.73530726681599</v>
      </c>
    </row>
    <row r="85" spans="1:12" x14ac:dyDescent="0.35">
      <c r="A85" s="62">
        <v>981915550</v>
      </c>
      <c r="B85" s="63" t="s">
        <v>369</v>
      </c>
      <c r="C85" s="62">
        <v>2020</v>
      </c>
      <c r="D85" s="62">
        <v>132</v>
      </c>
      <c r="E85" s="63" t="s">
        <v>344</v>
      </c>
      <c r="F85" s="63" t="s">
        <v>80</v>
      </c>
      <c r="G85" s="62">
        <v>100</v>
      </c>
      <c r="H85" s="62">
        <v>100</v>
      </c>
      <c r="I85" s="62">
        <v>14</v>
      </c>
      <c r="J85" s="44"/>
      <c r="K85" s="65">
        <v>374.57657001170799</v>
      </c>
      <c r="L85" s="16">
        <f t="shared" si="1"/>
        <v>5244.0719801639116</v>
      </c>
    </row>
    <row r="86" spans="1:12" x14ac:dyDescent="0.35">
      <c r="A86" s="62">
        <v>981915550</v>
      </c>
      <c r="B86" s="63" t="s">
        <v>369</v>
      </c>
      <c r="C86" s="62">
        <v>2020</v>
      </c>
      <c r="D86" s="62">
        <v>66</v>
      </c>
      <c r="E86" s="63" t="s">
        <v>344</v>
      </c>
      <c r="F86" s="63" t="s">
        <v>81</v>
      </c>
      <c r="G86" s="62">
        <v>100</v>
      </c>
      <c r="H86" s="62">
        <v>100</v>
      </c>
      <c r="I86" s="62">
        <v>10</v>
      </c>
      <c r="J86" s="44"/>
      <c r="K86" s="65">
        <v>311.93186778561198</v>
      </c>
      <c r="L86" s="16">
        <f t="shared" si="1"/>
        <v>3119.3186778561198</v>
      </c>
    </row>
    <row r="87" spans="1:12" x14ac:dyDescent="0.35">
      <c r="A87" s="62">
        <v>981915550</v>
      </c>
      <c r="B87" s="63" t="s">
        <v>369</v>
      </c>
      <c r="C87" s="62">
        <v>2020</v>
      </c>
      <c r="D87" s="62">
        <v>24</v>
      </c>
      <c r="E87" s="63" t="s">
        <v>344</v>
      </c>
      <c r="F87" s="63" t="s">
        <v>82</v>
      </c>
      <c r="G87" s="62">
        <v>100</v>
      </c>
      <c r="H87" s="62">
        <v>100</v>
      </c>
      <c r="I87" s="62">
        <v>1</v>
      </c>
      <c r="J87" s="44"/>
      <c r="K87" s="65">
        <v>143.75990428380399</v>
      </c>
      <c r="L87" s="16">
        <f t="shared" si="1"/>
        <v>143.75990428380399</v>
      </c>
    </row>
    <row r="88" spans="1:12" x14ac:dyDescent="0.35">
      <c r="A88" s="62">
        <v>981915550</v>
      </c>
      <c r="B88" s="63" t="s">
        <v>369</v>
      </c>
      <c r="C88" s="62">
        <v>2020</v>
      </c>
      <c r="D88" s="62">
        <v>66</v>
      </c>
      <c r="E88" s="63" t="s">
        <v>344</v>
      </c>
      <c r="F88" s="63" t="s">
        <v>82</v>
      </c>
      <c r="G88" s="62">
        <v>100</v>
      </c>
      <c r="H88" s="62">
        <v>100</v>
      </c>
      <c r="I88" s="62">
        <v>9</v>
      </c>
      <c r="J88" s="44"/>
      <c r="K88" s="65">
        <v>287.51980856760798</v>
      </c>
      <c r="L88" s="16">
        <f t="shared" si="1"/>
        <v>2587.6782771084718</v>
      </c>
    </row>
    <row r="89" spans="1:12" x14ac:dyDescent="0.35">
      <c r="A89" s="62">
        <v>981915550</v>
      </c>
      <c r="B89" s="63" t="s">
        <v>369</v>
      </c>
      <c r="C89" s="62">
        <v>2020</v>
      </c>
      <c r="D89" s="62">
        <v>132</v>
      </c>
      <c r="E89" s="63" t="s">
        <v>344</v>
      </c>
      <c r="F89" s="63" t="s">
        <v>82</v>
      </c>
      <c r="G89" s="62">
        <v>100</v>
      </c>
      <c r="H89" s="62">
        <v>100</v>
      </c>
      <c r="I89" s="62">
        <v>14</v>
      </c>
      <c r="J89" s="44"/>
      <c r="K89" s="65">
        <v>397.05116421241098</v>
      </c>
      <c r="L89" s="16">
        <f t="shared" si="1"/>
        <v>5558.7162989737535</v>
      </c>
    </row>
    <row r="90" spans="1:12" x14ac:dyDescent="0.35">
      <c r="A90" s="62">
        <v>916319908</v>
      </c>
      <c r="B90" s="63" t="s">
        <v>370</v>
      </c>
      <c r="C90" s="62">
        <v>2020</v>
      </c>
      <c r="D90" s="62">
        <v>66</v>
      </c>
      <c r="E90" s="63" t="s">
        <v>343</v>
      </c>
      <c r="F90" s="63" t="s">
        <v>80</v>
      </c>
      <c r="G90" s="62">
        <v>0</v>
      </c>
      <c r="H90" s="62">
        <v>0</v>
      </c>
      <c r="I90" s="62">
        <v>2</v>
      </c>
      <c r="J90" s="44"/>
      <c r="K90" s="65">
        <v>135.622551211136</v>
      </c>
      <c r="L90" s="16">
        <f t="shared" si="1"/>
        <v>0</v>
      </c>
    </row>
    <row r="91" spans="1:12" x14ac:dyDescent="0.35">
      <c r="A91" s="62">
        <v>916319908</v>
      </c>
      <c r="B91" s="63" t="s">
        <v>370</v>
      </c>
      <c r="C91" s="62">
        <v>2020</v>
      </c>
      <c r="D91" s="62">
        <v>66</v>
      </c>
      <c r="E91" s="63" t="s">
        <v>344</v>
      </c>
      <c r="F91" s="63" t="s">
        <v>80</v>
      </c>
      <c r="G91" s="62">
        <v>100</v>
      </c>
      <c r="H91" s="62">
        <v>100</v>
      </c>
      <c r="I91" s="62">
        <v>6</v>
      </c>
      <c r="J91" s="44"/>
      <c r="K91" s="65">
        <v>271.245102422272</v>
      </c>
      <c r="L91" s="16">
        <f t="shared" si="1"/>
        <v>1627.470614533632</v>
      </c>
    </row>
    <row r="92" spans="1:12" x14ac:dyDescent="0.35">
      <c r="A92" s="62">
        <v>971589752</v>
      </c>
      <c r="B92" s="63" t="s">
        <v>28</v>
      </c>
      <c r="C92" s="62">
        <v>2020</v>
      </c>
      <c r="D92" s="62">
        <v>66</v>
      </c>
      <c r="E92" s="63" t="s">
        <v>344</v>
      </c>
      <c r="F92" s="63" t="s">
        <v>80</v>
      </c>
      <c r="G92" s="62">
        <v>100</v>
      </c>
      <c r="H92" s="62">
        <v>100</v>
      </c>
      <c r="I92" s="62">
        <v>3</v>
      </c>
      <c r="J92" s="44"/>
      <c r="K92" s="65">
        <v>271.245102422272</v>
      </c>
      <c r="L92" s="16">
        <f t="shared" si="1"/>
        <v>813.73530726681599</v>
      </c>
    </row>
    <row r="93" spans="1:12" x14ac:dyDescent="0.35">
      <c r="A93" s="62">
        <v>971589752</v>
      </c>
      <c r="B93" s="63" t="s">
        <v>28</v>
      </c>
      <c r="C93" s="62">
        <v>2020</v>
      </c>
      <c r="D93" s="62">
        <v>66</v>
      </c>
      <c r="E93" s="63" t="s">
        <v>344</v>
      </c>
      <c r="F93" s="63" t="s">
        <v>82</v>
      </c>
      <c r="G93" s="62">
        <v>100</v>
      </c>
      <c r="H93" s="62">
        <v>100</v>
      </c>
      <c r="I93" s="62">
        <v>5</v>
      </c>
      <c r="J93" s="44"/>
      <c r="K93" s="65">
        <v>287.51980856760798</v>
      </c>
      <c r="L93" s="16">
        <f t="shared" si="1"/>
        <v>1437.5990428380398</v>
      </c>
    </row>
    <row r="94" spans="1:12" x14ac:dyDescent="0.35">
      <c r="A94" s="62">
        <v>982897327</v>
      </c>
      <c r="B94" s="63" t="s">
        <v>29</v>
      </c>
      <c r="C94" s="62">
        <v>2020</v>
      </c>
      <c r="D94" s="62">
        <v>66</v>
      </c>
      <c r="E94" s="63" t="s">
        <v>344</v>
      </c>
      <c r="F94" s="63" t="s">
        <v>80</v>
      </c>
      <c r="G94" s="62">
        <v>100</v>
      </c>
      <c r="H94" s="62">
        <v>100</v>
      </c>
      <c r="I94" s="62">
        <v>2</v>
      </c>
      <c r="J94" s="44"/>
      <c r="K94" s="65">
        <v>271.245102422272</v>
      </c>
      <c r="L94" s="16">
        <f t="shared" si="1"/>
        <v>542.490204844544</v>
      </c>
    </row>
    <row r="95" spans="1:12" x14ac:dyDescent="0.35">
      <c r="A95" s="62">
        <v>982897327</v>
      </c>
      <c r="B95" s="63" t="s">
        <v>29</v>
      </c>
      <c r="C95" s="62">
        <v>2020</v>
      </c>
      <c r="D95" s="62">
        <v>132</v>
      </c>
      <c r="E95" s="63" t="s">
        <v>344</v>
      </c>
      <c r="F95" s="63" t="s">
        <v>80</v>
      </c>
      <c r="G95" s="62">
        <v>100</v>
      </c>
      <c r="H95" s="62">
        <v>100</v>
      </c>
      <c r="I95" s="62">
        <v>2</v>
      </c>
      <c r="J95" s="44"/>
      <c r="K95" s="65">
        <v>374.57657001170799</v>
      </c>
      <c r="L95" s="16">
        <f t="shared" si="1"/>
        <v>749.15314002341597</v>
      </c>
    </row>
    <row r="96" spans="1:12" x14ac:dyDescent="0.35">
      <c r="A96" s="62">
        <v>982897327</v>
      </c>
      <c r="B96" s="63" t="s">
        <v>29</v>
      </c>
      <c r="C96" s="62">
        <v>2020</v>
      </c>
      <c r="D96" s="62">
        <v>132</v>
      </c>
      <c r="E96" s="63" t="s">
        <v>344</v>
      </c>
      <c r="F96" s="63" t="s">
        <v>82</v>
      </c>
      <c r="G96" s="62">
        <v>100</v>
      </c>
      <c r="H96" s="62">
        <v>100</v>
      </c>
      <c r="I96" s="62">
        <v>1</v>
      </c>
      <c r="J96" s="44"/>
      <c r="K96" s="65">
        <v>397.05116421241098</v>
      </c>
      <c r="L96" s="16">
        <f t="shared" si="1"/>
        <v>397.05116421241098</v>
      </c>
    </row>
    <row r="97" spans="1:12" x14ac:dyDescent="0.35">
      <c r="A97" s="62">
        <v>919415096</v>
      </c>
      <c r="B97" s="63" t="s">
        <v>371</v>
      </c>
      <c r="C97" s="62">
        <v>2020</v>
      </c>
      <c r="D97" s="62">
        <v>132</v>
      </c>
      <c r="E97" s="63" t="s">
        <v>344</v>
      </c>
      <c r="F97" s="63" t="s">
        <v>80</v>
      </c>
      <c r="G97" s="62">
        <v>50</v>
      </c>
      <c r="H97" s="62">
        <v>50</v>
      </c>
      <c r="I97" s="62">
        <v>1</v>
      </c>
      <c r="J97" s="44"/>
      <c r="K97" s="65">
        <v>374.57657001170799</v>
      </c>
      <c r="L97" s="16">
        <f t="shared" si="1"/>
        <v>187.28828500585399</v>
      </c>
    </row>
    <row r="98" spans="1:12" x14ac:dyDescent="0.35">
      <c r="A98" s="62">
        <v>919415096</v>
      </c>
      <c r="B98" s="63" t="s">
        <v>371</v>
      </c>
      <c r="C98" s="62">
        <v>2020</v>
      </c>
      <c r="D98" s="62">
        <v>66</v>
      </c>
      <c r="E98" s="63" t="s">
        <v>344</v>
      </c>
      <c r="F98" s="63" t="s">
        <v>80</v>
      </c>
      <c r="G98" s="62">
        <v>100</v>
      </c>
      <c r="H98" s="62">
        <v>100</v>
      </c>
      <c r="I98" s="62">
        <v>1</v>
      </c>
      <c r="J98" s="44"/>
      <c r="K98" s="65">
        <v>271.245102422272</v>
      </c>
      <c r="L98" s="16">
        <f t="shared" si="1"/>
        <v>271.245102422272</v>
      </c>
    </row>
    <row r="99" spans="1:12" x14ac:dyDescent="0.35">
      <c r="A99" s="62">
        <v>919415096</v>
      </c>
      <c r="B99" s="63" t="s">
        <v>371</v>
      </c>
      <c r="C99" s="62">
        <v>2020</v>
      </c>
      <c r="D99" s="62">
        <v>66</v>
      </c>
      <c r="E99" s="63" t="s">
        <v>344</v>
      </c>
      <c r="F99" s="63" t="s">
        <v>82</v>
      </c>
      <c r="G99" s="62">
        <v>100</v>
      </c>
      <c r="H99" s="62">
        <v>100</v>
      </c>
      <c r="I99" s="62">
        <v>1</v>
      </c>
      <c r="J99" s="44"/>
      <c r="K99" s="65">
        <v>287.51980856760798</v>
      </c>
      <c r="L99" s="16">
        <f t="shared" si="1"/>
        <v>287.51980856760798</v>
      </c>
    </row>
    <row r="100" spans="1:12" x14ac:dyDescent="0.35">
      <c r="A100" s="62">
        <v>915635857</v>
      </c>
      <c r="B100" s="63" t="s">
        <v>30</v>
      </c>
      <c r="C100" s="62">
        <v>2020</v>
      </c>
      <c r="D100" s="62">
        <v>300</v>
      </c>
      <c r="E100" s="63" t="s">
        <v>343</v>
      </c>
      <c r="F100" s="63" t="s">
        <v>80</v>
      </c>
      <c r="G100" s="62">
        <v>100</v>
      </c>
      <c r="H100" s="62">
        <v>100</v>
      </c>
      <c r="I100" s="62">
        <v>1</v>
      </c>
      <c r="J100" s="44"/>
      <c r="K100" s="65">
        <v>390.86357046869898</v>
      </c>
      <c r="L100" s="16">
        <f t="shared" si="1"/>
        <v>390.86357046869898</v>
      </c>
    </row>
    <row r="101" spans="1:12" x14ac:dyDescent="0.35">
      <c r="A101" s="62">
        <v>915635857</v>
      </c>
      <c r="B101" s="63" t="s">
        <v>30</v>
      </c>
      <c r="C101" s="62">
        <v>2020</v>
      </c>
      <c r="D101" s="62">
        <v>66</v>
      </c>
      <c r="E101" s="63" t="s">
        <v>343</v>
      </c>
      <c r="F101" s="63" t="s">
        <v>82</v>
      </c>
      <c r="G101" s="62">
        <v>0</v>
      </c>
      <c r="H101" s="62">
        <v>0</v>
      </c>
      <c r="I101" s="62">
        <v>1</v>
      </c>
      <c r="J101" s="44"/>
      <c r="K101" s="65">
        <v>143.75990428380399</v>
      </c>
      <c r="L101" s="16">
        <f t="shared" si="1"/>
        <v>0</v>
      </c>
    </row>
    <row r="102" spans="1:12" x14ac:dyDescent="0.35">
      <c r="A102" s="62">
        <v>915635857</v>
      </c>
      <c r="B102" s="63" t="s">
        <v>30</v>
      </c>
      <c r="C102" s="62">
        <v>2020</v>
      </c>
      <c r="D102" s="62">
        <v>66</v>
      </c>
      <c r="E102" s="63" t="s">
        <v>344</v>
      </c>
      <c r="F102" s="63" t="s">
        <v>80</v>
      </c>
      <c r="G102" s="62">
        <v>0</v>
      </c>
      <c r="H102" s="62">
        <v>0</v>
      </c>
      <c r="I102" s="62">
        <v>2</v>
      </c>
      <c r="J102" s="44"/>
      <c r="K102" s="65">
        <v>271.245102422272</v>
      </c>
      <c r="L102" s="16">
        <f t="shared" si="1"/>
        <v>0</v>
      </c>
    </row>
    <row r="103" spans="1:12" x14ac:dyDescent="0.35">
      <c r="A103" s="62">
        <v>915635857</v>
      </c>
      <c r="B103" s="63" t="s">
        <v>30</v>
      </c>
      <c r="C103" s="62">
        <v>2020</v>
      </c>
      <c r="D103" s="62">
        <v>66</v>
      </c>
      <c r="E103" s="63" t="s">
        <v>344</v>
      </c>
      <c r="F103" s="63" t="s">
        <v>80</v>
      </c>
      <c r="G103" s="62">
        <v>50</v>
      </c>
      <c r="H103" s="62">
        <v>50</v>
      </c>
      <c r="I103" s="62">
        <v>2</v>
      </c>
      <c r="J103" s="44"/>
      <c r="K103" s="65">
        <v>271.245102422272</v>
      </c>
      <c r="L103" s="16">
        <f t="shared" si="1"/>
        <v>271.245102422272</v>
      </c>
    </row>
    <row r="104" spans="1:12" x14ac:dyDescent="0.35">
      <c r="A104" s="62">
        <v>915635857</v>
      </c>
      <c r="B104" s="63" t="s">
        <v>30</v>
      </c>
      <c r="C104" s="62">
        <v>2020</v>
      </c>
      <c r="D104" s="62">
        <v>66</v>
      </c>
      <c r="E104" s="63" t="s">
        <v>344</v>
      </c>
      <c r="F104" s="63" t="s">
        <v>80</v>
      </c>
      <c r="G104" s="62">
        <v>100</v>
      </c>
      <c r="H104" s="62">
        <v>100</v>
      </c>
      <c r="I104" s="62">
        <v>21</v>
      </c>
      <c r="J104" s="44"/>
      <c r="K104" s="65">
        <v>271.245102422272</v>
      </c>
      <c r="L104" s="16">
        <f t="shared" si="1"/>
        <v>5696.1471508677123</v>
      </c>
    </row>
    <row r="105" spans="1:12" x14ac:dyDescent="0.35">
      <c r="A105" s="62">
        <v>915635857</v>
      </c>
      <c r="B105" s="63" t="s">
        <v>30</v>
      </c>
      <c r="C105" s="62">
        <v>2020</v>
      </c>
      <c r="D105" s="62">
        <v>300</v>
      </c>
      <c r="E105" s="63" t="s">
        <v>344</v>
      </c>
      <c r="F105" s="63" t="s">
        <v>80</v>
      </c>
      <c r="G105" s="62">
        <v>100</v>
      </c>
      <c r="H105" s="62">
        <v>100</v>
      </c>
      <c r="I105" s="62">
        <v>1</v>
      </c>
      <c r="J105" s="44"/>
      <c r="K105" s="65">
        <v>839.63285508090803</v>
      </c>
      <c r="L105" s="16">
        <f t="shared" si="1"/>
        <v>839.63285508090803</v>
      </c>
    </row>
    <row r="106" spans="1:12" x14ac:dyDescent="0.35">
      <c r="A106" s="62">
        <v>915635857</v>
      </c>
      <c r="B106" s="63" t="s">
        <v>30</v>
      </c>
      <c r="C106" s="62">
        <v>2020</v>
      </c>
      <c r="D106" s="62">
        <v>66</v>
      </c>
      <c r="E106" s="63" t="s">
        <v>344</v>
      </c>
      <c r="F106" s="63" t="s">
        <v>82</v>
      </c>
      <c r="G106" s="62">
        <v>50</v>
      </c>
      <c r="H106" s="62">
        <v>50</v>
      </c>
      <c r="I106" s="62">
        <v>1</v>
      </c>
      <c r="J106" s="44"/>
      <c r="K106" s="65">
        <v>287.51980856760798</v>
      </c>
      <c r="L106" s="16">
        <f t="shared" si="1"/>
        <v>143.75990428380399</v>
      </c>
    </row>
    <row r="107" spans="1:12" x14ac:dyDescent="0.35">
      <c r="A107" s="62">
        <v>915635857</v>
      </c>
      <c r="B107" s="63" t="s">
        <v>30</v>
      </c>
      <c r="C107" s="62">
        <v>2020</v>
      </c>
      <c r="D107" s="62">
        <v>66</v>
      </c>
      <c r="E107" s="63" t="s">
        <v>344</v>
      </c>
      <c r="F107" s="63" t="s">
        <v>82</v>
      </c>
      <c r="G107" s="62">
        <v>100</v>
      </c>
      <c r="H107" s="62">
        <v>100</v>
      </c>
      <c r="I107" s="62">
        <v>13</v>
      </c>
      <c r="J107" s="44"/>
      <c r="K107" s="65">
        <v>287.51980856760798</v>
      </c>
      <c r="L107" s="16">
        <f t="shared" si="1"/>
        <v>3737.7575113789039</v>
      </c>
    </row>
    <row r="108" spans="1:12" x14ac:dyDescent="0.35">
      <c r="A108" s="62">
        <v>923050612</v>
      </c>
      <c r="B108" s="63" t="s">
        <v>372</v>
      </c>
      <c r="C108" s="62">
        <v>2020</v>
      </c>
      <c r="D108" s="62">
        <v>66</v>
      </c>
      <c r="E108" s="63" t="s">
        <v>344</v>
      </c>
      <c r="F108" s="63" t="s">
        <v>80</v>
      </c>
      <c r="G108" s="62">
        <v>100</v>
      </c>
      <c r="H108" s="62">
        <v>100</v>
      </c>
      <c r="I108" s="62">
        <v>3</v>
      </c>
      <c r="J108" s="44"/>
      <c r="K108" s="65">
        <v>271.245102422272</v>
      </c>
      <c r="L108" s="16">
        <f t="shared" si="1"/>
        <v>813.73530726681599</v>
      </c>
    </row>
    <row r="109" spans="1:12" x14ac:dyDescent="0.35">
      <c r="A109" s="62">
        <v>998509289</v>
      </c>
      <c r="B109" s="63" t="s">
        <v>31</v>
      </c>
      <c r="C109" s="62">
        <v>2020</v>
      </c>
      <c r="D109" s="62">
        <v>132</v>
      </c>
      <c r="E109" s="63" t="s">
        <v>344</v>
      </c>
      <c r="F109" s="63" t="s">
        <v>80</v>
      </c>
      <c r="G109" s="62">
        <v>100</v>
      </c>
      <c r="H109" s="62">
        <v>100</v>
      </c>
      <c r="I109" s="62">
        <v>4</v>
      </c>
      <c r="J109" s="44"/>
      <c r="K109" s="65">
        <v>374.57657001170799</v>
      </c>
      <c r="L109" s="16">
        <f t="shared" si="1"/>
        <v>1498.3062800468319</v>
      </c>
    </row>
    <row r="110" spans="1:12" x14ac:dyDescent="0.35">
      <c r="A110" s="62">
        <v>985411131</v>
      </c>
      <c r="B110" s="63" t="s">
        <v>373</v>
      </c>
      <c r="C110" s="62">
        <v>2020</v>
      </c>
      <c r="D110" s="62">
        <v>66</v>
      </c>
      <c r="E110" s="63" t="s">
        <v>343</v>
      </c>
      <c r="F110" s="63" t="s">
        <v>80</v>
      </c>
      <c r="G110" s="62">
        <v>100</v>
      </c>
      <c r="H110" s="62">
        <v>100</v>
      </c>
      <c r="I110" s="62">
        <v>5</v>
      </c>
      <c r="J110" s="44"/>
      <c r="K110" s="65">
        <v>135.622551211136</v>
      </c>
      <c r="L110" s="16">
        <f t="shared" si="1"/>
        <v>678.11275605567994</v>
      </c>
    </row>
    <row r="111" spans="1:12" x14ac:dyDescent="0.35">
      <c r="A111" s="62">
        <v>985411131</v>
      </c>
      <c r="B111" s="63" t="s">
        <v>373</v>
      </c>
      <c r="C111" s="62">
        <v>2020</v>
      </c>
      <c r="D111" s="62">
        <v>132</v>
      </c>
      <c r="E111" s="63" t="s">
        <v>343</v>
      </c>
      <c r="F111" s="63" t="s">
        <v>80</v>
      </c>
      <c r="G111" s="62">
        <v>100</v>
      </c>
      <c r="H111" s="62">
        <v>100</v>
      </c>
      <c r="I111" s="62">
        <v>2</v>
      </c>
      <c r="J111" s="44"/>
      <c r="K111" s="65">
        <v>174.37185155717501</v>
      </c>
      <c r="L111" s="16">
        <f t="shared" si="1"/>
        <v>348.74370311435001</v>
      </c>
    </row>
    <row r="112" spans="1:12" x14ac:dyDescent="0.35">
      <c r="A112" s="62">
        <v>985411131</v>
      </c>
      <c r="B112" s="63" t="s">
        <v>373</v>
      </c>
      <c r="C112" s="62">
        <v>2020</v>
      </c>
      <c r="D112" s="62">
        <v>66</v>
      </c>
      <c r="E112" s="63" t="s">
        <v>344</v>
      </c>
      <c r="F112" s="63" t="s">
        <v>80</v>
      </c>
      <c r="G112" s="62">
        <v>100</v>
      </c>
      <c r="H112" s="62">
        <v>100</v>
      </c>
      <c r="I112" s="62">
        <v>7</v>
      </c>
      <c r="J112" s="44"/>
      <c r="K112" s="65">
        <v>271.245102422272</v>
      </c>
      <c r="L112" s="16">
        <f t="shared" si="1"/>
        <v>1898.7157169559041</v>
      </c>
    </row>
    <row r="113" spans="1:12" x14ac:dyDescent="0.35">
      <c r="A113" s="62">
        <v>985411131</v>
      </c>
      <c r="B113" s="63" t="s">
        <v>373</v>
      </c>
      <c r="C113" s="62">
        <v>2020</v>
      </c>
      <c r="D113" s="62">
        <v>132</v>
      </c>
      <c r="E113" s="63" t="s">
        <v>344</v>
      </c>
      <c r="F113" s="63" t="s">
        <v>80</v>
      </c>
      <c r="G113" s="62">
        <v>100</v>
      </c>
      <c r="H113" s="62">
        <v>100</v>
      </c>
      <c r="I113" s="62">
        <v>3</v>
      </c>
      <c r="J113" s="44"/>
      <c r="K113" s="65">
        <v>374.57657001170799</v>
      </c>
      <c r="L113" s="16">
        <f t="shared" si="1"/>
        <v>1123.7297100351238</v>
      </c>
    </row>
    <row r="114" spans="1:12" x14ac:dyDescent="0.35">
      <c r="A114" s="62">
        <v>985411131</v>
      </c>
      <c r="B114" s="63" t="s">
        <v>373</v>
      </c>
      <c r="C114" s="62">
        <v>2020</v>
      </c>
      <c r="D114" s="62">
        <v>66</v>
      </c>
      <c r="E114" s="63" t="s">
        <v>344</v>
      </c>
      <c r="F114" s="63" t="s">
        <v>82</v>
      </c>
      <c r="G114" s="62">
        <v>100</v>
      </c>
      <c r="H114" s="62">
        <v>100</v>
      </c>
      <c r="I114" s="62">
        <v>1</v>
      </c>
      <c r="J114" s="44"/>
      <c r="K114" s="65">
        <v>287.51980856760798</v>
      </c>
      <c r="L114" s="16">
        <f t="shared" si="1"/>
        <v>287.51980856760798</v>
      </c>
    </row>
    <row r="115" spans="1:12" x14ac:dyDescent="0.35">
      <c r="A115" s="62">
        <v>985411131</v>
      </c>
      <c r="B115" s="63" t="s">
        <v>373</v>
      </c>
      <c r="C115" s="62">
        <v>2020</v>
      </c>
      <c r="D115" s="62">
        <v>132</v>
      </c>
      <c r="E115" s="63" t="s">
        <v>344</v>
      </c>
      <c r="F115" s="63" t="s">
        <v>82</v>
      </c>
      <c r="G115" s="62">
        <v>100</v>
      </c>
      <c r="H115" s="62">
        <v>100</v>
      </c>
      <c r="I115" s="62">
        <v>2</v>
      </c>
      <c r="J115" s="44"/>
      <c r="K115" s="65">
        <v>397.05116421241098</v>
      </c>
      <c r="L115" s="16">
        <f t="shared" si="1"/>
        <v>794.10232842482196</v>
      </c>
    </row>
    <row r="116" spans="1:12" x14ac:dyDescent="0.35">
      <c r="A116" s="62">
        <v>979379455</v>
      </c>
      <c r="B116" s="63" t="s">
        <v>32</v>
      </c>
      <c r="C116" s="62">
        <v>2020</v>
      </c>
      <c r="D116" s="62">
        <v>132</v>
      </c>
      <c r="E116" s="63" t="s">
        <v>344</v>
      </c>
      <c r="F116" s="63" t="s">
        <v>80</v>
      </c>
      <c r="G116" s="62">
        <v>100</v>
      </c>
      <c r="H116" s="62">
        <v>100</v>
      </c>
      <c r="I116" s="62">
        <v>3</v>
      </c>
      <c r="J116" s="44"/>
      <c r="K116" s="65">
        <v>374.57657001170799</v>
      </c>
      <c r="L116" s="16">
        <f t="shared" si="1"/>
        <v>1123.7297100351238</v>
      </c>
    </row>
    <row r="117" spans="1:12" x14ac:dyDescent="0.35">
      <c r="A117" s="62">
        <v>979379455</v>
      </c>
      <c r="B117" s="63" t="s">
        <v>32</v>
      </c>
      <c r="C117" s="62">
        <v>2020</v>
      </c>
      <c r="D117" s="62">
        <v>132</v>
      </c>
      <c r="E117" s="63" t="s">
        <v>344</v>
      </c>
      <c r="F117" s="63" t="s">
        <v>82</v>
      </c>
      <c r="G117" s="62">
        <v>100</v>
      </c>
      <c r="H117" s="62">
        <v>100</v>
      </c>
      <c r="I117" s="62">
        <v>3</v>
      </c>
      <c r="J117" s="44"/>
      <c r="K117" s="65">
        <v>397.05116421241098</v>
      </c>
      <c r="L117" s="16">
        <f t="shared" si="1"/>
        <v>1191.1534926372328</v>
      </c>
    </row>
    <row r="118" spans="1:12" x14ac:dyDescent="0.35">
      <c r="A118" s="62">
        <v>824914982</v>
      </c>
      <c r="B118" s="63" t="s">
        <v>413</v>
      </c>
      <c r="C118" s="62">
        <v>2020</v>
      </c>
      <c r="D118" s="62">
        <v>132</v>
      </c>
      <c r="E118" s="63" t="s">
        <v>344</v>
      </c>
      <c r="F118" s="63" t="s">
        <v>80</v>
      </c>
      <c r="G118" s="62">
        <v>50</v>
      </c>
      <c r="H118" s="62">
        <v>50</v>
      </c>
      <c r="I118" s="62">
        <v>1</v>
      </c>
      <c r="J118" s="44"/>
      <c r="K118" s="65">
        <v>374.57657001170799</v>
      </c>
      <c r="L118" s="16">
        <f t="shared" si="1"/>
        <v>187.28828500585399</v>
      </c>
    </row>
    <row r="119" spans="1:12" x14ac:dyDescent="0.35">
      <c r="A119" s="62">
        <v>824914982</v>
      </c>
      <c r="B119" s="63" t="s">
        <v>413</v>
      </c>
      <c r="C119" s="62">
        <v>2020</v>
      </c>
      <c r="D119" s="62">
        <v>66</v>
      </c>
      <c r="E119" s="63" t="s">
        <v>344</v>
      </c>
      <c r="F119" s="63" t="s">
        <v>80</v>
      </c>
      <c r="G119" s="62">
        <v>100</v>
      </c>
      <c r="H119" s="62">
        <v>100</v>
      </c>
      <c r="I119" s="62">
        <v>2</v>
      </c>
      <c r="J119" s="44"/>
      <c r="K119" s="65">
        <v>271.245102422272</v>
      </c>
      <c r="L119" s="16">
        <f t="shared" si="1"/>
        <v>542.490204844544</v>
      </c>
    </row>
    <row r="120" spans="1:12" x14ac:dyDescent="0.35">
      <c r="A120" s="62">
        <v>824914982</v>
      </c>
      <c r="B120" s="63" t="s">
        <v>413</v>
      </c>
      <c r="C120" s="62">
        <v>2020</v>
      </c>
      <c r="D120" s="62">
        <v>66</v>
      </c>
      <c r="E120" s="63" t="s">
        <v>344</v>
      </c>
      <c r="F120" s="63" t="s">
        <v>82</v>
      </c>
      <c r="G120" s="62">
        <v>100</v>
      </c>
      <c r="H120" s="62">
        <v>100</v>
      </c>
      <c r="I120" s="62">
        <v>1</v>
      </c>
      <c r="J120" s="44"/>
      <c r="K120" s="65">
        <v>287.51980856760798</v>
      </c>
      <c r="L120" s="16">
        <f t="shared" si="1"/>
        <v>287.51980856760798</v>
      </c>
    </row>
    <row r="121" spans="1:12" x14ac:dyDescent="0.35">
      <c r="A121" s="62">
        <v>979399901</v>
      </c>
      <c r="B121" s="63" t="s">
        <v>33</v>
      </c>
      <c r="C121" s="62">
        <v>2020</v>
      </c>
      <c r="D121" s="62">
        <v>66</v>
      </c>
      <c r="E121" s="63" t="s">
        <v>344</v>
      </c>
      <c r="F121" s="63" t="s">
        <v>80</v>
      </c>
      <c r="G121" s="62">
        <v>50</v>
      </c>
      <c r="H121" s="62">
        <v>50</v>
      </c>
      <c r="I121" s="62">
        <v>1</v>
      </c>
      <c r="J121" s="44"/>
      <c r="K121" s="65">
        <v>271.245102422272</v>
      </c>
      <c r="L121" s="16">
        <f t="shared" si="1"/>
        <v>135.622551211136</v>
      </c>
    </row>
    <row r="122" spans="1:12" x14ac:dyDescent="0.35">
      <c r="A122" s="62">
        <v>979399901</v>
      </c>
      <c r="B122" s="63" t="s">
        <v>33</v>
      </c>
      <c r="C122" s="62">
        <v>2020</v>
      </c>
      <c r="D122" s="62">
        <v>132</v>
      </c>
      <c r="E122" s="63" t="s">
        <v>344</v>
      </c>
      <c r="F122" s="63" t="s">
        <v>80</v>
      </c>
      <c r="G122" s="62">
        <v>100</v>
      </c>
      <c r="H122" s="62">
        <v>100</v>
      </c>
      <c r="I122" s="62">
        <v>1</v>
      </c>
      <c r="J122" s="44"/>
      <c r="K122" s="65">
        <v>374.57657001170799</v>
      </c>
      <c r="L122" s="16">
        <f t="shared" si="1"/>
        <v>374.57657001170799</v>
      </c>
    </row>
    <row r="123" spans="1:12" x14ac:dyDescent="0.35">
      <c r="A123" s="62">
        <v>979399901</v>
      </c>
      <c r="B123" s="63" t="s">
        <v>33</v>
      </c>
      <c r="C123" s="62">
        <v>2020</v>
      </c>
      <c r="D123" s="62">
        <v>132</v>
      </c>
      <c r="E123" s="63" t="s">
        <v>344</v>
      </c>
      <c r="F123" s="63" t="s">
        <v>82</v>
      </c>
      <c r="G123" s="62">
        <v>100</v>
      </c>
      <c r="H123" s="62">
        <v>100</v>
      </c>
      <c r="I123" s="62">
        <v>1</v>
      </c>
      <c r="J123" s="44"/>
      <c r="K123" s="65">
        <v>397.05116421241098</v>
      </c>
      <c r="L123" s="16">
        <f t="shared" si="1"/>
        <v>397.05116421241098</v>
      </c>
    </row>
    <row r="124" spans="1:12" x14ac:dyDescent="0.35">
      <c r="A124" s="62">
        <v>923152601</v>
      </c>
      <c r="B124" s="63" t="s">
        <v>374</v>
      </c>
      <c r="C124" s="62">
        <v>2020</v>
      </c>
      <c r="D124" s="62">
        <v>66</v>
      </c>
      <c r="E124" s="63" t="s">
        <v>343</v>
      </c>
      <c r="F124" s="63" t="s">
        <v>80</v>
      </c>
      <c r="G124" s="62">
        <v>100</v>
      </c>
      <c r="H124" s="62">
        <v>100</v>
      </c>
      <c r="I124" s="62">
        <v>3</v>
      </c>
      <c r="J124" s="44"/>
      <c r="K124" s="65">
        <v>135.622551211136</v>
      </c>
      <c r="L124" s="16">
        <f t="shared" si="1"/>
        <v>406.867653633408</v>
      </c>
    </row>
    <row r="125" spans="1:12" x14ac:dyDescent="0.35">
      <c r="A125" s="62">
        <v>923152601</v>
      </c>
      <c r="B125" s="63" t="s">
        <v>374</v>
      </c>
      <c r="C125" s="62">
        <v>2020</v>
      </c>
      <c r="D125" s="62">
        <v>66</v>
      </c>
      <c r="E125" s="63" t="s">
        <v>344</v>
      </c>
      <c r="F125" s="63" t="s">
        <v>80</v>
      </c>
      <c r="G125" s="62">
        <v>100</v>
      </c>
      <c r="H125" s="62">
        <v>100</v>
      </c>
      <c r="I125" s="62">
        <v>7</v>
      </c>
      <c r="J125" s="44"/>
      <c r="K125" s="65">
        <v>271.245102422272</v>
      </c>
      <c r="L125" s="16">
        <f t="shared" si="1"/>
        <v>1898.7157169559041</v>
      </c>
    </row>
    <row r="126" spans="1:12" x14ac:dyDescent="0.35">
      <c r="A126" s="62">
        <v>923152601</v>
      </c>
      <c r="B126" s="63" t="s">
        <v>374</v>
      </c>
      <c r="C126" s="62">
        <v>2020</v>
      </c>
      <c r="D126" s="62">
        <v>132</v>
      </c>
      <c r="E126" s="63" t="s">
        <v>344</v>
      </c>
      <c r="F126" s="63" t="s">
        <v>80</v>
      </c>
      <c r="G126" s="62">
        <v>100</v>
      </c>
      <c r="H126" s="62">
        <v>100</v>
      </c>
      <c r="I126" s="62">
        <v>1</v>
      </c>
      <c r="J126" s="44"/>
      <c r="K126" s="65">
        <v>374.57657001170799</v>
      </c>
      <c r="L126" s="16">
        <f t="shared" si="1"/>
        <v>374.57657001170799</v>
      </c>
    </row>
    <row r="127" spans="1:12" x14ac:dyDescent="0.35">
      <c r="A127" s="62">
        <v>923152601</v>
      </c>
      <c r="B127" s="63" t="s">
        <v>374</v>
      </c>
      <c r="C127" s="62">
        <v>2020</v>
      </c>
      <c r="D127" s="62">
        <v>66</v>
      </c>
      <c r="E127" s="63" t="s">
        <v>344</v>
      </c>
      <c r="F127" s="63" t="s">
        <v>82</v>
      </c>
      <c r="G127" s="62">
        <v>100</v>
      </c>
      <c r="H127" s="62">
        <v>100</v>
      </c>
      <c r="I127" s="62">
        <v>1</v>
      </c>
      <c r="J127" s="44"/>
      <c r="K127" s="65">
        <v>287.51980856760798</v>
      </c>
      <c r="L127" s="16">
        <f t="shared" si="1"/>
        <v>287.51980856760798</v>
      </c>
    </row>
    <row r="128" spans="1:12" x14ac:dyDescent="0.35">
      <c r="A128" s="62">
        <v>923152601</v>
      </c>
      <c r="B128" s="63" t="s">
        <v>374</v>
      </c>
      <c r="C128" s="62">
        <v>2020</v>
      </c>
      <c r="D128" s="62">
        <v>132</v>
      </c>
      <c r="E128" s="63" t="s">
        <v>344</v>
      </c>
      <c r="F128" s="63" t="s">
        <v>82</v>
      </c>
      <c r="G128" s="62">
        <v>100</v>
      </c>
      <c r="H128" s="62">
        <v>100</v>
      </c>
      <c r="I128" s="62">
        <v>1</v>
      </c>
      <c r="J128" s="44"/>
      <c r="K128" s="65">
        <v>397.05116421241098</v>
      </c>
      <c r="L128" s="16">
        <f t="shared" si="1"/>
        <v>397.05116421241098</v>
      </c>
    </row>
    <row r="129" spans="1:12" x14ac:dyDescent="0.35">
      <c r="A129" s="62">
        <v>917424799</v>
      </c>
      <c r="B129" s="63" t="s">
        <v>375</v>
      </c>
      <c r="C129" s="62">
        <v>2020</v>
      </c>
      <c r="D129" s="62">
        <v>66</v>
      </c>
      <c r="E129" s="63" t="s">
        <v>343</v>
      </c>
      <c r="F129" s="63" t="s">
        <v>80</v>
      </c>
      <c r="G129" s="62">
        <v>100</v>
      </c>
      <c r="H129" s="62">
        <v>100</v>
      </c>
      <c r="I129" s="62">
        <v>1</v>
      </c>
      <c r="J129" s="44"/>
      <c r="K129" s="65">
        <v>135.622551211136</v>
      </c>
      <c r="L129" s="16">
        <f t="shared" si="1"/>
        <v>135.622551211136</v>
      </c>
    </row>
    <row r="130" spans="1:12" x14ac:dyDescent="0.35">
      <c r="A130" s="62">
        <v>917424799</v>
      </c>
      <c r="B130" s="63" t="s">
        <v>375</v>
      </c>
      <c r="C130" s="62">
        <v>2020</v>
      </c>
      <c r="D130" s="62">
        <v>132</v>
      </c>
      <c r="E130" s="63" t="s">
        <v>343</v>
      </c>
      <c r="F130" s="63" t="s">
        <v>80</v>
      </c>
      <c r="G130" s="62">
        <v>100</v>
      </c>
      <c r="H130" s="62">
        <v>100</v>
      </c>
      <c r="I130" s="62">
        <v>2</v>
      </c>
      <c r="J130" s="44"/>
      <c r="K130" s="65">
        <v>174.37185155717501</v>
      </c>
      <c r="L130" s="16">
        <f t="shared" si="1"/>
        <v>348.74370311435001</v>
      </c>
    </row>
    <row r="131" spans="1:12" x14ac:dyDescent="0.35">
      <c r="A131" s="62">
        <v>917424799</v>
      </c>
      <c r="B131" s="63" t="s">
        <v>375</v>
      </c>
      <c r="C131" s="62">
        <v>2020</v>
      </c>
      <c r="D131" s="62">
        <v>132</v>
      </c>
      <c r="E131" s="63" t="s">
        <v>343</v>
      </c>
      <c r="F131" s="63" t="s">
        <v>82</v>
      </c>
      <c r="G131" s="62">
        <v>100</v>
      </c>
      <c r="H131" s="62">
        <v>100</v>
      </c>
      <c r="I131" s="62">
        <v>1</v>
      </c>
      <c r="J131" s="44"/>
      <c r="K131" s="65">
        <v>184.83416265060501</v>
      </c>
      <c r="L131" s="16">
        <f t="shared" si="1"/>
        <v>184.83416265060501</v>
      </c>
    </row>
    <row r="132" spans="1:12" x14ac:dyDescent="0.35">
      <c r="A132" s="62">
        <v>917424799</v>
      </c>
      <c r="B132" s="63" t="s">
        <v>375</v>
      </c>
      <c r="C132" s="62">
        <v>2020</v>
      </c>
      <c r="D132" s="62">
        <v>66</v>
      </c>
      <c r="E132" s="63" t="s">
        <v>344</v>
      </c>
      <c r="F132" s="63" t="s">
        <v>80</v>
      </c>
      <c r="G132" s="62">
        <v>100</v>
      </c>
      <c r="H132" s="62">
        <v>100</v>
      </c>
      <c r="I132" s="62">
        <v>4</v>
      </c>
      <c r="J132" s="44"/>
      <c r="K132" s="65">
        <v>271.245102422272</v>
      </c>
      <c r="L132" s="16">
        <f t="shared" ref="L132:L194" si="2">(I132*0.5*(G132/100+H132/100))*K132</f>
        <v>1084.980409689088</v>
      </c>
    </row>
    <row r="133" spans="1:12" x14ac:dyDescent="0.35">
      <c r="A133" s="62">
        <v>917424799</v>
      </c>
      <c r="B133" s="63" t="s">
        <v>375</v>
      </c>
      <c r="C133" s="62">
        <v>2020</v>
      </c>
      <c r="D133" s="62">
        <v>132</v>
      </c>
      <c r="E133" s="63" t="s">
        <v>344</v>
      </c>
      <c r="F133" s="63" t="s">
        <v>80</v>
      </c>
      <c r="G133" s="62">
        <v>100</v>
      </c>
      <c r="H133" s="62">
        <v>100</v>
      </c>
      <c r="I133" s="62">
        <v>9</v>
      </c>
      <c r="J133" s="44"/>
      <c r="K133" s="65">
        <v>374.57657001170799</v>
      </c>
      <c r="L133" s="16">
        <f t="shared" si="2"/>
        <v>3371.189130105372</v>
      </c>
    </row>
    <row r="134" spans="1:12" x14ac:dyDescent="0.35">
      <c r="A134" s="62">
        <v>917424799</v>
      </c>
      <c r="B134" s="63" t="s">
        <v>375</v>
      </c>
      <c r="C134" s="62">
        <v>2020</v>
      </c>
      <c r="D134" s="62">
        <v>132</v>
      </c>
      <c r="E134" s="63" t="s">
        <v>344</v>
      </c>
      <c r="F134" s="63" t="s">
        <v>82</v>
      </c>
      <c r="G134" s="62">
        <v>100</v>
      </c>
      <c r="H134" s="62">
        <v>100</v>
      </c>
      <c r="I134" s="62">
        <v>3</v>
      </c>
      <c r="J134" s="44"/>
      <c r="K134" s="65">
        <v>397.05116421241098</v>
      </c>
      <c r="L134" s="16">
        <f t="shared" si="2"/>
        <v>1191.1534926372328</v>
      </c>
    </row>
    <row r="135" spans="1:12" x14ac:dyDescent="0.35">
      <c r="A135" s="62">
        <v>984882114</v>
      </c>
      <c r="B135" s="63" t="s">
        <v>376</v>
      </c>
      <c r="C135" s="62">
        <v>2020</v>
      </c>
      <c r="D135" s="62">
        <v>66</v>
      </c>
      <c r="E135" s="63" t="s">
        <v>343</v>
      </c>
      <c r="F135" s="63" t="s">
        <v>80</v>
      </c>
      <c r="G135" s="62">
        <v>100</v>
      </c>
      <c r="H135" s="62">
        <v>100</v>
      </c>
      <c r="I135" s="62">
        <v>1</v>
      </c>
      <c r="J135" s="44"/>
      <c r="K135" s="65">
        <v>135.622551211136</v>
      </c>
      <c r="L135" s="16">
        <f t="shared" si="2"/>
        <v>135.622551211136</v>
      </c>
    </row>
    <row r="136" spans="1:12" x14ac:dyDescent="0.35">
      <c r="A136" s="62">
        <v>984882114</v>
      </c>
      <c r="B136" s="63" t="s">
        <v>376</v>
      </c>
      <c r="C136" s="62">
        <v>2020</v>
      </c>
      <c r="D136" s="62">
        <v>132</v>
      </c>
      <c r="E136" s="63" t="s">
        <v>343</v>
      </c>
      <c r="F136" s="63" t="s">
        <v>80</v>
      </c>
      <c r="G136" s="62">
        <v>100</v>
      </c>
      <c r="H136" s="62">
        <v>100</v>
      </c>
      <c r="I136" s="62">
        <v>2</v>
      </c>
      <c r="J136" s="44"/>
      <c r="K136" s="65">
        <v>174.37185155717501</v>
      </c>
      <c r="L136" s="16">
        <f t="shared" si="2"/>
        <v>348.74370311435001</v>
      </c>
    </row>
    <row r="137" spans="1:12" x14ac:dyDescent="0.35">
      <c r="A137" s="62">
        <v>984882114</v>
      </c>
      <c r="B137" s="63" t="s">
        <v>376</v>
      </c>
      <c r="C137" s="62">
        <v>2020</v>
      </c>
      <c r="D137" s="62">
        <v>66</v>
      </c>
      <c r="E137" s="63" t="s">
        <v>344</v>
      </c>
      <c r="F137" s="63" t="s">
        <v>80</v>
      </c>
      <c r="G137" s="62">
        <v>100</v>
      </c>
      <c r="H137" s="62">
        <v>100</v>
      </c>
      <c r="I137" s="62">
        <v>7</v>
      </c>
      <c r="J137" s="44"/>
      <c r="K137" s="65">
        <v>271.245102422272</v>
      </c>
      <c r="L137" s="16">
        <f t="shared" si="2"/>
        <v>1898.7157169559041</v>
      </c>
    </row>
    <row r="138" spans="1:12" x14ac:dyDescent="0.35">
      <c r="A138" s="62">
        <v>984882114</v>
      </c>
      <c r="B138" s="63" t="s">
        <v>376</v>
      </c>
      <c r="C138" s="62">
        <v>2020</v>
      </c>
      <c r="D138" s="62">
        <v>132</v>
      </c>
      <c r="E138" s="63" t="s">
        <v>344</v>
      </c>
      <c r="F138" s="63" t="s">
        <v>80</v>
      </c>
      <c r="G138" s="62">
        <v>100</v>
      </c>
      <c r="H138" s="62">
        <v>100</v>
      </c>
      <c r="I138" s="62">
        <v>3</v>
      </c>
      <c r="J138" s="44"/>
      <c r="K138" s="65">
        <v>374.57657001170799</v>
      </c>
      <c r="L138" s="16">
        <f t="shared" si="2"/>
        <v>1123.7297100351238</v>
      </c>
    </row>
    <row r="139" spans="1:12" x14ac:dyDescent="0.35">
      <c r="A139" s="62">
        <v>984882114</v>
      </c>
      <c r="B139" s="63" t="s">
        <v>376</v>
      </c>
      <c r="C139" s="62">
        <v>2020</v>
      </c>
      <c r="D139" s="62">
        <v>66</v>
      </c>
      <c r="E139" s="63" t="s">
        <v>344</v>
      </c>
      <c r="F139" s="63" t="s">
        <v>82</v>
      </c>
      <c r="G139" s="62">
        <v>100</v>
      </c>
      <c r="H139" s="62">
        <v>100</v>
      </c>
      <c r="I139" s="62">
        <v>5</v>
      </c>
      <c r="J139" s="44"/>
      <c r="K139" s="65">
        <v>287.51980856760798</v>
      </c>
      <c r="L139" s="16">
        <f t="shared" si="2"/>
        <v>1437.5990428380398</v>
      </c>
    </row>
    <row r="140" spans="1:12" x14ac:dyDescent="0.35">
      <c r="A140" s="62">
        <v>984882114</v>
      </c>
      <c r="B140" s="63" t="s">
        <v>376</v>
      </c>
      <c r="C140" s="62">
        <v>2020</v>
      </c>
      <c r="D140" s="62">
        <v>132</v>
      </c>
      <c r="E140" s="63" t="s">
        <v>344</v>
      </c>
      <c r="F140" s="63" t="s">
        <v>82</v>
      </c>
      <c r="G140" s="62">
        <v>100</v>
      </c>
      <c r="H140" s="62">
        <v>100</v>
      </c>
      <c r="I140" s="62">
        <v>1</v>
      </c>
      <c r="J140" s="44"/>
      <c r="K140" s="65">
        <v>397.05116421241098</v>
      </c>
      <c r="L140" s="16">
        <f t="shared" si="2"/>
        <v>397.05116421241098</v>
      </c>
    </row>
    <row r="141" spans="1:12" x14ac:dyDescent="0.35">
      <c r="A141" s="62">
        <v>986347801</v>
      </c>
      <c r="B141" s="63" t="s">
        <v>34</v>
      </c>
      <c r="C141" s="62">
        <v>2020</v>
      </c>
      <c r="D141" s="62">
        <v>66</v>
      </c>
      <c r="E141" s="63" t="s">
        <v>344</v>
      </c>
      <c r="F141" s="63" t="s">
        <v>80</v>
      </c>
      <c r="G141" s="62">
        <v>100</v>
      </c>
      <c r="H141" s="62">
        <v>100</v>
      </c>
      <c r="I141" s="62">
        <v>2</v>
      </c>
      <c r="J141" s="44"/>
      <c r="K141" s="65">
        <v>271.245102422272</v>
      </c>
      <c r="L141" s="16">
        <f t="shared" si="2"/>
        <v>542.490204844544</v>
      </c>
    </row>
    <row r="142" spans="1:12" x14ac:dyDescent="0.35">
      <c r="A142" s="62">
        <v>986347801</v>
      </c>
      <c r="B142" s="63" t="s">
        <v>34</v>
      </c>
      <c r="C142" s="62">
        <v>2020</v>
      </c>
      <c r="D142" s="62">
        <v>132</v>
      </c>
      <c r="E142" s="63" t="s">
        <v>344</v>
      </c>
      <c r="F142" s="63" t="s">
        <v>80</v>
      </c>
      <c r="G142" s="62">
        <v>100</v>
      </c>
      <c r="H142" s="62">
        <v>100</v>
      </c>
      <c r="I142" s="62">
        <v>2</v>
      </c>
      <c r="J142" s="44"/>
      <c r="K142" s="65">
        <v>374.57657001170799</v>
      </c>
      <c r="L142" s="16">
        <f t="shared" si="2"/>
        <v>749.15314002341597</v>
      </c>
    </row>
    <row r="143" spans="1:12" x14ac:dyDescent="0.35">
      <c r="A143" s="62">
        <v>986347801</v>
      </c>
      <c r="B143" s="63" t="s">
        <v>34</v>
      </c>
      <c r="C143" s="62">
        <v>2020</v>
      </c>
      <c r="D143" s="62">
        <v>66</v>
      </c>
      <c r="E143" s="63" t="s">
        <v>344</v>
      </c>
      <c r="F143" s="63" t="s">
        <v>82</v>
      </c>
      <c r="G143" s="62">
        <v>100</v>
      </c>
      <c r="H143" s="62">
        <v>100</v>
      </c>
      <c r="I143" s="62">
        <v>1</v>
      </c>
      <c r="J143" s="44"/>
      <c r="K143" s="65">
        <v>287.51980856760798</v>
      </c>
      <c r="L143" s="16">
        <f t="shared" si="2"/>
        <v>287.51980856760798</v>
      </c>
    </row>
    <row r="144" spans="1:12" x14ac:dyDescent="0.35">
      <c r="A144" s="62">
        <v>986347801</v>
      </c>
      <c r="B144" s="63" t="s">
        <v>34</v>
      </c>
      <c r="C144" s="62">
        <v>2020</v>
      </c>
      <c r="D144" s="62">
        <v>132</v>
      </c>
      <c r="E144" s="63" t="s">
        <v>344</v>
      </c>
      <c r="F144" s="63" t="s">
        <v>82</v>
      </c>
      <c r="G144" s="62">
        <v>100</v>
      </c>
      <c r="H144" s="62">
        <v>100</v>
      </c>
      <c r="I144" s="62">
        <v>2</v>
      </c>
      <c r="J144" s="44"/>
      <c r="K144" s="65">
        <v>397.05116421241098</v>
      </c>
      <c r="L144" s="16">
        <f t="shared" si="2"/>
        <v>794.10232842482196</v>
      </c>
    </row>
    <row r="145" spans="1:12" x14ac:dyDescent="0.35">
      <c r="A145" s="62">
        <v>938260494</v>
      </c>
      <c r="B145" s="63" t="s">
        <v>35</v>
      </c>
      <c r="C145" s="62">
        <v>2020</v>
      </c>
      <c r="D145" s="62">
        <v>66</v>
      </c>
      <c r="E145" s="63" t="s">
        <v>344</v>
      </c>
      <c r="F145" s="63" t="s">
        <v>80</v>
      </c>
      <c r="G145" s="62">
        <v>100</v>
      </c>
      <c r="H145" s="62">
        <v>100</v>
      </c>
      <c r="I145" s="62">
        <v>3</v>
      </c>
      <c r="J145" s="44"/>
      <c r="K145" s="65">
        <v>271.245102422272</v>
      </c>
      <c r="L145" s="16">
        <f t="shared" si="2"/>
        <v>813.73530726681599</v>
      </c>
    </row>
    <row r="146" spans="1:12" x14ac:dyDescent="0.35">
      <c r="A146" s="62">
        <v>924527994</v>
      </c>
      <c r="B146" s="63" t="s">
        <v>377</v>
      </c>
      <c r="C146" s="62">
        <v>2020</v>
      </c>
      <c r="D146" s="62">
        <v>66</v>
      </c>
      <c r="E146" s="63" t="s">
        <v>344</v>
      </c>
      <c r="F146" s="63" t="s">
        <v>80</v>
      </c>
      <c r="G146" s="62">
        <v>100</v>
      </c>
      <c r="H146" s="62">
        <v>100</v>
      </c>
      <c r="I146" s="62">
        <v>2</v>
      </c>
      <c r="J146" s="44"/>
      <c r="K146" s="65">
        <v>271.245102422272</v>
      </c>
      <c r="L146" s="16">
        <f t="shared" si="2"/>
        <v>542.490204844544</v>
      </c>
    </row>
    <row r="147" spans="1:12" x14ac:dyDescent="0.35">
      <c r="A147" s="62">
        <v>980038408</v>
      </c>
      <c r="B147" s="63" t="s">
        <v>36</v>
      </c>
      <c r="C147" s="62">
        <v>2020</v>
      </c>
      <c r="D147" s="62">
        <v>132</v>
      </c>
      <c r="E147" s="63" t="s">
        <v>343</v>
      </c>
      <c r="F147" s="63" t="s">
        <v>80</v>
      </c>
      <c r="G147" s="62">
        <v>50</v>
      </c>
      <c r="H147" s="62">
        <v>50</v>
      </c>
      <c r="I147" s="62">
        <v>1</v>
      </c>
      <c r="J147" s="44"/>
      <c r="K147" s="65">
        <v>174.37185155717501</v>
      </c>
      <c r="L147" s="16">
        <f t="shared" si="2"/>
        <v>87.185925778587503</v>
      </c>
    </row>
    <row r="148" spans="1:12" x14ac:dyDescent="0.35">
      <c r="A148" s="62">
        <v>980038408</v>
      </c>
      <c r="B148" s="63" t="s">
        <v>36</v>
      </c>
      <c r="C148" s="62">
        <v>2020</v>
      </c>
      <c r="D148" s="62">
        <v>66</v>
      </c>
      <c r="E148" s="63" t="s">
        <v>343</v>
      </c>
      <c r="F148" s="63" t="s">
        <v>80</v>
      </c>
      <c r="G148" s="62">
        <v>100</v>
      </c>
      <c r="H148" s="62">
        <v>100</v>
      </c>
      <c r="I148" s="62">
        <v>3</v>
      </c>
      <c r="J148" s="44"/>
      <c r="K148" s="65">
        <v>135.622551211136</v>
      </c>
      <c r="L148" s="16">
        <f t="shared" si="2"/>
        <v>406.867653633408</v>
      </c>
    </row>
    <row r="149" spans="1:12" x14ac:dyDescent="0.35">
      <c r="A149" s="62">
        <v>980038408</v>
      </c>
      <c r="B149" s="63" t="s">
        <v>36</v>
      </c>
      <c r="C149" s="62">
        <v>2020</v>
      </c>
      <c r="D149" s="62">
        <v>132</v>
      </c>
      <c r="E149" s="63" t="s">
        <v>343</v>
      </c>
      <c r="F149" s="63" t="s">
        <v>80</v>
      </c>
      <c r="G149" s="62">
        <v>100</v>
      </c>
      <c r="H149" s="62">
        <v>100</v>
      </c>
      <c r="I149" s="62">
        <v>3</v>
      </c>
      <c r="J149" s="44"/>
      <c r="K149" s="65">
        <v>174.37185155717501</v>
      </c>
      <c r="L149" s="16">
        <f t="shared" si="2"/>
        <v>523.11555467152505</v>
      </c>
    </row>
    <row r="150" spans="1:12" x14ac:dyDescent="0.35">
      <c r="A150" s="62">
        <v>980038408</v>
      </c>
      <c r="B150" s="63" t="s">
        <v>36</v>
      </c>
      <c r="C150" s="62">
        <v>2020</v>
      </c>
      <c r="D150" s="62">
        <v>132</v>
      </c>
      <c r="E150" s="63" t="s">
        <v>344</v>
      </c>
      <c r="F150" s="63" t="s">
        <v>80</v>
      </c>
      <c r="G150" s="62">
        <v>50</v>
      </c>
      <c r="H150" s="62">
        <v>50</v>
      </c>
      <c r="I150" s="62">
        <v>1</v>
      </c>
      <c r="J150" s="44"/>
      <c r="K150" s="65">
        <v>374.57657001170799</v>
      </c>
      <c r="L150" s="16">
        <f t="shared" si="2"/>
        <v>187.28828500585399</v>
      </c>
    </row>
    <row r="151" spans="1:12" x14ac:dyDescent="0.35">
      <c r="A151" s="62">
        <v>980038408</v>
      </c>
      <c r="B151" s="63" t="s">
        <v>36</v>
      </c>
      <c r="C151" s="62">
        <v>2020</v>
      </c>
      <c r="D151" s="62">
        <v>66</v>
      </c>
      <c r="E151" s="63" t="s">
        <v>344</v>
      </c>
      <c r="F151" s="63" t="s">
        <v>80</v>
      </c>
      <c r="G151" s="62">
        <v>100</v>
      </c>
      <c r="H151" s="62">
        <v>100</v>
      </c>
      <c r="I151" s="62">
        <v>8</v>
      </c>
      <c r="J151" s="44"/>
      <c r="K151" s="65">
        <v>271.245102422272</v>
      </c>
      <c r="L151" s="16">
        <f t="shared" si="2"/>
        <v>2169.960819378176</v>
      </c>
    </row>
    <row r="152" spans="1:12" x14ac:dyDescent="0.35">
      <c r="A152" s="62">
        <v>980038408</v>
      </c>
      <c r="B152" s="63" t="s">
        <v>36</v>
      </c>
      <c r="C152" s="62">
        <v>2020</v>
      </c>
      <c r="D152" s="62">
        <v>132</v>
      </c>
      <c r="E152" s="63" t="s">
        <v>344</v>
      </c>
      <c r="F152" s="63" t="s">
        <v>80</v>
      </c>
      <c r="G152" s="62">
        <v>100</v>
      </c>
      <c r="H152" s="62">
        <v>100</v>
      </c>
      <c r="I152" s="62">
        <v>2</v>
      </c>
      <c r="J152" s="44"/>
      <c r="K152" s="65">
        <v>374.57657001170799</v>
      </c>
      <c r="L152" s="16">
        <f t="shared" si="2"/>
        <v>749.15314002341597</v>
      </c>
    </row>
    <row r="153" spans="1:12" x14ac:dyDescent="0.35">
      <c r="A153" s="62">
        <v>980038408</v>
      </c>
      <c r="B153" s="63" t="s">
        <v>36</v>
      </c>
      <c r="C153" s="62">
        <v>2020</v>
      </c>
      <c r="D153" s="62">
        <v>66</v>
      </c>
      <c r="E153" s="63" t="s">
        <v>344</v>
      </c>
      <c r="F153" s="63" t="s">
        <v>81</v>
      </c>
      <c r="G153" s="62">
        <v>100</v>
      </c>
      <c r="H153" s="62">
        <v>100</v>
      </c>
      <c r="I153" s="62">
        <v>5</v>
      </c>
      <c r="J153" s="44"/>
      <c r="K153" s="65">
        <v>311.93186778561198</v>
      </c>
      <c r="L153" s="16">
        <f t="shared" si="2"/>
        <v>1559.6593389280599</v>
      </c>
    </row>
    <row r="154" spans="1:12" x14ac:dyDescent="0.35">
      <c r="A154" s="62">
        <v>980038408</v>
      </c>
      <c r="B154" s="63" t="s">
        <v>36</v>
      </c>
      <c r="C154" s="62">
        <v>2020</v>
      </c>
      <c r="D154" s="62">
        <v>66</v>
      </c>
      <c r="E154" s="63" t="s">
        <v>344</v>
      </c>
      <c r="F154" s="63" t="s">
        <v>82</v>
      </c>
      <c r="G154" s="62">
        <v>50</v>
      </c>
      <c r="H154" s="62">
        <v>50</v>
      </c>
      <c r="I154" s="62">
        <v>1</v>
      </c>
      <c r="J154" s="44"/>
      <c r="K154" s="65">
        <v>287.51980856760798</v>
      </c>
      <c r="L154" s="16">
        <f t="shared" si="2"/>
        <v>143.75990428380399</v>
      </c>
    </row>
    <row r="155" spans="1:12" x14ac:dyDescent="0.35">
      <c r="A155" s="62">
        <v>980038408</v>
      </c>
      <c r="B155" s="63" t="s">
        <v>36</v>
      </c>
      <c r="C155" s="62">
        <v>2020</v>
      </c>
      <c r="D155" s="62">
        <v>66</v>
      </c>
      <c r="E155" s="63" t="s">
        <v>344</v>
      </c>
      <c r="F155" s="63" t="s">
        <v>82</v>
      </c>
      <c r="G155" s="62">
        <v>100</v>
      </c>
      <c r="H155" s="62">
        <v>100</v>
      </c>
      <c r="I155" s="62">
        <v>21</v>
      </c>
      <c r="J155" s="44"/>
      <c r="K155" s="65">
        <v>287.51980856760798</v>
      </c>
      <c r="L155" s="16">
        <f t="shared" si="2"/>
        <v>6037.9159799197678</v>
      </c>
    </row>
    <row r="156" spans="1:12" x14ac:dyDescent="0.35">
      <c r="A156" s="62">
        <v>980038408</v>
      </c>
      <c r="B156" s="63" t="s">
        <v>36</v>
      </c>
      <c r="C156" s="62">
        <v>2020</v>
      </c>
      <c r="D156" s="62">
        <v>132</v>
      </c>
      <c r="E156" s="63" t="s">
        <v>344</v>
      </c>
      <c r="F156" s="63" t="s">
        <v>82</v>
      </c>
      <c r="G156" s="62">
        <v>100</v>
      </c>
      <c r="H156" s="62">
        <v>100</v>
      </c>
      <c r="I156" s="62">
        <v>4</v>
      </c>
      <c r="J156" s="44"/>
      <c r="K156" s="65">
        <v>397.05116421241098</v>
      </c>
      <c r="L156" s="16">
        <f t="shared" si="2"/>
        <v>1588.2046568496439</v>
      </c>
    </row>
    <row r="157" spans="1:12" x14ac:dyDescent="0.35">
      <c r="A157" s="62">
        <v>925174343</v>
      </c>
      <c r="B157" s="63" t="s">
        <v>378</v>
      </c>
      <c r="C157" s="62">
        <v>2020</v>
      </c>
      <c r="D157" s="62">
        <v>66</v>
      </c>
      <c r="E157" s="63" t="s">
        <v>344</v>
      </c>
      <c r="F157" s="63" t="s">
        <v>80</v>
      </c>
      <c r="G157" s="62">
        <v>100</v>
      </c>
      <c r="H157" s="62">
        <v>100</v>
      </c>
      <c r="I157" s="62">
        <v>1</v>
      </c>
      <c r="J157" s="44"/>
      <c r="K157" s="65">
        <v>271.245102422272</v>
      </c>
      <c r="L157" s="16">
        <f t="shared" si="2"/>
        <v>271.245102422272</v>
      </c>
    </row>
    <row r="158" spans="1:12" x14ac:dyDescent="0.35">
      <c r="A158" s="62">
        <v>925174343</v>
      </c>
      <c r="B158" s="63" t="s">
        <v>378</v>
      </c>
      <c r="C158" s="62">
        <v>2020</v>
      </c>
      <c r="D158" s="62">
        <v>66</v>
      </c>
      <c r="E158" s="63" t="s">
        <v>344</v>
      </c>
      <c r="F158" s="63" t="s">
        <v>82</v>
      </c>
      <c r="G158" s="62">
        <v>100</v>
      </c>
      <c r="H158" s="62">
        <v>100</v>
      </c>
      <c r="I158" s="62">
        <v>1</v>
      </c>
      <c r="J158" s="44"/>
      <c r="K158" s="65">
        <v>287.51980856760798</v>
      </c>
      <c r="L158" s="16">
        <f t="shared" si="2"/>
        <v>287.51980856760798</v>
      </c>
    </row>
    <row r="159" spans="1:12" x14ac:dyDescent="0.35">
      <c r="A159" s="62">
        <v>917856222</v>
      </c>
      <c r="B159" s="63" t="s">
        <v>338</v>
      </c>
      <c r="C159" s="62">
        <v>2020</v>
      </c>
      <c r="D159" s="62">
        <v>66</v>
      </c>
      <c r="E159" s="63" t="s">
        <v>344</v>
      </c>
      <c r="F159" s="63" t="s">
        <v>80</v>
      </c>
      <c r="G159" s="62">
        <v>100</v>
      </c>
      <c r="H159" s="62">
        <v>100</v>
      </c>
      <c r="I159" s="62">
        <v>2</v>
      </c>
      <c r="J159" s="44"/>
      <c r="K159" s="65">
        <v>271.245102422272</v>
      </c>
      <c r="L159" s="16">
        <f t="shared" si="2"/>
        <v>542.490204844544</v>
      </c>
    </row>
    <row r="160" spans="1:12" x14ac:dyDescent="0.35">
      <c r="A160" s="62">
        <v>917856222</v>
      </c>
      <c r="B160" s="63" t="s">
        <v>338</v>
      </c>
      <c r="C160" s="62">
        <v>2020</v>
      </c>
      <c r="D160" s="62">
        <v>132</v>
      </c>
      <c r="E160" s="63" t="s">
        <v>344</v>
      </c>
      <c r="F160" s="63" t="s">
        <v>80</v>
      </c>
      <c r="G160" s="62">
        <v>100</v>
      </c>
      <c r="H160" s="62">
        <v>100</v>
      </c>
      <c r="I160" s="62">
        <v>1</v>
      </c>
      <c r="J160" s="44"/>
      <c r="K160" s="65">
        <v>374.57657001170799</v>
      </c>
      <c r="L160" s="16">
        <f t="shared" si="2"/>
        <v>374.57657001170799</v>
      </c>
    </row>
    <row r="161" spans="1:12" x14ac:dyDescent="0.35">
      <c r="A161" s="62">
        <v>917856222</v>
      </c>
      <c r="B161" s="63" t="s">
        <v>338</v>
      </c>
      <c r="C161" s="62">
        <v>2020</v>
      </c>
      <c r="D161" s="62">
        <v>66</v>
      </c>
      <c r="E161" s="63" t="s">
        <v>344</v>
      </c>
      <c r="F161" s="63" t="s">
        <v>82</v>
      </c>
      <c r="G161" s="62">
        <v>100</v>
      </c>
      <c r="H161" s="62">
        <v>100</v>
      </c>
      <c r="I161" s="62">
        <v>1</v>
      </c>
      <c r="J161" s="44"/>
      <c r="K161" s="65">
        <v>287.51980856760798</v>
      </c>
      <c r="L161" s="16">
        <f t="shared" si="2"/>
        <v>287.51980856760798</v>
      </c>
    </row>
    <row r="162" spans="1:12" x14ac:dyDescent="0.35">
      <c r="A162" s="62">
        <v>925549738</v>
      </c>
      <c r="B162" s="63" t="s">
        <v>416</v>
      </c>
      <c r="C162" s="62">
        <v>2020</v>
      </c>
      <c r="D162" s="62">
        <v>66</v>
      </c>
      <c r="E162" s="63" t="s">
        <v>344</v>
      </c>
      <c r="F162" s="63" t="s">
        <v>82</v>
      </c>
      <c r="G162" s="62">
        <v>100</v>
      </c>
      <c r="H162" s="62">
        <v>100</v>
      </c>
      <c r="I162" s="62">
        <v>1</v>
      </c>
      <c r="J162" s="44"/>
      <c r="K162" s="65">
        <v>287.51980856760798</v>
      </c>
      <c r="L162" s="16">
        <f t="shared" si="2"/>
        <v>287.51980856760798</v>
      </c>
    </row>
    <row r="163" spans="1:12" x14ac:dyDescent="0.35">
      <c r="A163" s="62">
        <v>921025610</v>
      </c>
      <c r="B163" s="63" t="s">
        <v>379</v>
      </c>
      <c r="C163" s="62">
        <v>2020</v>
      </c>
      <c r="D163" s="62">
        <v>132</v>
      </c>
      <c r="E163" s="63" t="s">
        <v>344</v>
      </c>
      <c r="F163" s="63" t="s">
        <v>80</v>
      </c>
      <c r="G163" s="62">
        <v>100</v>
      </c>
      <c r="H163" s="62">
        <v>100</v>
      </c>
      <c r="I163" s="62">
        <v>2</v>
      </c>
      <c r="J163" s="44"/>
      <c r="K163" s="65">
        <v>374.57657001170799</v>
      </c>
      <c r="L163" s="16">
        <f t="shared" si="2"/>
        <v>749.15314002341597</v>
      </c>
    </row>
    <row r="164" spans="1:12" x14ac:dyDescent="0.35">
      <c r="A164" s="62">
        <v>921025610</v>
      </c>
      <c r="B164" s="63" t="s">
        <v>379</v>
      </c>
      <c r="C164" s="62">
        <v>2020</v>
      </c>
      <c r="D164" s="62">
        <v>132</v>
      </c>
      <c r="E164" s="63" t="s">
        <v>344</v>
      </c>
      <c r="F164" s="63" t="s">
        <v>82</v>
      </c>
      <c r="G164" s="62">
        <v>100</v>
      </c>
      <c r="H164" s="62">
        <v>100</v>
      </c>
      <c r="I164" s="62">
        <v>2</v>
      </c>
      <c r="J164" s="44"/>
      <c r="K164" s="65">
        <v>397.05116421241098</v>
      </c>
      <c r="L164" s="16">
        <f t="shared" si="2"/>
        <v>794.10232842482196</v>
      </c>
    </row>
    <row r="165" spans="1:12" x14ac:dyDescent="0.35">
      <c r="A165" s="62">
        <v>912631532</v>
      </c>
      <c r="B165" s="63" t="s">
        <v>37</v>
      </c>
      <c r="C165" s="62">
        <v>2020</v>
      </c>
      <c r="D165" s="62">
        <v>132</v>
      </c>
      <c r="E165" s="63" t="s">
        <v>343</v>
      </c>
      <c r="F165" s="63" t="s">
        <v>80</v>
      </c>
      <c r="G165" s="62">
        <v>100</v>
      </c>
      <c r="H165" s="62">
        <v>100</v>
      </c>
      <c r="I165" s="62">
        <v>1</v>
      </c>
      <c r="J165" s="44"/>
      <c r="K165" s="65">
        <v>174.37185155717501</v>
      </c>
      <c r="L165" s="16">
        <f t="shared" si="2"/>
        <v>174.37185155717501</v>
      </c>
    </row>
    <row r="166" spans="1:12" x14ac:dyDescent="0.35">
      <c r="A166" s="62">
        <v>912631532</v>
      </c>
      <c r="B166" s="63" t="s">
        <v>37</v>
      </c>
      <c r="C166" s="62">
        <v>2020</v>
      </c>
      <c r="D166" s="62">
        <v>66</v>
      </c>
      <c r="E166" s="63" t="s">
        <v>344</v>
      </c>
      <c r="F166" s="63" t="s">
        <v>80</v>
      </c>
      <c r="G166" s="62">
        <v>0</v>
      </c>
      <c r="H166" s="62">
        <v>0</v>
      </c>
      <c r="I166" s="62">
        <v>1</v>
      </c>
      <c r="J166" s="44"/>
      <c r="K166" s="65">
        <v>271.245102422272</v>
      </c>
      <c r="L166" s="16">
        <f t="shared" si="2"/>
        <v>0</v>
      </c>
    </row>
    <row r="167" spans="1:12" x14ac:dyDescent="0.35">
      <c r="A167" s="62">
        <v>912631532</v>
      </c>
      <c r="B167" s="63" t="s">
        <v>37</v>
      </c>
      <c r="C167" s="62">
        <v>2020</v>
      </c>
      <c r="D167" s="62">
        <v>132</v>
      </c>
      <c r="E167" s="63" t="s">
        <v>344</v>
      </c>
      <c r="F167" s="63" t="s">
        <v>80</v>
      </c>
      <c r="G167" s="62">
        <v>83</v>
      </c>
      <c r="H167" s="62">
        <v>83</v>
      </c>
      <c r="I167" s="62">
        <v>1</v>
      </c>
      <c r="J167" s="44"/>
      <c r="K167" s="65">
        <v>374.57657001170799</v>
      </c>
      <c r="L167" s="16">
        <f t="shared" si="2"/>
        <v>310.89855310971762</v>
      </c>
    </row>
    <row r="168" spans="1:12" x14ac:dyDescent="0.35">
      <c r="A168" s="62">
        <v>912631532</v>
      </c>
      <c r="B168" s="63" t="s">
        <v>37</v>
      </c>
      <c r="C168" s="62">
        <v>2020</v>
      </c>
      <c r="D168" s="62">
        <v>24</v>
      </c>
      <c r="E168" s="63" t="s">
        <v>344</v>
      </c>
      <c r="F168" s="63" t="s">
        <v>80</v>
      </c>
      <c r="G168" s="62">
        <v>100</v>
      </c>
      <c r="H168" s="62">
        <v>100</v>
      </c>
      <c r="I168" s="62">
        <v>1</v>
      </c>
      <c r="J168" s="44"/>
      <c r="K168" s="65">
        <v>135.622551211136</v>
      </c>
      <c r="L168" s="16">
        <f t="shared" si="2"/>
        <v>135.622551211136</v>
      </c>
    </row>
    <row r="169" spans="1:12" x14ac:dyDescent="0.35">
      <c r="A169" s="62">
        <v>912631532</v>
      </c>
      <c r="B169" s="63" t="s">
        <v>37</v>
      </c>
      <c r="C169" s="62">
        <v>2020</v>
      </c>
      <c r="D169" s="62">
        <v>66</v>
      </c>
      <c r="E169" s="63" t="s">
        <v>344</v>
      </c>
      <c r="F169" s="63" t="s">
        <v>80</v>
      </c>
      <c r="G169" s="62">
        <v>100</v>
      </c>
      <c r="H169" s="62">
        <v>100</v>
      </c>
      <c r="I169" s="62">
        <v>7</v>
      </c>
      <c r="J169" s="44"/>
      <c r="K169" s="65">
        <v>271.245102422272</v>
      </c>
      <c r="L169" s="16">
        <f t="shared" si="2"/>
        <v>1898.7157169559041</v>
      </c>
    </row>
    <row r="170" spans="1:12" x14ac:dyDescent="0.35">
      <c r="A170" s="62">
        <v>912631532</v>
      </c>
      <c r="B170" s="63" t="s">
        <v>37</v>
      </c>
      <c r="C170" s="62">
        <v>2020</v>
      </c>
      <c r="D170" s="62">
        <v>132</v>
      </c>
      <c r="E170" s="63" t="s">
        <v>344</v>
      </c>
      <c r="F170" s="63" t="s">
        <v>80</v>
      </c>
      <c r="G170" s="62">
        <v>100</v>
      </c>
      <c r="H170" s="62">
        <v>100</v>
      </c>
      <c r="I170" s="62">
        <v>8</v>
      </c>
      <c r="J170" s="44"/>
      <c r="K170" s="65">
        <v>374.57657001170799</v>
      </c>
      <c r="L170" s="16">
        <f t="shared" si="2"/>
        <v>2996.6125600936639</v>
      </c>
    </row>
    <row r="171" spans="1:12" x14ac:dyDescent="0.35">
      <c r="A171" s="62">
        <v>912631532</v>
      </c>
      <c r="B171" s="63" t="s">
        <v>37</v>
      </c>
      <c r="C171" s="62">
        <v>2020</v>
      </c>
      <c r="D171" s="62">
        <v>132</v>
      </c>
      <c r="E171" s="63" t="s">
        <v>344</v>
      </c>
      <c r="F171" s="63" t="s">
        <v>81</v>
      </c>
      <c r="G171" s="62">
        <v>100</v>
      </c>
      <c r="H171" s="62">
        <v>100</v>
      </c>
      <c r="I171" s="62">
        <v>1</v>
      </c>
      <c r="J171" s="44"/>
      <c r="K171" s="65">
        <v>430.76305551346502</v>
      </c>
      <c r="L171" s="16">
        <f t="shared" si="2"/>
        <v>430.76305551346502</v>
      </c>
    </row>
    <row r="172" spans="1:12" x14ac:dyDescent="0.35">
      <c r="A172" s="62">
        <v>912631532</v>
      </c>
      <c r="B172" s="63" t="s">
        <v>37</v>
      </c>
      <c r="C172" s="62">
        <v>2020</v>
      </c>
      <c r="D172" s="62">
        <v>66</v>
      </c>
      <c r="E172" s="63" t="s">
        <v>344</v>
      </c>
      <c r="F172" s="63" t="s">
        <v>82</v>
      </c>
      <c r="G172" s="62">
        <v>100</v>
      </c>
      <c r="H172" s="62">
        <v>100</v>
      </c>
      <c r="I172" s="62">
        <v>3</v>
      </c>
      <c r="J172" s="44"/>
      <c r="K172" s="65">
        <v>287.51980856760798</v>
      </c>
      <c r="L172" s="16">
        <f t="shared" si="2"/>
        <v>862.559425702824</v>
      </c>
    </row>
    <row r="173" spans="1:12" x14ac:dyDescent="0.35">
      <c r="A173" s="62">
        <v>912631532</v>
      </c>
      <c r="B173" s="63" t="s">
        <v>37</v>
      </c>
      <c r="C173" s="62">
        <v>2020</v>
      </c>
      <c r="D173" s="62">
        <v>132</v>
      </c>
      <c r="E173" s="63" t="s">
        <v>344</v>
      </c>
      <c r="F173" s="63" t="s">
        <v>82</v>
      </c>
      <c r="G173" s="62">
        <v>100</v>
      </c>
      <c r="H173" s="62">
        <v>100</v>
      </c>
      <c r="I173" s="62">
        <v>4</v>
      </c>
      <c r="J173" s="44"/>
      <c r="K173" s="65">
        <v>397.05116421241098</v>
      </c>
      <c r="L173" s="16">
        <f t="shared" si="2"/>
        <v>1588.2046568496439</v>
      </c>
    </row>
    <row r="174" spans="1:12" x14ac:dyDescent="0.35">
      <c r="A174" s="62">
        <v>960684737</v>
      </c>
      <c r="B174" s="63" t="s">
        <v>380</v>
      </c>
      <c r="C174" s="62">
        <v>2020</v>
      </c>
      <c r="D174" s="62">
        <v>66</v>
      </c>
      <c r="E174" s="63" t="s">
        <v>344</v>
      </c>
      <c r="F174" s="63" t="s">
        <v>80</v>
      </c>
      <c r="G174" s="62">
        <v>100</v>
      </c>
      <c r="H174" s="62">
        <v>100</v>
      </c>
      <c r="I174" s="62">
        <v>4</v>
      </c>
      <c r="J174" s="44"/>
      <c r="K174" s="65">
        <v>271.245102422272</v>
      </c>
      <c r="L174" s="16">
        <f t="shared" si="2"/>
        <v>1084.980409689088</v>
      </c>
    </row>
    <row r="175" spans="1:12" x14ac:dyDescent="0.35">
      <c r="A175" s="62">
        <v>960684737</v>
      </c>
      <c r="B175" s="63" t="s">
        <v>380</v>
      </c>
      <c r="C175" s="62">
        <v>2020</v>
      </c>
      <c r="D175" s="62">
        <v>132</v>
      </c>
      <c r="E175" s="63" t="s">
        <v>344</v>
      </c>
      <c r="F175" s="63" t="s">
        <v>80</v>
      </c>
      <c r="G175" s="62">
        <v>100</v>
      </c>
      <c r="H175" s="62">
        <v>100</v>
      </c>
      <c r="I175" s="62">
        <v>4</v>
      </c>
      <c r="J175" s="44"/>
      <c r="K175" s="65">
        <v>374.57657001170799</v>
      </c>
      <c r="L175" s="16">
        <f t="shared" si="2"/>
        <v>1498.3062800468319</v>
      </c>
    </row>
    <row r="176" spans="1:12" x14ac:dyDescent="0.35">
      <c r="A176" s="62">
        <v>960684737</v>
      </c>
      <c r="B176" s="63" t="s">
        <v>380</v>
      </c>
      <c r="C176" s="62">
        <v>2020</v>
      </c>
      <c r="D176" s="62">
        <v>66</v>
      </c>
      <c r="E176" s="63" t="s">
        <v>344</v>
      </c>
      <c r="F176" s="63" t="s">
        <v>82</v>
      </c>
      <c r="G176" s="62">
        <v>100</v>
      </c>
      <c r="H176" s="62">
        <v>100</v>
      </c>
      <c r="I176" s="62">
        <v>1</v>
      </c>
      <c r="J176" s="44"/>
      <c r="K176" s="65">
        <v>287.51980856760798</v>
      </c>
      <c r="L176" s="16">
        <f t="shared" si="2"/>
        <v>287.51980856760798</v>
      </c>
    </row>
    <row r="177" spans="1:12" x14ac:dyDescent="0.35">
      <c r="A177" s="62">
        <v>960684737</v>
      </c>
      <c r="B177" s="63" t="s">
        <v>380</v>
      </c>
      <c r="C177" s="62">
        <v>2020</v>
      </c>
      <c r="D177" s="62">
        <v>132</v>
      </c>
      <c r="E177" s="63" t="s">
        <v>344</v>
      </c>
      <c r="F177" s="63" t="s">
        <v>82</v>
      </c>
      <c r="G177" s="62">
        <v>100</v>
      </c>
      <c r="H177" s="62">
        <v>100</v>
      </c>
      <c r="I177" s="62">
        <v>2</v>
      </c>
      <c r="J177" s="44"/>
      <c r="K177" s="65">
        <v>397.05116421241098</v>
      </c>
      <c r="L177" s="16">
        <f t="shared" si="2"/>
        <v>794.10232842482196</v>
      </c>
    </row>
    <row r="178" spans="1:12" x14ac:dyDescent="0.35">
      <c r="A178" s="62">
        <v>981375521</v>
      </c>
      <c r="B178" s="63" t="s">
        <v>417</v>
      </c>
      <c r="C178" s="62">
        <v>2020</v>
      </c>
      <c r="D178" s="62">
        <v>66</v>
      </c>
      <c r="E178" s="63" t="s">
        <v>343</v>
      </c>
      <c r="F178" s="63" t="s">
        <v>80</v>
      </c>
      <c r="G178" s="62">
        <v>100</v>
      </c>
      <c r="H178" s="62">
        <v>100</v>
      </c>
      <c r="I178" s="62">
        <v>1</v>
      </c>
      <c r="J178" s="44"/>
      <c r="K178" s="65">
        <v>135.622551211136</v>
      </c>
      <c r="L178" s="16">
        <f t="shared" si="2"/>
        <v>135.622551211136</v>
      </c>
    </row>
    <row r="179" spans="1:12" x14ac:dyDescent="0.35">
      <c r="A179" s="62">
        <v>981375521</v>
      </c>
      <c r="B179" s="63" t="s">
        <v>417</v>
      </c>
      <c r="C179" s="62">
        <v>2020</v>
      </c>
      <c r="D179" s="62">
        <v>132</v>
      </c>
      <c r="E179" s="63" t="s">
        <v>344</v>
      </c>
      <c r="F179" s="63" t="s">
        <v>80</v>
      </c>
      <c r="G179" s="62">
        <v>100</v>
      </c>
      <c r="H179" s="62">
        <v>100</v>
      </c>
      <c r="I179" s="62">
        <v>1</v>
      </c>
      <c r="J179" s="44"/>
      <c r="K179" s="65">
        <v>374.57657001170799</v>
      </c>
      <c r="L179" s="16">
        <f t="shared" si="2"/>
        <v>374.57657001170799</v>
      </c>
    </row>
    <row r="180" spans="1:12" x14ac:dyDescent="0.35">
      <c r="A180" s="62">
        <v>983099807</v>
      </c>
      <c r="B180" s="63" t="s">
        <v>38</v>
      </c>
      <c r="C180" s="62">
        <v>2020</v>
      </c>
      <c r="D180" s="62">
        <v>66</v>
      </c>
      <c r="E180" s="63" t="s">
        <v>344</v>
      </c>
      <c r="F180" s="63" t="s">
        <v>80</v>
      </c>
      <c r="G180" s="62">
        <v>0</v>
      </c>
      <c r="H180" s="62">
        <v>100</v>
      </c>
      <c r="I180" s="62">
        <v>1</v>
      </c>
      <c r="J180" s="44"/>
      <c r="K180" s="65">
        <v>271.245102422272</v>
      </c>
      <c r="L180" s="16">
        <f t="shared" si="2"/>
        <v>135.622551211136</v>
      </c>
    </row>
    <row r="181" spans="1:12" x14ac:dyDescent="0.35">
      <c r="A181" s="62">
        <v>983099807</v>
      </c>
      <c r="B181" s="63" t="s">
        <v>38</v>
      </c>
      <c r="C181" s="62">
        <v>2020</v>
      </c>
      <c r="D181" s="62">
        <v>132</v>
      </c>
      <c r="E181" s="63" t="s">
        <v>344</v>
      </c>
      <c r="F181" s="63" t="s">
        <v>80</v>
      </c>
      <c r="G181" s="62">
        <v>100</v>
      </c>
      <c r="H181" s="62">
        <v>100</v>
      </c>
      <c r="I181" s="62">
        <v>1</v>
      </c>
      <c r="J181" s="44"/>
      <c r="K181" s="65">
        <v>374.57657001170799</v>
      </c>
      <c r="L181" s="16">
        <f t="shared" si="2"/>
        <v>374.57657001170799</v>
      </c>
    </row>
    <row r="182" spans="1:12" x14ac:dyDescent="0.35">
      <c r="A182" s="62">
        <v>983099807</v>
      </c>
      <c r="B182" s="63" t="s">
        <v>38</v>
      </c>
      <c r="C182" s="62">
        <v>2020</v>
      </c>
      <c r="D182" s="62">
        <v>66</v>
      </c>
      <c r="E182" s="63" t="s">
        <v>344</v>
      </c>
      <c r="F182" s="63" t="s">
        <v>81</v>
      </c>
      <c r="G182" s="62">
        <v>100</v>
      </c>
      <c r="H182" s="62">
        <v>100</v>
      </c>
      <c r="I182" s="62">
        <v>5</v>
      </c>
      <c r="J182" s="44"/>
      <c r="K182" s="65">
        <v>311.93186778561198</v>
      </c>
      <c r="L182" s="16">
        <f t="shared" si="2"/>
        <v>1559.6593389280599</v>
      </c>
    </row>
    <row r="183" spans="1:12" x14ac:dyDescent="0.35">
      <c r="A183" s="62">
        <v>956740134</v>
      </c>
      <c r="B183" s="63" t="s">
        <v>39</v>
      </c>
      <c r="C183" s="62">
        <v>2020</v>
      </c>
      <c r="D183" s="62">
        <v>66</v>
      </c>
      <c r="E183" s="63" t="s">
        <v>344</v>
      </c>
      <c r="F183" s="63" t="s">
        <v>80</v>
      </c>
      <c r="G183" s="62">
        <v>100</v>
      </c>
      <c r="H183" s="62">
        <v>100</v>
      </c>
      <c r="I183" s="62">
        <v>4</v>
      </c>
      <c r="J183" s="44"/>
      <c r="K183" s="65">
        <v>271.245102422272</v>
      </c>
      <c r="L183" s="16">
        <f t="shared" si="2"/>
        <v>1084.980409689088</v>
      </c>
    </row>
    <row r="184" spans="1:12" x14ac:dyDescent="0.35">
      <c r="A184" s="62">
        <v>980234088</v>
      </c>
      <c r="B184" s="63" t="s">
        <v>381</v>
      </c>
      <c r="C184" s="62">
        <v>2020</v>
      </c>
      <c r="D184" s="62">
        <v>132</v>
      </c>
      <c r="E184" s="63" t="s">
        <v>344</v>
      </c>
      <c r="F184" s="63" t="s">
        <v>80</v>
      </c>
      <c r="G184" s="62">
        <v>100</v>
      </c>
      <c r="H184" s="62">
        <v>100</v>
      </c>
      <c r="I184" s="62">
        <v>2</v>
      </c>
      <c r="J184" s="44"/>
      <c r="K184" s="65">
        <v>374.57657001170799</v>
      </c>
      <c r="L184" s="16">
        <f t="shared" si="2"/>
        <v>749.15314002341597</v>
      </c>
    </row>
    <row r="185" spans="1:12" x14ac:dyDescent="0.35">
      <c r="A185" s="62">
        <v>980234088</v>
      </c>
      <c r="B185" s="63" t="s">
        <v>381</v>
      </c>
      <c r="C185" s="62">
        <v>2020</v>
      </c>
      <c r="D185" s="62">
        <v>132</v>
      </c>
      <c r="E185" s="63" t="s">
        <v>344</v>
      </c>
      <c r="F185" s="63" t="s">
        <v>82</v>
      </c>
      <c r="G185" s="62">
        <v>100</v>
      </c>
      <c r="H185" s="62">
        <v>100</v>
      </c>
      <c r="I185" s="62">
        <v>1</v>
      </c>
      <c r="J185" s="44"/>
      <c r="K185" s="65">
        <v>397.05116421241098</v>
      </c>
      <c r="L185" s="16">
        <f t="shared" si="2"/>
        <v>397.05116421241098</v>
      </c>
    </row>
    <row r="186" spans="1:12" x14ac:dyDescent="0.35">
      <c r="A186" s="62">
        <v>996732673</v>
      </c>
      <c r="B186" s="63" t="s">
        <v>382</v>
      </c>
      <c r="C186" s="62">
        <v>2020</v>
      </c>
      <c r="D186" s="62">
        <v>66</v>
      </c>
      <c r="E186" s="63" t="s">
        <v>344</v>
      </c>
      <c r="F186" s="63" t="s">
        <v>80</v>
      </c>
      <c r="G186" s="62">
        <v>100</v>
      </c>
      <c r="H186" s="62">
        <v>100</v>
      </c>
      <c r="I186" s="62">
        <v>2</v>
      </c>
      <c r="J186" s="44"/>
      <c r="K186" s="65">
        <v>271.245102422272</v>
      </c>
      <c r="L186" s="16">
        <f t="shared" si="2"/>
        <v>542.490204844544</v>
      </c>
    </row>
    <row r="187" spans="1:12" x14ac:dyDescent="0.35">
      <c r="A187" s="62">
        <v>988807648</v>
      </c>
      <c r="B187" s="63" t="s">
        <v>40</v>
      </c>
      <c r="C187" s="62">
        <v>2020</v>
      </c>
      <c r="D187" s="62">
        <v>66</v>
      </c>
      <c r="E187" s="63" t="s">
        <v>344</v>
      </c>
      <c r="F187" s="63" t="s">
        <v>80</v>
      </c>
      <c r="G187" s="62">
        <v>100</v>
      </c>
      <c r="H187" s="62">
        <v>100</v>
      </c>
      <c r="I187" s="62">
        <v>30</v>
      </c>
      <c r="J187" s="44"/>
      <c r="K187" s="65">
        <v>271.245102422272</v>
      </c>
      <c r="L187" s="16">
        <f t="shared" si="2"/>
        <v>8137.3530726681602</v>
      </c>
    </row>
    <row r="188" spans="1:12" x14ac:dyDescent="0.35">
      <c r="A188" s="62">
        <v>988807648</v>
      </c>
      <c r="B188" s="63" t="s">
        <v>40</v>
      </c>
      <c r="C188" s="62">
        <v>2020</v>
      </c>
      <c r="D188" s="62">
        <v>132</v>
      </c>
      <c r="E188" s="63" t="s">
        <v>344</v>
      </c>
      <c r="F188" s="63" t="s">
        <v>80</v>
      </c>
      <c r="G188" s="62">
        <v>100</v>
      </c>
      <c r="H188" s="62">
        <v>100</v>
      </c>
      <c r="I188" s="62">
        <v>2</v>
      </c>
      <c r="J188" s="44"/>
      <c r="K188" s="65">
        <v>374.57657001170799</v>
      </c>
      <c r="L188" s="16">
        <f t="shared" si="2"/>
        <v>749.15314002341597</v>
      </c>
    </row>
    <row r="189" spans="1:12" x14ac:dyDescent="0.35">
      <c r="A189" s="62">
        <v>988807648</v>
      </c>
      <c r="B189" s="63" t="s">
        <v>40</v>
      </c>
      <c r="C189" s="62">
        <v>2020</v>
      </c>
      <c r="D189" s="62">
        <v>66</v>
      </c>
      <c r="E189" s="63" t="s">
        <v>344</v>
      </c>
      <c r="F189" s="63" t="s">
        <v>82</v>
      </c>
      <c r="G189" s="62">
        <v>100</v>
      </c>
      <c r="H189" s="62">
        <v>100</v>
      </c>
      <c r="I189" s="62">
        <v>11</v>
      </c>
      <c r="J189" s="44"/>
      <c r="K189" s="65">
        <v>287.51980856760798</v>
      </c>
      <c r="L189" s="16">
        <f t="shared" si="2"/>
        <v>3162.7178942436876</v>
      </c>
    </row>
    <row r="190" spans="1:12" x14ac:dyDescent="0.35">
      <c r="A190" s="62">
        <v>988807648</v>
      </c>
      <c r="B190" s="63" t="s">
        <v>40</v>
      </c>
      <c r="C190" s="62">
        <v>2020</v>
      </c>
      <c r="D190" s="62">
        <v>132</v>
      </c>
      <c r="E190" s="63" t="s">
        <v>344</v>
      </c>
      <c r="F190" s="63" t="s">
        <v>82</v>
      </c>
      <c r="G190" s="62">
        <v>100</v>
      </c>
      <c r="H190" s="62">
        <v>100</v>
      </c>
      <c r="I190" s="62">
        <v>1</v>
      </c>
      <c r="J190" s="44"/>
      <c r="K190" s="65">
        <v>397.05116421241098</v>
      </c>
      <c r="L190" s="16">
        <f t="shared" si="2"/>
        <v>397.05116421241098</v>
      </c>
    </row>
    <row r="191" spans="1:12" x14ac:dyDescent="0.35">
      <c r="A191" s="62">
        <v>999999998</v>
      </c>
      <c r="B191" s="63" t="s">
        <v>418</v>
      </c>
      <c r="C191" s="62">
        <v>2020</v>
      </c>
      <c r="D191" s="62">
        <v>132</v>
      </c>
      <c r="E191" s="63" t="s">
        <v>344</v>
      </c>
      <c r="F191" s="63" t="s">
        <v>81</v>
      </c>
      <c r="G191" s="62">
        <v>100</v>
      </c>
      <c r="H191" s="62">
        <v>100</v>
      </c>
      <c r="I191" s="62">
        <v>2</v>
      </c>
      <c r="J191" s="44"/>
      <c r="K191" s="65">
        <v>430.76305551346502</v>
      </c>
      <c r="L191" s="16">
        <f t="shared" si="2"/>
        <v>861.52611102693004</v>
      </c>
    </row>
    <row r="192" spans="1:12" x14ac:dyDescent="0.35">
      <c r="A192" s="62">
        <v>923436596</v>
      </c>
      <c r="B192" s="63" t="s">
        <v>419</v>
      </c>
      <c r="C192" s="62">
        <v>2020</v>
      </c>
      <c r="D192" s="62">
        <v>66</v>
      </c>
      <c r="E192" s="63" t="s">
        <v>344</v>
      </c>
      <c r="F192" s="63" t="s">
        <v>80</v>
      </c>
      <c r="G192" s="62">
        <v>100</v>
      </c>
      <c r="H192" s="62">
        <v>100</v>
      </c>
      <c r="I192" s="62">
        <v>1</v>
      </c>
      <c r="J192" s="44"/>
      <c r="K192" s="65">
        <v>271.245102422272</v>
      </c>
      <c r="L192" s="16">
        <f t="shared" si="2"/>
        <v>271.245102422272</v>
      </c>
    </row>
    <row r="193" spans="1:12" x14ac:dyDescent="0.35">
      <c r="A193" s="62">
        <v>976723805</v>
      </c>
      <c r="B193" s="63" t="s">
        <v>383</v>
      </c>
      <c r="C193" s="62">
        <v>2020</v>
      </c>
      <c r="D193" s="62">
        <v>66</v>
      </c>
      <c r="E193" s="63" t="s">
        <v>343</v>
      </c>
      <c r="F193" s="63" t="s">
        <v>80</v>
      </c>
      <c r="G193" s="62">
        <v>100</v>
      </c>
      <c r="H193" s="62">
        <v>100</v>
      </c>
      <c r="I193" s="62">
        <v>2</v>
      </c>
      <c r="J193" s="44"/>
      <c r="K193" s="65">
        <v>135.622551211136</v>
      </c>
      <c r="L193" s="16">
        <f t="shared" si="2"/>
        <v>271.245102422272</v>
      </c>
    </row>
    <row r="194" spans="1:12" x14ac:dyDescent="0.35">
      <c r="A194" s="62">
        <v>976723805</v>
      </c>
      <c r="B194" s="63" t="s">
        <v>383</v>
      </c>
      <c r="C194" s="62">
        <v>2020</v>
      </c>
      <c r="D194" s="62">
        <v>66</v>
      </c>
      <c r="E194" s="63" t="s">
        <v>344</v>
      </c>
      <c r="F194" s="63" t="s">
        <v>80</v>
      </c>
      <c r="G194" s="62">
        <v>100</v>
      </c>
      <c r="H194" s="62">
        <v>100</v>
      </c>
      <c r="I194" s="62">
        <v>1</v>
      </c>
      <c r="J194" s="44"/>
      <c r="K194" s="65">
        <v>271.245102422272</v>
      </c>
      <c r="L194" s="16">
        <f t="shared" si="2"/>
        <v>271.245102422272</v>
      </c>
    </row>
    <row r="195" spans="1:12" x14ac:dyDescent="0.35">
      <c r="A195" s="62">
        <v>976723805</v>
      </c>
      <c r="B195" s="63" t="s">
        <v>383</v>
      </c>
      <c r="C195" s="62">
        <v>2020</v>
      </c>
      <c r="D195" s="62">
        <v>66</v>
      </c>
      <c r="E195" s="63" t="s">
        <v>344</v>
      </c>
      <c r="F195" s="63" t="s">
        <v>82</v>
      </c>
      <c r="G195" s="62">
        <v>100</v>
      </c>
      <c r="H195" s="62">
        <v>100</v>
      </c>
      <c r="I195" s="62">
        <v>4</v>
      </c>
      <c r="J195" s="44"/>
      <c r="K195" s="65">
        <v>287.51980856760798</v>
      </c>
      <c r="L195" s="16">
        <f t="shared" ref="L195:L258" si="3">(I195*0.5*(G195/100+H195/100))*K195</f>
        <v>1150.0792342704319</v>
      </c>
    </row>
    <row r="196" spans="1:12" x14ac:dyDescent="0.35">
      <c r="A196" s="62">
        <v>915231640</v>
      </c>
      <c r="B196" s="63" t="s">
        <v>72</v>
      </c>
      <c r="C196" s="62">
        <v>2020</v>
      </c>
      <c r="D196" s="62">
        <v>66</v>
      </c>
      <c r="E196" s="63" t="s">
        <v>344</v>
      </c>
      <c r="F196" s="63" t="s">
        <v>80</v>
      </c>
      <c r="G196" s="62">
        <v>100</v>
      </c>
      <c r="H196" s="62">
        <v>100</v>
      </c>
      <c r="I196" s="62">
        <v>1</v>
      </c>
      <c r="J196" s="44"/>
      <c r="K196" s="65">
        <v>271.245102422272</v>
      </c>
      <c r="L196" s="16">
        <f t="shared" si="3"/>
        <v>271.245102422272</v>
      </c>
    </row>
    <row r="197" spans="1:12" x14ac:dyDescent="0.35">
      <c r="A197" s="62">
        <v>915317898</v>
      </c>
      <c r="B197" s="63" t="s">
        <v>41</v>
      </c>
      <c r="C197" s="62">
        <v>2020</v>
      </c>
      <c r="D197" s="62">
        <v>66</v>
      </c>
      <c r="E197" s="63" t="s">
        <v>344</v>
      </c>
      <c r="F197" s="63" t="s">
        <v>80</v>
      </c>
      <c r="G197" s="62">
        <v>50</v>
      </c>
      <c r="H197" s="62">
        <v>50</v>
      </c>
      <c r="I197" s="62">
        <v>1</v>
      </c>
      <c r="J197" s="44"/>
      <c r="K197" s="65">
        <v>271.245102422272</v>
      </c>
      <c r="L197" s="16">
        <f t="shared" si="3"/>
        <v>135.622551211136</v>
      </c>
    </row>
    <row r="198" spans="1:12" x14ac:dyDescent="0.35">
      <c r="A198" s="62">
        <v>915317898</v>
      </c>
      <c r="B198" s="63" t="s">
        <v>41</v>
      </c>
      <c r="C198" s="62">
        <v>2020</v>
      </c>
      <c r="D198" s="62">
        <v>66</v>
      </c>
      <c r="E198" s="63" t="s">
        <v>344</v>
      </c>
      <c r="F198" s="63" t="s">
        <v>80</v>
      </c>
      <c r="G198" s="62">
        <v>100</v>
      </c>
      <c r="H198" s="62">
        <v>100</v>
      </c>
      <c r="I198" s="62">
        <v>1</v>
      </c>
      <c r="J198" s="44"/>
      <c r="K198" s="65">
        <v>271.245102422272</v>
      </c>
      <c r="L198" s="16">
        <f t="shared" si="3"/>
        <v>271.245102422272</v>
      </c>
    </row>
    <row r="199" spans="1:12" x14ac:dyDescent="0.35">
      <c r="A199" s="62">
        <v>970974253</v>
      </c>
      <c r="B199" s="63" t="s">
        <v>73</v>
      </c>
      <c r="C199" s="62">
        <v>2020</v>
      </c>
      <c r="D199" s="62">
        <v>24</v>
      </c>
      <c r="E199" s="63" t="s">
        <v>344</v>
      </c>
      <c r="F199" s="63" t="s">
        <v>80</v>
      </c>
      <c r="G199" s="62">
        <v>100</v>
      </c>
      <c r="H199" s="62">
        <v>100</v>
      </c>
      <c r="I199" s="62">
        <v>1</v>
      </c>
      <c r="J199" s="44"/>
      <c r="K199" s="65">
        <v>135.622551211136</v>
      </c>
      <c r="L199" s="16">
        <f t="shared" si="3"/>
        <v>135.622551211136</v>
      </c>
    </row>
    <row r="200" spans="1:12" x14ac:dyDescent="0.35">
      <c r="A200" s="62">
        <v>970974253</v>
      </c>
      <c r="B200" s="63" t="s">
        <v>73</v>
      </c>
      <c r="C200" s="62">
        <v>2020</v>
      </c>
      <c r="D200" s="62">
        <v>132</v>
      </c>
      <c r="E200" s="63" t="s">
        <v>344</v>
      </c>
      <c r="F200" s="63" t="s">
        <v>80</v>
      </c>
      <c r="G200" s="62">
        <v>100</v>
      </c>
      <c r="H200" s="62">
        <v>100</v>
      </c>
      <c r="I200" s="62">
        <v>1</v>
      </c>
      <c r="J200" s="44"/>
      <c r="K200" s="65">
        <v>374.57657001170799</v>
      </c>
      <c r="L200" s="16">
        <f t="shared" si="3"/>
        <v>374.57657001170799</v>
      </c>
    </row>
    <row r="201" spans="1:12" x14ac:dyDescent="0.35">
      <c r="A201" s="62">
        <v>923993355</v>
      </c>
      <c r="B201" s="63" t="s">
        <v>384</v>
      </c>
      <c r="C201" s="62">
        <v>2020</v>
      </c>
      <c r="D201" s="62">
        <v>66</v>
      </c>
      <c r="E201" s="63" t="s">
        <v>344</v>
      </c>
      <c r="F201" s="63" t="s">
        <v>80</v>
      </c>
      <c r="G201" s="62">
        <v>100</v>
      </c>
      <c r="H201" s="62">
        <v>100</v>
      </c>
      <c r="I201" s="62">
        <v>5</v>
      </c>
      <c r="J201" s="44"/>
      <c r="K201" s="65">
        <v>271.245102422272</v>
      </c>
      <c r="L201" s="16">
        <f t="shared" si="3"/>
        <v>1356.2255121113599</v>
      </c>
    </row>
    <row r="202" spans="1:12" x14ac:dyDescent="0.35">
      <c r="A202" s="62">
        <v>923993355</v>
      </c>
      <c r="B202" s="63" t="s">
        <v>384</v>
      </c>
      <c r="C202" s="62">
        <v>2020</v>
      </c>
      <c r="D202" s="62">
        <v>66</v>
      </c>
      <c r="E202" s="63" t="s">
        <v>344</v>
      </c>
      <c r="F202" s="63" t="s">
        <v>82</v>
      </c>
      <c r="G202" s="62">
        <v>100</v>
      </c>
      <c r="H202" s="62">
        <v>100</v>
      </c>
      <c r="I202" s="62">
        <v>2</v>
      </c>
      <c r="J202" s="44"/>
      <c r="K202" s="65">
        <v>287.51980856760798</v>
      </c>
      <c r="L202" s="16">
        <f t="shared" si="3"/>
        <v>575.03961713521596</v>
      </c>
    </row>
    <row r="203" spans="1:12" x14ac:dyDescent="0.35">
      <c r="A203" s="62">
        <v>919884452</v>
      </c>
      <c r="B203" s="63" t="s">
        <v>385</v>
      </c>
      <c r="C203" s="62">
        <v>2020</v>
      </c>
      <c r="D203" s="62">
        <v>66</v>
      </c>
      <c r="E203" s="63" t="s">
        <v>344</v>
      </c>
      <c r="F203" s="63" t="s">
        <v>80</v>
      </c>
      <c r="G203" s="62">
        <v>100</v>
      </c>
      <c r="H203" s="62">
        <v>100</v>
      </c>
      <c r="I203" s="62">
        <v>1</v>
      </c>
      <c r="J203" s="44"/>
      <c r="K203" s="65">
        <v>271.245102422272</v>
      </c>
      <c r="L203" s="16">
        <f t="shared" si="3"/>
        <v>271.245102422272</v>
      </c>
    </row>
    <row r="204" spans="1:12" x14ac:dyDescent="0.35">
      <c r="A204" s="62">
        <v>919884452</v>
      </c>
      <c r="B204" s="63" t="s">
        <v>385</v>
      </c>
      <c r="C204" s="62">
        <v>2020</v>
      </c>
      <c r="D204" s="62">
        <v>132</v>
      </c>
      <c r="E204" s="63" t="s">
        <v>344</v>
      </c>
      <c r="F204" s="63" t="s">
        <v>80</v>
      </c>
      <c r="G204" s="62">
        <v>100</v>
      </c>
      <c r="H204" s="62">
        <v>100</v>
      </c>
      <c r="I204" s="62">
        <v>1</v>
      </c>
      <c r="J204" s="44"/>
      <c r="K204" s="65">
        <v>374.57657001170799</v>
      </c>
      <c r="L204" s="16">
        <f t="shared" si="3"/>
        <v>374.57657001170799</v>
      </c>
    </row>
    <row r="205" spans="1:12" x14ac:dyDescent="0.35">
      <c r="A205" s="62">
        <v>979422679</v>
      </c>
      <c r="B205" s="63" t="s">
        <v>42</v>
      </c>
      <c r="C205" s="62">
        <v>2020</v>
      </c>
      <c r="D205" s="62">
        <v>132</v>
      </c>
      <c r="E205" s="63" t="s">
        <v>343</v>
      </c>
      <c r="F205" s="63" t="s">
        <v>80</v>
      </c>
      <c r="G205" s="62">
        <v>57</v>
      </c>
      <c r="H205" s="62">
        <v>50</v>
      </c>
      <c r="I205" s="62">
        <v>1</v>
      </c>
      <c r="J205" s="44"/>
      <c r="K205" s="65">
        <v>174.37185155717501</v>
      </c>
      <c r="L205" s="16">
        <f t="shared" si="3"/>
        <v>93.288940583088618</v>
      </c>
    </row>
    <row r="206" spans="1:12" x14ac:dyDescent="0.35">
      <c r="A206" s="62">
        <v>979422679</v>
      </c>
      <c r="B206" s="63" t="s">
        <v>42</v>
      </c>
      <c r="C206" s="62">
        <v>2020</v>
      </c>
      <c r="D206" s="62">
        <v>132</v>
      </c>
      <c r="E206" s="63" t="s">
        <v>343</v>
      </c>
      <c r="F206" s="63" t="s">
        <v>80</v>
      </c>
      <c r="G206" s="62">
        <v>70</v>
      </c>
      <c r="H206" s="62">
        <v>80</v>
      </c>
      <c r="I206" s="62">
        <v>1</v>
      </c>
      <c r="J206" s="44"/>
      <c r="K206" s="65">
        <v>174.37185155717501</v>
      </c>
      <c r="L206" s="16">
        <f t="shared" si="3"/>
        <v>130.77888866788126</v>
      </c>
    </row>
    <row r="207" spans="1:12" x14ac:dyDescent="0.35">
      <c r="A207" s="62">
        <v>979422679</v>
      </c>
      <c r="B207" s="63" t="s">
        <v>42</v>
      </c>
      <c r="C207" s="62">
        <v>2020</v>
      </c>
      <c r="D207" s="62">
        <v>132</v>
      </c>
      <c r="E207" s="63" t="s">
        <v>343</v>
      </c>
      <c r="F207" s="63" t="s">
        <v>80</v>
      </c>
      <c r="G207" s="62">
        <v>100</v>
      </c>
      <c r="H207" s="62">
        <v>100</v>
      </c>
      <c r="I207" s="62">
        <v>12</v>
      </c>
      <c r="J207" s="44"/>
      <c r="K207" s="65">
        <v>174.37185155717501</v>
      </c>
      <c r="L207" s="16">
        <f t="shared" si="3"/>
        <v>2092.4622186861002</v>
      </c>
    </row>
    <row r="208" spans="1:12" x14ac:dyDescent="0.35">
      <c r="A208" s="62">
        <v>979422679</v>
      </c>
      <c r="B208" s="63" t="s">
        <v>42</v>
      </c>
      <c r="C208" s="62">
        <v>2020</v>
      </c>
      <c r="D208" s="62">
        <v>132</v>
      </c>
      <c r="E208" s="63" t="s">
        <v>343</v>
      </c>
      <c r="F208" s="63" t="s">
        <v>82</v>
      </c>
      <c r="G208" s="62">
        <v>100</v>
      </c>
      <c r="H208" s="62">
        <v>100</v>
      </c>
      <c r="I208" s="62">
        <v>1</v>
      </c>
      <c r="J208" s="44"/>
      <c r="K208" s="65">
        <v>184.83416265060501</v>
      </c>
      <c r="L208" s="16">
        <f t="shared" si="3"/>
        <v>184.83416265060501</v>
      </c>
    </row>
    <row r="209" spans="1:12" x14ac:dyDescent="0.35">
      <c r="A209" s="62">
        <v>979422679</v>
      </c>
      <c r="B209" s="63" t="s">
        <v>42</v>
      </c>
      <c r="C209" s="62">
        <v>2020</v>
      </c>
      <c r="D209" s="62">
        <v>132</v>
      </c>
      <c r="E209" s="63" t="s">
        <v>344</v>
      </c>
      <c r="F209" s="63" t="s">
        <v>80</v>
      </c>
      <c r="G209" s="62">
        <v>8</v>
      </c>
      <c r="H209" s="62">
        <v>8</v>
      </c>
      <c r="I209" s="62">
        <v>1</v>
      </c>
      <c r="J209" s="44"/>
      <c r="K209" s="65">
        <v>374.57657001170799</v>
      </c>
      <c r="L209" s="16">
        <f t="shared" si="3"/>
        <v>29.966125600936639</v>
      </c>
    </row>
    <row r="210" spans="1:12" x14ac:dyDescent="0.35">
      <c r="A210" s="62">
        <v>979422679</v>
      </c>
      <c r="B210" s="63" t="s">
        <v>42</v>
      </c>
      <c r="C210" s="62">
        <v>2020</v>
      </c>
      <c r="D210" s="62">
        <v>132</v>
      </c>
      <c r="E210" s="63" t="s">
        <v>344</v>
      </c>
      <c r="F210" s="63" t="s">
        <v>80</v>
      </c>
      <c r="G210" s="62">
        <v>15</v>
      </c>
      <c r="H210" s="62">
        <v>5</v>
      </c>
      <c r="I210" s="62">
        <v>1</v>
      </c>
      <c r="J210" s="44"/>
      <c r="K210" s="65">
        <v>374.57657001170799</v>
      </c>
      <c r="L210" s="16">
        <f t="shared" si="3"/>
        <v>37.457657001170801</v>
      </c>
    </row>
    <row r="211" spans="1:12" x14ac:dyDescent="0.35">
      <c r="A211" s="62">
        <v>979422679</v>
      </c>
      <c r="B211" s="63" t="s">
        <v>42</v>
      </c>
      <c r="C211" s="62">
        <v>2020</v>
      </c>
      <c r="D211" s="62">
        <v>66</v>
      </c>
      <c r="E211" s="63" t="s">
        <v>344</v>
      </c>
      <c r="F211" s="63" t="s">
        <v>80</v>
      </c>
      <c r="G211" s="62">
        <v>30</v>
      </c>
      <c r="H211" s="62">
        <v>30</v>
      </c>
      <c r="I211" s="62">
        <v>1</v>
      </c>
      <c r="J211" s="44"/>
      <c r="K211" s="65">
        <v>271.245102422272</v>
      </c>
      <c r="L211" s="16">
        <f t="shared" si="3"/>
        <v>81.373530726681594</v>
      </c>
    </row>
    <row r="212" spans="1:12" x14ac:dyDescent="0.35">
      <c r="A212" s="62">
        <v>979422679</v>
      </c>
      <c r="B212" s="63" t="s">
        <v>42</v>
      </c>
      <c r="C212" s="62">
        <v>2020</v>
      </c>
      <c r="D212" s="62">
        <v>132</v>
      </c>
      <c r="E212" s="63" t="s">
        <v>344</v>
      </c>
      <c r="F212" s="63" t="s">
        <v>80</v>
      </c>
      <c r="G212" s="62">
        <v>35</v>
      </c>
      <c r="H212" s="62">
        <v>25</v>
      </c>
      <c r="I212" s="62">
        <v>1</v>
      </c>
      <c r="J212" s="44"/>
      <c r="K212" s="65">
        <v>374.57657001170799</v>
      </c>
      <c r="L212" s="16">
        <f t="shared" si="3"/>
        <v>112.37297100351239</v>
      </c>
    </row>
    <row r="213" spans="1:12" x14ac:dyDescent="0.35">
      <c r="A213" s="62">
        <v>979422679</v>
      </c>
      <c r="B213" s="63" t="s">
        <v>42</v>
      </c>
      <c r="C213" s="62">
        <v>2020</v>
      </c>
      <c r="D213" s="62">
        <v>66</v>
      </c>
      <c r="E213" s="63" t="s">
        <v>344</v>
      </c>
      <c r="F213" s="63" t="s">
        <v>80</v>
      </c>
      <c r="G213" s="62">
        <v>40</v>
      </c>
      <c r="H213" s="62">
        <v>20</v>
      </c>
      <c r="I213" s="62">
        <v>1</v>
      </c>
      <c r="J213" s="44"/>
      <c r="K213" s="65">
        <v>271.245102422272</v>
      </c>
      <c r="L213" s="16">
        <f t="shared" si="3"/>
        <v>81.373530726681608</v>
      </c>
    </row>
    <row r="214" spans="1:12" x14ac:dyDescent="0.35">
      <c r="A214" s="62">
        <v>979422679</v>
      </c>
      <c r="B214" s="63" t="s">
        <v>42</v>
      </c>
      <c r="C214" s="62">
        <v>2020</v>
      </c>
      <c r="D214" s="62">
        <v>132</v>
      </c>
      <c r="E214" s="63" t="s">
        <v>344</v>
      </c>
      <c r="F214" s="63" t="s">
        <v>80</v>
      </c>
      <c r="G214" s="62">
        <v>45</v>
      </c>
      <c r="H214" s="62">
        <v>25</v>
      </c>
      <c r="I214" s="62">
        <v>1</v>
      </c>
      <c r="J214" s="44"/>
      <c r="K214" s="65">
        <v>374.57657001170799</v>
      </c>
      <c r="L214" s="16">
        <f t="shared" si="3"/>
        <v>131.10179950409778</v>
      </c>
    </row>
    <row r="215" spans="1:12" x14ac:dyDescent="0.35">
      <c r="A215" s="62">
        <v>979422679</v>
      </c>
      <c r="B215" s="63" t="s">
        <v>42</v>
      </c>
      <c r="C215" s="62">
        <v>2020</v>
      </c>
      <c r="D215" s="62">
        <v>132</v>
      </c>
      <c r="E215" s="63" t="s">
        <v>344</v>
      </c>
      <c r="F215" s="63" t="s">
        <v>80</v>
      </c>
      <c r="G215" s="62">
        <v>55</v>
      </c>
      <c r="H215" s="62">
        <v>30</v>
      </c>
      <c r="I215" s="62">
        <v>1</v>
      </c>
      <c r="J215" s="44"/>
      <c r="K215" s="65">
        <v>374.57657001170799</v>
      </c>
      <c r="L215" s="16">
        <f t="shared" si="3"/>
        <v>159.1950422549759</v>
      </c>
    </row>
    <row r="216" spans="1:12" x14ac:dyDescent="0.35">
      <c r="A216" s="62">
        <v>979422679</v>
      </c>
      <c r="B216" s="63" t="s">
        <v>42</v>
      </c>
      <c r="C216" s="62">
        <v>2020</v>
      </c>
      <c r="D216" s="62">
        <v>132</v>
      </c>
      <c r="E216" s="63" t="s">
        <v>344</v>
      </c>
      <c r="F216" s="63" t="s">
        <v>80</v>
      </c>
      <c r="G216" s="62">
        <v>55</v>
      </c>
      <c r="H216" s="62">
        <v>40</v>
      </c>
      <c r="I216" s="62">
        <v>1</v>
      </c>
      <c r="J216" s="44"/>
      <c r="K216" s="65">
        <v>374.57657001170799</v>
      </c>
      <c r="L216" s="16">
        <f t="shared" si="3"/>
        <v>177.9238707555613</v>
      </c>
    </row>
    <row r="217" spans="1:12" x14ac:dyDescent="0.35">
      <c r="A217" s="62">
        <v>979422679</v>
      </c>
      <c r="B217" s="63" t="s">
        <v>42</v>
      </c>
      <c r="C217" s="62">
        <v>2020</v>
      </c>
      <c r="D217" s="62">
        <v>132</v>
      </c>
      <c r="E217" s="63" t="s">
        <v>344</v>
      </c>
      <c r="F217" s="63" t="s">
        <v>80</v>
      </c>
      <c r="G217" s="62">
        <v>60</v>
      </c>
      <c r="H217" s="62">
        <v>70</v>
      </c>
      <c r="I217" s="62">
        <v>1</v>
      </c>
      <c r="J217" s="44"/>
      <c r="K217" s="65">
        <v>374.57657001170799</v>
      </c>
      <c r="L217" s="16">
        <f t="shared" si="3"/>
        <v>243.47477050761015</v>
      </c>
    </row>
    <row r="218" spans="1:12" x14ac:dyDescent="0.35">
      <c r="A218" s="62">
        <v>979422679</v>
      </c>
      <c r="B218" s="63" t="s">
        <v>42</v>
      </c>
      <c r="C218" s="62">
        <v>2020</v>
      </c>
      <c r="D218" s="62">
        <v>132</v>
      </c>
      <c r="E218" s="63" t="s">
        <v>344</v>
      </c>
      <c r="F218" s="63" t="s">
        <v>80</v>
      </c>
      <c r="G218" s="62">
        <v>75</v>
      </c>
      <c r="H218" s="62">
        <v>75</v>
      </c>
      <c r="I218" s="62">
        <v>1</v>
      </c>
      <c r="J218" s="44"/>
      <c r="K218" s="65">
        <v>374.57657001170799</v>
      </c>
      <c r="L218" s="16">
        <f t="shared" si="3"/>
        <v>280.93242750878096</v>
      </c>
    </row>
    <row r="219" spans="1:12" x14ac:dyDescent="0.35">
      <c r="A219" s="62">
        <v>979422679</v>
      </c>
      <c r="B219" s="63" t="s">
        <v>42</v>
      </c>
      <c r="C219" s="62">
        <v>2020</v>
      </c>
      <c r="D219" s="62">
        <v>132</v>
      </c>
      <c r="E219" s="63" t="s">
        <v>344</v>
      </c>
      <c r="F219" s="63" t="s">
        <v>80</v>
      </c>
      <c r="G219" s="62">
        <v>90</v>
      </c>
      <c r="H219" s="62">
        <v>70</v>
      </c>
      <c r="I219" s="62">
        <v>1</v>
      </c>
      <c r="J219" s="44"/>
      <c r="K219" s="65">
        <v>374.57657001170799</v>
      </c>
      <c r="L219" s="16">
        <f t="shared" si="3"/>
        <v>299.66125600936641</v>
      </c>
    </row>
    <row r="220" spans="1:12" x14ac:dyDescent="0.35">
      <c r="A220" s="62">
        <v>979422679</v>
      </c>
      <c r="B220" s="63" t="s">
        <v>42</v>
      </c>
      <c r="C220" s="62">
        <v>2020</v>
      </c>
      <c r="D220" s="62">
        <v>66</v>
      </c>
      <c r="E220" s="63" t="s">
        <v>344</v>
      </c>
      <c r="F220" s="63" t="s">
        <v>80</v>
      </c>
      <c r="G220" s="62">
        <v>100</v>
      </c>
      <c r="H220" s="62">
        <v>100</v>
      </c>
      <c r="I220" s="62">
        <v>5</v>
      </c>
      <c r="J220" s="44"/>
      <c r="K220" s="65">
        <v>271.245102422272</v>
      </c>
      <c r="L220" s="16">
        <f t="shared" si="3"/>
        <v>1356.2255121113599</v>
      </c>
    </row>
    <row r="221" spans="1:12" x14ac:dyDescent="0.35">
      <c r="A221" s="62">
        <v>979422679</v>
      </c>
      <c r="B221" s="63" t="s">
        <v>42</v>
      </c>
      <c r="C221" s="62">
        <v>2020</v>
      </c>
      <c r="D221" s="62">
        <v>132</v>
      </c>
      <c r="E221" s="63" t="s">
        <v>344</v>
      </c>
      <c r="F221" s="63" t="s">
        <v>80</v>
      </c>
      <c r="G221" s="62">
        <v>100</v>
      </c>
      <c r="H221" s="62">
        <v>100</v>
      </c>
      <c r="I221" s="62">
        <v>10</v>
      </c>
      <c r="J221" s="44"/>
      <c r="K221" s="65">
        <v>374.57657001170799</v>
      </c>
      <c r="L221" s="16">
        <f t="shared" si="3"/>
        <v>3745.7657001170801</v>
      </c>
    </row>
    <row r="222" spans="1:12" x14ac:dyDescent="0.35">
      <c r="A222" s="62">
        <v>979422679</v>
      </c>
      <c r="B222" s="63" t="s">
        <v>42</v>
      </c>
      <c r="C222" s="62">
        <v>2020</v>
      </c>
      <c r="D222" s="62">
        <v>132</v>
      </c>
      <c r="E222" s="63" t="s">
        <v>344</v>
      </c>
      <c r="F222" s="63" t="s">
        <v>82</v>
      </c>
      <c r="G222" s="62">
        <v>13</v>
      </c>
      <c r="H222" s="62">
        <v>10</v>
      </c>
      <c r="I222" s="62">
        <v>1</v>
      </c>
      <c r="J222" s="44"/>
      <c r="K222" s="65">
        <v>397.05116421241098</v>
      </c>
      <c r="L222" s="16">
        <f t="shared" si="3"/>
        <v>45.660883884427264</v>
      </c>
    </row>
    <row r="223" spans="1:12" x14ac:dyDescent="0.35">
      <c r="A223" s="62">
        <v>979422679</v>
      </c>
      <c r="B223" s="63" t="s">
        <v>42</v>
      </c>
      <c r="C223" s="62">
        <v>2020</v>
      </c>
      <c r="D223" s="62">
        <v>66</v>
      </c>
      <c r="E223" s="63" t="s">
        <v>344</v>
      </c>
      <c r="F223" s="63" t="s">
        <v>82</v>
      </c>
      <c r="G223" s="62">
        <v>25</v>
      </c>
      <c r="H223" s="62">
        <v>10</v>
      </c>
      <c r="I223" s="62">
        <v>1</v>
      </c>
      <c r="J223" s="44"/>
      <c r="K223" s="65">
        <v>287.51980856760798</v>
      </c>
      <c r="L223" s="16">
        <f t="shared" si="3"/>
        <v>50.315966499331395</v>
      </c>
    </row>
    <row r="224" spans="1:12" x14ac:dyDescent="0.35">
      <c r="A224" s="62">
        <v>979422679</v>
      </c>
      <c r="B224" s="63" t="s">
        <v>42</v>
      </c>
      <c r="C224" s="62">
        <v>2020</v>
      </c>
      <c r="D224" s="62">
        <v>132</v>
      </c>
      <c r="E224" s="63" t="s">
        <v>344</v>
      </c>
      <c r="F224" s="63" t="s">
        <v>82</v>
      </c>
      <c r="G224" s="62">
        <v>25</v>
      </c>
      <c r="H224" s="62">
        <v>20</v>
      </c>
      <c r="I224" s="62">
        <v>1</v>
      </c>
      <c r="J224" s="44"/>
      <c r="K224" s="65">
        <v>397.05116421241098</v>
      </c>
      <c r="L224" s="16">
        <f t="shared" si="3"/>
        <v>89.336511947792474</v>
      </c>
    </row>
    <row r="225" spans="1:12" x14ac:dyDescent="0.35">
      <c r="A225" s="62">
        <v>979422679</v>
      </c>
      <c r="B225" s="63" t="s">
        <v>42</v>
      </c>
      <c r="C225" s="62">
        <v>2020</v>
      </c>
      <c r="D225" s="62">
        <v>132</v>
      </c>
      <c r="E225" s="63" t="s">
        <v>344</v>
      </c>
      <c r="F225" s="63" t="s">
        <v>82</v>
      </c>
      <c r="G225" s="62">
        <v>35</v>
      </c>
      <c r="H225" s="62">
        <v>20</v>
      </c>
      <c r="I225" s="62">
        <v>1</v>
      </c>
      <c r="J225" s="44"/>
      <c r="K225" s="65">
        <v>397.05116421241098</v>
      </c>
      <c r="L225" s="16">
        <f t="shared" si="3"/>
        <v>109.18907015841303</v>
      </c>
    </row>
    <row r="226" spans="1:12" x14ac:dyDescent="0.35">
      <c r="A226" s="62">
        <v>979422679</v>
      </c>
      <c r="B226" s="63" t="s">
        <v>42</v>
      </c>
      <c r="C226" s="62">
        <v>2020</v>
      </c>
      <c r="D226" s="62">
        <v>132</v>
      </c>
      <c r="E226" s="63" t="s">
        <v>344</v>
      </c>
      <c r="F226" s="63" t="s">
        <v>82</v>
      </c>
      <c r="G226" s="62">
        <v>50</v>
      </c>
      <c r="H226" s="62">
        <v>30</v>
      </c>
      <c r="I226" s="62">
        <v>1</v>
      </c>
      <c r="J226" s="44"/>
      <c r="K226" s="65">
        <v>397.05116421241098</v>
      </c>
      <c r="L226" s="16">
        <f t="shared" si="3"/>
        <v>158.8204656849644</v>
      </c>
    </row>
    <row r="227" spans="1:12" x14ac:dyDescent="0.35">
      <c r="A227" s="62">
        <v>979422679</v>
      </c>
      <c r="B227" s="63" t="s">
        <v>42</v>
      </c>
      <c r="C227" s="62">
        <v>2020</v>
      </c>
      <c r="D227" s="62">
        <v>132</v>
      </c>
      <c r="E227" s="63" t="s">
        <v>344</v>
      </c>
      <c r="F227" s="63" t="s">
        <v>82</v>
      </c>
      <c r="G227" s="62">
        <v>55</v>
      </c>
      <c r="H227" s="62">
        <v>50</v>
      </c>
      <c r="I227" s="62">
        <v>1</v>
      </c>
      <c r="J227" s="44"/>
      <c r="K227" s="65">
        <v>397.05116421241098</v>
      </c>
      <c r="L227" s="16">
        <f t="shared" si="3"/>
        <v>208.45186121151576</v>
      </c>
    </row>
    <row r="228" spans="1:12" x14ac:dyDescent="0.35">
      <c r="A228" s="62">
        <v>979422679</v>
      </c>
      <c r="B228" s="63" t="s">
        <v>42</v>
      </c>
      <c r="C228" s="62">
        <v>2020</v>
      </c>
      <c r="D228" s="62">
        <v>132</v>
      </c>
      <c r="E228" s="63" t="s">
        <v>344</v>
      </c>
      <c r="F228" s="63" t="s">
        <v>82</v>
      </c>
      <c r="G228" s="62">
        <v>70</v>
      </c>
      <c r="H228" s="62">
        <v>80</v>
      </c>
      <c r="I228" s="62">
        <v>1</v>
      </c>
      <c r="J228" s="44"/>
      <c r="K228" s="65">
        <v>397.05116421241098</v>
      </c>
      <c r="L228" s="16">
        <f t="shared" si="3"/>
        <v>297.78837315930821</v>
      </c>
    </row>
    <row r="229" spans="1:12" x14ac:dyDescent="0.35">
      <c r="A229" s="62">
        <v>979422679</v>
      </c>
      <c r="B229" s="63" t="s">
        <v>42</v>
      </c>
      <c r="C229" s="62">
        <v>2020</v>
      </c>
      <c r="D229" s="62">
        <v>132</v>
      </c>
      <c r="E229" s="63" t="s">
        <v>344</v>
      </c>
      <c r="F229" s="63" t="s">
        <v>82</v>
      </c>
      <c r="G229" s="62">
        <v>75</v>
      </c>
      <c r="H229" s="62">
        <v>60</v>
      </c>
      <c r="I229" s="62">
        <v>1</v>
      </c>
      <c r="J229" s="44"/>
      <c r="K229" s="65">
        <v>397.05116421241098</v>
      </c>
      <c r="L229" s="16">
        <f t="shared" si="3"/>
        <v>268.00953584337742</v>
      </c>
    </row>
    <row r="230" spans="1:12" x14ac:dyDescent="0.35">
      <c r="A230" s="62">
        <v>979422679</v>
      </c>
      <c r="B230" s="63" t="s">
        <v>42</v>
      </c>
      <c r="C230" s="62">
        <v>2020</v>
      </c>
      <c r="D230" s="62">
        <v>132</v>
      </c>
      <c r="E230" s="63" t="s">
        <v>344</v>
      </c>
      <c r="F230" s="63" t="s">
        <v>82</v>
      </c>
      <c r="G230" s="62">
        <v>80</v>
      </c>
      <c r="H230" s="62">
        <v>90</v>
      </c>
      <c r="I230" s="62">
        <v>1</v>
      </c>
      <c r="J230" s="44"/>
      <c r="K230" s="65">
        <v>397.05116421241098</v>
      </c>
      <c r="L230" s="16">
        <f t="shared" si="3"/>
        <v>337.49348958054935</v>
      </c>
    </row>
    <row r="231" spans="1:12" x14ac:dyDescent="0.35">
      <c r="A231" s="62">
        <v>979422679</v>
      </c>
      <c r="B231" s="63" t="s">
        <v>42</v>
      </c>
      <c r="C231" s="62">
        <v>2020</v>
      </c>
      <c r="D231" s="62">
        <v>132</v>
      </c>
      <c r="E231" s="63" t="s">
        <v>344</v>
      </c>
      <c r="F231" s="63" t="s">
        <v>82</v>
      </c>
      <c r="G231" s="62">
        <v>95</v>
      </c>
      <c r="H231" s="62">
        <v>80</v>
      </c>
      <c r="I231" s="62">
        <v>1</v>
      </c>
      <c r="J231" s="44"/>
      <c r="K231" s="65">
        <v>397.05116421241098</v>
      </c>
      <c r="L231" s="16">
        <f t="shared" si="3"/>
        <v>347.41976868585959</v>
      </c>
    </row>
    <row r="232" spans="1:12" x14ac:dyDescent="0.35">
      <c r="A232" s="62">
        <v>979422679</v>
      </c>
      <c r="B232" s="63" t="s">
        <v>42</v>
      </c>
      <c r="C232" s="62">
        <v>2020</v>
      </c>
      <c r="D232" s="62">
        <v>66</v>
      </c>
      <c r="E232" s="63" t="s">
        <v>344</v>
      </c>
      <c r="F232" s="63" t="s">
        <v>82</v>
      </c>
      <c r="G232" s="62">
        <v>100</v>
      </c>
      <c r="H232" s="62">
        <v>100</v>
      </c>
      <c r="I232" s="62">
        <v>3</v>
      </c>
      <c r="J232" s="44"/>
      <c r="K232" s="65">
        <v>287.51980856760798</v>
      </c>
      <c r="L232" s="16">
        <f t="shared" si="3"/>
        <v>862.559425702824</v>
      </c>
    </row>
    <row r="233" spans="1:12" x14ac:dyDescent="0.35">
      <c r="A233" s="62">
        <v>979422679</v>
      </c>
      <c r="B233" s="63" t="s">
        <v>42</v>
      </c>
      <c r="C233" s="62">
        <v>2020</v>
      </c>
      <c r="D233" s="62">
        <v>132</v>
      </c>
      <c r="E233" s="63" t="s">
        <v>344</v>
      </c>
      <c r="F233" s="63" t="s">
        <v>82</v>
      </c>
      <c r="G233" s="62">
        <v>100</v>
      </c>
      <c r="H233" s="62">
        <v>100</v>
      </c>
      <c r="I233" s="62">
        <v>33</v>
      </c>
      <c r="J233" s="44"/>
      <c r="K233" s="65">
        <v>397.05116421241098</v>
      </c>
      <c r="L233" s="16">
        <f t="shared" si="3"/>
        <v>13102.688419009562</v>
      </c>
    </row>
    <row r="234" spans="1:12" x14ac:dyDescent="0.35">
      <c r="A234" s="62">
        <v>916069634</v>
      </c>
      <c r="B234" s="63" t="s">
        <v>43</v>
      </c>
      <c r="C234" s="62">
        <v>2020</v>
      </c>
      <c r="D234" s="62">
        <v>66</v>
      </c>
      <c r="E234" s="63" t="s">
        <v>343</v>
      </c>
      <c r="F234" s="63" t="s">
        <v>80</v>
      </c>
      <c r="G234" s="62">
        <v>100</v>
      </c>
      <c r="H234" s="62">
        <v>100</v>
      </c>
      <c r="I234" s="62">
        <v>1</v>
      </c>
      <c r="J234" s="44"/>
      <c r="K234" s="65">
        <v>135.622551211136</v>
      </c>
      <c r="L234" s="16">
        <f t="shared" si="3"/>
        <v>135.622551211136</v>
      </c>
    </row>
    <row r="235" spans="1:12" x14ac:dyDescent="0.35">
      <c r="A235" s="62">
        <v>916069634</v>
      </c>
      <c r="B235" s="63" t="s">
        <v>43</v>
      </c>
      <c r="C235" s="62">
        <v>2020</v>
      </c>
      <c r="D235" s="62">
        <v>66</v>
      </c>
      <c r="E235" s="63" t="s">
        <v>344</v>
      </c>
      <c r="F235" s="63" t="s">
        <v>80</v>
      </c>
      <c r="G235" s="62">
        <v>100</v>
      </c>
      <c r="H235" s="62">
        <v>100</v>
      </c>
      <c r="I235" s="62">
        <v>2</v>
      </c>
      <c r="J235" s="44"/>
      <c r="K235" s="65">
        <v>271.245102422272</v>
      </c>
      <c r="L235" s="16">
        <f t="shared" si="3"/>
        <v>542.490204844544</v>
      </c>
    </row>
    <row r="236" spans="1:12" x14ac:dyDescent="0.35">
      <c r="A236" s="62">
        <v>916069634</v>
      </c>
      <c r="B236" s="63" t="s">
        <v>43</v>
      </c>
      <c r="C236" s="62">
        <v>2020</v>
      </c>
      <c r="D236" s="62">
        <v>132</v>
      </c>
      <c r="E236" s="63" t="s">
        <v>344</v>
      </c>
      <c r="F236" s="63" t="s">
        <v>80</v>
      </c>
      <c r="G236" s="62">
        <v>100</v>
      </c>
      <c r="H236" s="62">
        <v>100</v>
      </c>
      <c r="I236" s="62">
        <v>3</v>
      </c>
      <c r="J236" s="44"/>
      <c r="K236" s="65">
        <v>374.57657001170799</v>
      </c>
      <c r="L236" s="16">
        <f t="shared" si="3"/>
        <v>1123.7297100351238</v>
      </c>
    </row>
    <row r="237" spans="1:12" x14ac:dyDescent="0.35">
      <c r="A237" s="62">
        <v>916069634</v>
      </c>
      <c r="B237" s="63" t="s">
        <v>43</v>
      </c>
      <c r="C237" s="62">
        <v>2020</v>
      </c>
      <c r="D237" s="62">
        <v>66</v>
      </c>
      <c r="E237" s="63" t="s">
        <v>344</v>
      </c>
      <c r="F237" s="63" t="s">
        <v>82</v>
      </c>
      <c r="G237" s="62">
        <v>50</v>
      </c>
      <c r="H237" s="62">
        <v>100</v>
      </c>
      <c r="I237" s="62">
        <v>1</v>
      </c>
      <c r="J237" s="44"/>
      <c r="K237" s="65">
        <v>287.51980856760798</v>
      </c>
      <c r="L237" s="16">
        <f t="shared" si="3"/>
        <v>215.639856425706</v>
      </c>
    </row>
    <row r="238" spans="1:12" x14ac:dyDescent="0.35">
      <c r="A238" s="62">
        <v>916069634</v>
      </c>
      <c r="B238" s="63" t="s">
        <v>43</v>
      </c>
      <c r="C238" s="62">
        <v>2020</v>
      </c>
      <c r="D238" s="62">
        <v>66</v>
      </c>
      <c r="E238" s="63" t="s">
        <v>344</v>
      </c>
      <c r="F238" s="63" t="s">
        <v>82</v>
      </c>
      <c r="G238" s="62">
        <v>100</v>
      </c>
      <c r="H238" s="62">
        <v>100</v>
      </c>
      <c r="I238" s="62">
        <v>3</v>
      </c>
      <c r="J238" s="44"/>
      <c r="K238" s="65">
        <v>287.51980856760798</v>
      </c>
      <c r="L238" s="16">
        <f t="shared" si="3"/>
        <v>862.559425702824</v>
      </c>
    </row>
    <row r="239" spans="1:12" x14ac:dyDescent="0.35">
      <c r="A239" s="62">
        <v>985294836</v>
      </c>
      <c r="B239" s="63" t="s">
        <v>44</v>
      </c>
      <c r="C239" s="62">
        <v>2020</v>
      </c>
      <c r="D239" s="62">
        <v>66</v>
      </c>
      <c r="E239" s="63" t="s">
        <v>344</v>
      </c>
      <c r="F239" s="63" t="s">
        <v>80</v>
      </c>
      <c r="G239" s="62">
        <v>100</v>
      </c>
      <c r="H239" s="62">
        <v>100</v>
      </c>
      <c r="I239" s="62">
        <v>1</v>
      </c>
      <c r="J239" s="44"/>
      <c r="K239" s="65">
        <v>271.245102422272</v>
      </c>
      <c r="L239" s="16">
        <f t="shared" si="3"/>
        <v>271.245102422272</v>
      </c>
    </row>
    <row r="240" spans="1:12" x14ac:dyDescent="0.35">
      <c r="A240" s="62">
        <v>985294836</v>
      </c>
      <c r="B240" s="63" t="s">
        <v>44</v>
      </c>
      <c r="C240" s="62">
        <v>2020</v>
      </c>
      <c r="D240" s="62">
        <v>66</v>
      </c>
      <c r="E240" s="63" t="s">
        <v>344</v>
      </c>
      <c r="F240" s="63" t="s">
        <v>82</v>
      </c>
      <c r="G240" s="62">
        <v>100</v>
      </c>
      <c r="H240" s="62">
        <v>100</v>
      </c>
      <c r="I240" s="62">
        <v>2</v>
      </c>
      <c r="J240" s="44"/>
      <c r="K240" s="65">
        <v>287.51980856760798</v>
      </c>
      <c r="L240" s="16">
        <f t="shared" si="3"/>
        <v>575.03961713521596</v>
      </c>
    </row>
    <row r="241" spans="1:12" x14ac:dyDescent="0.35">
      <c r="A241" s="62">
        <v>987059729</v>
      </c>
      <c r="B241" s="63" t="s">
        <v>63</v>
      </c>
      <c r="C241" s="62">
        <v>2020</v>
      </c>
      <c r="D241" s="62">
        <v>132</v>
      </c>
      <c r="E241" s="63" t="s">
        <v>343</v>
      </c>
      <c r="F241" s="63" t="s">
        <v>80</v>
      </c>
      <c r="G241" s="62">
        <v>100</v>
      </c>
      <c r="H241" s="62">
        <v>100</v>
      </c>
      <c r="I241" s="62">
        <v>1</v>
      </c>
      <c r="J241" s="44"/>
      <c r="K241" s="65">
        <v>174.37185155717501</v>
      </c>
      <c r="L241" s="16">
        <f t="shared" si="3"/>
        <v>174.37185155717501</v>
      </c>
    </row>
    <row r="242" spans="1:12" x14ac:dyDescent="0.35">
      <c r="A242" s="62">
        <v>962986633</v>
      </c>
      <c r="B242" s="63" t="s">
        <v>45</v>
      </c>
      <c r="C242" s="62">
        <v>2020</v>
      </c>
      <c r="D242" s="62">
        <v>132</v>
      </c>
      <c r="E242" s="63" t="s">
        <v>343</v>
      </c>
      <c r="F242" s="63" t="s">
        <v>80</v>
      </c>
      <c r="G242" s="62">
        <v>0</v>
      </c>
      <c r="H242" s="62">
        <v>0</v>
      </c>
      <c r="I242" s="62">
        <v>2</v>
      </c>
      <c r="J242" s="44"/>
      <c r="K242" s="65">
        <v>174.37185155717501</v>
      </c>
      <c r="L242" s="16">
        <f t="shared" si="3"/>
        <v>0</v>
      </c>
    </row>
    <row r="243" spans="1:12" x14ac:dyDescent="0.35">
      <c r="A243" s="62">
        <v>962986633</v>
      </c>
      <c r="B243" s="63" t="s">
        <v>45</v>
      </c>
      <c r="C243" s="62">
        <v>2020</v>
      </c>
      <c r="D243" s="62">
        <v>300</v>
      </c>
      <c r="E243" s="63" t="s">
        <v>343</v>
      </c>
      <c r="F243" s="63" t="s">
        <v>80</v>
      </c>
      <c r="G243" s="62">
        <v>0</v>
      </c>
      <c r="H243" s="62">
        <v>0</v>
      </c>
      <c r="I243" s="62">
        <v>2</v>
      </c>
      <c r="J243" s="44"/>
      <c r="K243" s="65">
        <v>390.86357046869898</v>
      </c>
      <c r="L243" s="16">
        <f t="shared" si="3"/>
        <v>0</v>
      </c>
    </row>
    <row r="244" spans="1:12" x14ac:dyDescent="0.35">
      <c r="A244" s="62">
        <v>962986633</v>
      </c>
      <c r="B244" s="63" t="s">
        <v>45</v>
      </c>
      <c r="C244" s="62">
        <v>2020</v>
      </c>
      <c r="D244" s="62">
        <v>300</v>
      </c>
      <c r="E244" s="63" t="s">
        <v>343</v>
      </c>
      <c r="F244" s="63" t="s">
        <v>82</v>
      </c>
      <c r="G244" s="62">
        <v>0</v>
      </c>
      <c r="H244" s="62">
        <v>0</v>
      </c>
      <c r="I244" s="62">
        <v>2</v>
      </c>
      <c r="J244" s="44"/>
      <c r="K244" s="65">
        <v>414.31538469682101</v>
      </c>
      <c r="L244" s="16">
        <f t="shared" si="3"/>
        <v>0</v>
      </c>
    </row>
    <row r="245" spans="1:12" x14ac:dyDescent="0.35">
      <c r="A245" s="62">
        <v>962986633</v>
      </c>
      <c r="B245" s="63" t="s">
        <v>45</v>
      </c>
      <c r="C245" s="62">
        <v>2020</v>
      </c>
      <c r="D245" s="62">
        <v>24</v>
      </c>
      <c r="E245" s="63" t="s">
        <v>344</v>
      </c>
      <c r="F245" s="63" t="s">
        <v>80</v>
      </c>
      <c r="G245" s="62">
        <v>0</v>
      </c>
      <c r="H245" s="62">
        <v>0</v>
      </c>
      <c r="I245" s="62">
        <v>1</v>
      </c>
      <c r="J245" s="44"/>
      <c r="K245" s="65">
        <v>135.622551211136</v>
      </c>
      <c r="L245" s="16">
        <f t="shared" si="3"/>
        <v>0</v>
      </c>
    </row>
    <row r="246" spans="1:12" x14ac:dyDescent="0.35">
      <c r="A246" s="62">
        <v>962986633</v>
      </c>
      <c r="B246" s="63" t="s">
        <v>45</v>
      </c>
      <c r="C246" s="62">
        <v>2020</v>
      </c>
      <c r="D246" s="62">
        <v>66</v>
      </c>
      <c r="E246" s="63" t="s">
        <v>344</v>
      </c>
      <c r="F246" s="63" t="s">
        <v>80</v>
      </c>
      <c r="G246" s="62">
        <v>0</v>
      </c>
      <c r="H246" s="62">
        <v>0</v>
      </c>
      <c r="I246" s="62">
        <v>2</v>
      </c>
      <c r="J246" s="44"/>
      <c r="K246" s="65">
        <v>271.245102422272</v>
      </c>
      <c r="L246" s="16">
        <f t="shared" si="3"/>
        <v>0</v>
      </c>
    </row>
    <row r="247" spans="1:12" x14ac:dyDescent="0.35">
      <c r="A247" s="62">
        <v>962986633</v>
      </c>
      <c r="B247" s="63" t="s">
        <v>45</v>
      </c>
      <c r="C247" s="62">
        <v>2020</v>
      </c>
      <c r="D247" s="62">
        <v>132</v>
      </c>
      <c r="E247" s="63" t="s">
        <v>344</v>
      </c>
      <c r="F247" s="63" t="s">
        <v>80</v>
      </c>
      <c r="G247" s="62">
        <v>0</v>
      </c>
      <c r="H247" s="62">
        <v>0</v>
      </c>
      <c r="I247" s="62">
        <v>19</v>
      </c>
      <c r="J247" s="44"/>
      <c r="K247" s="65">
        <v>374.57657001170799</v>
      </c>
      <c r="L247" s="16">
        <f t="shared" si="3"/>
        <v>0</v>
      </c>
    </row>
    <row r="248" spans="1:12" x14ac:dyDescent="0.35">
      <c r="A248" s="62">
        <v>962986633</v>
      </c>
      <c r="B248" s="63" t="s">
        <v>45</v>
      </c>
      <c r="C248" s="62">
        <v>2020</v>
      </c>
      <c r="D248" s="62">
        <v>300</v>
      </c>
      <c r="E248" s="63" t="s">
        <v>344</v>
      </c>
      <c r="F248" s="63" t="s">
        <v>80</v>
      </c>
      <c r="G248" s="62">
        <v>0</v>
      </c>
      <c r="H248" s="62">
        <v>0</v>
      </c>
      <c r="I248" s="62">
        <v>14</v>
      </c>
      <c r="J248" s="44"/>
      <c r="K248" s="65">
        <v>839.63285508090803</v>
      </c>
      <c r="L248" s="16">
        <f t="shared" si="3"/>
        <v>0</v>
      </c>
    </row>
    <row r="249" spans="1:12" x14ac:dyDescent="0.35">
      <c r="A249" s="62">
        <v>962986633</v>
      </c>
      <c r="B249" s="63" t="s">
        <v>45</v>
      </c>
      <c r="C249" s="62">
        <v>2020</v>
      </c>
      <c r="D249" s="62">
        <v>420</v>
      </c>
      <c r="E249" s="63" t="s">
        <v>344</v>
      </c>
      <c r="F249" s="63" t="s">
        <v>80</v>
      </c>
      <c r="G249" s="62">
        <v>0</v>
      </c>
      <c r="H249" s="62">
        <v>0</v>
      </c>
      <c r="I249" s="62">
        <v>11</v>
      </c>
      <c r="J249" s="44"/>
      <c r="K249" s="65">
        <v>839.63285508090803</v>
      </c>
      <c r="L249" s="16">
        <f t="shared" si="3"/>
        <v>0</v>
      </c>
    </row>
    <row r="250" spans="1:12" x14ac:dyDescent="0.35">
      <c r="A250" s="62">
        <v>962986633</v>
      </c>
      <c r="B250" s="63" t="s">
        <v>45</v>
      </c>
      <c r="C250" s="62">
        <v>2020</v>
      </c>
      <c r="D250" s="62">
        <v>300</v>
      </c>
      <c r="E250" s="63" t="s">
        <v>344</v>
      </c>
      <c r="F250" s="63" t="s">
        <v>80</v>
      </c>
      <c r="G250" s="62">
        <v>100</v>
      </c>
      <c r="H250" s="62">
        <v>100</v>
      </c>
      <c r="I250" s="62">
        <v>1</v>
      </c>
      <c r="J250" s="44"/>
      <c r="K250" s="65">
        <v>839.63285508090803</v>
      </c>
      <c r="L250" s="16">
        <f t="shared" si="3"/>
        <v>839.63285508090803</v>
      </c>
    </row>
    <row r="251" spans="1:12" x14ac:dyDescent="0.35">
      <c r="A251" s="62">
        <v>962986633</v>
      </c>
      <c r="B251" s="63" t="s">
        <v>45</v>
      </c>
      <c r="C251" s="62">
        <v>2020</v>
      </c>
      <c r="D251" s="62">
        <v>132</v>
      </c>
      <c r="E251" s="63" t="s">
        <v>344</v>
      </c>
      <c r="F251" s="63" t="s">
        <v>82</v>
      </c>
      <c r="G251" s="62">
        <v>0</v>
      </c>
      <c r="H251" s="62">
        <v>0</v>
      </c>
      <c r="I251" s="62">
        <v>2</v>
      </c>
      <c r="J251" s="44"/>
      <c r="K251" s="65">
        <v>397.05116421241098</v>
      </c>
      <c r="L251" s="16">
        <f t="shared" si="3"/>
        <v>0</v>
      </c>
    </row>
    <row r="252" spans="1:12" x14ac:dyDescent="0.35">
      <c r="A252" s="62">
        <v>962986633</v>
      </c>
      <c r="B252" s="63" t="s">
        <v>45</v>
      </c>
      <c r="C252" s="62">
        <v>2020</v>
      </c>
      <c r="D252" s="62">
        <v>300</v>
      </c>
      <c r="E252" s="63" t="s">
        <v>344</v>
      </c>
      <c r="F252" s="63" t="s">
        <v>82</v>
      </c>
      <c r="G252" s="62">
        <v>0</v>
      </c>
      <c r="H252" s="62">
        <v>0</v>
      </c>
      <c r="I252" s="62">
        <v>6</v>
      </c>
      <c r="J252" s="44"/>
      <c r="K252" s="65">
        <v>890.01082638576304</v>
      </c>
      <c r="L252" s="16">
        <f t="shared" si="3"/>
        <v>0</v>
      </c>
    </row>
    <row r="253" spans="1:12" x14ac:dyDescent="0.35">
      <c r="A253" s="62">
        <v>962986633</v>
      </c>
      <c r="B253" s="63" t="s">
        <v>45</v>
      </c>
      <c r="C253" s="62">
        <v>2020</v>
      </c>
      <c r="D253" s="62">
        <v>420</v>
      </c>
      <c r="E253" s="63" t="s">
        <v>344</v>
      </c>
      <c r="F253" s="63" t="s">
        <v>82</v>
      </c>
      <c r="G253" s="62">
        <v>0</v>
      </c>
      <c r="H253" s="62">
        <v>0</v>
      </c>
      <c r="I253" s="62">
        <v>4</v>
      </c>
      <c r="J253" s="44"/>
      <c r="K253" s="65">
        <v>890.01082638576304</v>
      </c>
      <c r="L253" s="16">
        <f t="shared" si="3"/>
        <v>0</v>
      </c>
    </row>
    <row r="254" spans="1:12" x14ac:dyDescent="0.35">
      <c r="A254" s="62">
        <v>923819177</v>
      </c>
      <c r="B254" s="63" t="s">
        <v>386</v>
      </c>
      <c r="C254" s="62">
        <v>2020</v>
      </c>
      <c r="D254" s="62">
        <v>24</v>
      </c>
      <c r="E254" s="63" t="s">
        <v>344</v>
      </c>
      <c r="F254" s="63" t="s">
        <v>80</v>
      </c>
      <c r="G254" s="62">
        <v>100</v>
      </c>
      <c r="H254" s="62">
        <v>100</v>
      </c>
      <c r="I254" s="62">
        <v>1</v>
      </c>
      <c r="J254" s="44"/>
      <c r="K254" s="65">
        <v>135.622551211136</v>
      </c>
      <c r="L254" s="16">
        <f t="shared" si="3"/>
        <v>135.622551211136</v>
      </c>
    </row>
    <row r="255" spans="1:12" x14ac:dyDescent="0.35">
      <c r="A255" s="62">
        <v>923819177</v>
      </c>
      <c r="B255" s="63" t="s">
        <v>386</v>
      </c>
      <c r="C255" s="62">
        <v>2020</v>
      </c>
      <c r="D255" s="62">
        <v>66</v>
      </c>
      <c r="E255" s="63" t="s">
        <v>344</v>
      </c>
      <c r="F255" s="63" t="s">
        <v>80</v>
      </c>
      <c r="G255" s="62">
        <v>100</v>
      </c>
      <c r="H255" s="62">
        <v>100</v>
      </c>
      <c r="I255" s="62">
        <v>2</v>
      </c>
      <c r="J255" s="44"/>
      <c r="K255" s="65">
        <v>271.245102422272</v>
      </c>
      <c r="L255" s="16">
        <f t="shared" si="3"/>
        <v>542.490204844544</v>
      </c>
    </row>
    <row r="256" spans="1:12" x14ac:dyDescent="0.35">
      <c r="A256" s="62">
        <v>978631029</v>
      </c>
      <c r="B256" s="63" t="s">
        <v>387</v>
      </c>
      <c r="C256" s="62">
        <v>2020</v>
      </c>
      <c r="D256" s="62">
        <v>66</v>
      </c>
      <c r="E256" s="63" t="s">
        <v>343</v>
      </c>
      <c r="F256" s="63" t="s">
        <v>80</v>
      </c>
      <c r="G256" s="62">
        <v>100</v>
      </c>
      <c r="H256" s="62">
        <v>100</v>
      </c>
      <c r="I256" s="62">
        <v>2</v>
      </c>
      <c r="J256" s="44"/>
      <c r="K256" s="65">
        <v>135.622551211136</v>
      </c>
      <c r="L256" s="16">
        <f t="shared" si="3"/>
        <v>271.245102422272</v>
      </c>
    </row>
    <row r="257" spans="1:12" x14ac:dyDescent="0.35">
      <c r="A257" s="62">
        <v>978631029</v>
      </c>
      <c r="B257" s="63" t="s">
        <v>387</v>
      </c>
      <c r="C257" s="62">
        <v>2020</v>
      </c>
      <c r="D257" s="62">
        <v>132</v>
      </c>
      <c r="E257" s="63" t="s">
        <v>343</v>
      </c>
      <c r="F257" s="63" t="s">
        <v>80</v>
      </c>
      <c r="G257" s="62">
        <v>100</v>
      </c>
      <c r="H257" s="62">
        <v>100</v>
      </c>
      <c r="I257" s="62">
        <v>5</v>
      </c>
      <c r="J257" s="44"/>
      <c r="K257" s="65">
        <v>174.37185155717501</v>
      </c>
      <c r="L257" s="16">
        <f t="shared" si="3"/>
        <v>871.859257785875</v>
      </c>
    </row>
    <row r="258" spans="1:12" x14ac:dyDescent="0.35">
      <c r="A258" s="62">
        <v>978631029</v>
      </c>
      <c r="B258" s="63" t="s">
        <v>387</v>
      </c>
      <c r="C258" s="62">
        <v>2020</v>
      </c>
      <c r="D258" s="62">
        <v>66</v>
      </c>
      <c r="E258" s="63" t="s">
        <v>343</v>
      </c>
      <c r="F258" s="63" t="s">
        <v>82</v>
      </c>
      <c r="G258" s="62">
        <v>100</v>
      </c>
      <c r="H258" s="62">
        <v>100</v>
      </c>
      <c r="I258" s="62">
        <v>1</v>
      </c>
      <c r="J258" s="44"/>
      <c r="K258" s="65">
        <v>143.75990428380399</v>
      </c>
      <c r="L258" s="16">
        <f t="shared" si="3"/>
        <v>143.75990428380399</v>
      </c>
    </row>
    <row r="259" spans="1:12" x14ac:dyDescent="0.35">
      <c r="A259" s="62">
        <v>978631029</v>
      </c>
      <c r="B259" s="63" t="s">
        <v>387</v>
      </c>
      <c r="C259" s="62">
        <v>2020</v>
      </c>
      <c r="D259" s="62">
        <v>66</v>
      </c>
      <c r="E259" s="63" t="s">
        <v>344</v>
      </c>
      <c r="F259" s="63" t="s">
        <v>80</v>
      </c>
      <c r="G259" s="62">
        <v>100</v>
      </c>
      <c r="H259" s="62">
        <v>100</v>
      </c>
      <c r="I259" s="62">
        <v>18</v>
      </c>
      <c r="J259" s="44"/>
      <c r="K259" s="65">
        <v>271.245102422272</v>
      </c>
      <c r="L259" s="16">
        <f t="shared" ref="L259:L285" si="4">(I259*0.5*(G259/100+H259/100))*K259</f>
        <v>4882.4118436008957</v>
      </c>
    </row>
    <row r="260" spans="1:12" x14ac:dyDescent="0.35">
      <c r="A260" s="62">
        <v>978631029</v>
      </c>
      <c r="B260" s="63" t="s">
        <v>387</v>
      </c>
      <c r="C260" s="62">
        <v>2020</v>
      </c>
      <c r="D260" s="62">
        <v>132</v>
      </c>
      <c r="E260" s="63" t="s">
        <v>344</v>
      </c>
      <c r="F260" s="63" t="s">
        <v>80</v>
      </c>
      <c r="G260" s="62">
        <v>100</v>
      </c>
      <c r="H260" s="62">
        <v>100</v>
      </c>
      <c r="I260" s="62">
        <v>10</v>
      </c>
      <c r="J260" s="44"/>
      <c r="K260" s="65">
        <v>374.57657001170799</v>
      </c>
      <c r="L260" s="16">
        <f t="shared" si="4"/>
        <v>3745.7657001170801</v>
      </c>
    </row>
    <row r="261" spans="1:12" x14ac:dyDescent="0.35">
      <c r="A261" s="62">
        <v>978631029</v>
      </c>
      <c r="B261" s="63" t="s">
        <v>387</v>
      </c>
      <c r="C261" s="62">
        <v>2020</v>
      </c>
      <c r="D261" s="62">
        <v>66</v>
      </c>
      <c r="E261" s="63" t="s">
        <v>344</v>
      </c>
      <c r="F261" s="63" t="s">
        <v>81</v>
      </c>
      <c r="G261" s="62">
        <v>100</v>
      </c>
      <c r="H261" s="62">
        <v>100</v>
      </c>
      <c r="I261" s="62">
        <v>3</v>
      </c>
      <c r="J261" s="44"/>
      <c r="K261" s="65">
        <v>311.93186778561198</v>
      </c>
      <c r="L261" s="16">
        <f t="shared" si="4"/>
        <v>935.79560335683595</v>
      </c>
    </row>
    <row r="262" spans="1:12" x14ac:dyDescent="0.35">
      <c r="A262" s="62">
        <v>978631029</v>
      </c>
      <c r="B262" s="63" t="s">
        <v>387</v>
      </c>
      <c r="C262" s="62">
        <v>2020</v>
      </c>
      <c r="D262" s="62">
        <v>66</v>
      </c>
      <c r="E262" s="63" t="s">
        <v>344</v>
      </c>
      <c r="F262" s="63" t="s">
        <v>82</v>
      </c>
      <c r="G262" s="62">
        <v>100</v>
      </c>
      <c r="H262" s="62">
        <v>100</v>
      </c>
      <c r="I262" s="62">
        <v>22</v>
      </c>
      <c r="J262" s="44"/>
      <c r="K262" s="65">
        <v>287.51980856760798</v>
      </c>
      <c r="L262" s="16">
        <f t="shared" si="4"/>
        <v>6325.4357884873752</v>
      </c>
    </row>
    <row r="263" spans="1:12" x14ac:dyDescent="0.35">
      <c r="A263" s="62">
        <v>978631029</v>
      </c>
      <c r="B263" s="63" t="s">
        <v>387</v>
      </c>
      <c r="C263" s="62">
        <v>2020</v>
      </c>
      <c r="D263" s="62">
        <v>132</v>
      </c>
      <c r="E263" s="63" t="s">
        <v>344</v>
      </c>
      <c r="F263" s="63" t="s">
        <v>82</v>
      </c>
      <c r="G263" s="62">
        <v>100</v>
      </c>
      <c r="H263" s="62">
        <v>100</v>
      </c>
      <c r="I263" s="62">
        <v>3</v>
      </c>
      <c r="J263" s="44"/>
      <c r="K263" s="65">
        <v>397.05116421241098</v>
      </c>
      <c r="L263" s="16">
        <f t="shared" si="4"/>
        <v>1191.1534926372328</v>
      </c>
    </row>
    <row r="264" spans="1:12" x14ac:dyDescent="0.35">
      <c r="A264" s="62">
        <v>916763476</v>
      </c>
      <c r="B264" s="63" t="s">
        <v>46</v>
      </c>
      <c r="C264" s="62">
        <v>2020</v>
      </c>
      <c r="D264" s="62">
        <v>132</v>
      </c>
      <c r="E264" s="63" t="s">
        <v>344</v>
      </c>
      <c r="F264" s="63" t="s">
        <v>82</v>
      </c>
      <c r="G264" s="62">
        <v>100</v>
      </c>
      <c r="H264" s="62">
        <v>100</v>
      </c>
      <c r="I264" s="62">
        <v>1</v>
      </c>
      <c r="J264" s="44"/>
      <c r="K264" s="65">
        <v>397.05116421241098</v>
      </c>
      <c r="L264" s="16">
        <f t="shared" si="4"/>
        <v>397.05116421241098</v>
      </c>
    </row>
    <row r="265" spans="1:12" x14ac:dyDescent="0.35">
      <c r="A265" s="62">
        <v>917983550</v>
      </c>
      <c r="B265" s="63" t="s">
        <v>47</v>
      </c>
      <c r="C265" s="62">
        <v>2020</v>
      </c>
      <c r="D265" s="62">
        <v>132</v>
      </c>
      <c r="E265" s="63" t="s">
        <v>344</v>
      </c>
      <c r="F265" s="63" t="s">
        <v>80</v>
      </c>
      <c r="G265" s="62">
        <v>100</v>
      </c>
      <c r="H265" s="62">
        <v>100</v>
      </c>
      <c r="I265" s="62">
        <v>2</v>
      </c>
      <c r="J265" s="44"/>
      <c r="K265" s="65">
        <v>374.57657001170799</v>
      </c>
      <c r="L265" s="16">
        <f t="shared" si="4"/>
        <v>749.15314002341597</v>
      </c>
    </row>
    <row r="266" spans="1:12" x14ac:dyDescent="0.35">
      <c r="A266" s="62">
        <v>971058854</v>
      </c>
      <c r="B266" s="63" t="s">
        <v>48</v>
      </c>
      <c r="C266" s="62">
        <v>2020</v>
      </c>
      <c r="D266" s="62">
        <v>66</v>
      </c>
      <c r="E266" s="63" t="s">
        <v>344</v>
      </c>
      <c r="F266" s="63" t="s">
        <v>80</v>
      </c>
      <c r="G266" s="62">
        <v>100</v>
      </c>
      <c r="H266" s="62">
        <v>100</v>
      </c>
      <c r="I266" s="62">
        <v>2</v>
      </c>
      <c r="J266" s="44"/>
      <c r="K266" s="65">
        <v>271.245102422272</v>
      </c>
      <c r="L266" s="16">
        <f t="shared" si="4"/>
        <v>542.490204844544</v>
      </c>
    </row>
    <row r="267" spans="1:12" x14ac:dyDescent="0.35">
      <c r="A267" s="62">
        <v>971058854</v>
      </c>
      <c r="B267" s="63" t="s">
        <v>48</v>
      </c>
      <c r="C267" s="62">
        <v>2020</v>
      </c>
      <c r="D267" s="62">
        <v>132</v>
      </c>
      <c r="E267" s="63" t="s">
        <v>344</v>
      </c>
      <c r="F267" s="63" t="s">
        <v>80</v>
      </c>
      <c r="G267" s="62">
        <v>100</v>
      </c>
      <c r="H267" s="62">
        <v>100</v>
      </c>
      <c r="I267" s="62">
        <v>6</v>
      </c>
      <c r="J267" s="44"/>
      <c r="K267" s="65">
        <v>374.57657001170799</v>
      </c>
      <c r="L267" s="16">
        <f t="shared" si="4"/>
        <v>2247.4594200702477</v>
      </c>
    </row>
    <row r="268" spans="1:12" x14ac:dyDescent="0.35">
      <c r="A268" s="62">
        <v>971058854</v>
      </c>
      <c r="B268" s="63" t="s">
        <v>48</v>
      </c>
      <c r="C268" s="62">
        <v>2020</v>
      </c>
      <c r="D268" s="62">
        <v>132</v>
      </c>
      <c r="E268" s="63" t="s">
        <v>344</v>
      </c>
      <c r="F268" s="63" t="s">
        <v>82</v>
      </c>
      <c r="G268" s="62">
        <v>100</v>
      </c>
      <c r="H268" s="62">
        <v>100</v>
      </c>
      <c r="I268" s="62">
        <v>5</v>
      </c>
      <c r="J268" s="44"/>
      <c r="K268" s="65">
        <v>397.05116421241098</v>
      </c>
      <c r="L268" s="16">
        <f t="shared" si="4"/>
        <v>1985.255821062055</v>
      </c>
    </row>
    <row r="269" spans="1:12" x14ac:dyDescent="0.35">
      <c r="A269" s="62">
        <v>968168134</v>
      </c>
      <c r="B269" s="63" t="s">
        <v>49</v>
      </c>
      <c r="C269" s="62">
        <v>2020</v>
      </c>
      <c r="D269" s="62">
        <v>66</v>
      </c>
      <c r="E269" s="63" t="s">
        <v>343</v>
      </c>
      <c r="F269" s="63" t="s">
        <v>80</v>
      </c>
      <c r="G269" s="62">
        <v>100</v>
      </c>
      <c r="H269" s="62">
        <v>100</v>
      </c>
      <c r="I269" s="62">
        <v>2</v>
      </c>
      <c r="J269" s="44"/>
      <c r="K269" s="65">
        <v>135.622551211136</v>
      </c>
      <c r="L269" s="16">
        <f t="shared" si="4"/>
        <v>271.245102422272</v>
      </c>
    </row>
    <row r="270" spans="1:12" x14ac:dyDescent="0.35">
      <c r="A270" s="62">
        <v>968168134</v>
      </c>
      <c r="B270" s="63" t="s">
        <v>49</v>
      </c>
      <c r="C270" s="62">
        <v>2020</v>
      </c>
      <c r="D270" s="62">
        <v>66</v>
      </c>
      <c r="E270" s="63" t="s">
        <v>344</v>
      </c>
      <c r="F270" s="63" t="s">
        <v>80</v>
      </c>
      <c r="G270" s="62">
        <v>100</v>
      </c>
      <c r="H270" s="62">
        <v>100</v>
      </c>
      <c r="I270" s="62">
        <v>5</v>
      </c>
      <c r="J270" s="44"/>
      <c r="K270" s="65">
        <v>271.245102422272</v>
      </c>
      <c r="L270" s="16">
        <f t="shared" si="4"/>
        <v>1356.2255121113599</v>
      </c>
    </row>
    <row r="271" spans="1:12" x14ac:dyDescent="0.35">
      <c r="A271" s="62">
        <v>955996836</v>
      </c>
      <c r="B271" s="63" t="s">
        <v>50</v>
      </c>
      <c r="C271" s="62">
        <v>2020</v>
      </c>
      <c r="D271" s="62">
        <v>66</v>
      </c>
      <c r="E271" s="63" t="s">
        <v>343</v>
      </c>
      <c r="F271" s="63" t="s">
        <v>80</v>
      </c>
      <c r="G271" s="62">
        <v>100</v>
      </c>
      <c r="H271" s="62">
        <v>100</v>
      </c>
      <c r="I271" s="62">
        <v>1</v>
      </c>
      <c r="J271" s="44"/>
      <c r="K271" s="65">
        <v>135.622551211136</v>
      </c>
      <c r="L271" s="16">
        <f t="shared" si="4"/>
        <v>135.622551211136</v>
      </c>
    </row>
    <row r="272" spans="1:12" x14ac:dyDescent="0.35">
      <c r="A272" s="62">
        <v>955996836</v>
      </c>
      <c r="B272" s="63" t="s">
        <v>50</v>
      </c>
      <c r="C272" s="62">
        <v>2020</v>
      </c>
      <c r="D272" s="62">
        <v>66</v>
      </c>
      <c r="E272" s="63" t="s">
        <v>344</v>
      </c>
      <c r="F272" s="63" t="s">
        <v>80</v>
      </c>
      <c r="G272" s="62">
        <v>70</v>
      </c>
      <c r="H272" s="62">
        <v>70</v>
      </c>
      <c r="I272" s="62">
        <v>1</v>
      </c>
      <c r="J272" s="44"/>
      <c r="K272" s="65">
        <v>271.245102422272</v>
      </c>
      <c r="L272" s="16">
        <f t="shared" si="4"/>
        <v>189.87157169559038</v>
      </c>
    </row>
    <row r="273" spans="1:12" x14ac:dyDescent="0.35">
      <c r="A273" s="62">
        <v>955996836</v>
      </c>
      <c r="B273" s="63" t="s">
        <v>50</v>
      </c>
      <c r="C273" s="62">
        <v>2020</v>
      </c>
      <c r="D273" s="62">
        <v>24</v>
      </c>
      <c r="E273" s="63" t="s">
        <v>344</v>
      </c>
      <c r="F273" s="63" t="s">
        <v>80</v>
      </c>
      <c r="G273" s="62">
        <v>100</v>
      </c>
      <c r="H273" s="62">
        <v>100</v>
      </c>
      <c r="I273" s="62">
        <v>1</v>
      </c>
      <c r="J273" s="44"/>
      <c r="K273" s="65">
        <v>135.622551211136</v>
      </c>
      <c r="L273" s="16">
        <f t="shared" si="4"/>
        <v>135.622551211136</v>
      </c>
    </row>
    <row r="274" spans="1:12" x14ac:dyDescent="0.35">
      <c r="A274" s="62">
        <v>955996836</v>
      </c>
      <c r="B274" s="63" t="s">
        <v>50</v>
      </c>
      <c r="C274" s="62">
        <v>2020</v>
      </c>
      <c r="D274" s="62">
        <v>66</v>
      </c>
      <c r="E274" s="63" t="s">
        <v>344</v>
      </c>
      <c r="F274" s="63" t="s">
        <v>80</v>
      </c>
      <c r="G274" s="62">
        <v>100</v>
      </c>
      <c r="H274" s="62">
        <v>100</v>
      </c>
      <c r="I274" s="62">
        <v>3</v>
      </c>
      <c r="J274" s="44"/>
      <c r="K274" s="65">
        <v>271.245102422272</v>
      </c>
      <c r="L274" s="16">
        <f t="shared" si="4"/>
        <v>813.73530726681599</v>
      </c>
    </row>
    <row r="275" spans="1:12" x14ac:dyDescent="0.35">
      <c r="A275" s="62">
        <v>955996836</v>
      </c>
      <c r="B275" s="63" t="s">
        <v>50</v>
      </c>
      <c r="C275" s="62">
        <v>2020</v>
      </c>
      <c r="D275" s="62">
        <v>132</v>
      </c>
      <c r="E275" s="63" t="s">
        <v>344</v>
      </c>
      <c r="F275" s="63" t="s">
        <v>80</v>
      </c>
      <c r="G275" s="62">
        <v>100</v>
      </c>
      <c r="H275" s="62">
        <v>100</v>
      </c>
      <c r="I275" s="62">
        <v>1</v>
      </c>
      <c r="J275" s="44"/>
      <c r="K275" s="65">
        <v>374.57657001170799</v>
      </c>
      <c r="L275" s="16">
        <f t="shared" si="4"/>
        <v>374.57657001170799</v>
      </c>
    </row>
    <row r="276" spans="1:12" x14ac:dyDescent="0.35">
      <c r="A276" s="62">
        <v>955996836</v>
      </c>
      <c r="B276" s="63" t="s">
        <v>50</v>
      </c>
      <c r="C276" s="62">
        <v>2020</v>
      </c>
      <c r="D276" s="62">
        <v>66</v>
      </c>
      <c r="E276" s="63" t="s">
        <v>344</v>
      </c>
      <c r="F276" s="63" t="s">
        <v>82</v>
      </c>
      <c r="G276" s="62">
        <v>100</v>
      </c>
      <c r="H276" s="62">
        <v>100</v>
      </c>
      <c r="I276" s="62">
        <v>1</v>
      </c>
      <c r="J276" s="44"/>
      <c r="K276" s="65">
        <v>287.51980856760798</v>
      </c>
      <c r="L276" s="16">
        <f t="shared" si="4"/>
        <v>287.51980856760798</v>
      </c>
    </row>
    <row r="277" spans="1:12" x14ac:dyDescent="0.35">
      <c r="A277" s="62">
        <v>882783022</v>
      </c>
      <c r="B277" s="63" t="s">
        <v>342</v>
      </c>
      <c r="C277" s="62">
        <v>2020</v>
      </c>
      <c r="D277" s="62">
        <v>132</v>
      </c>
      <c r="E277" s="63" t="s">
        <v>344</v>
      </c>
      <c r="F277" s="63" t="s">
        <v>80</v>
      </c>
      <c r="G277" s="62">
        <v>0</v>
      </c>
      <c r="H277" s="62">
        <v>0</v>
      </c>
      <c r="I277" s="62">
        <v>1</v>
      </c>
      <c r="J277" s="44"/>
      <c r="K277" s="65">
        <v>374.57657001170799</v>
      </c>
      <c r="L277" s="16">
        <f t="shared" si="4"/>
        <v>0</v>
      </c>
    </row>
    <row r="278" spans="1:12" x14ac:dyDescent="0.35">
      <c r="A278" s="62">
        <v>918999361</v>
      </c>
      <c r="B278" s="63" t="s">
        <v>51</v>
      </c>
      <c r="C278" s="62">
        <v>2020</v>
      </c>
      <c r="D278" s="62">
        <v>66</v>
      </c>
      <c r="E278" s="63" t="s">
        <v>344</v>
      </c>
      <c r="F278" s="63" t="s">
        <v>80</v>
      </c>
      <c r="G278" s="62">
        <v>100</v>
      </c>
      <c r="H278" s="62">
        <v>100</v>
      </c>
      <c r="I278" s="62">
        <v>1</v>
      </c>
      <c r="J278" s="44"/>
      <c r="K278" s="65">
        <v>271.245102422272</v>
      </c>
      <c r="L278" s="16">
        <f t="shared" si="4"/>
        <v>271.245102422272</v>
      </c>
    </row>
    <row r="279" spans="1:12" x14ac:dyDescent="0.35">
      <c r="A279" s="62">
        <v>918999361</v>
      </c>
      <c r="B279" s="63" t="s">
        <v>51</v>
      </c>
      <c r="C279" s="62">
        <v>2020</v>
      </c>
      <c r="D279" s="62">
        <v>132</v>
      </c>
      <c r="E279" s="63" t="s">
        <v>344</v>
      </c>
      <c r="F279" s="63" t="s">
        <v>80</v>
      </c>
      <c r="G279" s="62">
        <v>100</v>
      </c>
      <c r="H279" s="62">
        <v>100</v>
      </c>
      <c r="I279" s="62">
        <v>3</v>
      </c>
      <c r="J279" s="44"/>
      <c r="K279" s="65">
        <v>374.57657001170799</v>
      </c>
      <c r="L279" s="16">
        <f t="shared" si="4"/>
        <v>1123.7297100351238</v>
      </c>
    </row>
    <row r="280" spans="1:12" x14ac:dyDescent="0.35">
      <c r="A280" s="62">
        <v>918999361</v>
      </c>
      <c r="B280" s="63" t="s">
        <v>51</v>
      </c>
      <c r="C280" s="62">
        <v>2020</v>
      </c>
      <c r="D280" s="62">
        <v>66</v>
      </c>
      <c r="E280" s="63" t="s">
        <v>344</v>
      </c>
      <c r="F280" s="63" t="s">
        <v>82</v>
      </c>
      <c r="G280" s="62">
        <v>100</v>
      </c>
      <c r="H280" s="62">
        <v>100</v>
      </c>
      <c r="I280" s="62">
        <v>1</v>
      </c>
      <c r="J280" s="44"/>
      <c r="K280" s="65">
        <v>287.51980856760798</v>
      </c>
      <c r="L280" s="16">
        <f t="shared" si="4"/>
        <v>287.51980856760798</v>
      </c>
    </row>
    <row r="281" spans="1:12" x14ac:dyDescent="0.35">
      <c r="A281" s="62">
        <v>918999361</v>
      </c>
      <c r="B281" s="63" t="s">
        <v>51</v>
      </c>
      <c r="C281" s="62">
        <v>2020</v>
      </c>
      <c r="D281" s="62">
        <v>132</v>
      </c>
      <c r="E281" s="63" t="s">
        <v>344</v>
      </c>
      <c r="F281" s="63" t="s">
        <v>82</v>
      </c>
      <c r="G281" s="62">
        <v>100</v>
      </c>
      <c r="H281" s="62">
        <v>100</v>
      </c>
      <c r="I281" s="62">
        <v>1</v>
      </c>
      <c r="J281" s="44"/>
      <c r="K281" s="65">
        <v>397.05116421241098</v>
      </c>
      <c r="L281" s="16">
        <f t="shared" si="4"/>
        <v>397.05116421241098</v>
      </c>
    </row>
    <row r="282" spans="1:12" x14ac:dyDescent="0.35">
      <c r="A282" s="62">
        <v>921683057</v>
      </c>
      <c r="B282" s="63" t="s">
        <v>352</v>
      </c>
      <c r="C282" s="62">
        <v>2020</v>
      </c>
      <c r="D282" s="62">
        <v>66</v>
      </c>
      <c r="E282" s="63" t="s">
        <v>344</v>
      </c>
      <c r="F282" s="63" t="s">
        <v>80</v>
      </c>
      <c r="G282" s="62">
        <v>100</v>
      </c>
      <c r="H282" s="62">
        <v>100</v>
      </c>
      <c r="I282" s="62">
        <v>3</v>
      </c>
      <c r="J282" s="44"/>
      <c r="K282" s="65">
        <v>271.245102422272</v>
      </c>
      <c r="L282" s="16">
        <f t="shared" si="4"/>
        <v>813.73530726681599</v>
      </c>
    </row>
    <row r="283" spans="1:12" x14ac:dyDescent="0.35">
      <c r="A283" s="62">
        <v>921683057</v>
      </c>
      <c r="B283" s="63" t="s">
        <v>352</v>
      </c>
      <c r="C283" s="62">
        <v>2020</v>
      </c>
      <c r="D283" s="62">
        <v>66</v>
      </c>
      <c r="E283" s="63" t="s">
        <v>344</v>
      </c>
      <c r="F283" s="63" t="s">
        <v>82</v>
      </c>
      <c r="G283" s="62">
        <v>100</v>
      </c>
      <c r="H283" s="62">
        <v>100</v>
      </c>
      <c r="I283" s="62">
        <v>3</v>
      </c>
      <c r="J283" s="44"/>
      <c r="K283" s="65">
        <v>287.51980856760798</v>
      </c>
      <c r="L283" s="16">
        <f t="shared" si="4"/>
        <v>862.559425702824</v>
      </c>
    </row>
    <row r="284" spans="1:12" x14ac:dyDescent="0.35">
      <c r="A284" s="62">
        <v>922694435</v>
      </c>
      <c r="B284" s="63" t="s">
        <v>426</v>
      </c>
      <c r="C284" s="62">
        <v>2020</v>
      </c>
      <c r="D284" s="62">
        <v>66</v>
      </c>
      <c r="E284" s="63" t="s">
        <v>343</v>
      </c>
      <c r="F284" s="63" t="s">
        <v>82</v>
      </c>
      <c r="G284" s="62">
        <v>0</v>
      </c>
      <c r="H284" s="62">
        <v>0</v>
      </c>
      <c r="I284" s="62">
        <v>1</v>
      </c>
      <c r="J284" s="44"/>
      <c r="K284" s="65">
        <v>143.75990428380399</v>
      </c>
      <c r="L284" s="16">
        <f t="shared" si="4"/>
        <v>0</v>
      </c>
    </row>
    <row r="285" spans="1:12" x14ac:dyDescent="0.35">
      <c r="A285" s="62">
        <v>922694435</v>
      </c>
      <c r="B285" s="63" t="s">
        <v>426</v>
      </c>
      <c r="C285" s="62">
        <v>2020</v>
      </c>
      <c r="D285" s="62">
        <v>66</v>
      </c>
      <c r="E285" s="63" t="s">
        <v>343</v>
      </c>
      <c r="F285" s="63" t="s">
        <v>82</v>
      </c>
      <c r="G285" s="62">
        <v>100</v>
      </c>
      <c r="H285" s="62">
        <v>100</v>
      </c>
      <c r="I285" s="62">
        <v>1</v>
      </c>
      <c r="J285" s="44"/>
      <c r="K285" s="65">
        <v>143.75990428380399</v>
      </c>
      <c r="L285" s="16">
        <f t="shared" si="4"/>
        <v>143.75990428380399</v>
      </c>
    </row>
  </sheetData>
  <autoFilter ref="A2:L285" xr:uid="{00000000-0009-0000-0000-00000F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9"/>
  <sheetViews>
    <sheetView workbookViewId="0"/>
  </sheetViews>
  <sheetFormatPr baseColWidth="10" defaultColWidth="11.54296875" defaultRowHeight="14.5" x14ac:dyDescent="0.35"/>
  <cols>
    <col min="2" max="2" width="38.36328125" customWidth="1"/>
    <col min="3" max="3" width="7.54296875" bestFit="1" customWidth="1"/>
    <col min="4" max="4" width="24.90625" customWidth="1"/>
    <col min="5" max="5" width="7.90625" bestFit="1" customWidth="1"/>
    <col min="6" max="6" width="14" bestFit="1" customWidth="1"/>
    <col min="7" max="7" width="15.453125" bestFit="1" customWidth="1"/>
    <col min="10" max="10" width="13.90625" bestFit="1" customWidth="1"/>
    <col min="11" max="11" width="15.36328125" bestFit="1" customWidth="1"/>
    <col min="12" max="12" width="22.08984375" bestFit="1" customWidth="1"/>
    <col min="13" max="13" width="22.54296875" bestFit="1" customWidth="1"/>
    <col min="14" max="14" width="36.453125" bestFit="1" customWidth="1"/>
  </cols>
  <sheetData>
    <row r="1" spans="1:14" ht="29" x14ac:dyDescent="0.35">
      <c r="B1" s="5" t="s">
        <v>75</v>
      </c>
      <c r="J1" s="46"/>
      <c r="N1" s="24">
        <f>SUBTOTAL(9,N3:N88)</f>
        <v>7348.3034600000001</v>
      </c>
    </row>
    <row r="2" spans="1:14" ht="24.75" customHeight="1" x14ac:dyDescent="0.35">
      <c r="A2" s="25" t="s">
        <v>0</v>
      </c>
      <c r="B2" s="26" t="s">
        <v>1</v>
      </c>
      <c r="C2" s="26" t="s">
        <v>2</v>
      </c>
      <c r="D2" s="26" t="s">
        <v>77</v>
      </c>
      <c r="E2" s="26" t="s">
        <v>3</v>
      </c>
      <c r="F2" s="26" t="s">
        <v>8</v>
      </c>
      <c r="G2" s="26" t="s">
        <v>9</v>
      </c>
      <c r="H2" s="26" t="s">
        <v>65</v>
      </c>
      <c r="I2" s="26" t="s">
        <v>322</v>
      </c>
      <c r="J2" s="26" t="s">
        <v>78</v>
      </c>
      <c r="K2" s="26" t="s">
        <v>323</v>
      </c>
      <c r="L2" s="26" t="s">
        <v>69</v>
      </c>
      <c r="M2" s="26" t="s">
        <v>70</v>
      </c>
      <c r="N2" s="26" t="s">
        <v>324</v>
      </c>
    </row>
    <row r="3" spans="1:14" x14ac:dyDescent="0.35">
      <c r="A3" s="70">
        <v>982974011</v>
      </c>
      <c r="B3" s="71" t="s">
        <v>18</v>
      </c>
      <c r="C3" s="70">
        <v>2020</v>
      </c>
      <c r="D3" s="71" t="s">
        <v>325</v>
      </c>
      <c r="E3" s="70">
        <v>66</v>
      </c>
      <c r="F3" s="70">
        <v>100</v>
      </c>
      <c r="G3" s="70">
        <v>100</v>
      </c>
      <c r="H3" s="70">
        <v>2</v>
      </c>
      <c r="I3" s="70">
        <v>20</v>
      </c>
      <c r="J3" s="70">
        <v>15.1</v>
      </c>
      <c r="K3" s="70">
        <v>2.98</v>
      </c>
      <c r="L3" s="8">
        <f t="shared" ref="L3:L28" si="0">H3*0.5*(F3/100+G3/100)*J3</f>
        <v>30.2</v>
      </c>
      <c r="M3" s="8">
        <f t="shared" ref="M3:M28" si="1">I3*0.5*(F3/100+G3/100)*K3</f>
        <v>59.6</v>
      </c>
      <c r="N3" s="8">
        <f t="shared" ref="N3:N28" si="2">M3+L3</f>
        <v>89.8</v>
      </c>
    </row>
    <row r="4" spans="1:14" x14ac:dyDescent="0.35">
      <c r="A4" s="70">
        <v>982974011</v>
      </c>
      <c r="B4" s="71" t="s">
        <v>18</v>
      </c>
      <c r="C4" s="70">
        <v>2020</v>
      </c>
      <c r="D4" s="71" t="s">
        <v>325</v>
      </c>
      <c r="E4" s="70">
        <v>132</v>
      </c>
      <c r="F4" s="70">
        <v>100</v>
      </c>
      <c r="G4" s="70">
        <v>100</v>
      </c>
      <c r="H4" s="70">
        <v>1</v>
      </c>
      <c r="I4" s="70">
        <v>35</v>
      </c>
      <c r="J4" s="70">
        <v>15.1</v>
      </c>
      <c r="K4" s="70">
        <v>2.98</v>
      </c>
      <c r="L4" s="8">
        <f t="shared" si="0"/>
        <v>15.1</v>
      </c>
      <c r="M4" s="8">
        <f t="shared" si="1"/>
        <v>104.3</v>
      </c>
      <c r="N4" s="8">
        <f t="shared" si="2"/>
        <v>119.39999999999999</v>
      </c>
    </row>
    <row r="5" spans="1:14" x14ac:dyDescent="0.35">
      <c r="A5" s="70">
        <v>979151950</v>
      </c>
      <c r="B5" s="71" t="s">
        <v>365</v>
      </c>
      <c r="C5" s="70">
        <v>2020</v>
      </c>
      <c r="D5" s="71" t="s">
        <v>326</v>
      </c>
      <c r="E5" s="70">
        <v>132</v>
      </c>
      <c r="F5" s="70">
        <v>100</v>
      </c>
      <c r="G5" s="70">
        <v>100</v>
      </c>
      <c r="H5" s="70">
        <v>2</v>
      </c>
      <c r="I5" s="70">
        <v>26.018999999999998</v>
      </c>
      <c r="J5" s="70">
        <v>15.1</v>
      </c>
      <c r="K5" s="70">
        <v>10.292</v>
      </c>
      <c r="L5" s="8">
        <f t="shared" si="0"/>
        <v>30.2</v>
      </c>
      <c r="M5" s="8">
        <f t="shared" si="1"/>
        <v>267.78754799999996</v>
      </c>
      <c r="N5" s="8">
        <f t="shared" si="2"/>
        <v>297.98754799999995</v>
      </c>
    </row>
    <row r="6" spans="1:14" x14ac:dyDescent="0.35">
      <c r="A6" s="70">
        <v>976944801</v>
      </c>
      <c r="B6" s="71" t="s">
        <v>27</v>
      </c>
      <c r="C6" s="70">
        <v>2020</v>
      </c>
      <c r="D6" s="71" t="s">
        <v>325</v>
      </c>
      <c r="E6" s="70">
        <v>66</v>
      </c>
      <c r="F6" s="70">
        <v>100</v>
      </c>
      <c r="G6" s="70">
        <v>100</v>
      </c>
      <c r="H6" s="70">
        <v>4</v>
      </c>
      <c r="I6" s="70">
        <v>116</v>
      </c>
      <c r="J6" s="70">
        <v>15.1</v>
      </c>
      <c r="K6" s="70">
        <v>2.98</v>
      </c>
      <c r="L6" s="8">
        <f t="shared" si="0"/>
        <v>60.4</v>
      </c>
      <c r="M6" s="8">
        <f t="shared" si="1"/>
        <v>345.68</v>
      </c>
      <c r="N6" s="8">
        <f t="shared" si="2"/>
        <v>406.08</v>
      </c>
    </row>
    <row r="7" spans="1:14" x14ac:dyDescent="0.35">
      <c r="A7" s="70">
        <v>976944801</v>
      </c>
      <c r="B7" s="71" t="s">
        <v>27</v>
      </c>
      <c r="C7" s="70">
        <v>2020</v>
      </c>
      <c r="D7" s="71" t="s">
        <v>326</v>
      </c>
      <c r="E7" s="70">
        <v>300</v>
      </c>
      <c r="F7" s="70">
        <v>0</v>
      </c>
      <c r="G7" s="70">
        <v>0</v>
      </c>
      <c r="H7" s="70">
        <v>3</v>
      </c>
      <c r="I7" s="70">
        <v>512</v>
      </c>
      <c r="J7" s="70">
        <v>15.1</v>
      </c>
      <c r="K7" s="70">
        <v>10.292</v>
      </c>
      <c r="L7" s="8">
        <f t="shared" si="0"/>
        <v>0</v>
      </c>
      <c r="M7" s="8">
        <f t="shared" si="1"/>
        <v>0</v>
      </c>
      <c r="N7" s="8">
        <f t="shared" si="2"/>
        <v>0</v>
      </c>
    </row>
    <row r="8" spans="1:14" x14ac:dyDescent="0.35">
      <c r="A8" s="70">
        <v>980489698</v>
      </c>
      <c r="B8" s="71" t="s">
        <v>367</v>
      </c>
      <c r="C8" s="70">
        <v>2020</v>
      </c>
      <c r="D8" s="71" t="s">
        <v>325</v>
      </c>
      <c r="E8" s="70">
        <v>66</v>
      </c>
      <c r="F8" s="70">
        <v>100</v>
      </c>
      <c r="G8" s="70">
        <v>100</v>
      </c>
      <c r="H8" s="70">
        <v>17</v>
      </c>
      <c r="I8" s="70">
        <v>511.24</v>
      </c>
      <c r="J8" s="70">
        <v>15.1</v>
      </c>
      <c r="K8" s="70">
        <v>2.98</v>
      </c>
      <c r="L8" s="8">
        <f t="shared" si="0"/>
        <v>256.7</v>
      </c>
      <c r="M8" s="8">
        <f t="shared" si="1"/>
        <v>1523.4952000000001</v>
      </c>
      <c r="N8" s="8">
        <f t="shared" si="2"/>
        <v>1780.1952000000001</v>
      </c>
    </row>
    <row r="9" spans="1:14" x14ac:dyDescent="0.35">
      <c r="A9" s="70">
        <v>981915550</v>
      </c>
      <c r="B9" s="71" t="s">
        <v>369</v>
      </c>
      <c r="C9" s="70">
        <v>2020</v>
      </c>
      <c r="D9" s="71" t="s">
        <v>325</v>
      </c>
      <c r="E9" s="70">
        <v>66</v>
      </c>
      <c r="F9" s="70">
        <v>100</v>
      </c>
      <c r="G9" s="70">
        <v>100</v>
      </c>
      <c r="H9" s="70">
        <v>3</v>
      </c>
      <c r="I9" s="70">
        <v>45</v>
      </c>
      <c r="J9" s="70">
        <v>15.1</v>
      </c>
      <c r="K9" s="70">
        <v>2.98</v>
      </c>
      <c r="L9" s="8">
        <f t="shared" si="0"/>
        <v>45.3</v>
      </c>
      <c r="M9" s="8">
        <f t="shared" si="1"/>
        <v>134.1</v>
      </c>
      <c r="N9" s="8">
        <f t="shared" si="2"/>
        <v>179.39999999999998</v>
      </c>
    </row>
    <row r="10" spans="1:14" x14ac:dyDescent="0.35">
      <c r="A10" s="70">
        <v>916319908</v>
      </c>
      <c r="B10" s="71" t="s">
        <v>370</v>
      </c>
      <c r="C10" s="70">
        <v>2020</v>
      </c>
      <c r="D10" s="71" t="s">
        <v>326</v>
      </c>
      <c r="E10" s="70">
        <v>66</v>
      </c>
      <c r="F10" s="70">
        <v>100</v>
      </c>
      <c r="G10" s="70">
        <v>100</v>
      </c>
      <c r="H10" s="70">
        <v>2</v>
      </c>
      <c r="I10" s="70">
        <v>8.3960000000000008</v>
      </c>
      <c r="J10" s="70">
        <v>15.1</v>
      </c>
      <c r="K10" s="70">
        <v>10.292</v>
      </c>
      <c r="L10" s="8">
        <f t="shared" si="0"/>
        <v>30.2</v>
      </c>
      <c r="M10" s="8">
        <f t="shared" si="1"/>
        <v>86.411632000000012</v>
      </c>
      <c r="N10" s="8">
        <f t="shared" si="2"/>
        <v>116.61163200000001</v>
      </c>
    </row>
    <row r="11" spans="1:14" x14ac:dyDescent="0.35">
      <c r="A11" s="70">
        <v>919415096</v>
      </c>
      <c r="B11" s="71" t="s">
        <v>371</v>
      </c>
      <c r="C11" s="70">
        <v>2020</v>
      </c>
      <c r="D11" s="71" t="s">
        <v>325</v>
      </c>
      <c r="E11" s="70">
        <v>66</v>
      </c>
      <c r="F11" s="70">
        <v>100</v>
      </c>
      <c r="G11" s="70">
        <v>100</v>
      </c>
      <c r="H11" s="70">
        <v>2</v>
      </c>
      <c r="I11" s="70">
        <v>2.54</v>
      </c>
      <c r="J11" s="70">
        <v>15.1</v>
      </c>
      <c r="K11" s="70">
        <v>2.98</v>
      </c>
      <c r="L11" s="8">
        <f t="shared" si="0"/>
        <v>30.2</v>
      </c>
      <c r="M11" s="8">
        <f t="shared" si="1"/>
        <v>7.5692000000000004</v>
      </c>
      <c r="N11" s="8">
        <f t="shared" si="2"/>
        <v>37.769199999999998</v>
      </c>
    </row>
    <row r="12" spans="1:14" x14ac:dyDescent="0.35">
      <c r="A12" s="70">
        <v>998509289</v>
      </c>
      <c r="B12" s="71" t="s">
        <v>31</v>
      </c>
      <c r="C12" s="70">
        <v>2020</v>
      </c>
      <c r="D12" s="71" t="s">
        <v>326</v>
      </c>
      <c r="E12" s="70">
        <v>132</v>
      </c>
      <c r="F12" s="70">
        <v>100</v>
      </c>
      <c r="G12" s="70">
        <v>100</v>
      </c>
      <c r="H12" s="70">
        <v>1</v>
      </c>
      <c r="I12" s="70">
        <v>16.399999999999999</v>
      </c>
      <c r="J12" s="70">
        <v>15.1</v>
      </c>
      <c r="K12" s="70">
        <v>10.292</v>
      </c>
      <c r="L12" s="8">
        <f t="shared" si="0"/>
        <v>15.1</v>
      </c>
      <c r="M12" s="8">
        <f t="shared" si="1"/>
        <v>168.78879999999998</v>
      </c>
      <c r="N12" s="8">
        <f t="shared" si="2"/>
        <v>183.88879999999997</v>
      </c>
    </row>
    <row r="13" spans="1:14" x14ac:dyDescent="0.35">
      <c r="A13" s="70">
        <v>985411131</v>
      </c>
      <c r="B13" s="71" t="s">
        <v>373</v>
      </c>
      <c r="C13" s="70">
        <v>2020</v>
      </c>
      <c r="D13" s="71" t="s">
        <v>325</v>
      </c>
      <c r="E13" s="70">
        <v>132</v>
      </c>
      <c r="F13" s="70">
        <v>100</v>
      </c>
      <c r="G13" s="70">
        <v>100</v>
      </c>
      <c r="H13" s="70">
        <v>3</v>
      </c>
      <c r="I13" s="70">
        <v>20.399999999999999</v>
      </c>
      <c r="J13" s="70">
        <v>15.1</v>
      </c>
      <c r="K13" s="70">
        <v>2.98</v>
      </c>
      <c r="L13" s="8">
        <f t="shared" si="0"/>
        <v>45.3</v>
      </c>
      <c r="M13" s="8">
        <f t="shared" si="1"/>
        <v>60.791999999999994</v>
      </c>
      <c r="N13" s="8">
        <f t="shared" si="2"/>
        <v>106.09199999999998</v>
      </c>
    </row>
    <row r="14" spans="1:14" x14ac:dyDescent="0.35">
      <c r="A14" s="70">
        <v>977285712</v>
      </c>
      <c r="B14" s="71" t="s">
        <v>414</v>
      </c>
      <c r="C14" s="70">
        <v>2020</v>
      </c>
      <c r="D14" s="71" t="s">
        <v>325</v>
      </c>
      <c r="E14" s="70">
        <v>33</v>
      </c>
      <c r="F14" s="70">
        <v>50</v>
      </c>
      <c r="G14" s="70">
        <v>50</v>
      </c>
      <c r="H14" s="70">
        <v>2</v>
      </c>
      <c r="I14" s="70">
        <v>1.5</v>
      </c>
      <c r="J14" s="70">
        <v>15.1</v>
      </c>
      <c r="K14" s="70">
        <v>2.98</v>
      </c>
      <c r="L14" s="8">
        <f t="shared" si="0"/>
        <v>15.1</v>
      </c>
      <c r="M14" s="8">
        <f t="shared" si="1"/>
        <v>2.2349999999999999</v>
      </c>
      <c r="N14" s="8">
        <f t="shared" si="2"/>
        <v>17.335000000000001</v>
      </c>
    </row>
    <row r="15" spans="1:14" x14ac:dyDescent="0.35">
      <c r="A15" s="70">
        <v>977285712</v>
      </c>
      <c r="B15" s="71" t="s">
        <v>414</v>
      </c>
      <c r="C15" s="70">
        <v>2020</v>
      </c>
      <c r="D15" s="71" t="s">
        <v>325</v>
      </c>
      <c r="E15" s="70">
        <v>33</v>
      </c>
      <c r="F15" s="70">
        <v>100</v>
      </c>
      <c r="G15" s="70">
        <v>100</v>
      </c>
      <c r="H15" s="70">
        <v>2</v>
      </c>
      <c r="I15" s="70">
        <v>2.76</v>
      </c>
      <c r="J15" s="70">
        <v>15.1</v>
      </c>
      <c r="K15" s="70">
        <v>2.98</v>
      </c>
      <c r="L15" s="8">
        <f t="shared" si="0"/>
        <v>30.2</v>
      </c>
      <c r="M15" s="8">
        <f t="shared" si="1"/>
        <v>8.2248000000000001</v>
      </c>
      <c r="N15" s="8">
        <f t="shared" si="2"/>
        <v>38.424799999999998</v>
      </c>
    </row>
    <row r="16" spans="1:14" x14ac:dyDescent="0.35">
      <c r="A16" s="70">
        <v>923152601</v>
      </c>
      <c r="B16" s="71" t="s">
        <v>374</v>
      </c>
      <c r="C16" s="70">
        <v>2020</v>
      </c>
      <c r="D16" s="71" t="s">
        <v>326</v>
      </c>
      <c r="E16" s="70">
        <v>66</v>
      </c>
      <c r="F16" s="70">
        <v>100</v>
      </c>
      <c r="G16" s="70">
        <v>100</v>
      </c>
      <c r="H16" s="70">
        <v>1</v>
      </c>
      <c r="I16" s="70">
        <v>3.8</v>
      </c>
      <c r="J16" s="70">
        <v>15.1</v>
      </c>
      <c r="K16" s="70">
        <v>10.292</v>
      </c>
      <c r="L16" s="8">
        <f t="shared" si="0"/>
        <v>15.1</v>
      </c>
      <c r="M16" s="8">
        <f t="shared" si="1"/>
        <v>39.1096</v>
      </c>
      <c r="N16" s="8">
        <f t="shared" si="2"/>
        <v>54.209600000000002</v>
      </c>
    </row>
    <row r="17" spans="1:14" x14ac:dyDescent="0.35">
      <c r="A17" s="70">
        <v>917424799</v>
      </c>
      <c r="B17" s="71" t="s">
        <v>375</v>
      </c>
      <c r="C17" s="70">
        <v>2020</v>
      </c>
      <c r="D17" s="71" t="s">
        <v>325</v>
      </c>
      <c r="E17" s="70">
        <v>33</v>
      </c>
      <c r="F17" s="70">
        <v>100</v>
      </c>
      <c r="G17" s="70">
        <v>100</v>
      </c>
      <c r="H17" s="70">
        <v>6</v>
      </c>
      <c r="I17" s="70">
        <v>150</v>
      </c>
      <c r="J17" s="70">
        <v>15.1</v>
      </c>
      <c r="K17" s="70">
        <v>2.98</v>
      </c>
      <c r="L17" s="8">
        <f t="shared" si="0"/>
        <v>90.6</v>
      </c>
      <c r="M17" s="8">
        <f t="shared" si="1"/>
        <v>447</v>
      </c>
      <c r="N17" s="8">
        <f t="shared" si="2"/>
        <v>537.6</v>
      </c>
    </row>
    <row r="18" spans="1:14" x14ac:dyDescent="0.35">
      <c r="A18" s="70">
        <v>980038408</v>
      </c>
      <c r="B18" s="71" t="s">
        <v>36</v>
      </c>
      <c r="C18" s="70">
        <v>2020</v>
      </c>
      <c r="D18" s="71" t="s">
        <v>325</v>
      </c>
      <c r="E18" s="70">
        <v>33</v>
      </c>
      <c r="F18" s="70">
        <v>100</v>
      </c>
      <c r="G18" s="70">
        <v>100</v>
      </c>
      <c r="H18" s="70">
        <v>14</v>
      </c>
      <c r="I18" s="70">
        <v>66</v>
      </c>
      <c r="J18" s="70">
        <v>15.1</v>
      </c>
      <c r="K18" s="70">
        <v>2.98</v>
      </c>
      <c r="L18" s="8">
        <f t="shared" si="0"/>
        <v>211.4</v>
      </c>
      <c r="M18" s="8">
        <f t="shared" si="1"/>
        <v>196.68</v>
      </c>
      <c r="N18" s="8">
        <f t="shared" si="2"/>
        <v>408.08000000000004</v>
      </c>
    </row>
    <row r="19" spans="1:14" x14ac:dyDescent="0.35">
      <c r="A19" s="70">
        <v>912631532</v>
      </c>
      <c r="B19" s="71" t="s">
        <v>37</v>
      </c>
      <c r="C19" s="70">
        <v>2020</v>
      </c>
      <c r="D19" s="71" t="s">
        <v>326</v>
      </c>
      <c r="E19" s="70">
        <v>66</v>
      </c>
      <c r="F19" s="70">
        <v>100</v>
      </c>
      <c r="G19" s="70">
        <v>100</v>
      </c>
      <c r="H19" s="70">
        <v>3</v>
      </c>
      <c r="I19" s="70">
        <v>10.289</v>
      </c>
      <c r="J19" s="70">
        <v>15.1</v>
      </c>
      <c r="K19" s="70">
        <v>10.292</v>
      </c>
      <c r="L19" s="8">
        <f t="shared" si="0"/>
        <v>45.3</v>
      </c>
      <c r="M19" s="8">
        <f t="shared" si="1"/>
        <v>105.89438799999999</v>
      </c>
      <c r="N19" s="8">
        <f t="shared" si="2"/>
        <v>151.194388</v>
      </c>
    </row>
    <row r="20" spans="1:14" x14ac:dyDescent="0.35">
      <c r="A20" s="70">
        <v>912631532</v>
      </c>
      <c r="B20" s="71" t="s">
        <v>37</v>
      </c>
      <c r="C20" s="70">
        <v>2020</v>
      </c>
      <c r="D20" s="71" t="s">
        <v>326</v>
      </c>
      <c r="E20" s="70">
        <v>132</v>
      </c>
      <c r="F20" s="70">
        <v>90</v>
      </c>
      <c r="G20" s="70">
        <v>90</v>
      </c>
      <c r="H20" s="70">
        <v>1</v>
      </c>
      <c r="I20" s="70">
        <v>22.9</v>
      </c>
      <c r="J20" s="70">
        <v>15.1</v>
      </c>
      <c r="K20" s="70">
        <v>10.292</v>
      </c>
      <c r="L20" s="8">
        <f t="shared" si="0"/>
        <v>13.59</v>
      </c>
      <c r="M20" s="8">
        <f t="shared" si="1"/>
        <v>212.11811999999998</v>
      </c>
      <c r="N20" s="8">
        <f t="shared" si="2"/>
        <v>225.70811999999998</v>
      </c>
    </row>
    <row r="21" spans="1:14" x14ac:dyDescent="0.35">
      <c r="A21" s="70">
        <v>912631532</v>
      </c>
      <c r="B21" s="71" t="s">
        <v>37</v>
      </c>
      <c r="C21" s="70">
        <v>2020</v>
      </c>
      <c r="D21" s="71" t="s">
        <v>326</v>
      </c>
      <c r="E21" s="70">
        <v>132</v>
      </c>
      <c r="F21" s="70">
        <v>100</v>
      </c>
      <c r="G21" s="70">
        <v>100</v>
      </c>
      <c r="H21" s="70">
        <v>4</v>
      </c>
      <c r="I21" s="70">
        <v>60.786999999999999</v>
      </c>
      <c r="J21" s="70">
        <v>15.1</v>
      </c>
      <c r="K21" s="70">
        <v>10.292</v>
      </c>
      <c r="L21" s="8">
        <f t="shared" si="0"/>
        <v>60.4</v>
      </c>
      <c r="M21" s="8">
        <f t="shared" si="1"/>
        <v>625.61980399999993</v>
      </c>
      <c r="N21" s="8">
        <f t="shared" si="2"/>
        <v>686.01980399999991</v>
      </c>
    </row>
    <row r="22" spans="1:14" x14ac:dyDescent="0.35">
      <c r="A22" s="70">
        <v>983099807</v>
      </c>
      <c r="B22" s="71" t="s">
        <v>38</v>
      </c>
      <c r="C22" s="70">
        <v>2020</v>
      </c>
      <c r="D22" s="71" t="s">
        <v>325</v>
      </c>
      <c r="E22" s="70">
        <v>66</v>
      </c>
      <c r="F22" s="70">
        <v>100</v>
      </c>
      <c r="G22" s="70">
        <v>100</v>
      </c>
      <c r="H22" s="70">
        <v>2</v>
      </c>
      <c r="I22" s="70">
        <v>18</v>
      </c>
      <c r="J22" s="70">
        <v>15.1</v>
      </c>
      <c r="K22" s="70">
        <v>2.98</v>
      </c>
      <c r="L22" s="8">
        <f t="shared" si="0"/>
        <v>30.2</v>
      </c>
      <c r="M22" s="8">
        <f t="shared" si="1"/>
        <v>53.64</v>
      </c>
      <c r="N22" s="8">
        <f t="shared" si="2"/>
        <v>83.84</v>
      </c>
    </row>
    <row r="23" spans="1:14" x14ac:dyDescent="0.35">
      <c r="A23" s="70">
        <v>988807648</v>
      </c>
      <c r="B23" s="71" t="s">
        <v>40</v>
      </c>
      <c r="C23" s="70">
        <v>2020</v>
      </c>
      <c r="D23" s="71" t="s">
        <v>326</v>
      </c>
      <c r="E23" s="70">
        <v>66</v>
      </c>
      <c r="F23" s="70">
        <v>100</v>
      </c>
      <c r="G23" s="70">
        <v>100</v>
      </c>
      <c r="H23" s="70">
        <v>11</v>
      </c>
      <c r="I23" s="70">
        <v>29.398</v>
      </c>
      <c r="J23" s="70">
        <v>15.1</v>
      </c>
      <c r="K23" s="70">
        <v>10.292</v>
      </c>
      <c r="L23" s="8">
        <f t="shared" si="0"/>
        <v>166.1</v>
      </c>
      <c r="M23" s="8">
        <f t="shared" si="1"/>
        <v>302.56421599999999</v>
      </c>
      <c r="N23" s="8">
        <f t="shared" si="2"/>
        <v>468.66421600000001</v>
      </c>
    </row>
    <row r="24" spans="1:14" x14ac:dyDescent="0.35">
      <c r="A24" s="70">
        <v>976723805</v>
      </c>
      <c r="B24" s="71" t="s">
        <v>383</v>
      </c>
      <c r="C24" s="70">
        <v>2020</v>
      </c>
      <c r="D24" s="71" t="s">
        <v>326</v>
      </c>
      <c r="E24" s="70">
        <v>66</v>
      </c>
      <c r="F24" s="70">
        <v>100</v>
      </c>
      <c r="G24" s="70">
        <v>100</v>
      </c>
      <c r="H24" s="70">
        <v>5</v>
      </c>
      <c r="I24" s="70">
        <v>17.956</v>
      </c>
      <c r="J24" s="70">
        <v>15.1</v>
      </c>
      <c r="K24" s="70">
        <v>10.292</v>
      </c>
      <c r="L24" s="8">
        <f t="shared" si="0"/>
        <v>75.5</v>
      </c>
      <c r="M24" s="8">
        <f t="shared" si="1"/>
        <v>184.80315199999998</v>
      </c>
      <c r="N24" s="8">
        <f t="shared" si="2"/>
        <v>260.30315199999995</v>
      </c>
    </row>
    <row r="25" spans="1:14" x14ac:dyDescent="0.35">
      <c r="A25" s="70">
        <v>970974253</v>
      </c>
      <c r="B25" s="71" t="s">
        <v>73</v>
      </c>
      <c r="C25" s="70">
        <v>2020</v>
      </c>
      <c r="D25" s="71" t="s">
        <v>326</v>
      </c>
      <c r="E25" s="70">
        <v>33</v>
      </c>
      <c r="F25" s="70">
        <v>100</v>
      </c>
      <c r="G25" s="70">
        <v>100</v>
      </c>
      <c r="H25" s="70">
        <v>1</v>
      </c>
      <c r="I25" s="70">
        <v>4</v>
      </c>
      <c r="J25" s="70">
        <v>15.1</v>
      </c>
      <c r="K25" s="70">
        <v>10.292</v>
      </c>
      <c r="L25" s="8">
        <f t="shared" si="0"/>
        <v>15.1</v>
      </c>
      <c r="M25" s="8">
        <f t="shared" si="1"/>
        <v>41.167999999999999</v>
      </c>
      <c r="N25" s="8">
        <f t="shared" si="2"/>
        <v>56.268000000000001</v>
      </c>
    </row>
    <row r="26" spans="1:14" x14ac:dyDescent="0.35">
      <c r="A26" s="70">
        <v>962986633</v>
      </c>
      <c r="B26" s="71" t="s">
        <v>45</v>
      </c>
      <c r="C26" s="70">
        <v>2020</v>
      </c>
      <c r="D26" s="71" t="s">
        <v>325</v>
      </c>
      <c r="E26" s="70">
        <v>66</v>
      </c>
      <c r="F26" s="70">
        <v>0</v>
      </c>
      <c r="G26" s="70">
        <v>0</v>
      </c>
      <c r="H26" s="70">
        <v>1</v>
      </c>
      <c r="I26" s="70">
        <v>2.032</v>
      </c>
      <c r="J26" s="70">
        <v>15.1</v>
      </c>
      <c r="K26" s="70">
        <v>2.98</v>
      </c>
      <c r="L26" s="8">
        <f t="shared" si="0"/>
        <v>0</v>
      </c>
      <c r="M26" s="8">
        <f t="shared" si="1"/>
        <v>0</v>
      </c>
      <c r="N26" s="8">
        <f t="shared" si="2"/>
        <v>0</v>
      </c>
    </row>
    <row r="27" spans="1:14" x14ac:dyDescent="0.35">
      <c r="A27" s="70">
        <v>962986633</v>
      </c>
      <c r="B27" s="71" t="s">
        <v>45</v>
      </c>
      <c r="C27" s="70">
        <v>2020</v>
      </c>
      <c r="D27" s="71" t="s">
        <v>325</v>
      </c>
      <c r="E27" s="70">
        <v>66</v>
      </c>
      <c r="F27" s="70">
        <v>100</v>
      </c>
      <c r="G27" s="70">
        <v>100</v>
      </c>
      <c r="H27" s="70">
        <v>1</v>
      </c>
      <c r="I27" s="70">
        <v>7.5</v>
      </c>
      <c r="J27" s="70">
        <v>15.1</v>
      </c>
      <c r="K27" s="70">
        <v>2.98</v>
      </c>
      <c r="L27" s="8">
        <f t="shared" si="0"/>
        <v>15.1</v>
      </c>
      <c r="M27" s="8">
        <f t="shared" si="1"/>
        <v>22.35</v>
      </c>
      <c r="N27" s="8">
        <f t="shared" si="2"/>
        <v>37.450000000000003</v>
      </c>
    </row>
    <row r="28" spans="1:14" x14ac:dyDescent="0.35">
      <c r="A28" s="70">
        <v>978631029</v>
      </c>
      <c r="B28" s="71" t="s">
        <v>387</v>
      </c>
      <c r="C28" s="70">
        <v>2020</v>
      </c>
      <c r="D28" s="71" t="s">
        <v>325</v>
      </c>
      <c r="E28" s="70">
        <v>33</v>
      </c>
      <c r="F28" s="70">
        <v>100</v>
      </c>
      <c r="G28" s="70">
        <v>100</v>
      </c>
      <c r="H28" s="70">
        <v>25</v>
      </c>
      <c r="I28" s="70">
        <v>210.9</v>
      </c>
      <c r="J28" s="70">
        <v>15.1</v>
      </c>
      <c r="K28" s="70">
        <v>2.98</v>
      </c>
      <c r="L28" s="8">
        <f t="shared" si="0"/>
        <v>377.5</v>
      </c>
      <c r="M28" s="8">
        <f t="shared" si="1"/>
        <v>628.48199999999997</v>
      </c>
      <c r="N28" s="8">
        <f t="shared" si="2"/>
        <v>1005.982</v>
      </c>
    </row>
    <row r="29" spans="1:14" x14ac:dyDescent="0.35">
      <c r="A29" s="70">
        <v>917983550</v>
      </c>
      <c r="B29" s="71" t="s">
        <v>47</v>
      </c>
      <c r="C29" s="70">
        <v>2020</v>
      </c>
      <c r="D29" s="71" t="s">
        <v>325</v>
      </c>
      <c r="E29" s="70">
        <v>132</v>
      </c>
      <c r="F29" s="70">
        <v>0</v>
      </c>
      <c r="G29" s="70">
        <v>0</v>
      </c>
      <c r="H29" s="70">
        <v>1</v>
      </c>
      <c r="I29" s="70">
        <v>20</v>
      </c>
      <c r="J29" s="70">
        <v>15.1</v>
      </c>
      <c r="K29" s="70">
        <v>2.98</v>
      </c>
    </row>
  </sheetData>
  <autoFilter ref="A2:N28" xr:uid="{00000000-0009-0000-0000-000011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0C45D-2350-4DE0-B20E-A1FFF686FE41}">
  <dimension ref="A2:B57"/>
  <sheetViews>
    <sheetView workbookViewId="0"/>
  </sheetViews>
  <sheetFormatPr baseColWidth="10" defaultColWidth="11.54296875" defaultRowHeight="14.5" x14ac:dyDescent="0.35"/>
  <cols>
    <col min="1" max="1" width="10" bestFit="1" customWidth="1"/>
    <col min="2" max="2" width="11.1796875" bestFit="1" customWidth="1"/>
  </cols>
  <sheetData>
    <row r="2" spans="1:2" x14ac:dyDescent="0.35">
      <c r="A2" s="27" t="s">
        <v>0</v>
      </c>
      <c r="B2" t="s">
        <v>85</v>
      </c>
    </row>
    <row r="3" spans="1:2" x14ac:dyDescent="0.35">
      <c r="A3" s="28">
        <v>912631532</v>
      </c>
      <c r="B3" s="30">
        <v>62872.866673725039</v>
      </c>
    </row>
    <row r="4" spans="1:2" x14ac:dyDescent="0.35">
      <c r="A4" s="28">
        <v>915317898</v>
      </c>
      <c r="B4" s="30">
        <v>2235.5446078799996</v>
      </c>
    </row>
    <row r="5" spans="1:2" x14ac:dyDescent="0.35">
      <c r="A5" s="28">
        <v>915635857</v>
      </c>
      <c r="B5" s="30">
        <v>76039.731863385896</v>
      </c>
    </row>
    <row r="6" spans="1:2" x14ac:dyDescent="0.35">
      <c r="A6" s="28">
        <v>915729290</v>
      </c>
      <c r="B6" s="30">
        <v>4946.8003805540511</v>
      </c>
    </row>
    <row r="7" spans="1:2" x14ac:dyDescent="0.35">
      <c r="A7" s="28">
        <v>916069634</v>
      </c>
      <c r="B7" s="30">
        <v>12782.525038821983</v>
      </c>
    </row>
    <row r="8" spans="1:2" x14ac:dyDescent="0.35">
      <c r="A8" s="28">
        <v>916319908</v>
      </c>
      <c r="B8" s="30">
        <v>7681.3452010164974</v>
      </c>
    </row>
    <row r="9" spans="1:2" x14ac:dyDescent="0.35">
      <c r="A9" s="28">
        <v>916763476</v>
      </c>
      <c r="B9" s="30">
        <v>34.637281237252402</v>
      </c>
    </row>
    <row r="10" spans="1:2" x14ac:dyDescent="0.35">
      <c r="A10" s="28">
        <v>917424799</v>
      </c>
      <c r="B10" s="30">
        <v>73067.897984023366</v>
      </c>
    </row>
    <row r="11" spans="1:2" x14ac:dyDescent="0.35">
      <c r="A11" s="28">
        <v>917856222</v>
      </c>
      <c r="B11" s="30">
        <v>5424.9925335759181</v>
      </c>
    </row>
    <row r="12" spans="1:2" x14ac:dyDescent="0.35">
      <c r="A12" s="28">
        <v>917983550</v>
      </c>
      <c r="B12" s="30">
        <v>398.7773131216</v>
      </c>
    </row>
    <row r="13" spans="1:2" x14ac:dyDescent="0.35">
      <c r="A13" s="28">
        <v>918312730</v>
      </c>
      <c r="B13" s="30">
        <v>7309.0343632926997</v>
      </c>
    </row>
    <row r="14" spans="1:2" x14ac:dyDescent="0.35">
      <c r="A14" s="28">
        <v>918999361</v>
      </c>
      <c r="B14" s="30">
        <v>6621.1307394595515</v>
      </c>
    </row>
    <row r="15" spans="1:2" x14ac:dyDescent="0.35">
      <c r="A15" s="28">
        <v>919415096</v>
      </c>
      <c r="B15" s="30">
        <v>1933.4355443999998</v>
      </c>
    </row>
    <row r="16" spans="1:2" x14ac:dyDescent="0.35">
      <c r="A16" s="28">
        <v>919884452</v>
      </c>
      <c r="B16" s="30">
        <v>6296.3529101231697</v>
      </c>
    </row>
    <row r="17" spans="1:2" x14ac:dyDescent="0.35">
      <c r="A17" s="28">
        <v>921025610</v>
      </c>
      <c r="B17" s="30">
        <v>3354.7686584999997</v>
      </c>
    </row>
    <row r="18" spans="1:2" x14ac:dyDescent="0.35">
      <c r="A18" s="28">
        <v>921680554</v>
      </c>
      <c r="B18" s="30">
        <v>15294.275992519559</v>
      </c>
    </row>
    <row r="19" spans="1:2" x14ac:dyDescent="0.35">
      <c r="A19" s="28">
        <v>921683057</v>
      </c>
      <c r="B19" s="30">
        <v>28912.674359466153</v>
      </c>
    </row>
    <row r="20" spans="1:2" x14ac:dyDescent="0.35">
      <c r="A20" s="28">
        <v>923050612</v>
      </c>
      <c r="B20" s="30">
        <v>1810.1790284444999</v>
      </c>
    </row>
    <row r="21" spans="1:2" x14ac:dyDescent="0.35">
      <c r="A21" s="28">
        <v>923152601</v>
      </c>
      <c r="B21" s="30">
        <v>22976.734946286153</v>
      </c>
    </row>
    <row r="22" spans="1:2" x14ac:dyDescent="0.35">
      <c r="A22" s="28">
        <v>923354204</v>
      </c>
      <c r="B22" s="30">
        <v>31126.03580585817</v>
      </c>
    </row>
    <row r="23" spans="1:2" x14ac:dyDescent="0.35">
      <c r="A23" s="28">
        <v>923819177</v>
      </c>
      <c r="B23" s="30">
        <v>966.7177721999999</v>
      </c>
    </row>
    <row r="24" spans="1:2" x14ac:dyDescent="0.35">
      <c r="A24" s="28">
        <v>923993355</v>
      </c>
      <c r="B24" s="30">
        <v>28626.276957537506</v>
      </c>
    </row>
    <row r="25" spans="1:2" x14ac:dyDescent="0.35">
      <c r="A25" s="28">
        <v>924527994</v>
      </c>
      <c r="B25" s="30">
        <v>2477.0537196690002</v>
      </c>
    </row>
    <row r="26" spans="1:2" x14ac:dyDescent="0.35">
      <c r="A26" s="28">
        <v>925174343</v>
      </c>
      <c r="B26" s="30">
        <v>2221.6926312063297</v>
      </c>
    </row>
    <row r="27" spans="1:2" x14ac:dyDescent="0.35">
      <c r="A27" s="28">
        <v>938260494</v>
      </c>
      <c r="B27" s="30">
        <v>14250.460443036</v>
      </c>
    </row>
    <row r="28" spans="1:2" x14ac:dyDescent="0.35">
      <c r="A28" s="28">
        <v>955996836</v>
      </c>
      <c r="B28" s="30">
        <v>9398.0634774124119</v>
      </c>
    </row>
    <row r="29" spans="1:2" x14ac:dyDescent="0.35">
      <c r="A29" s="28">
        <v>956740134</v>
      </c>
      <c r="B29" s="30">
        <v>14693.2420848936</v>
      </c>
    </row>
    <row r="30" spans="1:2" x14ac:dyDescent="0.35">
      <c r="A30" s="28">
        <v>960684737</v>
      </c>
      <c r="B30" s="30">
        <v>34011.408300351577</v>
      </c>
    </row>
    <row r="31" spans="1:2" x14ac:dyDescent="0.35">
      <c r="A31" s="28">
        <v>962986633</v>
      </c>
      <c r="B31" s="30">
        <v>139848.42102588591</v>
      </c>
    </row>
    <row r="32" spans="1:2" x14ac:dyDescent="0.35">
      <c r="A32" s="28">
        <v>968168134</v>
      </c>
      <c r="B32" s="30">
        <v>9886.7084694227833</v>
      </c>
    </row>
    <row r="33" spans="1:2" x14ac:dyDescent="0.35">
      <c r="A33" s="28">
        <v>971029390</v>
      </c>
      <c r="B33" s="30">
        <v>8489.5540586637981</v>
      </c>
    </row>
    <row r="34" spans="1:2" x14ac:dyDescent="0.35">
      <c r="A34" s="28">
        <v>971058854</v>
      </c>
      <c r="B34" s="30">
        <v>41662.552944332208</v>
      </c>
    </row>
    <row r="35" spans="1:2" x14ac:dyDescent="0.35">
      <c r="A35" s="28">
        <v>971589752</v>
      </c>
      <c r="B35" s="30">
        <v>7612.095750752268</v>
      </c>
    </row>
    <row r="36" spans="1:2" x14ac:dyDescent="0.35">
      <c r="A36" s="28">
        <v>976723805</v>
      </c>
      <c r="B36" s="30">
        <v>3907.7283799899742</v>
      </c>
    </row>
    <row r="37" spans="1:2" x14ac:dyDescent="0.35">
      <c r="A37" s="28">
        <v>976944801</v>
      </c>
      <c r="B37" s="30">
        <v>114528.38787146461</v>
      </c>
    </row>
    <row r="38" spans="1:2" x14ac:dyDescent="0.35">
      <c r="A38" s="28">
        <v>978631029</v>
      </c>
      <c r="B38" s="30">
        <v>139230.85627438268</v>
      </c>
    </row>
    <row r="39" spans="1:2" x14ac:dyDescent="0.35">
      <c r="A39" s="28">
        <v>979151950</v>
      </c>
      <c r="B39" s="30">
        <v>105085.03612691586</v>
      </c>
    </row>
    <row r="40" spans="1:2" x14ac:dyDescent="0.35">
      <c r="A40" s="28">
        <v>979379455</v>
      </c>
      <c r="B40" s="30">
        <v>15855.421564365601</v>
      </c>
    </row>
    <row r="41" spans="1:2" x14ac:dyDescent="0.35">
      <c r="A41" s="28">
        <v>979399901</v>
      </c>
      <c r="B41" s="30">
        <v>3187.7832671702063</v>
      </c>
    </row>
    <row r="42" spans="1:2" x14ac:dyDescent="0.35">
      <c r="A42" s="28">
        <v>979422679</v>
      </c>
      <c r="B42" s="30">
        <v>217216.47162546759</v>
      </c>
    </row>
    <row r="43" spans="1:2" x14ac:dyDescent="0.35">
      <c r="A43" s="28">
        <v>980038408</v>
      </c>
      <c r="B43" s="30">
        <v>88101.963890232742</v>
      </c>
    </row>
    <row r="44" spans="1:2" x14ac:dyDescent="0.35">
      <c r="A44" s="28">
        <v>980234088</v>
      </c>
      <c r="B44" s="30">
        <v>67.282994520000003</v>
      </c>
    </row>
    <row r="45" spans="1:2" x14ac:dyDescent="0.35">
      <c r="A45" s="28">
        <v>980489698</v>
      </c>
      <c r="B45" s="30">
        <v>369900.67776715884</v>
      </c>
    </row>
    <row r="46" spans="1:2" x14ac:dyDescent="0.35">
      <c r="A46" s="28">
        <v>981915550</v>
      </c>
      <c r="B46" s="30">
        <v>132819.86765193261</v>
      </c>
    </row>
    <row r="47" spans="1:2" x14ac:dyDescent="0.35">
      <c r="A47" s="28">
        <v>982897327</v>
      </c>
      <c r="B47" s="30">
        <v>22647.975486576288</v>
      </c>
    </row>
    <row r="48" spans="1:2" x14ac:dyDescent="0.35">
      <c r="A48" s="28">
        <v>982974011</v>
      </c>
      <c r="B48" s="30">
        <v>158702.87798396446</v>
      </c>
    </row>
    <row r="49" spans="1:2" x14ac:dyDescent="0.35">
      <c r="A49" s="28">
        <v>983099807</v>
      </c>
      <c r="B49" s="30">
        <v>5049.800635273742</v>
      </c>
    </row>
    <row r="50" spans="1:2" x14ac:dyDescent="0.35">
      <c r="A50" s="28">
        <v>984882114</v>
      </c>
      <c r="B50" s="30">
        <v>39388.642517628308</v>
      </c>
    </row>
    <row r="51" spans="1:2" x14ac:dyDescent="0.35">
      <c r="A51" s="28">
        <v>985294836</v>
      </c>
      <c r="B51" s="30">
        <v>447.68700030581999</v>
      </c>
    </row>
    <row r="52" spans="1:2" x14ac:dyDescent="0.35">
      <c r="A52" s="28">
        <v>985411131</v>
      </c>
      <c r="B52" s="30">
        <v>17070.958245286078</v>
      </c>
    </row>
    <row r="53" spans="1:2" x14ac:dyDescent="0.35">
      <c r="A53" s="28">
        <v>986347801</v>
      </c>
      <c r="B53" s="30">
        <v>15451.353065768626</v>
      </c>
    </row>
    <row r="54" spans="1:2" x14ac:dyDescent="0.35">
      <c r="A54" s="28">
        <v>988807648</v>
      </c>
      <c r="B54" s="30">
        <v>100416.51250427951</v>
      </c>
    </row>
    <row r="55" spans="1:2" x14ac:dyDescent="0.35">
      <c r="A55" s="28">
        <v>996732673</v>
      </c>
      <c r="B55" s="30">
        <v>8382.496490182235</v>
      </c>
    </row>
    <row r="56" spans="1:2" x14ac:dyDescent="0.35">
      <c r="A56" s="28">
        <v>998509289</v>
      </c>
      <c r="B56" s="30">
        <v>480.78436758000004</v>
      </c>
    </row>
    <row r="57" spans="1:2" x14ac:dyDescent="0.35">
      <c r="A57" s="28" t="s">
        <v>339</v>
      </c>
      <c r="B57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1"/>
  <sheetViews>
    <sheetView workbookViewId="0"/>
  </sheetViews>
  <sheetFormatPr baseColWidth="10" defaultColWidth="11.54296875" defaultRowHeight="14.5" x14ac:dyDescent="0.35"/>
  <cols>
    <col min="1" max="1" width="13" bestFit="1" customWidth="1"/>
    <col min="2" max="2" width="28" bestFit="1" customWidth="1"/>
    <col min="4" max="4" width="12.54296875" bestFit="1" customWidth="1"/>
    <col min="5" max="5" width="21" customWidth="1"/>
    <col min="7" max="7" width="12.453125" customWidth="1"/>
    <col min="8" max="8" width="16.36328125" bestFit="1" customWidth="1"/>
  </cols>
  <sheetData>
    <row r="1" spans="1:16" x14ac:dyDescent="0.35">
      <c r="O1" s="23">
        <v>65.7</v>
      </c>
      <c r="P1" s="23" t="s">
        <v>86</v>
      </c>
    </row>
    <row r="2" spans="1:16" x14ac:dyDescent="0.35">
      <c r="O2" s="23">
        <v>123.1</v>
      </c>
      <c r="P2" s="23" t="s">
        <v>87</v>
      </c>
    </row>
    <row r="3" spans="1:16" x14ac:dyDescent="0.35">
      <c r="K3" s="50">
        <v>21.2</v>
      </c>
      <c r="L3" s="50">
        <v>44.9</v>
      </c>
    </row>
    <row r="4" spans="1:16" s="4" customFormat="1" ht="29" x14ac:dyDescent="0.35">
      <c r="A4" s="47" t="s">
        <v>0</v>
      </c>
      <c r="B4" s="47" t="s">
        <v>1</v>
      </c>
      <c r="C4" s="47" t="s">
        <v>2</v>
      </c>
      <c r="D4" s="47" t="s">
        <v>3</v>
      </c>
      <c r="E4" s="48" t="s">
        <v>88</v>
      </c>
      <c r="F4" s="48" t="s">
        <v>89</v>
      </c>
      <c r="G4" s="48" t="s">
        <v>90</v>
      </c>
      <c r="H4" s="47" t="s">
        <v>353</v>
      </c>
      <c r="I4" s="48" t="s">
        <v>91</v>
      </c>
      <c r="J4" s="47" t="s">
        <v>354</v>
      </c>
      <c r="K4" s="49" t="s">
        <v>92</v>
      </c>
      <c r="L4" s="49" t="s">
        <v>93</v>
      </c>
      <c r="M4" s="48" t="s">
        <v>94</v>
      </c>
      <c r="N4" s="51" t="s">
        <v>355</v>
      </c>
    </row>
    <row r="5" spans="1:16" x14ac:dyDescent="0.35">
      <c r="A5" s="62">
        <v>982974011</v>
      </c>
      <c r="B5" s="63" t="s">
        <v>18</v>
      </c>
      <c r="C5" s="62">
        <v>2020</v>
      </c>
      <c r="D5" s="62">
        <v>66</v>
      </c>
      <c r="E5" s="63" t="s">
        <v>101</v>
      </c>
      <c r="F5" s="63"/>
      <c r="G5" s="63" t="s">
        <v>102</v>
      </c>
      <c r="H5" s="62">
        <v>725</v>
      </c>
      <c r="I5" s="62" t="b">
        <v>0</v>
      </c>
      <c r="J5" s="62">
        <v>1</v>
      </c>
      <c r="K5">
        <f>J5*$K$3</f>
        <v>21.2</v>
      </c>
      <c r="L5" s="66">
        <f>(H5/1000)*$L$3</f>
        <v>32.552499999999995</v>
      </c>
      <c r="M5">
        <f t="shared" ref="M5:M68" si="0">IF(I5=FALSE,0,(IF(H5&lt;132,J5*O$1,J5*O$2)))</f>
        <v>0</v>
      </c>
      <c r="N5" s="67">
        <f>K5+L5+M5</f>
        <v>53.752499999999998</v>
      </c>
    </row>
    <row r="6" spans="1:16" x14ac:dyDescent="0.35">
      <c r="A6" s="62">
        <v>982974011</v>
      </c>
      <c r="B6" s="63" t="s">
        <v>18</v>
      </c>
      <c r="C6" s="62">
        <v>2020</v>
      </c>
      <c r="D6" s="62">
        <v>132</v>
      </c>
      <c r="E6" s="63" t="s">
        <v>97</v>
      </c>
      <c r="F6" s="63"/>
      <c r="G6" s="63" t="s">
        <v>98</v>
      </c>
      <c r="H6" s="62">
        <v>459</v>
      </c>
      <c r="I6" s="62" t="b">
        <v>0</v>
      </c>
      <c r="J6" s="62">
        <v>1</v>
      </c>
      <c r="K6">
        <f t="shared" ref="K6:K69" si="1">J6*$K$3</f>
        <v>21.2</v>
      </c>
      <c r="L6" s="66">
        <f t="shared" ref="L6:L69" si="2">(H6/1000)*$L$3</f>
        <v>20.609100000000002</v>
      </c>
      <c r="M6">
        <f t="shared" si="0"/>
        <v>0</v>
      </c>
      <c r="N6" s="67">
        <f t="shared" ref="N6:N69" si="3">K6+L6+M6</f>
        <v>41.809100000000001</v>
      </c>
    </row>
    <row r="7" spans="1:16" x14ac:dyDescent="0.35">
      <c r="A7" s="62">
        <v>982974011</v>
      </c>
      <c r="B7" s="63" t="s">
        <v>18</v>
      </c>
      <c r="C7" s="62">
        <v>2020</v>
      </c>
      <c r="D7" s="62">
        <v>132</v>
      </c>
      <c r="E7" s="63" t="s">
        <v>106</v>
      </c>
      <c r="F7" s="63"/>
      <c r="G7" s="63" t="s">
        <v>109</v>
      </c>
      <c r="H7" s="62">
        <v>717</v>
      </c>
      <c r="I7" s="62" t="b">
        <v>0</v>
      </c>
      <c r="J7" s="62">
        <v>1</v>
      </c>
      <c r="K7">
        <f t="shared" si="1"/>
        <v>21.2</v>
      </c>
      <c r="L7" s="66">
        <f t="shared" si="2"/>
        <v>32.193300000000001</v>
      </c>
      <c r="M7">
        <f t="shared" si="0"/>
        <v>0</v>
      </c>
      <c r="N7" s="67">
        <f t="shared" si="3"/>
        <v>53.393299999999996</v>
      </c>
    </row>
    <row r="8" spans="1:16" x14ac:dyDescent="0.35">
      <c r="A8" s="62">
        <v>982974011</v>
      </c>
      <c r="B8" s="63" t="s">
        <v>18</v>
      </c>
      <c r="C8" s="62">
        <v>2020</v>
      </c>
      <c r="D8" s="62">
        <v>132</v>
      </c>
      <c r="E8" s="63" t="s">
        <v>99</v>
      </c>
      <c r="F8" s="63"/>
      <c r="G8" s="63" t="s">
        <v>100</v>
      </c>
      <c r="H8" s="62">
        <v>388</v>
      </c>
      <c r="I8" s="62" t="b">
        <v>0</v>
      </c>
      <c r="J8" s="62">
        <v>1</v>
      </c>
      <c r="K8">
        <f t="shared" si="1"/>
        <v>21.2</v>
      </c>
      <c r="L8" s="66">
        <f t="shared" si="2"/>
        <v>17.421199999999999</v>
      </c>
      <c r="M8">
        <f t="shared" si="0"/>
        <v>0</v>
      </c>
      <c r="N8" s="67">
        <f t="shared" si="3"/>
        <v>38.621200000000002</v>
      </c>
    </row>
    <row r="9" spans="1:16" x14ac:dyDescent="0.35">
      <c r="A9" s="62">
        <v>982974011</v>
      </c>
      <c r="B9" s="63" t="s">
        <v>18</v>
      </c>
      <c r="C9" s="62">
        <v>2020</v>
      </c>
      <c r="D9" s="62">
        <v>132</v>
      </c>
      <c r="E9" s="63" t="s">
        <v>103</v>
      </c>
      <c r="F9" s="63"/>
      <c r="G9" s="63" t="s">
        <v>104</v>
      </c>
      <c r="H9" s="62">
        <v>1836</v>
      </c>
      <c r="I9" s="62" t="b">
        <v>0</v>
      </c>
      <c r="J9" s="62">
        <v>2</v>
      </c>
      <c r="K9">
        <f t="shared" si="1"/>
        <v>42.4</v>
      </c>
      <c r="L9" s="66">
        <f t="shared" si="2"/>
        <v>82.436400000000006</v>
      </c>
      <c r="M9">
        <f t="shared" si="0"/>
        <v>0</v>
      </c>
      <c r="N9" s="67">
        <f t="shared" si="3"/>
        <v>124.8364</v>
      </c>
    </row>
    <row r="10" spans="1:16" x14ac:dyDescent="0.35">
      <c r="A10" s="62">
        <v>982974011</v>
      </c>
      <c r="B10" s="63" t="s">
        <v>18</v>
      </c>
      <c r="C10" s="62">
        <v>2020</v>
      </c>
      <c r="D10" s="62">
        <v>132</v>
      </c>
      <c r="E10" s="63" t="s">
        <v>105</v>
      </c>
      <c r="F10" s="63"/>
      <c r="G10" s="63" t="s">
        <v>52</v>
      </c>
      <c r="H10" s="62">
        <v>300</v>
      </c>
      <c r="I10" s="62" t="b">
        <v>0</v>
      </c>
      <c r="J10" s="62">
        <v>1</v>
      </c>
      <c r="K10">
        <f t="shared" si="1"/>
        <v>21.2</v>
      </c>
      <c r="L10" s="66">
        <f t="shared" si="2"/>
        <v>13.469999999999999</v>
      </c>
      <c r="M10">
        <f t="shared" si="0"/>
        <v>0</v>
      </c>
      <c r="N10" s="67">
        <f t="shared" si="3"/>
        <v>34.67</v>
      </c>
    </row>
    <row r="11" spans="1:16" x14ac:dyDescent="0.35">
      <c r="A11" s="62">
        <v>982974011</v>
      </c>
      <c r="B11" s="63" t="s">
        <v>18</v>
      </c>
      <c r="C11" s="62">
        <v>2020</v>
      </c>
      <c r="D11" s="62">
        <v>132</v>
      </c>
      <c r="E11" s="63" t="s">
        <v>110</v>
      </c>
      <c r="F11" s="63"/>
      <c r="G11" s="63" t="s">
        <v>111</v>
      </c>
      <c r="H11" s="62">
        <v>812</v>
      </c>
      <c r="I11" s="62" t="b">
        <v>0</v>
      </c>
      <c r="J11" s="62">
        <v>2</v>
      </c>
      <c r="K11">
        <f t="shared" si="1"/>
        <v>42.4</v>
      </c>
      <c r="L11" s="66">
        <f t="shared" si="2"/>
        <v>36.458800000000004</v>
      </c>
      <c r="M11">
        <f t="shared" si="0"/>
        <v>0</v>
      </c>
      <c r="N11" s="67">
        <f t="shared" si="3"/>
        <v>78.858800000000002</v>
      </c>
    </row>
    <row r="12" spans="1:16" x14ac:dyDescent="0.35">
      <c r="A12" s="62">
        <v>982974011</v>
      </c>
      <c r="B12" s="63" t="s">
        <v>18</v>
      </c>
      <c r="C12" s="62">
        <v>2020</v>
      </c>
      <c r="D12" s="62">
        <v>132</v>
      </c>
      <c r="E12" s="63" t="s">
        <v>110</v>
      </c>
      <c r="F12" s="63"/>
      <c r="G12" s="63" t="s">
        <v>112</v>
      </c>
      <c r="H12" s="62">
        <v>1000</v>
      </c>
      <c r="I12" s="62" t="b">
        <v>0</v>
      </c>
      <c r="J12" s="62">
        <v>2</v>
      </c>
      <c r="K12">
        <f t="shared" si="1"/>
        <v>42.4</v>
      </c>
      <c r="L12" s="66">
        <f t="shared" si="2"/>
        <v>44.9</v>
      </c>
      <c r="M12">
        <f t="shared" si="0"/>
        <v>0</v>
      </c>
      <c r="N12" s="67">
        <f t="shared" si="3"/>
        <v>87.3</v>
      </c>
    </row>
    <row r="13" spans="1:16" x14ac:dyDescent="0.35">
      <c r="A13" s="62">
        <v>982974011</v>
      </c>
      <c r="B13" s="63" t="s">
        <v>18</v>
      </c>
      <c r="C13" s="62">
        <v>2020</v>
      </c>
      <c r="D13" s="62">
        <v>132</v>
      </c>
      <c r="E13" s="63" t="s">
        <v>95</v>
      </c>
      <c r="F13" s="63"/>
      <c r="G13" s="63" t="s">
        <v>96</v>
      </c>
      <c r="H13" s="62">
        <v>1305</v>
      </c>
      <c r="I13" s="62" t="b">
        <v>0</v>
      </c>
      <c r="J13" s="62">
        <v>2</v>
      </c>
      <c r="K13">
        <f t="shared" si="1"/>
        <v>42.4</v>
      </c>
      <c r="L13" s="66">
        <f t="shared" si="2"/>
        <v>58.594499999999996</v>
      </c>
      <c r="M13">
        <f t="shared" si="0"/>
        <v>0</v>
      </c>
      <c r="N13" s="67">
        <f t="shared" si="3"/>
        <v>100.99449999999999</v>
      </c>
    </row>
    <row r="14" spans="1:16" x14ac:dyDescent="0.35">
      <c r="A14" s="62">
        <v>982974011</v>
      </c>
      <c r="B14" s="63" t="s">
        <v>18</v>
      </c>
      <c r="C14" s="62">
        <v>2020</v>
      </c>
      <c r="D14" s="62">
        <v>132</v>
      </c>
      <c r="E14" s="63" t="s">
        <v>107</v>
      </c>
      <c r="F14" s="63"/>
      <c r="G14" s="63" t="s">
        <v>108</v>
      </c>
      <c r="H14" s="62">
        <v>510</v>
      </c>
      <c r="I14" s="62" t="b">
        <v>0</v>
      </c>
      <c r="J14" s="62">
        <v>1</v>
      </c>
      <c r="K14">
        <f t="shared" si="1"/>
        <v>21.2</v>
      </c>
      <c r="L14" s="66">
        <f t="shared" si="2"/>
        <v>22.899000000000001</v>
      </c>
      <c r="M14">
        <f t="shared" si="0"/>
        <v>0</v>
      </c>
      <c r="N14" s="67">
        <f t="shared" si="3"/>
        <v>44.099000000000004</v>
      </c>
    </row>
    <row r="15" spans="1:16" x14ac:dyDescent="0.35">
      <c r="A15" s="62">
        <v>979151950</v>
      </c>
      <c r="B15" s="63" t="s">
        <v>365</v>
      </c>
      <c r="C15" s="62">
        <v>2020</v>
      </c>
      <c r="D15" s="62">
        <v>66</v>
      </c>
      <c r="E15" s="63" t="s">
        <v>219</v>
      </c>
      <c r="F15" s="63"/>
      <c r="G15" s="63" t="s">
        <v>220</v>
      </c>
      <c r="H15" s="62">
        <v>671</v>
      </c>
      <c r="I15" s="62" t="b">
        <v>0</v>
      </c>
      <c r="J15" s="62">
        <v>1</v>
      </c>
      <c r="K15">
        <f t="shared" si="1"/>
        <v>21.2</v>
      </c>
      <c r="L15" s="66">
        <f t="shared" si="2"/>
        <v>30.1279</v>
      </c>
      <c r="M15">
        <f t="shared" si="0"/>
        <v>0</v>
      </c>
      <c r="N15" s="67">
        <f t="shared" si="3"/>
        <v>51.3279</v>
      </c>
    </row>
    <row r="16" spans="1:16" x14ac:dyDescent="0.35">
      <c r="A16" s="62">
        <v>979151950</v>
      </c>
      <c r="B16" s="63" t="s">
        <v>365</v>
      </c>
      <c r="C16" s="62">
        <v>2020</v>
      </c>
      <c r="D16" s="62">
        <v>66</v>
      </c>
      <c r="E16" s="63" t="s">
        <v>204</v>
      </c>
      <c r="F16" s="63"/>
      <c r="G16" s="63" t="s">
        <v>214</v>
      </c>
      <c r="H16" s="62">
        <v>1274</v>
      </c>
      <c r="I16" s="62" t="b">
        <v>1</v>
      </c>
      <c r="J16" s="62">
        <v>1</v>
      </c>
      <c r="K16">
        <f t="shared" si="1"/>
        <v>21.2</v>
      </c>
      <c r="L16" s="66">
        <f t="shared" si="2"/>
        <v>57.202599999999997</v>
      </c>
      <c r="M16">
        <f t="shared" si="0"/>
        <v>123.1</v>
      </c>
      <c r="N16" s="67">
        <f t="shared" si="3"/>
        <v>201.50259999999997</v>
      </c>
    </row>
    <row r="17" spans="1:14" ht="29" x14ac:dyDescent="0.35">
      <c r="A17" s="62">
        <v>979151950</v>
      </c>
      <c r="B17" s="63" t="s">
        <v>365</v>
      </c>
      <c r="C17" s="62">
        <v>2020</v>
      </c>
      <c r="D17" s="62">
        <v>66</v>
      </c>
      <c r="E17" s="63" t="s">
        <v>215</v>
      </c>
      <c r="F17" s="63"/>
      <c r="G17" s="63" t="s">
        <v>216</v>
      </c>
      <c r="H17" s="62">
        <v>1109</v>
      </c>
      <c r="I17" s="62" t="b">
        <v>1</v>
      </c>
      <c r="J17" s="62">
        <v>1</v>
      </c>
      <c r="K17">
        <f t="shared" si="1"/>
        <v>21.2</v>
      </c>
      <c r="L17" s="66">
        <f t="shared" si="2"/>
        <v>49.7941</v>
      </c>
      <c r="M17">
        <f t="shared" si="0"/>
        <v>123.1</v>
      </c>
      <c r="N17" s="67">
        <f t="shared" si="3"/>
        <v>194.0941</v>
      </c>
    </row>
    <row r="18" spans="1:14" x14ac:dyDescent="0.35">
      <c r="A18" s="62">
        <v>979151950</v>
      </c>
      <c r="B18" s="63" t="s">
        <v>365</v>
      </c>
      <c r="C18" s="62">
        <v>2020</v>
      </c>
      <c r="D18" s="62">
        <v>132</v>
      </c>
      <c r="E18" s="63" t="s">
        <v>310</v>
      </c>
      <c r="F18" s="63"/>
      <c r="G18" s="63" t="s">
        <v>311</v>
      </c>
      <c r="H18" s="62">
        <v>2100</v>
      </c>
      <c r="I18" s="62" t="b">
        <v>0</v>
      </c>
      <c r="J18" s="62">
        <v>1</v>
      </c>
      <c r="K18">
        <f t="shared" si="1"/>
        <v>21.2</v>
      </c>
      <c r="L18" s="66">
        <f t="shared" si="2"/>
        <v>94.29</v>
      </c>
      <c r="M18">
        <f t="shared" si="0"/>
        <v>0</v>
      </c>
      <c r="N18" s="67">
        <f t="shared" si="3"/>
        <v>115.49000000000001</v>
      </c>
    </row>
    <row r="19" spans="1:14" x14ac:dyDescent="0.35">
      <c r="A19" s="62">
        <v>979151950</v>
      </c>
      <c r="B19" s="63" t="s">
        <v>365</v>
      </c>
      <c r="C19" s="62">
        <v>2020</v>
      </c>
      <c r="D19" s="62">
        <v>132</v>
      </c>
      <c r="E19" s="63" t="s">
        <v>312</v>
      </c>
      <c r="F19" s="63"/>
      <c r="G19" s="63" t="s">
        <v>186</v>
      </c>
      <c r="H19" s="62">
        <v>2346</v>
      </c>
      <c r="I19" s="62" t="b">
        <v>0</v>
      </c>
      <c r="J19" s="62">
        <v>1</v>
      </c>
      <c r="K19">
        <f t="shared" si="1"/>
        <v>21.2</v>
      </c>
      <c r="L19" s="66">
        <f t="shared" si="2"/>
        <v>105.33540000000001</v>
      </c>
      <c r="M19">
        <f t="shared" si="0"/>
        <v>0</v>
      </c>
      <c r="N19" s="67">
        <f t="shared" si="3"/>
        <v>126.53540000000001</v>
      </c>
    </row>
    <row r="20" spans="1:14" x14ac:dyDescent="0.35">
      <c r="A20" s="62">
        <v>979151950</v>
      </c>
      <c r="B20" s="63" t="s">
        <v>365</v>
      </c>
      <c r="C20" s="62">
        <v>2020</v>
      </c>
      <c r="D20" s="62">
        <v>132</v>
      </c>
      <c r="E20" s="63" t="s">
        <v>313</v>
      </c>
      <c r="F20" s="63"/>
      <c r="G20" s="63" t="s">
        <v>314</v>
      </c>
      <c r="H20" s="62">
        <v>2468</v>
      </c>
      <c r="I20" s="62" t="b">
        <v>0</v>
      </c>
      <c r="J20" s="62">
        <v>1</v>
      </c>
      <c r="K20">
        <f t="shared" si="1"/>
        <v>21.2</v>
      </c>
      <c r="L20" s="66">
        <f t="shared" si="2"/>
        <v>110.81319999999999</v>
      </c>
      <c r="M20">
        <f t="shared" si="0"/>
        <v>0</v>
      </c>
      <c r="N20" s="67">
        <f t="shared" si="3"/>
        <v>132.01319999999998</v>
      </c>
    </row>
    <row r="21" spans="1:14" x14ac:dyDescent="0.35">
      <c r="A21" s="62">
        <v>979151950</v>
      </c>
      <c r="B21" s="63" t="s">
        <v>365</v>
      </c>
      <c r="C21" s="62">
        <v>2020</v>
      </c>
      <c r="D21" s="62">
        <v>132</v>
      </c>
      <c r="E21" s="63" t="s">
        <v>204</v>
      </c>
      <c r="F21" s="63"/>
      <c r="G21" s="63" t="s">
        <v>205</v>
      </c>
      <c r="H21" s="62">
        <v>1339</v>
      </c>
      <c r="I21" s="62" t="b">
        <v>1</v>
      </c>
      <c r="J21" s="62">
        <v>1</v>
      </c>
      <c r="K21">
        <f t="shared" si="1"/>
        <v>21.2</v>
      </c>
      <c r="L21" s="66">
        <f t="shared" si="2"/>
        <v>60.121099999999998</v>
      </c>
      <c r="M21">
        <f t="shared" si="0"/>
        <v>123.1</v>
      </c>
      <c r="N21" s="67">
        <f t="shared" si="3"/>
        <v>204.4211</v>
      </c>
    </row>
    <row r="22" spans="1:14" x14ac:dyDescent="0.35">
      <c r="A22" s="62">
        <v>979151950</v>
      </c>
      <c r="B22" s="63" t="s">
        <v>365</v>
      </c>
      <c r="C22" s="62">
        <v>2020</v>
      </c>
      <c r="D22" s="62">
        <v>132</v>
      </c>
      <c r="E22" s="63" t="s">
        <v>388</v>
      </c>
      <c r="F22" s="63"/>
      <c r="G22" s="63" t="s">
        <v>197</v>
      </c>
      <c r="H22" s="62">
        <v>503</v>
      </c>
      <c r="I22" s="62" t="b">
        <v>0</v>
      </c>
      <c r="J22" s="62">
        <v>1</v>
      </c>
      <c r="K22">
        <f t="shared" si="1"/>
        <v>21.2</v>
      </c>
      <c r="L22" s="66">
        <f t="shared" si="2"/>
        <v>22.584699999999998</v>
      </c>
      <c r="M22">
        <f t="shared" si="0"/>
        <v>0</v>
      </c>
      <c r="N22" s="67">
        <f t="shared" si="3"/>
        <v>43.784700000000001</v>
      </c>
    </row>
    <row r="23" spans="1:14" x14ac:dyDescent="0.35">
      <c r="A23" s="62">
        <v>979151950</v>
      </c>
      <c r="B23" s="63" t="s">
        <v>365</v>
      </c>
      <c r="C23" s="62">
        <v>2020</v>
      </c>
      <c r="D23" s="62">
        <v>132</v>
      </c>
      <c r="E23" s="63" t="s">
        <v>198</v>
      </c>
      <c r="F23" s="63"/>
      <c r="G23" s="63" t="s">
        <v>199</v>
      </c>
      <c r="H23" s="62">
        <v>165</v>
      </c>
      <c r="I23" s="62" t="b">
        <v>0</v>
      </c>
      <c r="J23" s="62">
        <v>1</v>
      </c>
      <c r="K23">
        <f t="shared" si="1"/>
        <v>21.2</v>
      </c>
      <c r="L23" s="66">
        <f t="shared" si="2"/>
        <v>7.4085000000000001</v>
      </c>
      <c r="M23">
        <f t="shared" si="0"/>
        <v>0</v>
      </c>
      <c r="N23" s="67">
        <f t="shared" si="3"/>
        <v>28.608499999999999</v>
      </c>
    </row>
    <row r="24" spans="1:14" ht="29" x14ac:dyDescent="0.35">
      <c r="A24" s="62">
        <v>979151950</v>
      </c>
      <c r="B24" s="63" t="s">
        <v>365</v>
      </c>
      <c r="C24" s="62">
        <v>2020</v>
      </c>
      <c r="D24" s="62">
        <v>132</v>
      </c>
      <c r="E24" s="63" t="s">
        <v>200</v>
      </c>
      <c r="F24" s="63"/>
      <c r="G24" s="63" t="s">
        <v>201</v>
      </c>
      <c r="H24" s="62">
        <v>842</v>
      </c>
      <c r="I24" s="62" t="b">
        <v>0</v>
      </c>
      <c r="J24" s="62">
        <v>1</v>
      </c>
      <c r="K24">
        <f t="shared" si="1"/>
        <v>21.2</v>
      </c>
      <c r="L24" s="66">
        <f t="shared" si="2"/>
        <v>37.805799999999998</v>
      </c>
      <c r="M24">
        <f t="shared" si="0"/>
        <v>0</v>
      </c>
      <c r="N24" s="67">
        <f t="shared" si="3"/>
        <v>59.005799999999994</v>
      </c>
    </row>
    <row r="25" spans="1:14" x14ac:dyDescent="0.35">
      <c r="A25" s="62">
        <v>979151950</v>
      </c>
      <c r="B25" s="63" t="s">
        <v>365</v>
      </c>
      <c r="C25" s="62">
        <v>2020</v>
      </c>
      <c r="D25" s="62">
        <v>132</v>
      </c>
      <c r="E25" s="63" t="s">
        <v>202</v>
      </c>
      <c r="F25" s="63"/>
      <c r="G25" s="63" t="s">
        <v>203</v>
      </c>
      <c r="H25" s="62">
        <v>796</v>
      </c>
      <c r="I25" s="62" t="b">
        <v>0</v>
      </c>
      <c r="J25" s="62">
        <v>1</v>
      </c>
      <c r="K25">
        <f t="shared" si="1"/>
        <v>21.2</v>
      </c>
      <c r="L25" s="66">
        <f t="shared" si="2"/>
        <v>35.740400000000001</v>
      </c>
      <c r="M25">
        <f t="shared" si="0"/>
        <v>0</v>
      </c>
      <c r="N25" s="67">
        <f t="shared" si="3"/>
        <v>56.940399999999997</v>
      </c>
    </row>
    <row r="26" spans="1:14" x14ac:dyDescent="0.35">
      <c r="A26" s="62">
        <v>979151950</v>
      </c>
      <c r="B26" s="63" t="s">
        <v>365</v>
      </c>
      <c r="C26" s="62">
        <v>2020</v>
      </c>
      <c r="D26" s="62">
        <v>132</v>
      </c>
      <c r="E26" s="63" t="s">
        <v>206</v>
      </c>
      <c r="F26" s="63"/>
      <c r="G26" s="63" t="s">
        <v>207</v>
      </c>
      <c r="H26" s="62">
        <v>545</v>
      </c>
      <c r="I26" s="62" t="b">
        <v>0</v>
      </c>
      <c r="J26" s="62">
        <v>1</v>
      </c>
      <c r="K26">
        <f t="shared" si="1"/>
        <v>21.2</v>
      </c>
      <c r="L26" s="66">
        <f t="shared" si="2"/>
        <v>24.470500000000001</v>
      </c>
      <c r="M26">
        <f t="shared" si="0"/>
        <v>0</v>
      </c>
      <c r="N26" s="67">
        <f t="shared" si="3"/>
        <v>45.670500000000004</v>
      </c>
    </row>
    <row r="27" spans="1:14" x14ac:dyDescent="0.35">
      <c r="A27" s="62">
        <v>979151950</v>
      </c>
      <c r="B27" s="63" t="s">
        <v>365</v>
      </c>
      <c r="C27" s="62">
        <v>2020</v>
      </c>
      <c r="D27" s="62">
        <v>132</v>
      </c>
      <c r="E27" s="63" t="s">
        <v>193</v>
      </c>
      <c r="F27" s="63"/>
      <c r="G27" s="63" t="s">
        <v>194</v>
      </c>
      <c r="H27" s="62">
        <v>2782</v>
      </c>
      <c r="I27" s="62" t="b">
        <v>0</v>
      </c>
      <c r="J27" s="62">
        <v>1</v>
      </c>
      <c r="K27">
        <f t="shared" si="1"/>
        <v>21.2</v>
      </c>
      <c r="L27" s="66">
        <f t="shared" si="2"/>
        <v>124.9118</v>
      </c>
      <c r="M27">
        <f t="shared" si="0"/>
        <v>0</v>
      </c>
      <c r="N27" s="67">
        <f t="shared" si="3"/>
        <v>146.11179999999999</v>
      </c>
    </row>
    <row r="28" spans="1:14" ht="29" x14ac:dyDescent="0.35">
      <c r="A28" s="62">
        <v>979151950</v>
      </c>
      <c r="B28" s="63" t="s">
        <v>365</v>
      </c>
      <c r="C28" s="62">
        <v>2020</v>
      </c>
      <c r="D28" s="62">
        <v>132</v>
      </c>
      <c r="E28" s="63" t="s">
        <v>212</v>
      </c>
      <c r="F28" s="63"/>
      <c r="G28" s="63" t="s">
        <v>213</v>
      </c>
      <c r="H28" s="62">
        <v>699</v>
      </c>
      <c r="I28" s="62" t="b">
        <v>1</v>
      </c>
      <c r="J28" s="64"/>
      <c r="K28">
        <f t="shared" si="1"/>
        <v>0</v>
      </c>
      <c r="L28" s="66">
        <f t="shared" si="2"/>
        <v>31.385099999999998</v>
      </c>
      <c r="M28">
        <f t="shared" si="0"/>
        <v>0</v>
      </c>
      <c r="N28" s="67">
        <f t="shared" si="3"/>
        <v>31.385099999999998</v>
      </c>
    </row>
    <row r="29" spans="1:14" ht="29" x14ac:dyDescent="0.35">
      <c r="A29" s="62">
        <v>979151950</v>
      </c>
      <c r="B29" s="63" t="s">
        <v>365</v>
      </c>
      <c r="C29" s="62">
        <v>2020</v>
      </c>
      <c r="D29" s="62">
        <v>132</v>
      </c>
      <c r="E29" s="63" t="s">
        <v>210</v>
      </c>
      <c r="F29" s="63"/>
      <c r="G29" s="63" t="s">
        <v>211</v>
      </c>
      <c r="H29" s="62">
        <v>1070</v>
      </c>
      <c r="I29" s="62" t="b">
        <v>1</v>
      </c>
      <c r="J29" s="62">
        <v>1</v>
      </c>
      <c r="K29">
        <f t="shared" si="1"/>
        <v>21.2</v>
      </c>
      <c r="L29" s="66">
        <f t="shared" si="2"/>
        <v>48.042999999999999</v>
      </c>
      <c r="M29">
        <f t="shared" si="0"/>
        <v>123.1</v>
      </c>
      <c r="N29" s="67">
        <f t="shared" si="3"/>
        <v>192.34299999999999</v>
      </c>
    </row>
    <row r="30" spans="1:14" x14ac:dyDescent="0.35">
      <c r="A30" s="62">
        <v>979151950</v>
      </c>
      <c r="B30" s="63" t="s">
        <v>365</v>
      </c>
      <c r="C30" s="62">
        <v>2020</v>
      </c>
      <c r="D30" s="62">
        <v>132</v>
      </c>
      <c r="E30" s="63" t="s">
        <v>208</v>
      </c>
      <c r="F30" s="63"/>
      <c r="G30" s="63" t="s">
        <v>209</v>
      </c>
      <c r="H30" s="62">
        <v>2007</v>
      </c>
      <c r="I30" s="62" t="b">
        <v>1</v>
      </c>
      <c r="J30" s="62">
        <v>1</v>
      </c>
      <c r="K30">
        <f t="shared" si="1"/>
        <v>21.2</v>
      </c>
      <c r="L30" s="66">
        <f t="shared" si="2"/>
        <v>90.1143</v>
      </c>
      <c r="M30">
        <f t="shared" si="0"/>
        <v>123.1</v>
      </c>
      <c r="N30" s="67">
        <f t="shared" si="3"/>
        <v>234.4143</v>
      </c>
    </row>
    <row r="31" spans="1:14" x14ac:dyDescent="0.35">
      <c r="A31" s="62">
        <v>979151950</v>
      </c>
      <c r="B31" s="63" t="s">
        <v>365</v>
      </c>
      <c r="C31" s="62">
        <v>2020</v>
      </c>
      <c r="D31" s="62">
        <v>132</v>
      </c>
      <c r="E31" s="63" t="s">
        <v>191</v>
      </c>
      <c r="F31" s="63"/>
      <c r="G31" s="63" t="s">
        <v>192</v>
      </c>
      <c r="H31" s="62">
        <v>2692</v>
      </c>
      <c r="I31" s="62" t="b">
        <v>1</v>
      </c>
      <c r="J31" s="62">
        <v>1</v>
      </c>
      <c r="K31">
        <f t="shared" si="1"/>
        <v>21.2</v>
      </c>
      <c r="L31" s="66">
        <f t="shared" si="2"/>
        <v>120.8708</v>
      </c>
      <c r="M31">
        <f t="shared" si="0"/>
        <v>123.1</v>
      </c>
      <c r="N31" s="67">
        <f t="shared" si="3"/>
        <v>265.17079999999999</v>
      </c>
    </row>
    <row r="32" spans="1:14" ht="29" x14ac:dyDescent="0.35">
      <c r="A32" s="62">
        <v>979151950</v>
      </c>
      <c r="B32" s="63" t="s">
        <v>365</v>
      </c>
      <c r="C32" s="62">
        <v>2020</v>
      </c>
      <c r="D32" s="62">
        <v>132</v>
      </c>
      <c r="E32" s="63" t="s">
        <v>217</v>
      </c>
      <c r="F32" s="63"/>
      <c r="G32" s="63" t="s">
        <v>218</v>
      </c>
      <c r="H32" s="62">
        <v>1074</v>
      </c>
      <c r="I32" s="62" t="b">
        <v>0</v>
      </c>
      <c r="J32" s="62">
        <v>1</v>
      </c>
      <c r="K32">
        <f t="shared" si="1"/>
        <v>21.2</v>
      </c>
      <c r="L32" s="66">
        <f t="shared" si="2"/>
        <v>48.2226</v>
      </c>
      <c r="M32">
        <f t="shared" si="0"/>
        <v>0</v>
      </c>
      <c r="N32" s="67">
        <f t="shared" si="3"/>
        <v>69.422600000000003</v>
      </c>
    </row>
    <row r="33" spans="1:14" x14ac:dyDescent="0.35">
      <c r="A33" s="62">
        <v>979151950</v>
      </c>
      <c r="B33" s="63" t="s">
        <v>365</v>
      </c>
      <c r="C33" s="62">
        <v>2020</v>
      </c>
      <c r="D33" s="62">
        <v>132</v>
      </c>
      <c r="E33" s="63" t="s">
        <v>195</v>
      </c>
      <c r="F33" s="63"/>
      <c r="G33" s="63" t="s">
        <v>196</v>
      </c>
      <c r="H33" s="62">
        <v>473</v>
      </c>
      <c r="I33" s="62" t="b">
        <v>0</v>
      </c>
      <c r="J33" s="64"/>
      <c r="K33">
        <f t="shared" si="1"/>
        <v>0</v>
      </c>
      <c r="L33" s="66">
        <f t="shared" si="2"/>
        <v>21.237699999999997</v>
      </c>
      <c r="M33">
        <f t="shared" si="0"/>
        <v>0</v>
      </c>
      <c r="N33" s="67">
        <f t="shared" si="3"/>
        <v>21.237699999999997</v>
      </c>
    </row>
    <row r="34" spans="1:14" x14ac:dyDescent="0.35">
      <c r="A34" s="62">
        <v>976944801</v>
      </c>
      <c r="B34" s="63" t="s">
        <v>27</v>
      </c>
      <c r="C34" s="62">
        <v>2020</v>
      </c>
      <c r="D34" s="62">
        <v>66</v>
      </c>
      <c r="E34" s="63" t="s">
        <v>135</v>
      </c>
      <c r="F34" s="63"/>
      <c r="G34" s="63" t="s">
        <v>136</v>
      </c>
      <c r="H34" s="62">
        <v>1939</v>
      </c>
      <c r="I34" s="62" t="b">
        <v>1</v>
      </c>
      <c r="J34" s="62">
        <v>1</v>
      </c>
      <c r="K34">
        <f t="shared" si="1"/>
        <v>21.2</v>
      </c>
      <c r="L34" s="66">
        <f t="shared" si="2"/>
        <v>87.061099999999996</v>
      </c>
      <c r="M34">
        <f t="shared" si="0"/>
        <v>123.1</v>
      </c>
      <c r="N34" s="67">
        <f t="shared" si="3"/>
        <v>231.36109999999999</v>
      </c>
    </row>
    <row r="35" spans="1:14" x14ac:dyDescent="0.35">
      <c r="A35" s="62">
        <v>976944801</v>
      </c>
      <c r="B35" s="63" t="s">
        <v>27</v>
      </c>
      <c r="C35" s="62">
        <v>2020</v>
      </c>
      <c r="D35" s="62">
        <v>66</v>
      </c>
      <c r="E35" s="63" t="s">
        <v>304</v>
      </c>
      <c r="F35" s="63"/>
      <c r="G35" s="63" t="s">
        <v>305</v>
      </c>
      <c r="H35" s="62">
        <v>1242</v>
      </c>
      <c r="I35" s="62" t="b">
        <v>0</v>
      </c>
      <c r="J35" s="62">
        <v>1</v>
      </c>
      <c r="K35">
        <f t="shared" si="1"/>
        <v>21.2</v>
      </c>
      <c r="L35" s="66">
        <f t="shared" si="2"/>
        <v>55.765799999999999</v>
      </c>
      <c r="M35">
        <f t="shared" si="0"/>
        <v>0</v>
      </c>
      <c r="N35" s="67">
        <f t="shared" si="3"/>
        <v>76.965800000000002</v>
      </c>
    </row>
    <row r="36" spans="1:14" x14ac:dyDescent="0.35">
      <c r="A36" s="62">
        <v>976944801</v>
      </c>
      <c r="B36" s="63" t="s">
        <v>27</v>
      </c>
      <c r="C36" s="62">
        <v>2020</v>
      </c>
      <c r="D36" s="62">
        <v>132</v>
      </c>
      <c r="E36" s="63" t="s">
        <v>133</v>
      </c>
      <c r="F36" s="63"/>
      <c r="G36" s="63" t="s">
        <v>134</v>
      </c>
      <c r="H36" s="62">
        <v>1298</v>
      </c>
      <c r="I36" s="62" t="b">
        <v>0</v>
      </c>
      <c r="J36" s="62">
        <v>2</v>
      </c>
      <c r="K36">
        <f t="shared" si="1"/>
        <v>42.4</v>
      </c>
      <c r="L36" s="66">
        <f t="shared" si="2"/>
        <v>58.280200000000001</v>
      </c>
      <c r="M36">
        <f t="shared" si="0"/>
        <v>0</v>
      </c>
      <c r="N36" s="67">
        <f t="shared" si="3"/>
        <v>100.6802</v>
      </c>
    </row>
    <row r="37" spans="1:14" x14ac:dyDescent="0.35">
      <c r="A37" s="62">
        <v>976944801</v>
      </c>
      <c r="B37" s="63" t="s">
        <v>27</v>
      </c>
      <c r="C37" s="62">
        <v>2020</v>
      </c>
      <c r="D37" s="62">
        <v>132</v>
      </c>
      <c r="E37" s="63" t="s">
        <v>306</v>
      </c>
      <c r="F37" s="63"/>
      <c r="G37" s="63" t="s">
        <v>307</v>
      </c>
      <c r="H37" s="62">
        <v>473</v>
      </c>
      <c r="I37" s="62" t="b">
        <v>0</v>
      </c>
      <c r="J37" s="62">
        <v>1</v>
      </c>
      <c r="K37">
        <f t="shared" si="1"/>
        <v>21.2</v>
      </c>
      <c r="L37" s="66">
        <f t="shared" si="2"/>
        <v>21.237699999999997</v>
      </c>
      <c r="M37">
        <f t="shared" si="0"/>
        <v>0</v>
      </c>
      <c r="N37" s="67">
        <f t="shared" si="3"/>
        <v>42.437699999999992</v>
      </c>
    </row>
    <row r="38" spans="1:14" x14ac:dyDescent="0.35">
      <c r="A38" s="62">
        <v>976944801</v>
      </c>
      <c r="B38" s="63" t="s">
        <v>27</v>
      </c>
      <c r="C38" s="62">
        <v>2020</v>
      </c>
      <c r="D38" s="62">
        <v>132</v>
      </c>
      <c r="E38" s="63" t="s">
        <v>308</v>
      </c>
      <c r="F38" s="63"/>
      <c r="G38" s="63" t="s">
        <v>309</v>
      </c>
      <c r="H38" s="62">
        <v>687</v>
      </c>
      <c r="I38" s="62" t="b">
        <v>0</v>
      </c>
      <c r="J38" s="62">
        <v>1</v>
      </c>
      <c r="K38">
        <f t="shared" si="1"/>
        <v>21.2</v>
      </c>
      <c r="L38" s="66">
        <f t="shared" si="2"/>
        <v>30.846300000000003</v>
      </c>
      <c r="M38">
        <f t="shared" si="0"/>
        <v>0</v>
      </c>
      <c r="N38" s="67">
        <f t="shared" si="3"/>
        <v>52.046300000000002</v>
      </c>
    </row>
    <row r="39" spans="1:14" x14ac:dyDescent="0.35">
      <c r="A39" s="62">
        <v>976944801</v>
      </c>
      <c r="B39" s="63" t="s">
        <v>27</v>
      </c>
      <c r="C39" s="62">
        <v>2020</v>
      </c>
      <c r="D39" s="62">
        <v>132</v>
      </c>
      <c r="E39" s="63" t="s">
        <v>150</v>
      </c>
      <c r="F39" s="63"/>
      <c r="G39" s="63" t="s">
        <v>151</v>
      </c>
      <c r="H39" s="62">
        <v>656</v>
      </c>
      <c r="I39" s="62" t="b">
        <v>1</v>
      </c>
      <c r="J39" s="62">
        <v>1</v>
      </c>
      <c r="K39">
        <f t="shared" si="1"/>
        <v>21.2</v>
      </c>
      <c r="L39" s="66">
        <f t="shared" si="2"/>
        <v>29.4544</v>
      </c>
      <c r="M39">
        <f t="shared" si="0"/>
        <v>123.1</v>
      </c>
      <c r="N39" s="67">
        <f t="shared" si="3"/>
        <v>173.75439999999998</v>
      </c>
    </row>
    <row r="40" spans="1:14" x14ac:dyDescent="0.35">
      <c r="A40" s="62">
        <v>976944801</v>
      </c>
      <c r="B40" s="63" t="s">
        <v>27</v>
      </c>
      <c r="C40" s="62">
        <v>2020</v>
      </c>
      <c r="D40" s="62">
        <v>300</v>
      </c>
      <c r="E40" s="63" t="s">
        <v>129</v>
      </c>
      <c r="F40" s="63"/>
      <c r="G40" s="63" t="s">
        <v>130</v>
      </c>
      <c r="H40" s="62">
        <v>1860</v>
      </c>
      <c r="I40" s="62" t="b">
        <v>1</v>
      </c>
      <c r="J40" s="62">
        <v>2</v>
      </c>
      <c r="K40">
        <f t="shared" si="1"/>
        <v>42.4</v>
      </c>
      <c r="L40" s="66">
        <f t="shared" si="2"/>
        <v>83.513999999999996</v>
      </c>
      <c r="M40">
        <f t="shared" si="0"/>
        <v>246.2</v>
      </c>
      <c r="N40" s="67">
        <f t="shared" si="3"/>
        <v>372.11399999999998</v>
      </c>
    </row>
    <row r="41" spans="1:14" x14ac:dyDescent="0.35">
      <c r="A41" s="62">
        <v>976944801</v>
      </c>
      <c r="B41" s="63" t="s">
        <v>27</v>
      </c>
      <c r="C41" s="62">
        <v>2020</v>
      </c>
      <c r="D41" s="62">
        <v>300</v>
      </c>
      <c r="E41" s="63" t="s">
        <v>118</v>
      </c>
      <c r="F41" s="63"/>
      <c r="G41" s="63" t="s">
        <v>119</v>
      </c>
      <c r="H41" s="62">
        <v>4484</v>
      </c>
      <c r="I41" s="62" t="b">
        <v>1</v>
      </c>
      <c r="J41" s="62">
        <v>3</v>
      </c>
      <c r="K41">
        <f t="shared" si="1"/>
        <v>63.599999999999994</v>
      </c>
      <c r="L41" s="66">
        <f t="shared" si="2"/>
        <v>201.33159999999998</v>
      </c>
      <c r="M41">
        <f t="shared" si="0"/>
        <v>369.29999999999995</v>
      </c>
      <c r="N41" s="67">
        <f t="shared" si="3"/>
        <v>634.23159999999996</v>
      </c>
    </row>
    <row r="42" spans="1:14" x14ac:dyDescent="0.35">
      <c r="A42" s="62">
        <v>976944801</v>
      </c>
      <c r="B42" s="63" t="s">
        <v>27</v>
      </c>
      <c r="C42" s="62">
        <v>2020</v>
      </c>
      <c r="D42" s="62">
        <v>300</v>
      </c>
      <c r="E42" s="63" t="s">
        <v>122</v>
      </c>
      <c r="F42" s="63"/>
      <c r="G42" s="63" t="s">
        <v>127</v>
      </c>
      <c r="H42" s="62">
        <v>1963</v>
      </c>
      <c r="I42" s="62" t="b">
        <v>0</v>
      </c>
      <c r="J42" s="62">
        <v>2</v>
      </c>
      <c r="K42">
        <f t="shared" si="1"/>
        <v>42.4</v>
      </c>
      <c r="L42" s="66">
        <f t="shared" si="2"/>
        <v>88.1387</v>
      </c>
      <c r="M42">
        <f t="shared" si="0"/>
        <v>0</v>
      </c>
      <c r="N42" s="67">
        <f t="shared" si="3"/>
        <v>130.53870000000001</v>
      </c>
    </row>
    <row r="43" spans="1:14" x14ac:dyDescent="0.35">
      <c r="A43" s="62">
        <v>976944801</v>
      </c>
      <c r="B43" s="63" t="s">
        <v>27</v>
      </c>
      <c r="C43" s="62">
        <v>2020</v>
      </c>
      <c r="D43" s="62">
        <v>300</v>
      </c>
      <c r="E43" s="63" t="s">
        <v>131</v>
      </c>
      <c r="F43" s="63"/>
      <c r="G43" s="63" t="s">
        <v>132</v>
      </c>
      <c r="H43" s="62">
        <v>5720</v>
      </c>
      <c r="I43" s="62" t="b">
        <v>1</v>
      </c>
      <c r="J43" s="62">
        <v>1</v>
      </c>
      <c r="K43">
        <f t="shared" si="1"/>
        <v>21.2</v>
      </c>
      <c r="L43" s="66">
        <f t="shared" si="2"/>
        <v>256.82799999999997</v>
      </c>
      <c r="M43">
        <f t="shared" si="0"/>
        <v>123.1</v>
      </c>
      <c r="N43" s="67">
        <f t="shared" si="3"/>
        <v>401.12799999999993</v>
      </c>
    </row>
    <row r="44" spans="1:14" x14ac:dyDescent="0.35">
      <c r="A44" s="62">
        <v>976944801</v>
      </c>
      <c r="B44" s="63" t="s">
        <v>27</v>
      </c>
      <c r="C44" s="62">
        <v>2020</v>
      </c>
      <c r="D44" s="62">
        <v>300</v>
      </c>
      <c r="E44" s="63" t="s">
        <v>122</v>
      </c>
      <c r="F44" s="63"/>
      <c r="G44" s="63" t="s">
        <v>128</v>
      </c>
      <c r="H44" s="62">
        <v>3291</v>
      </c>
      <c r="I44" s="62" t="b">
        <v>0</v>
      </c>
      <c r="J44" s="62">
        <v>6</v>
      </c>
      <c r="K44">
        <f t="shared" si="1"/>
        <v>127.19999999999999</v>
      </c>
      <c r="L44" s="66">
        <f t="shared" si="2"/>
        <v>147.76589999999999</v>
      </c>
      <c r="M44">
        <f t="shared" si="0"/>
        <v>0</v>
      </c>
      <c r="N44" s="67">
        <f t="shared" si="3"/>
        <v>274.96589999999998</v>
      </c>
    </row>
    <row r="45" spans="1:14" x14ac:dyDescent="0.35">
      <c r="A45" s="62">
        <v>976944801</v>
      </c>
      <c r="B45" s="63" t="s">
        <v>27</v>
      </c>
      <c r="C45" s="62">
        <v>2020</v>
      </c>
      <c r="D45" s="62">
        <v>132</v>
      </c>
      <c r="E45" s="63" t="s">
        <v>124</v>
      </c>
      <c r="F45" s="63"/>
      <c r="G45" s="63" t="s">
        <v>126</v>
      </c>
      <c r="H45" s="62">
        <v>2689</v>
      </c>
      <c r="I45" s="62" t="b">
        <v>1</v>
      </c>
      <c r="J45" s="62">
        <v>2</v>
      </c>
      <c r="K45">
        <f t="shared" si="1"/>
        <v>42.4</v>
      </c>
      <c r="L45" s="66">
        <f t="shared" si="2"/>
        <v>120.73609999999999</v>
      </c>
      <c r="M45">
        <f t="shared" si="0"/>
        <v>246.2</v>
      </c>
      <c r="N45" s="67">
        <f t="shared" si="3"/>
        <v>409.33609999999999</v>
      </c>
    </row>
    <row r="46" spans="1:14" x14ac:dyDescent="0.35">
      <c r="A46" s="62">
        <v>976944801</v>
      </c>
      <c r="B46" s="63" t="s">
        <v>27</v>
      </c>
      <c r="C46" s="62">
        <v>2020</v>
      </c>
      <c r="D46" s="62">
        <v>132</v>
      </c>
      <c r="E46" s="63" t="s">
        <v>145</v>
      </c>
      <c r="F46" s="63"/>
      <c r="G46" s="63" t="s">
        <v>147</v>
      </c>
      <c r="H46" s="62">
        <v>4481</v>
      </c>
      <c r="I46" s="62" t="b">
        <v>1</v>
      </c>
      <c r="J46" s="62">
        <v>6</v>
      </c>
      <c r="K46">
        <f t="shared" si="1"/>
        <v>127.19999999999999</v>
      </c>
      <c r="L46" s="66">
        <f t="shared" si="2"/>
        <v>201.1969</v>
      </c>
      <c r="M46">
        <f t="shared" si="0"/>
        <v>738.59999999999991</v>
      </c>
      <c r="N46" s="67">
        <f t="shared" si="3"/>
        <v>1066.9968999999999</v>
      </c>
    </row>
    <row r="47" spans="1:14" x14ac:dyDescent="0.35">
      <c r="A47" s="62">
        <v>976944801</v>
      </c>
      <c r="B47" s="63" t="s">
        <v>27</v>
      </c>
      <c r="C47" s="62">
        <v>2020</v>
      </c>
      <c r="D47" s="62">
        <v>132</v>
      </c>
      <c r="E47" s="63" t="s">
        <v>146</v>
      </c>
      <c r="F47" s="63"/>
      <c r="G47" s="63" t="s">
        <v>149</v>
      </c>
      <c r="H47" s="62">
        <v>2160</v>
      </c>
      <c r="I47" s="62" t="b">
        <v>1</v>
      </c>
      <c r="J47" s="62">
        <v>1</v>
      </c>
      <c r="K47">
        <f t="shared" si="1"/>
        <v>21.2</v>
      </c>
      <c r="L47" s="66">
        <f t="shared" si="2"/>
        <v>96.984000000000009</v>
      </c>
      <c r="M47">
        <f t="shared" si="0"/>
        <v>123.1</v>
      </c>
      <c r="N47" s="67">
        <f t="shared" si="3"/>
        <v>241.28399999999999</v>
      </c>
    </row>
    <row r="48" spans="1:14" x14ac:dyDescent="0.35">
      <c r="A48" s="62">
        <v>976944801</v>
      </c>
      <c r="B48" s="63" t="s">
        <v>27</v>
      </c>
      <c r="C48" s="62">
        <v>2020</v>
      </c>
      <c r="D48" s="62">
        <v>300</v>
      </c>
      <c r="E48" s="63" t="s">
        <v>115</v>
      </c>
      <c r="F48" s="63"/>
      <c r="G48" s="63" t="s">
        <v>117</v>
      </c>
      <c r="H48" s="62">
        <v>1472</v>
      </c>
      <c r="I48" s="62" t="b">
        <v>1</v>
      </c>
      <c r="J48" s="62">
        <v>1</v>
      </c>
      <c r="K48">
        <f t="shared" si="1"/>
        <v>21.2</v>
      </c>
      <c r="L48" s="66">
        <f t="shared" si="2"/>
        <v>66.092799999999997</v>
      </c>
      <c r="M48">
        <f t="shared" si="0"/>
        <v>123.1</v>
      </c>
      <c r="N48" s="67">
        <f t="shared" si="3"/>
        <v>210.39279999999999</v>
      </c>
    </row>
    <row r="49" spans="1:14" x14ac:dyDescent="0.35">
      <c r="A49" s="62">
        <v>976944801</v>
      </c>
      <c r="B49" s="63" t="s">
        <v>27</v>
      </c>
      <c r="C49" s="62">
        <v>2020</v>
      </c>
      <c r="D49" s="62">
        <v>300</v>
      </c>
      <c r="E49" s="63" t="s">
        <v>116</v>
      </c>
      <c r="F49" s="63"/>
      <c r="G49" s="63" t="s">
        <v>123</v>
      </c>
      <c r="H49" s="62">
        <v>5020</v>
      </c>
      <c r="I49" s="62" t="b">
        <v>1</v>
      </c>
      <c r="J49" s="62">
        <v>5</v>
      </c>
      <c r="K49">
        <f t="shared" si="1"/>
        <v>106</v>
      </c>
      <c r="L49" s="66">
        <f t="shared" si="2"/>
        <v>225.39799999999997</v>
      </c>
      <c r="M49">
        <f t="shared" si="0"/>
        <v>615.5</v>
      </c>
      <c r="N49" s="67">
        <f t="shared" si="3"/>
        <v>946.89799999999991</v>
      </c>
    </row>
    <row r="50" spans="1:14" x14ac:dyDescent="0.35">
      <c r="A50" s="62">
        <v>976944801</v>
      </c>
      <c r="B50" s="63" t="s">
        <v>27</v>
      </c>
      <c r="C50" s="62">
        <v>2020</v>
      </c>
      <c r="D50" s="62">
        <v>300</v>
      </c>
      <c r="E50" s="63" t="s">
        <v>141</v>
      </c>
      <c r="F50" s="63"/>
      <c r="G50" s="63" t="s">
        <v>142</v>
      </c>
      <c r="H50" s="62">
        <v>995</v>
      </c>
      <c r="I50" s="62" t="b">
        <v>0</v>
      </c>
      <c r="J50" s="62">
        <v>1</v>
      </c>
      <c r="K50">
        <f t="shared" si="1"/>
        <v>21.2</v>
      </c>
      <c r="L50" s="66">
        <f t="shared" si="2"/>
        <v>44.6755</v>
      </c>
      <c r="M50">
        <f t="shared" si="0"/>
        <v>0</v>
      </c>
      <c r="N50" s="67">
        <f t="shared" si="3"/>
        <v>65.875500000000002</v>
      </c>
    </row>
    <row r="51" spans="1:14" x14ac:dyDescent="0.35">
      <c r="A51" s="62">
        <v>976944801</v>
      </c>
      <c r="B51" s="63" t="s">
        <v>27</v>
      </c>
      <c r="C51" s="62">
        <v>2020</v>
      </c>
      <c r="D51" s="62">
        <v>132</v>
      </c>
      <c r="E51" s="63" t="s">
        <v>138</v>
      </c>
      <c r="F51" s="63"/>
      <c r="G51" s="63" t="s">
        <v>148</v>
      </c>
      <c r="H51" s="62">
        <v>784</v>
      </c>
      <c r="I51" s="62" t="b">
        <v>0</v>
      </c>
      <c r="J51" s="62">
        <v>1</v>
      </c>
      <c r="K51">
        <f t="shared" si="1"/>
        <v>21.2</v>
      </c>
      <c r="L51" s="66">
        <f t="shared" si="2"/>
        <v>35.201599999999999</v>
      </c>
      <c r="M51">
        <f t="shared" si="0"/>
        <v>0</v>
      </c>
      <c r="N51" s="67">
        <f t="shared" si="3"/>
        <v>56.401600000000002</v>
      </c>
    </row>
    <row r="52" spans="1:14" x14ac:dyDescent="0.35">
      <c r="A52" s="62">
        <v>976944801</v>
      </c>
      <c r="B52" s="63" t="s">
        <v>27</v>
      </c>
      <c r="C52" s="62">
        <v>2020</v>
      </c>
      <c r="D52" s="62">
        <v>132</v>
      </c>
      <c r="E52" s="63" t="s">
        <v>120</v>
      </c>
      <c r="F52" s="63"/>
      <c r="G52" s="63" t="s">
        <v>121</v>
      </c>
      <c r="H52" s="62">
        <v>689</v>
      </c>
      <c r="I52" s="62" t="b">
        <v>0</v>
      </c>
      <c r="J52" s="62">
        <v>1</v>
      </c>
      <c r="K52">
        <f t="shared" si="1"/>
        <v>21.2</v>
      </c>
      <c r="L52" s="66">
        <f t="shared" si="2"/>
        <v>30.936099999999996</v>
      </c>
      <c r="M52">
        <f t="shared" si="0"/>
        <v>0</v>
      </c>
      <c r="N52" s="67">
        <f t="shared" si="3"/>
        <v>52.136099999999999</v>
      </c>
    </row>
    <row r="53" spans="1:14" x14ac:dyDescent="0.35">
      <c r="A53" s="62">
        <v>976944801</v>
      </c>
      <c r="B53" s="63" t="s">
        <v>27</v>
      </c>
      <c r="C53" s="62">
        <v>2020</v>
      </c>
      <c r="D53" s="62">
        <v>132</v>
      </c>
      <c r="E53" s="63" t="s">
        <v>124</v>
      </c>
      <c r="F53" s="63"/>
      <c r="G53" s="63" t="s">
        <v>125</v>
      </c>
      <c r="H53" s="62">
        <v>2886</v>
      </c>
      <c r="I53" s="62" t="b">
        <v>1</v>
      </c>
      <c r="J53" s="62">
        <v>3</v>
      </c>
      <c r="K53">
        <f t="shared" si="1"/>
        <v>63.599999999999994</v>
      </c>
      <c r="L53" s="66">
        <f t="shared" si="2"/>
        <v>129.5814</v>
      </c>
      <c r="M53">
        <f t="shared" si="0"/>
        <v>369.29999999999995</v>
      </c>
      <c r="N53" s="67">
        <f t="shared" si="3"/>
        <v>562.48139999999989</v>
      </c>
    </row>
    <row r="54" spans="1:14" x14ac:dyDescent="0.35">
      <c r="A54" s="62">
        <v>976944801</v>
      </c>
      <c r="B54" s="63" t="s">
        <v>27</v>
      </c>
      <c r="C54" s="62">
        <v>2020</v>
      </c>
      <c r="D54" s="62">
        <v>132</v>
      </c>
      <c r="E54" s="63" t="s">
        <v>137</v>
      </c>
      <c r="F54" s="63"/>
      <c r="G54" s="63" t="s">
        <v>139</v>
      </c>
      <c r="H54" s="62">
        <v>550</v>
      </c>
      <c r="I54" s="62" t="b">
        <v>0</v>
      </c>
      <c r="J54" s="62">
        <v>1</v>
      </c>
      <c r="K54">
        <f t="shared" si="1"/>
        <v>21.2</v>
      </c>
      <c r="L54" s="66">
        <f t="shared" si="2"/>
        <v>24.695</v>
      </c>
      <c r="M54">
        <f t="shared" si="0"/>
        <v>0</v>
      </c>
      <c r="N54" s="67">
        <f t="shared" si="3"/>
        <v>45.894999999999996</v>
      </c>
    </row>
    <row r="55" spans="1:14" x14ac:dyDescent="0.35">
      <c r="A55" s="62">
        <v>976944801</v>
      </c>
      <c r="B55" s="63" t="s">
        <v>27</v>
      </c>
      <c r="C55" s="62">
        <v>2020</v>
      </c>
      <c r="D55" s="62">
        <v>132</v>
      </c>
      <c r="E55" s="63" t="s">
        <v>143</v>
      </c>
      <c r="F55" s="63"/>
      <c r="G55" s="63" t="s">
        <v>144</v>
      </c>
      <c r="H55" s="62">
        <v>1405</v>
      </c>
      <c r="I55" s="62" t="b">
        <v>0</v>
      </c>
      <c r="J55" s="62">
        <v>1</v>
      </c>
      <c r="K55">
        <f t="shared" si="1"/>
        <v>21.2</v>
      </c>
      <c r="L55" s="66">
        <f t="shared" si="2"/>
        <v>63.084499999999998</v>
      </c>
      <c r="M55">
        <f t="shared" si="0"/>
        <v>0</v>
      </c>
      <c r="N55" s="67">
        <f t="shared" si="3"/>
        <v>84.284499999999994</v>
      </c>
    </row>
    <row r="56" spans="1:14" x14ac:dyDescent="0.35">
      <c r="A56" s="62">
        <v>976944801</v>
      </c>
      <c r="B56" s="63" t="s">
        <v>27</v>
      </c>
      <c r="C56" s="62">
        <v>2020</v>
      </c>
      <c r="D56" s="62">
        <v>132</v>
      </c>
      <c r="E56" s="63" t="s">
        <v>137</v>
      </c>
      <c r="F56" s="63"/>
      <c r="G56" s="63" t="s">
        <v>140</v>
      </c>
      <c r="H56" s="62">
        <v>497</v>
      </c>
      <c r="I56" s="62" t="b">
        <v>0</v>
      </c>
      <c r="J56" s="62">
        <v>1</v>
      </c>
      <c r="K56">
        <f t="shared" si="1"/>
        <v>21.2</v>
      </c>
      <c r="L56" s="66">
        <f t="shared" si="2"/>
        <v>22.315300000000001</v>
      </c>
      <c r="M56">
        <f t="shared" si="0"/>
        <v>0</v>
      </c>
      <c r="N56" s="67">
        <f t="shared" si="3"/>
        <v>43.515299999999996</v>
      </c>
    </row>
    <row r="57" spans="1:14" x14ac:dyDescent="0.35">
      <c r="A57" s="62">
        <v>923354204</v>
      </c>
      <c r="B57" s="63" t="s">
        <v>366</v>
      </c>
      <c r="C57" s="62">
        <v>2020</v>
      </c>
      <c r="D57" s="62">
        <v>66</v>
      </c>
      <c r="E57" s="63" t="s">
        <v>113</v>
      </c>
      <c r="F57" s="63"/>
      <c r="G57" s="63" t="s">
        <v>114</v>
      </c>
      <c r="H57" s="62">
        <v>523</v>
      </c>
      <c r="I57" s="62" t="b">
        <v>0</v>
      </c>
      <c r="J57" s="62">
        <v>1</v>
      </c>
      <c r="K57">
        <f t="shared" si="1"/>
        <v>21.2</v>
      </c>
      <c r="L57" s="66">
        <f t="shared" si="2"/>
        <v>23.482700000000001</v>
      </c>
      <c r="M57">
        <f t="shared" si="0"/>
        <v>0</v>
      </c>
      <c r="N57" s="67">
        <f t="shared" si="3"/>
        <v>44.682699999999997</v>
      </c>
    </row>
    <row r="58" spans="1:14" x14ac:dyDescent="0.35">
      <c r="A58" s="62">
        <v>980489698</v>
      </c>
      <c r="B58" s="63" t="s">
        <v>367</v>
      </c>
      <c r="C58" s="62">
        <v>2020</v>
      </c>
      <c r="D58" s="62">
        <v>66</v>
      </c>
      <c r="E58" s="63" t="s">
        <v>154</v>
      </c>
      <c r="F58" s="63"/>
      <c r="G58" s="63" t="s">
        <v>155</v>
      </c>
      <c r="H58" s="62">
        <v>558</v>
      </c>
      <c r="I58" s="62" t="b">
        <v>1</v>
      </c>
      <c r="J58" s="64"/>
      <c r="K58">
        <f t="shared" si="1"/>
        <v>0</v>
      </c>
      <c r="L58" s="66">
        <f t="shared" si="2"/>
        <v>25.054200000000002</v>
      </c>
      <c r="M58">
        <f t="shared" si="0"/>
        <v>0</v>
      </c>
      <c r="N58" s="67">
        <f t="shared" si="3"/>
        <v>25.054200000000002</v>
      </c>
    </row>
    <row r="59" spans="1:14" x14ac:dyDescent="0.35">
      <c r="A59" s="62">
        <v>980489698</v>
      </c>
      <c r="B59" s="63" t="s">
        <v>367</v>
      </c>
      <c r="C59" s="62">
        <v>2020</v>
      </c>
      <c r="D59" s="62">
        <v>66</v>
      </c>
      <c r="E59" s="63" t="s">
        <v>156</v>
      </c>
      <c r="F59" s="63"/>
      <c r="G59" s="63" t="s">
        <v>157</v>
      </c>
      <c r="H59" s="62">
        <v>436</v>
      </c>
      <c r="I59" s="62" t="b">
        <v>1</v>
      </c>
      <c r="J59" s="64"/>
      <c r="K59">
        <f t="shared" si="1"/>
        <v>0</v>
      </c>
      <c r="L59" s="66">
        <f t="shared" si="2"/>
        <v>19.5764</v>
      </c>
      <c r="M59">
        <f t="shared" si="0"/>
        <v>0</v>
      </c>
      <c r="N59" s="67">
        <f t="shared" si="3"/>
        <v>19.5764</v>
      </c>
    </row>
    <row r="60" spans="1:14" x14ac:dyDescent="0.35">
      <c r="A60" s="62">
        <v>980489698</v>
      </c>
      <c r="B60" s="63" t="s">
        <v>367</v>
      </c>
      <c r="C60" s="62">
        <v>2020</v>
      </c>
      <c r="D60" s="62">
        <v>132</v>
      </c>
      <c r="E60" s="63" t="s">
        <v>152</v>
      </c>
      <c r="F60" s="63"/>
      <c r="G60" s="63" t="s">
        <v>153</v>
      </c>
      <c r="H60" s="62">
        <v>518</v>
      </c>
      <c r="I60" s="62" t="b">
        <v>0</v>
      </c>
      <c r="J60" s="62">
        <v>1</v>
      </c>
      <c r="K60">
        <f t="shared" si="1"/>
        <v>21.2</v>
      </c>
      <c r="L60" s="66">
        <f t="shared" si="2"/>
        <v>23.258199999999999</v>
      </c>
      <c r="M60">
        <f t="shared" si="0"/>
        <v>0</v>
      </c>
      <c r="N60" s="67">
        <f t="shared" si="3"/>
        <v>44.458199999999998</v>
      </c>
    </row>
    <row r="61" spans="1:14" x14ac:dyDescent="0.35">
      <c r="A61" s="62">
        <v>982897327</v>
      </c>
      <c r="B61" s="63" t="s">
        <v>29</v>
      </c>
      <c r="C61" s="62">
        <v>2020</v>
      </c>
      <c r="D61" s="62">
        <v>66</v>
      </c>
      <c r="E61" s="63" t="s">
        <v>160</v>
      </c>
      <c r="F61" s="63"/>
      <c r="G61" s="63" t="s">
        <v>161</v>
      </c>
      <c r="H61" s="62">
        <v>1260</v>
      </c>
      <c r="I61" s="62" t="b">
        <v>0</v>
      </c>
      <c r="J61" s="62">
        <v>1</v>
      </c>
      <c r="K61">
        <f t="shared" si="1"/>
        <v>21.2</v>
      </c>
      <c r="L61" s="66">
        <f t="shared" si="2"/>
        <v>56.573999999999998</v>
      </c>
      <c r="M61">
        <f t="shared" si="0"/>
        <v>0</v>
      </c>
      <c r="N61" s="67">
        <f t="shared" si="3"/>
        <v>77.774000000000001</v>
      </c>
    </row>
    <row r="62" spans="1:14" x14ac:dyDescent="0.35">
      <c r="A62" s="62">
        <v>982897327</v>
      </c>
      <c r="B62" s="63" t="s">
        <v>29</v>
      </c>
      <c r="C62" s="62">
        <v>2020</v>
      </c>
      <c r="D62" s="62">
        <v>132</v>
      </c>
      <c r="E62" s="63" t="s">
        <v>158</v>
      </c>
      <c r="F62" s="63"/>
      <c r="G62" s="63" t="s">
        <v>159</v>
      </c>
      <c r="H62" s="62">
        <v>1247</v>
      </c>
      <c r="I62" s="62" t="b">
        <v>0</v>
      </c>
      <c r="J62" s="62">
        <v>1</v>
      </c>
      <c r="K62">
        <f t="shared" si="1"/>
        <v>21.2</v>
      </c>
      <c r="L62" s="66">
        <f t="shared" si="2"/>
        <v>55.990300000000005</v>
      </c>
      <c r="M62">
        <f t="shared" si="0"/>
        <v>0</v>
      </c>
      <c r="N62" s="67">
        <f t="shared" si="3"/>
        <v>77.190300000000008</v>
      </c>
    </row>
    <row r="63" spans="1:14" x14ac:dyDescent="0.35">
      <c r="A63" s="62">
        <v>982897327</v>
      </c>
      <c r="B63" s="63" t="s">
        <v>29</v>
      </c>
      <c r="C63" s="62">
        <v>2020</v>
      </c>
      <c r="D63" s="62">
        <v>132</v>
      </c>
      <c r="E63" s="63" t="s">
        <v>162</v>
      </c>
      <c r="F63" s="63"/>
      <c r="G63" s="63" t="s">
        <v>163</v>
      </c>
      <c r="H63" s="62">
        <v>1250</v>
      </c>
      <c r="I63" s="62" t="b">
        <v>0</v>
      </c>
      <c r="J63" s="62">
        <v>1</v>
      </c>
      <c r="K63">
        <f t="shared" si="1"/>
        <v>21.2</v>
      </c>
      <c r="L63" s="66">
        <f t="shared" si="2"/>
        <v>56.125</v>
      </c>
      <c r="M63">
        <f t="shared" si="0"/>
        <v>0</v>
      </c>
      <c r="N63" s="67">
        <f t="shared" si="3"/>
        <v>77.325000000000003</v>
      </c>
    </row>
    <row r="64" spans="1:14" x14ac:dyDescent="0.35">
      <c r="A64" s="62">
        <v>915635857</v>
      </c>
      <c r="B64" s="63" t="s">
        <v>30</v>
      </c>
      <c r="C64" s="62">
        <v>2020</v>
      </c>
      <c r="D64" s="62">
        <v>66</v>
      </c>
      <c r="E64" s="63" t="s">
        <v>164</v>
      </c>
      <c r="F64" s="63"/>
      <c r="G64" s="63" t="s">
        <v>165</v>
      </c>
      <c r="H64" s="62">
        <v>700</v>
      </c>
      <c r="I64" s="62" t="b">
        <v>0</v>
      </c>
      <c r="J64" s="62">
        <v>1</v>
      </c>
      <c r="K64">
        <f t="shared" si="1"/>
        <v>21.2</v>
      </c>
      <c r="L64" s="66">
        <f t="shared" si="2"/>
        <v>31.429999999999996</v>
      </c>
      <c r="M64">
        <f t="shared" si="0"/>
        <v>0</v>
      </c>
      <c r="N64" s="67">
        <f t="shared" si="3"/>
        <v>52.629999999999995</v>
      </c>
    </row>
    <row r="65" spans="1:14" ht="29" x14ac:dyDescent="0.35">
      <c r="A65" s="62">
        <v>915635857</v>
      </c>
      <c r="B65" s="63" t="s">
        <v>30</v>
      </c>
      <c r="C65" s="62">
        <v>2020</v>
      </c>
      <c r="D65" s="62">
        <v>66</v>
      </c>
      <c r="E65" s="63" t="s">
        <v>302</v>
      </c>
      <c r="F65" s="63"/>
      <c r="G65" s="63" t="s">
        <v>303</v>
      </c>
      <c r="H65" s="62">
        <v>523</v>
      </c>
      <c r="I65" s="62" t="b">
        <v>0</v>
      </c>
      <c r="J65" s="62">
        <v>1</v>
      </c>
      <c r="K65">
        <f t="shared" si="1"/>
        <v>21.2</v>
      </c>
      <c r="L65" s="66">
        <f t="shared" si="2"/>
        <v>23.482700000000001</v>
      </c>
      <c r="M65">
        <f t="shared" si="0"/>
        <v>0</v>
      </c>
      <c r="N65" s="67">
        <f t="shared" si="3"/>
        <v>44.682699999999997</v>
      </c>
    </row>
    <row r="66" spans="1:14" x14ac:dyDescent="0.35">
      <c r="A66" s="62">
        <v>915635857</v>
      </c>
      <c r="B66" s="63" t="s">
        <v>30</v>
      </c>
      <c r="C66" s="62">
        <v>2020</v>
      </c>
      <c r="D66" s="62">
        <v>66</v>
      </c>
      <c r="E66" s="63" t="s">
        <v>166</v>
      </c>
      <c r="F66" s="63"/>
      <c r="G66" s="63" t="s">
        <v>167</v>
      </c>
      <c r="H66" s="62">
        <v>2322</v>
      </c>
      <c r="I66" s="62" t="b">
        <v>0</v>
      </c>
      <c r="J66" s="62">
        <v>1</v>
      </c>
      <c r="K66">
        <f t="shared" si="1"/>
        <v>21.2</v>
      </c>
      <c r="L66" s="66">
        <f t="shared" si="2"/>
        <v>104.2578</v>
      </c>
      <c r="M66">
        <f t="shared" si="0"/>
        <v>0</v>
      </c>
      <c r="N66" s="67">
        <f t="shared" si="3"/>
        <v>125.45780000000001</v>
      </c>
    </row>
    <row r="67" spans="1:14" x14ac:dyDescent="0.35">
      <c r="A67" s="62">
        <v>915635857</v>
      </c>
      <c r="B67" s="63" t="s">
        <v>30</v>
      </c>
      <c r="C67" s="62">
        <v>2020</v>
      </c>
      <c r="D67" s="62">
        <v>66</v>
      </c>
      <c r="E67" s="63" t="s">
        <v>174</v>
      </c>
      <c r="F67" s="63"/>
      <c r="G67" s="63" t="s">
        <v>175</v>
      </c>
      <c r="H67" s="62">
        <v>3090</v>
      </c>
      <c r="I67" s="62" t="b">
        <v>0</v>
      </c>
      <c r="J67" s="62">
        <v>1</v>
      </c>
      <c r="K67">
        <f t="shared" si="1"/>
        <v>21.2</v>
      </c>
      <c r="L67" s="66">
        <f t="shared" si="2"/>
        <v>138.74099999999999</v>
      </c>
      <c r="M67">
        <f t="shared" si="0"/>
        <v>0</v>
      </c>
      <c r="N67" s="67">
        <f t="shared" si="3"/>
        <v>159.94099999999997</v>
      </c>
    </row>
    <row r="68" spans="1:14" x14ac:dyDescent="0.35">
      <c r="A68" s="62">
        <v>915635857</v>
      </c>
      <c r="B68" s="63" t="s">
        <v>30</v>
      </c>
      <c r="C68" s="62">
        <v>2020</v>
      </c>
      <c r="D68" s="62">
        <v>300</v>
      </c>
      <c r="E68" s="63" t="s">
        <v>172</v>
      </c>
      <c r="F68" s="63"/>
      <c r="G68" s="63" t="s">
        <v>173</v>
      </c>
      <c r="H68" s="62">
        <v>1000</v>
      </c>
      <c r="I68" s="62" t="b">
        <v>0</v>
      </c>
      <c r="J68" s="62">
        <v>1</v>
      </c>
      <c r="K68">
        <f t="shared" si="1"/>
        <v>21.2</v>
      </c>
      <c r="L68" s="66">
        <f t="shared" si="2"/>
        <v>44.9</v>
      </c>
      <c r="M68">
        <f t="shared" si="0"/>
        <v>0</v>
      </c>
      <c r="N68" s="67">
        <f t="shared" si="3"/>
        <v>66.099999999999994</v>
      </c>
    </row>
    <row r="69" spans="1:14" x14ac:dyDescent="0.35">
      <c r="A69" s="62">
        <v>915635857</v>
      </c>
      <c r="B69" s="63" t="s">
        <v>30</v>
      </c>
      <c r="C69" s="62">
        <v>2020</v>
      </c>
      <c r="D69" s="62">
        <v>300</v>
      </c>
      <c r="E69" s="63" t="s">
        <v>168</v>
      </c>
      <c r="F69" s="63"/>
      <c r="G69" s="63" t="s">
        <v>169</v>
      </c>
      <c r="H69" s="62">
        <v>2637</v>
      </c>
      <c r="I69" s="62" t="b">
        <v>0</v>
      </c>
      <c r="J69" s="62">
        <v>1</v>
      </c>
      <c r="K69">
        <f t="shared" si="1"/>
        <v>21.2</v>
      </c>
      <c r="L69" s="66">
        <f t="shared" si="2"/>
        <v>118.40129999999999</v>
      </c>
      <c r="M69">
        <f t="shared" ref="M69:M132" si="4">IF(I69=FALSE,0,(IF(H69&lt;132,J69*O$1,J69*O$2)))</f>
        <v>0</v>
      </c>
      <c r="N69" s="67">
        <f t="shared" si="3"/>
        <v>139.60129999999998</v>
      </c>
    </row>
    <row r="70" spans="1:14" x14ac:dyDescent="0.35">
      <c r="A70" s="62">
        <v>915635857</v>
      </c>
      <c r="B70" s="63" t="s">
        <v>30</v>
      </c>
      <c r="C70" s="62">
        <v>2020</v>
      </c>
      <c r="D70" s="62">
        <v>300</v>
      </c>
      <c r="E70" s="63" t="s">
        <v>170</v>
      </c>
      <c r="F70" s="63"/>
      <c r="G70" s="63" t="s">
        <v>171</v>
      </c>
      <c r="H70" s="62">
        <v>1407</v>
      </c>
      <c r="I70" s="62" t="b">
        <v>1</v>
      </c>
      <c r="J70" s="62">
        <v>1</v>
      </c>
      <c r="K70">
        <f t="shared" ref="K70:K133" si="5">J70*$K$3</f>
        <v>21.2</v>
      </c>
      <c r="L70" s="66">
        <f t="shared" ref="L70:L133" si="6">(H70/1000)*$L$3</f>
        <v>63.174300000000002</v>
      </c>
      <c r="M70">
        <f t="shared" si="4"/>
        <v>123.1</v>
      </c>
      <c r="N70" s="67">
        <f t="shared" ref="N70:N133" si="7">K70+L70+M70</f>
        <v>207.4743</v>
      </c>
    </row>
    <row r="71" spans="1:14" ht="29" x14ac:dyDescent="0.35">
      <c r="A71" s="62">
        <v>998509289</v>
      </c>
      <c r="B71" s="63" t="s">
        <v>31</v>
      </c>
      <c r="C71" s="62">
        <v>2020</v>
      </c>
      <c r="D71" s="62">
        <v>132</v>
      </c>
      <c r="E71" s="63" t="s">
        <v>182</v>
      </c>
      <c r="F71" s="63"/>
      <c r="G71" s="63" t="s">
        <v>184</v>
      </c>
      <c r="H71" s="62">
        <v>1000</v>
      </c>
      <c r="I71" s="62" t="b">
        <v>1</v>
      </c>
      <c r="J71" s="62">
        <v>1</v>
      </c>
      <c r="K71">
        <f t="shared" si="5"/>
        <v>21.2</v>
      </c>
      <c r="L71" s="66">
        <f t="shared" si="6"/>
        <v>44.9</v>
      </c>
      <c r="M71">
        <f t="shared" si="4"/>
        <v>123.1</v>
      </c>
      <c r="N71" s="67">
        <f t="shared" si="7"/>
        <v>189.2</v>
      </c>
    </row>
    <row r="72" spans="1:14" ht="29" x14ac:dyDescent="0.35">
      <c r="A72" s="62">
        <v>998509289</v>
      </c>
      <c r="B72" s="63" t="s">
        <v>31</v>
      </c>
      <c r="C72" s="62">
        <v>2020</v>
      </c>
      <c r="D72" s="62">
        <v>132</v>
      </c>
      <c r="E72" s="63" t="s">
        <v>182</v>
      </c>
      <c r="F72" s="63"/>
      <c r="G72" s="63" t="s">
        <v>183</v>
      </c>
      <c r="H72" s="62">
        <v>1200</v>
      </c>
      <c r="I72" s="62" t="b">
        <v>1</v>
      </c>
      <c r="J72" s="62">
        <v>1</v>
      </c>
      <c r="K72">
        <f t="shared" si="5"/>
        <v>21.2</v>
      </c>
      <c r="L72" s="66">
        <f t="shared" si="6"/>
        <v>53.879999999999995</v>
      </c>
      <c r="M72">
        <f t="shared" si="4"/>
        <v>123.1</v>
      </c>
      <c r="N72" s="67">
        <f t="shared" si="7"/>
        <v>198.18</v>
      </c>
    </row>
    <row r="73" spans="1:14" x14ac:dyDescent="0.35">
      <c r="A73" s="62">
        <v>923152601</v>
      </c>
      <c r="B73" s="63" t="s">
        <v>374</v>
      </c>
      <c r="C73" s="62">
        <v>2020</v>
      </c>
      <c r="D73" s="62">
        <v>66</v>
      </c>
      <c r="E73" s="63" t="s">
        <v>230</v>
      </c>
      <c r="F73" s="63"/>
      <c r="G73" s="63" t="s">
        <v>231</v>
      </c>
      <c r="H73" s="62">
        <v>1703</v>
      </c>
      <c r="I73" s="62" t="b">
        <v>1</v>
      </c>
      <c r="J73" s="62">
        <v>1</v>
      </c>
      <c r="K73">
        <f t="shared" si="5"/>
        <v>21.2</v>
      </c>
      <c r="L73" s="66">
        <f t="shared" si="6"/>
        <v>76.464700000000008</v>
      </c>
      <c r="M73">
        <f t="shared" si="4"/>
        <v>123.1</v>
      </c>
      <c r="N73" s="67">
        <f t="shared" si="7"/>
        <v>220.7647</v>
      </c>
    </row>
    <row r="74" spans="1:14" x14ac:dyDescent="0.35">
      <c r="A74" s="62">
        <v>923152601</v>
      </c>
      <c r="B74" s="63" t="s">
        <v>374</v>
      </c>
      <c r="C74" s="62">
        <v>2020</v>
      </c>
      <c r="D74" s="62">
        <v>66</v>
      </c>
      <c r="E74" s="63" t="s">
        <v>230</v>
      </c>
      <c r="F74" s="63"/>
      <c r="G74" s="63" t="s">
        <v>232</v>
      </c>
      <c r="H74" s="62">
        <v>2575</v>
      </c>
      <c r="I74" s="62" t="b">
        <v>0</v>
      </c>
      <c r="J74" s="62">
        <v>1</v>
      </c>
      <c r="K74">
        <f t="shared" si="5"/>
        <v>21.2</v>
      </c>
      <c r="L74" s="66">
        <f t="shared" si="6"/>
        <v>115.61750000000001</v>
      </c>
      <c r="M74">
        <f t="shared" si="4"/>
        <v>0</v>
      </c>
      <c r="N74" s="67">
        <f t="shared" si="7"/>
        <v>136.8175</v>
      </c>
    </row>
    <row r="75" spans="1:14" x14ac:dyDescent="0.35">
      <c r="A75" s="62">
        <v>923152601</v>
      </c>
      <c r="B75" s="63" t="s">
        <v>374</v>
      </c>
      <c r="C75" s="62">
        <v>2020</v>
      </c>
      <c r="D75" s="62">
        <v>66</v>
      </c>
      <c r="E75" s="63" t="s">
        <v>230</v>
      </c>
      <c r="F75" s="63"/>
      <c r="G75" s="63" t="s">
        <v>233</v>
      </c>
      <c r="H75" s="62">
        <v>2657</v>
      </c>
      <c r="I75" s="62" t="b">
        <v>1</v>
      </c>
      <c r="J75" s="62">
        <v>1</v>
      </c>
      <c r="K75">
        <f t="shared" si="5"/>
        <v>21.2</v>
      </c>
      <c r="L75" s="66">
        <f t="shared" si="6"/>
        <v>119.2993</v>
      </c>
      <c r="M75">
        <f t="shared" si="4"/>
        <v>123.1</v>
      </c>
      <c r="N75" s="67">
        <f t="shared" si="7"/>
        <v>263.59929999999997</v>
      </c>
    </row>
    <row r="76" spans="1:14" x14ac:dyDescent="0.35">
      <c r="A76" s="62">
        <v>917424799</v>
      </c>
      <c r="B76" s="63" t="s">
        <v>375</v>
      </c>
      <c r="C76" s="62">
        <v>2020</v>
      </c>
      <c r="D76" s="62">
        <v>132</v>
      </c>
      <c r="E76" s="63" t="s">
        <v>176</v>
      </c>
      <c r="F76" s="63"/>
      <c r="G76" s="63" t="s">
        <v>177</v>
      </c>
      <c r="H76" s="62">
        <v>590</v>
      </c>
      <c r="I76" s="62" t="b">
        <v>1</v>
      </c>
      <c r="J76" s="62">
        <v>1</v>
      </c>
      <c r="K76">
        <f t="shared" si="5"/>
        <v>21.2</v>
      </c>
      <c r="L76" s="66">
        <f t="shared" si="6"/>
        <v>26.490999999999996</v>
      </c>
      <c r="M76">
        <f t="shared" si="4"/>
        <v>123.1</v>
      </c>
      <c r="N76" s="67">
        <f t="shared" si="7"/>
        <v>170.791</v>
      </c>
    </row>
    <row r="77" spans="1:14" x14ac:dyDescent="0.35">
      <c r="A77" s="62">
        <v>917424799</v>
      </c>
      <c r="B77" s="63" t="s">
        <v>375</v>
      </c>
      <c r="C77" s="62">
        <v>2020</v>
      </c>
      <c r="D77" s="62">
        <v>132</v>
      </c>
      <c r="E77" s="63" t="s">
        <v>180</v>
      </c>
      <c r="F77" s="63"/>
      <c r="G77" s="63" t="s">
        <v>181</v>
      </c>
      <c r="H77" s="62">
        <v>2900</v>
      </c>
      <c r="I77" s="62" t="b">
        <v>0</v>
      </c>
      <c r="J77" s="62">
        <v>1</v>
      </c>
      <c r="K77">
        <f t="shared" si="5"/>
        <v>21.2</v>
      </c>
      <c r="L77" s="66">
        <f t="shared" si="6"/>
        <v>130.20999999999998</v>
      </c>
      <c r="M77">
        <f t="shared" si="4"/>
        <v>0</v>
      </c>
      <c r="N77" s="67">
        <f t="shared" si="7"/>
        <v>151.40999999999997</v>
      </c>
    </row>
    <row r="78" spans="1:14" x14ac:dyDescent="0.35">
      <c r="A78" s="62">
        <v>917424799</v>
      </c>
      <c r="B78" s="63" t="s">
        <v>375</v>
      </c>
      <c r="C78" s="62">
        <v>2020</v>
      </c>
      <c r="D78" s="62">
        <v>132</v>
      </c>
      <c r="E78" s="63" t="s">
        <v>178</v>
      </c>
      <c r="F78" s="63"/>
      <c r="G78" s="63" t="s">
        <v>179</v>
      </c>
      <c r="H78" s="62">
        <v>700</v>
      </c>
      <c r="I78" s="62" t="b">
        <v>0</v>
      </c>
      <c r="J78" s="62">
        <v>1</v>
      </c>
      <c r="K78">
        <f t="shared" si="5"/>
        <v>21.2</v>
      </c>
      <c r="L78" s="66">
        <f t="shared" si="6"/>
        <v>31.429999999999996</v>
      </c>
      <c r="M78">
        <f t="shared" si="4"/>
        <v>0</v>
      </c>
      <c r="N78" s="67">
        <f t="shared" si="7"/>
        <v>52.629999999999995</v>
      </c>
    </row>
    <row r="79" spans="1:14" x14ac:dyDescent="0.35">
      <c r="A79" s="62">
        <v>984882114</v>
      </c>
      <c r="B79" s="63" t="s">
        <v>376</v>
      </c>
      <c r="C79" s="62">
        <v>2020</v>
      </c>
      <c r="D79" s="62">
        <v>66</v>
      </c>
      <c r="E79" s="63" t="s">
        <v>264</v>
      </c>
      <c r="F79" s="63"/>
      <c r="G79" s="63" t="s">
        <v>265</v>
      </c>
      <c r="H79" s="62">
        <v>1234</v>
      </c>
      <c r="I79" s="62" t="b">
        <v>1</v>
      </c>
      <c r="J79" s="62">
        <v>1</v>
      </c>
      <c r="K79">
        <f t="shared" si="5"/>
        <v>21.2</v>
      </c>
      <c r="L79" s="66">
        <f t="shared" si="6"/>
        <v>55.406599999999997</v>
      </c>
      <c r="M79">
        <f t="shared" si="4"/>
        <v>123.1</v>
      </c>
      <c r="N79" s="67">
        <f t="shared" si="7"/>
        <v>199.70659999999998</v>
      </c>
    </row>
    <row r="80" spans="1:14" x14ac:dyDescent="0.35">
      <c r="A80" s="62">
        <v>984882114</v>
      </c>
      <c r="B80" s="63" t="s">
        <v>376</v>
      </c>
      <c r="C80" s="62">
        <v>2020</v>
      </c>
      <c r="D80" s="62">
        <v>66</v>
      </c>
      <c r="E80" s="63" t="s">
        <v>264</v>
      </c>
      <c r="F80" s="63"/>
      <c r="G80" s="63" t="s">
        <v>266</v>
      </c>
      <c r="H80" s="62">
        <v>2055</v>
      </c>
      <c r="I80" s="62" t="b">
        <v>0</v>
      </c>
      <c r="J80" s="62">
        <v>1</v>
      </c>
      <c r="K80">
        <f t="shared" si="5"/>
        <v>21.2</v>
      </c>
      <c r="L80" s="66">
        <f t="shared" si="6"/>
        <v>92.269500000000008</v>
      </c>
      <c r="M80">
        <f t="shared" si="4"/>
        <v>0</v>
      </c>
      <c r="N80" s="67">
        <f t="shared" si="7"/>
        <v>113.46950000000001</v>
      </c>
    </row>
    <row r="81" spans="1:14" x14ac:dyDescent="0.35">
      <c r="A81" s="62">
        <v>984882114</v>
      </c>
      <c r="B81" s="63" t="s">
        <v>376</v>
      </c>
      <c r="C81" s="62">
        <v>2020</v>
      </c>
      <c r="D81" s="62">
        <v>132</v>
      </c>
      <c r="E81" s="63" t="s">
        <v>257</v>
      </c>
      <c r="F81" s="63"/>
      <c r="G81" s="63" t="s">
        <v>258</v>
      </c>
      <c r="H81" s="62">
        <v>1822</v>
      </c>
      <c r="I81" s="62" t="b">
        <v>0</v>
      </c>
      <c r="J81" s="62">
        <v>1</v>
      </c>
      <c r="K81">
        <f t="shared" si="5"/>
        <v>21.2</v>
      </c>
      <c r="L81" s="66">
        <f t="shared" si="6"/>
        <v>81.8078</v>
      </c>
      <c r="M81">
        <f t="shared" si="4"/>
        <v>0</v>
      </c>
      <c r="N81" s="67">
        <f t="shared" si="7"/>
        <v>103.0078</v>
      </c>
    </row>
    <row r="82" spans="1:14" x14ac:dyDescent="0.35">
      <c r="A82" s="62">
        <v>984882114</v>
      </c>
      <c r="B82" s="63" t="s">
        <v>376</v>
      </c>
      <c r="C82" s="62">
        <v>2020</v>
      </c>
      <c r="D82" s="62">
        <v>132</v>
      </c>
      <c r="E82" s="63" t="s">
        <v>259</v>
      </c>
      <c r="F82" s="63"/>
      <c r="G82" s="63" t="s">
        <v>261</v>
      </c>
      <c r="H82" s="62">
        <v>1822</v>
      </c>
      <c r="I82" s="62" t="b">
        <v>0</v>
      </c>
      <c r="J82" s="62">
        <v>1</v>
      </c>
      <c r="K82">
        <f t="shared" si="5"/>
        <v>21.2</v>
      </c>
      <c r="L82" s="66">
        <f t="shared" si="6"/>
        <v>81.8078</v>
      </c>
      <c r="M82">
        <f t="shared" si="4"/>
        <v>0</v>
      </c>
      <c r="N82" s="67">
        <f t="shared" si="7"/>
        <v>103.0078</v>
      </c>
    </row>
    <row r="83" spans="1:14" x14ac:dyDescent="0.35">
      <c r="A83" s="62">
        <v>984882114</v>
      </c>
      <c r="B83" s="63" t="s">
        <v>376</v>
      </c>
      <c r="C83" s="62">
        <v>2020</v>
      </c>
      <c r="D83" s="62">
        <v>132</v>
      </c>
      <c r="E83" s="63" t="s">
        <v>267</v>
      </c>
      <c r="F83" s="63"/>
      <c r="G83" s="63" t="s">
        <v>268</v>
      </c>
      <c r="H83" s="62">
        <v>1037</v>
      </c>
      <c r="I83" s="62" t="b">
        <v>0</v>
      </c>
      <c r="J83" s="62">
        <v>1</v>
      </c>
      <c r="K83">
        <f t="shared" si="5"/>
        <v>21.2</v>
      </c>
      <c r="L83" s="66">
        <f t="shared" si="6"/>
        <v>46.561299999999996</v>
      </c>
      <c r="M83">
        <f t="shared" si="4"/>
        <v>0</v>
      </c>
      <c r="N83" s="67">
        <f t="shared" si="7"/>
        <v>67.761299999999991</v>
      </c>
    </row>
    <row r="84" spans="1:14" x14ac:dyDescent="0.35">
      <c r="A84" s="62">
        <v>984882114</v>
      </c>
      <c r="B84" s="63" t="s">
        <v>376</v>
      </c>
      <c r="C84" s="62">
        <v>2020</v>
      </c>
      <c r="D84" s="62">
        <v>132</v>
      </c>
      <c r="E84" s="63" t="s">
        <v>260</v>
      </c>
      <c r="F84" s="63"/>
      <c r="G84" s="63" t="s">
        <v>271</v>
      </c>
      <c r="H84" s="62">
        <v>2560</v>
      </c>
      <c r="I84" s="62" t="b">
        <v>0</v>
      </c>
      <c r="J84" s="62">
        <v>1</v>
      </c>
      <c r="K84">
        <f t="shared" si="5"/>
        <v>21.2</v>
      </c>
      <c r="L84" s="66">
        <f t="shared" si="6"/>
        <v>114.944</v>
      </c>
      <c r="M84">
        <f t="shared" si="4"/>
        <v>0</v>
      </c>
      <c r="N84" s="67">
        <f t="shared" si="7"/>
        <v>136.14400000000001</v>
      </c>
    </row>
    <row r="85" spans="1:14" x14ac:dyDescent="0.35">
      <c r="A85" s="62">
        <v>984882114</v>
      </c>
      <c r="B85" s="63" t="s">
        <v>376</v>
      </c>
      <c r="C85" s="62">
        <v>2020</v>
      </c>
      <c r="D85" s="62">
        <v>132</v>
      </c>
      <c r="E85" s="63" t="s">
        <v>389</v>
      </c>
      <c r="F85" s="63"/>
      <c r="G85" s="63" t="s">
        <v>390</v>
      </c>
      <c r="H85" s="62">
        <v>817</v>
      </c>
      <c r="I85" s="62" t="b">
        <v>0</v>
      </c>
      <c r="J85" s="62">
        <v>1</v>
      </c>
      <c r="K85">
        <f t="shared" si="5"/>
        <v>21.2</v>
      </c>
      <c r="L85" s="66">
        <f t="shared" si="6"/>
        <v>36.683299999999996</v>
      </c>
      <c r="M85">
        <f t="shared" si="4"/>
        <v>0</v>
      </c>
      <c r="N85" s="67">
        <f t="shared" si="7"/>
        <v>57.883299999999991</v>
      </c>
    </row>
    <row r="86" spans="1:14" x14ac:dyDescent="0.35">
      <c r="A86" s="62">
        <v>984882114</v>
      </c>
      <c r="B86" s="63" t="s">
        <v>376</v>
      </c>
      <c r="C86" s="62">
        <v>2020</v>
      </c>
      <c r="D86" s="62">
        <v>132</v>
      </c>
      <c r="E86" s="63" t="s">
        <v>253</v>
      </c>
      <c r="F86" s="63"/>
      <c r="G86" s="63" t="s">
        <v>254</v>
      </c>
      <c r="H86" s="62">
        <v>2878</v>
      </c>
      <c r="I86" s="62" t="b">
        <v>0</v>
      </c>
      <c r="J86" s="62">
        <v>2</v>
      </c>
      <c r="K86">
        <f t="shared" si="5"/>
        <v>42.4</v>
      </c>
      <c r="L86" s="66">
        <f t="shared" si="6"/>
        <v>129.22220000000002</v>
      </c>
      <c r="M86">
        <f t="shared" si="4"/>
        <v>0</v>
      </c>
      <c r="N86" s="67">
        <f t="shared" si="7"/>
        <v>171.62220000000002</v>
      </c>
    </row>
    <row r="87" spans="1:14" x14ac:dyDescent="0.35">
      <c r="A87" s="62">
        <v>984882114</v>
      </c>
      <c r="B87" s="63" t="s">
        <v>376</v>
      </c>
      <c r="C87" s="62">
        <v>2020</v>
      </c>
      <c r="D87" s="62">
        <v>132</v>
      </c>
      <c r="E87" s="63" t="s">
        <v>262</v>
      </c>
      <c r="F87" s="63"/>
      <c r="G87" s="63" t="s">
        <v>263</v>
      </c>
      <c r="H87" s="62">
        <v>490</v>
      </c>
      <c r="I87" s="62" t="b">
        <v>0</v>
      </c>
      <c r="J87" s="62">
        <v>1</v>
      </c>
      <c r="K87">
        <f t="shared" si="5"/>
        <v>21.2</v>
      </c>
      <c r="L87" s="66">
        <f t="shared" si="6"/>
        <v>22.000999999999998</v>
      </c>
      <c r="M87">
        <f t="shared" si="4"/>
        <v>0</v>
      </c>
      <c r="N87" s="67">
        <f t="shared" si="7"/>
        <v>43.200999999999993</v>
      </c>
    </row>
    <row r="88" spans="1:14" x14ac:dyDescent="0.35">
      <c r="A88" s="62">
        <v>984882114</v>
      </c>
      <c r="B88" s="63" t="s">
        <v>376</v>
      </c>
      <c r="C88" s="62">
        <v>2020</v>
      </c>
      <c r="D88" s="62">
        <v>132</v>
      </c>
      <c r="E88" s="63" t="s">
        <v>255</v>
      </c>
      <c r="F88" s="63"/>
      <c r="G88" s="63" t="s">
        <v>256</v>
      </c>
      <c r="H88" s="62">
        <v>3570</v>
      </c>
      <c r="I88" s="62" t="b">
        <v>0</v>
      </c>
      <c r="J88" s="62">
        <v>1</v>
      </c>
      <c r="K88">
        <f t="shared" si="5"/>
        <v>21.2</v>
      </c>
      <c r="L88" s="66">
        <f t="shared" si="6"/>
        <v>160.29299999999998</v>
      </c>
      <c r="M88">
        <f t="shared" si="4"/>
        <v>0</v>
      </c>
      <c r="N88" s="67">
        <f t="shared" si="7"/>
        <v>181.49299999999997</v>
      </c>
    </row>
    <row r="89" spans="1:14" x14ac:dyDescent="0.35">
      <c r="A89" s="62">
        <v>984882114</v>
      </c>
      <c r="B89" s="63" t="s">
        <v>376</v>
      </c>
      <c r="C89" s="62">
        <v>2020</v>
      </c>
      <c r="D89" s="62">
        <v>132</v>
      </c>
      <c r="E89" s="63" t="s">
        <v>269</v>
      </c>
      <c r="F89" s="63"/>
      <c r="G89" s="63" t="s">
        <v>270</v>
      </c>
      <c r="H89" s="62">
        <v>3257</v>
      </c>
      <c r="I89" s="62" t="b">
        <v>0</v>
      </c>
      <c r="J89" s="62">
        <v>1</v>
      </c>
      <c r="K89">
        <f t="shared" si="5"/>
        <v>21.2</v>
      </c>
      <c r="L89" s="66">
        <f t="shared" si="6"/>
        <v>146.23930000000001</v>
      </c>
      <c r="M89">
        <f t="shared" si="4"/>
        <v>0</v>
      </c>
      <c r="N89" s="67">
        <f t="shared" si="7"/>
        <v>167.4393</v>
      </c>
    </row>
    <row r="90" spans="1:14" x14ac:dyDescent="0.35">
      <c r="A90" s="62">
        <v>984882114</v>
      </c>
      <c r="B90" s="63" t="s">
        <v>376</v>
      </c>
      <c r="C90" s="62">
        <v>2020</v>
      </c>
      <c r="D90" s="62">
        <v>132</v>
      </c>
      <c r="E90" s="63" t="s">
        <v>267</v>
      </c>
      <c r="F90" s="63"/>
      <c r="G90" s="63" t="s">
        <v>268</v>
      </c>
      <c r="H90" s="62">
        <v>2220</v>
      </c>
      <c r="I90" s="62" t="b">
        <v>0</v>
      </c>
      <c r="J90" s="62">
        <v>1</v>
      </c>
      <c r="K90">
        <f t="shared" si="5"/>
        <v>21.2</v>
      </c>
      <c r="L90" s="66">
        <f t="shared" si="6"/>
        <v>99.678000000000011</v>
      </c>
      <c r="M90">
        <f t="shared" si="4"/>
        <v>0</v>
      </c>
      <c r="N90" s="67">
        <f t="shared" si="7"/>
        <v>120.87800000000001</v>
      </c>
    </row>
    <row r="91" spans="1:14" x14ac:dyDescent="0.35">
      <c r="A91" s="62">
        <v>980038408</v>
      </c>
      <c r="B91" s="63" t="s">
        <v>36</v>
      </c>
      <c r="C91" s="62">
        <v>2020</v>
      </c>
      <c r="D91" s="62">
        <v>66</v>
      </c>
      <c r="E91" s="63" t="s">
        <v>391</v>
      </c>
      <c r="F91" s="63"/>
      <c r="G91" s="63" t="s">
        <v>392</v>
      </c>
      <c r="H91" s="62">
        <v>1510</v>
      </c>
      <c r="I91" s="62" t="b">
        <v>0</v>
      </c>
      <c r="J91" s="62">
        <v>1</v>
      </c>
      <c r="K91">
        <f t="shared" si="5"/>
        <v>21.2</v>
      </c>
      <c r="L91" s="66">
        <f t="shared" si="6"/>
        <v>67.798999999999992</v>
      </c>
      <c r="M91">
        <f t="shared" si="4"/>
        <v>0</v>
      </c>
      <c r="N91" s="67">
        <f t="shared" si="7"/>
        <v>88.998999999999995</v>
      </c>
    </row>
    <row r="92" spans="1:14" x14ac:dyDescent="0.35">
      <c r="A92" s="62">
        <v>980038408</v>
      </c>
      <c r="B92" s="63" t="s">
        <v>36</v>
      </c>
      <c r="C92" s="62">
        <v>2020</v>
      </c>
      <c r="D92" s="62">
        <v>132</v>
      </c>
      <c r="E92" s="63" t="s">
        <v>393</v>
      </c>
      <c r="F92" s="63"/>
      <c r="G92" s="63" t="s">
        <v>394</v>
      </c>
      <c r="H92" s="62">
        <v>850</v>
      </c>
      <c r="I92" s="62" t="b">
        <v>0</v>
      </c>
      <c r="J92" s="62">
        <v>2</v>
      </c>
      <c r="K92">
        <f t="shared" si="5"/>
        <v>42.4</v>
      </c>
      <c r="L92" s="66">
        <f t="shared" si="6"/>
        <v>38.164999999999999</v>
      </c>
      <c r="M92">
        <f t="shared" si="4"/>
        <v>0</v>
      </c>
      <c r="N92" s="67">
        <f t="shared" si="7"/>
        <v>80.564999999999998</v>
      </c>
    </row>
    <row r="93" spans="1:14" x14ac:dyDescent="0.35">
      <c r="A93" s="62">
        <v>980038408</v>
      </c>
      <c r="B93" s="63" t="s">
        <v>36</v>
      </c>
      <c r="C93" s="62">
        <v>2020</v>
      </c>
      <c r="D93" s="62">
        <v>132</v>
      </c>
      <c r="E93" s="63" t="s">
        <v>185</v>
      </c>
      <c r="F93" s="63"/>
      <c r="G93" s="63" t="s">
        <v>395</v>
      </c>
      <c r="H93" s="62">
        <v>2160</v>
      </c>
      <c r="I93" s="62" t="b">
        <v>0</v>
      </c>
      <c r="J93" s="62">
        <v>1</v>
      </c>
      <c r="K93">
        <f t="shared" si="5"/>
        <v>21.2</v>
      </c>
      <c r="L93" s="66">
        <f t="shared" si="6"/>
        <v>96.984000000000009</v>
      </c>
      <c r="M93">
        <f t="shared" si="4"/>
        <v>0</v>
      </c>
      <c r="N93" s="67">
        <f t="shared" si="7"/>
        <v>118.18400000000001</v>
      </c>
    </row>
    <row r="94" spans="1:14" x14ac:dyDescent="0.35">
      <c r="A94" s="62">
        <v>980038408</v>
      </c>
      <c r="B94" s="63" t="s">
        <v>36</v>
      </c>
      <c r="C94" s="62">
        <v>2020</v>
      </c>
      <c r="D94" s="62">
        <v>132</v>
      </c>
      <c r="E94" s="63" t="s">
        <v>185</v>
      </c>
      <c r="F94" s="63"/>
      <c r="G94" s="63" t="s">
        <v>396</v>
      </c>
      <c r="H94" s="62">
        <v>1070</v>
      </c>
      <c r="I94" s="62" t="b">
        <v>0</v>
      </c>
      <c r="J94" s="62">
        <v>1</v>
      </c>
      <c r="K94">
        <f t="shared" si="5"/>
        <v>21.2</v>
      </c>
      <c r="L94" s="66">
        <f t="shared" si="6"/>
        <v>48.042999999999999</v>
      </c>
      <c r="M94">
        <f t="shared" si="4"/>
        <v>0</v>
      </c>
      <c r="N94" s="67">
        <f t="shared" si="7"/>
        <v>69.242999999999995</v>
      </c>
    </row>
    <row r="95" spans="1:14" x14ac:dyDescent="0.35">
      <c r="A95" s="62">
        <v>980038408</v>
      </c>
      <c r="B95" s="63" t="s">
        <v>36</v>
      </c>
      <c r="C95" s="62">
        <v>2020</v>
      </c>
      <c r="D95" s="62">
        <v>132</v>
      </c>
      <c r="E95" s="63" t="s">
        <v>397</v>
      </c>
      <c r="F95" s="63"/>
      <c r="G95" s="63" t="s">
        <v>398</v>
      </c>
      <c r="H95" s="62">
        <v>4540</v>
      </c>
      <c r="I95" s="62" t="b">
        <v>0</v>
      </c>
      <c r="J95" s="62">
        <v>2</v>
      </c>
      <c r="K95">
        <f t="shared" si="5"/>
        <v>42.4</v>
      </c>
      <c r="L95" s="66">
        <f t="shared" si="6"/>
        <v>203.846</v>
      </c>
      <c r="M95">
        <f t="shared" si="4"/>
        <v>0</v>
      </c>
      <c r="N95" s="67">
        <f t="shared" si="7"/>
        <v>246.24600000000001</v>
      </c>
    </row>
    <row r="96" spans="1:14" x14ac:dyDescent="0.35">
      <c r="A96" s="62">
        <v>980038408</v>
      </c>
      <c r="B96" s="63" t="s">
        <v>36</v>
      </c>
      <c r="C96" s="62">
        <v>2020</v>
      </c>
      <c r="D96" s="62">
        <v>132</v>
      </c>
      <c r="E96" s="63" t="s">
        <v>397</v>
      </c>
      <c r="F96" s="63"/>
      <c r="G96" s="63" t="s">
        <v>399</v>
      </c>
      <c r="H96" s="62">
        <v>4600</v>
      </c>
      <c r="I96" s="62" t="b">
        <v>0</v>
      </c>
      <c r="J96" s="62">
        <v>2</v>
      </c>
      <c r="K96">
        <f t="shared" si="5"/>
        <v>42.4</v>
      </c>
      <c r="L96" s="66">
        <f t="shared" si="6"/>
        <v>206.53999999999996</v>
      </c>
      <c r="M96">
        <f t="shared" si="4"/>
        <v>0</v>
      </c>
      <c r="N96" s="67">
        <f t="shared" si="7"/>
        <v>248.93999999999997</v>
      </c>
    </row>
    <row r="97" spans="1:14" x14ac:dyDescent="0.35">
      <c r="A97" s="62">
        <v>912631532</v>
      </c>
      <c r="B97" s="63" t="s">
        <v>37</v>
      </c>
      <c r="C97" s="62">
        <v>2020</v>
      </c>
      <c r="D97" s="62">
        <v>66</v>
      </c>
      <c r="E97" s="63" t="s">
        <v>187</v>
      </c>
      <c r="F97" s="63"/>
      <c r="G97" s="63" t="s">
        <v>188</v>
      </c>
      <c r="H97" s="62">
        <v>358</v>
      </c>
      <c r="I97" s="62" t="b">
        <v>0</v>
      </c>
      <c r="J97" s="62">
        <v>1</v>
      </c>
      <c r="K97">
        <f t="shared" si="5"/>
        <v>21.2</v>
      </c>
      <c r="L97" s="66">
        <f t="shared" si="6"/>
        <v>16.074199999999998</v>
      </c>
      <c r="M97">
        <f t="shared" si="4"/>
        <v>0</v>
      </c>
      <c r="N97" s="67">
        <f t="shared" si="7"/>
        <v>37.274199999999993</v>
      </c>
    </row>
    <row r="98" spans="1:14" x14ac:dyDescent="0.35">
      <c r="A98" s="62">
        <v>960684737</v>
      </c>
      <c r="B98" s="63" t="s">
        <v>380</v>
      </c>
      <c r="C98" s="62">
        <v>2020</v>
      </c>
      <c r="D98" s="62">
        <v>66</v>
      </c>
      <c r="E98" s="63" t="s">
        <v>221</v>
      </c>
      <c r="F98" s="63"/>
      <c r="G98" s="63" t="s">
        <v>222</v>
      </c>
      <c r="H98" s="62">
        <v>3060</v>
      </c>
      <c r="I98" s="62" t="b">
        <v>0</v>
      </c>
      <c r="J98" s="62">
        <v>1</v>
      </c>
      <c r="K98">
        <f t="shared" si="5"/>
        <v>21.2</v>
      </c>
      <c r="L98" s="66">
        <f t="shared" si="6"/>
        <v>137.39400000000001</v>
      </c>
      <c r="M98">
        <f t="shared" si="4"/>
        <v>0</v>
      </c>
      <c r="N98" s="67">
        <f t="shared" si="7"/>
        <v>158.59399999999999</v>
      </c>
    </row>
    <row r="99" spans="1:14" x14ac:dyDescent="0.35">
      <c r="A99" s="62">
        <v>960684737</v>
      </c>
      <c r="B99" s="63" t="s">
        <v>380</v>
      </c>
      <c r="C99" s="62">
        <v>2020</v>
      </c>
      <c r="D99" s="62">
        <v>66</v>
      </c>
      <c r="E99" s="63" t="s">
        <v>228</v>
      </c>
      <c r="F99" s="63"/>
      <c r="G99" s="63" t="s">
        <v>229</v>
      </c>
      <c r="H99" s="62">
        <v>1600</v>
      </c>
      <c r="I99" s="62" t="b">
        <v>0</v>
      </c>
      <c r="J99" s="62">
        <v>1</v>
      </c>
      <c r="K99">
        <f t="shared" si="5"/>
        <v>21.2</v>
      </c>
      <c r="L99" s="66">
        <f t="shared" si="6"/>
        <v>71.84</v>
      </c>
      <c r="M99">
        <f t="shared" si="4"/>
        <v>0</v>
      </c>
      <c r="N99" s="67">
        <f t="shared" si="7"/>
        <v>93.04</v>
      </c>
    </row>
    <row r="100" spans="1:14" x14ac:dyDescent="0.35">
      <c r="A100" s="62">
        <v>960684737</v>
      </c>
      <c r="B100" s="63" t="s">
        <v>380</v>
      </c>
      <c r="C100" s="62">
        <v>2020</v>
      </c>
      <c r="D100" s="62">
        <v>66</v>
      </c>
      <c r="E100" s="63" t="s">
        <v>224</v>
      </c>
      <c r="F100" s="63"/>
      <c r="G100" s="63" t="s">
        <v>227</v>
      </c>
      <c r="H100" s="62">
        <v>2730</v>
      </c>
      <c r="I100" s="62" t="b">
        <v>0</v>
      </c>
      <c r="J100" s="62">
        <v>2</v>
      </c>
      <c r="K100">
        <f t="shared" si="5"/>
        <v>42.4</v>
      </c>
      <c r="L100" s="66">
        <f t="shared" si="6"/>
        <v>122.577</v>
      </c>
      <c r="M100">
        <f t="shared" si="4"/>
        <v>0</v>
      </c>
      <c r="N100" s="67">
        <f t="shared" si="7"/>
        <v>164.977</v>
      </c>
    </row>
    <row r="101" spans="1:14" x14ac:dyDescent="0.35">
      <c r="A101" s="62">
        <v>960684737</v>
      </c>
      <c r="B101" s="63" t="s">
        <v>380</v>
      </c>
      <c r="C101" s="62">
        <v>2020</v>
      </c>
      <c r="D101" s="62">
        <v>132</v>
      </c>
      <c r="E101" s="63" t="s">
        <v>223</v>
      </c>
      <c r="F101" s="63"/>
      <c r="G101" s="63" t="s">
        <v>225</v>
      </c>
      <c r="H101" s="62">
        <v>1080</v>
      </c>
      <c r="I101" s="62" t="b">
        <v>0</v>
      </c>
      <c r="J101" s="62">
        <v>2</v>
      </c>
      <c r="K101">
        <f t="shared" si="5"/>
        <v>42.4</v>
      </c>
      <c r="L101" s="66">
        <f t="shared" si="6"/>
        <v>48.492000000000004</v>
      </c>
      <c r="M101">
        <f t="shared" si="4"/>
        <v>0</v>
      </c>
      <c r="N101" s="67">
        <f t="shared" si="7"/>
        <v>90.891999999999996</v>
      </c>
    </row>
    <row r="102" spans="1:14" x14ac:dyDescent="0.35">
      <c r="A102" s="62">
        <v>960684737</v>
      </c>
      <c r="B102" s="63" t="s">
        <v>380</v>
      </c>
      <c r="C102" s="62">
        <v>2020</v>
      </c>
      <c r="D102" s="62">
        <v>132</v>
      </c>
      <c r="E102" s="63" t="s">
        <v>224</v>
      </c>
      <c r="F102" s="63"/>
      <c r="G102" s="63" t="s">
        <v>226</v>
      </c>
      <c r="H102" s="62">
        <v>1910</v>
      </c>
      <c r="I102" s="62" t="b">
        <v>0</v>
      </c>
      <c r="J102" s="62">
        <v>3</v>
      </c>
      <c r="K102">
        <f t="shared" si="5"/>
        <v>63.599999999999994</v>
      </c>
      <c r="L102" s="66">
        <f t="shared" si="6"/>
        <v>85.759</v>
      </c>
      <c r="M102">
        <f t="shared" si="4"/>
        <v>0</v>
      </c>
      <c r="N102" s="67">
        <f t="shared" si="7"/>
        <v>149.35899999999998</v>
      </c>
    </row>
    <row r="103" spans="1:14" x14ac:dyDescent="0.35">
      <c r="A103" s="62">
        <v>983099807</v>
      </c>
      <c r="B103" s="63" t="s">
        <v>38</v>
      </c>
      <c r="C103" s="62">
        <v>2020</v>
      </c>
      <c r="D103" s="62">
        <v>132</v>
      </c>
      <c r="E103" s="63" t="s">
        <v>189</v>
      </c>
      <c r="F103" s="63"/>
      <c r="G103" s="63" t="s">
        <v>190</v>
      </c>
      <c r="H103" s="62">
        <v>3000</v>
      </c>
      <c r="I103" s="62" t="b">
        <v>0</v>
      </c>
      <c r="J103" s="62">
        <v>2</v>
      </c>
      <c r="K103">
        <f t="shared" si="5"/>
        <v>42.4</v>
      </c>
      <c r="L103" s="66">
        <f t="shared" si="6"/>
        <v>134.69999999999999</v>
      </c>
      <c r="M103">
        <f t="shared" si="4"/>
        <v>0</v>
      </c>
      <c r="N103" s="67">
        <f t="shared" si="7"/>
        <v>177.1</v>
      </c>
    </row>
    <row r="104" spans="1:14" ht="29" x14ac:dyDescent="0.35">
      <c r="A104" s="62">
        <v>988807648</v>
      </c>
      <c r="B104" s="63" t="s">
        <v>40</v>
      </c>
      <c r="C104" s="62">
        <v>2020</v>
      </c>
      <c r="D104" s="62">
        <v>66</v>
      </c>
      <c r="E104" s="63" t="s">
        <v>236</v>
      </c>
      <c r="F104" s="63"/>
      <c r="G104" s="63" t="s">
        <v>237</v>
      </c>
      <c r="H104" s="62">
        <v>2096</v>
      </c>
      <c r="I104" s="62" t="b">
        <v>0</v>
      </c>
      <c r="J104" s="62">
        <v>2</v>
      </c>
      <c r="K104">
        <f t="shared" si="5"/>
        <v>42.4</v>
      </c>
      <c r="L104" s="66">
        <f t="shared" si="6"/>
        <v>94.110399999999998</v>
      </c>
      <c r="M104">
        <f t="shared" si="4"/>
        <v>0</v>
      </c>
      <c r="N104" s="67">
        <f t="shared" si="7"/>
        <v>136.5104</v>
      </c>
    </row>
    <row r="105" spans="1:14" x14ac:dyDescent="0.35">
      <c r="A105" s="62">
        <v>988807648</v>
      </c>
      <c r="B105" s="63" t="s">
        <v>40</v>
      </c>
      <c r="C105" s="62">
        <v>2020</v>
      </c>
      <c r="D105" s="62">
        <v>66</v>
      </c>
      <c r="E105" s="63" t="s">
        <v>234</v>
      </c>
      <c r="F105" s="63"/>
      <c r="G105" s="63" t="s">
        <v>235</v>
      </c>
      <c r="H105" s="62">
        <v>906</v>
      </c>
      <c r="I105" s="62" t="b">
        <v>0</v>
      </c>
      <c r="J105" s="62">
        <v>1</v>
      </c>
      <c r="K105">
        <f t="shared" si="5"/>
        <v>21.2</v>
      </c>
      <c r="L105" s="66">
        <f t="shared" si="6"/>
        <v>40.679400000000001</v>
      </c>
      <c r="M105">
        <f t="shared" si="4"/>
        <v>0</v>
      </c>
      <c r="N105" s="67">
        <f t="shared" si="7"/>
        <v>61.879400000000004</v>
      </c>
    </row>
    <row r="106" spans="1:14" x14ac:dyDescent="0.35">
      <c r="A106" s="62">
        <v>988807648</v>
      </c>
      <c r="B106" s="63" t="s">
        <v>40</v>
      </c>
      <c r="C106" s="62">
        <v>2020</v>
      </c>
      <c r="D106" s="62">
        <v>66</v>
      </c>
      <c r="E106" s="63" t="s">
        <v>242</v>
      </c>
      <c r="F106" s="63"/>
      <c r="G106" s="63" t="s">
        <v>243</v>
      </c>
      <c r="H106" s="62">
        <v>643</v>
      </c>
      <c r="I106" s="62" t="b">
        <v>0</v>
      </c>
      <c r="J106" s="62">
        <v>1</v>
      </c>
      <c r="K106">
        <f t="shared" si="5"/>
        <v>21.2</v>
      </c>
      <c r="L106" s="66">
        <f t="shared" si="6"/>
        <v>28.870699999999999</v>
      </c>
      <c r="M106">
        <f t="shared" si="4"/>
        <v>0</v>
      </c>
      <c r="N106" s="67">
        <f t="shared" si="7"/>
        <v>50.070700000000002</v>
      </c>
    </row>
    <row r="107" spans="1:14" x14ac:dyDescent="0.35">
      <c r="A107" s="62">
        <v>988807648</v>
      </c>
      <c r="B107" s="63" t="s">
        <v>40</v>
      </c>
      <c r="C107" s="62">
        <v>2020</v>
      </c>
      <c r="D107" s="62">
        <v>66</v>
      </c>
      <c r="E107" s="63" t="s">
        <v>242</v>
      </c>
      <c r="F107" s="63"/>
      <c r="G107" s="63" t="s">
        <v>244</v>
      </c>
      <c r="H107" s="62">
        <v>77</v>
      </c>
      <c r="I107" s="62" t="b">
        <v>0</v>
      </c>
      <c r="J107" s="62">
        <v>1</v>
      </c>
      <c r="K107">
        <f t="shared" si="5"/>
        <v>21.2</v>
      </c>
      <c r="L107" s="66">
        <f t="shared" si="6"/>
        <v>3.4573</v>
      </c>
      <c r="M107">
        <f t="shared" si="4"/>
        <v>0</v>
      </c>
      <c r="N107" s="67">
        <f t="shared" si="7"/>
        <v>24.657299999999999</v>
      </c>
    </row>
    <row r="108" spans="1:14" x14ac:dyDescent="0.35">
      <c r="A108" s="62">
        <v>988807648</v>
      </c>
      <c r="B108" s="63" t="s">
        <v>40</v>
      </c>
      <c r="C108" s="62">
        <v>2020</v>
      </c>
      <c r="D108" s="62">
        <v>66</v>
      </c>
      <c r="E108" s="63" t="s">
        <v>234</v>
      </c>
      <c r="F108" s="63"/>
      <c r="G108" s="63" t="s">
        <v>245</v>
      </c>
      <c r="H108" s="62">
        <v>411</v>
      </c>
      <c r="I108" s="62" t="b">
        <v>1</v>
      </c>
      <c r="J108" s="62">
        <v>1</v>
      </c>
      <c r="K108">
        <f t="shared" si="5"/>
        <v>21.2</v>
      </c>
      <c r="L108" s="66">
        <f t="shared" si="6"/>
        <v>18.453899999999997</v>
      </c>
      <c r="M108">
        <f t="shared" si="4"/>
        <v>123.1</v>
      </c>
      <c r="N108" s="67">
        <f t="shared" si="7"/>
        <v>162.75389999999999</v>
      </c>
    </row>
    <row r="109" spans="1:14" x14ac:dyDescent="0.35">
      <c r="A109" s="62">
        <v>988807648</v>
      </c>
      <c r="B109" s="63" t="s">
        <v>40</v>
      </c>
      <c r="C109" s="62">
        <v>2020</v>
      </c>
      <c r="D109" s="62">
        <v>66</v>
      </c>
      <c r="E109" s="63" t="s">
        <v>238</v>
      </c>
      <c r="F109" s="63"/>
      <c r="G109" s="63" t="s">
        <v>239</v>
      </c>
      <c r="H109" s="62">
        <v>636</v>
      </c>
      <c r="I109" s="62" t="b">
        <v>0</v>
      </c>
      <c r="J109" s="62">
        <v>1</v>
      </c>
      <c r="K109">
        <f t="shared" si="5"/>
        <v>21.2</v>
      </c>
      <c r="L109" s="66">
        <f t="shared" si="6"/>
        <v>28.5564</v>
      </c>
      <c r="M109">
        <f t="shared" si="4"/>
        <v>0</v>
      </c>
      <c r="N109" s="67">
        <f t="shared" si="7"/>
        <v>49.756399999999999</v>
      </c>
    </row>
    <row r="110" spans="1:14" ht="29" x14ac:dyDescent="0.35">
      <c r="A110" s="62">
        <v>988807648</v>
      </c>
      <c r="B110" s="63" t="s">
        <v>40</v>
      </c>
      <c r="C110" s="62">
        <v>2020</v>
      </c>
      <c r="D110" s="62">
        <v>132</v>
      </c>
      <c r="E110" s="63" t="s">
        <v>240</v>
      </c>
      <c r="F110" s="63"/>
      <c r="G110" s="63" t="s">
        <v>241</v>
      </c>
      <c r="H110" s="62">
        <v>1811</v>
      </c>
      <c r="I110" s="62" t="b">
        <v>0</v>
      </c>
      <c r="J110" s="62">
        <v>2</v>
      </c>
      <c r="K110">
        <f t="shared" si="5"/>
        <v>42.4</v>
      </c>
      <c r="L110" s="66">
        <f t="shared" si="6"/>
        <v>81.31389999999999</v>
      </c>
      <c r="M110">
        <f t="shared" si="4"/>
        <v>0</v>
      </c>
      <c r="N110" s="67">
        <f t="shared" si="7"/>
        <v>123.7139</v>
      </c>
    </row>
    <row r="111" spans="1:14" ht="43.5" x14ac:dyDescent="0.35">
      <c r="A111" s="62">
        <v>976723805</v>
      </c>
      <c r="B111" s="63" t="s">
        <v>383</v>
      </c>
      <c r="C111" s="62">
        <v>2020</v>
      </c>
      <c r="D111" s="62">
        <v>66</v>
      </c>
      <c r="E111" s="63" t="s">
        <v>248</v>
      </c>
      <c r="F111" s="63"/>
      <c r="G111" s="63" t="s">
        <v>400</v>
      </c>
      <c r="H111" s="62">
        <v>2100</v>
      </c>
      <c r="I111" s="62" t="b">
        <v>0</v>
      </c>
      <c r="J111" s="62">
        <v>5</v>
      </c>
      <c r="K111">
        <f t="shared" si="5"/>
        <v>106</v>
      </c>
      <c r="L111" s="66">
        <f t="shared" si="6"/>
        <v>94.29</v>
      </c>
      <c r="M111">
        <f t="shared" si="4"/>
        <v>0</v>
      </c>
      <c r="N111" s="67">
        <f t="shared" si="7"/>
        <v>200.29000000000002</v>
      </c>
    </row>
    <row r="112" spans="1:14" x14ac:dyDescent="0.35">
      <c r="A112" s="62">
        <v>976723805</v>
      </c>
      <c r="B112" s="63" t="s">
        <v>383</v>
      </c>
      <c r="C112" s="62">
        <v>2020</v>
      </c>
      <c r="D112" s="62">
        <v>66</v>
      </c>
      <c r="E112" s="63" t="s">
        <v>249</v>
      </c>
      <c r="F112" s="63"/>
      <c r="G112" s="63" t="s">
        <v>250</v>
      </c>
      <c r="H112" s="62">
        <v>560</v>
      </c>
      <c r="I112" s="62" t="b">
        <v>0</v>
      </c>
      <c r="J112" s="62">
        <v>1</v>
      </c>
      <c r="K112">
        <f t="shared" si="5"/>
        <v>21.2</v>
      </c>
      <c r="L112" s="66">
        <f t="shared" si="6"/>
        <v>25.144000000000002</v>
      </c>
      <c r="M112">
        <f t="shared" si="4"/>
        <v>0</v>
      </c>
      <c r="N112" s="67">
        <f t="shared" si="7"/>
        <v>46.344000000000001</v>
      </c>
    </row>
    <row r="113" spans="1:14" x14ac:dyDescent="0.35">
      <c r="A113" s="62">
        <v>976723805</v>
      </c>
      <c r="B113" s="63" t="s">
        <v>383</v>
      </c>
      <c r="C113" s="62">
        <v>2020</v>
      </c>
      <c r="D113" s="62">
        <v>66</v>
      </c>
      <c r="E113" s="63" t="s">
        <v>251</v>
      </c>
      <c r="F113" s="63"/>
      <c r="G113" s="63" t="s">
        <v>252</v>
      </c>
      <c r="H113" s="62">
        <v>300</v>
      </c>
      <c r="I113" s="62" t="b">
        <v>0</v>
      </c>
      <c r="J113" s="62">
        <v>2</v>
      </c>
      <c r="K113">
        <f t="shared" si="5"/>
        <v>42.4</v>
      </c>
      <c r="L113" s="66">
        <f t="shared" si="6"/>
        <v>13.469999999999999</v>
      </c>
      <c r="M113">
        <f t="shared" si="4"/>
        <v>0</v>
      </c>
      <c r="N113" s="67">
        <f t="shared" si="7"/>
        <v>55.87</v>
      </c>
    </row>
    <row r="114" spans="1:14" x14ac:dyDescent="0.35">
      <c r="A114" s="62">
        <v>976723805</v>
      </c>
      <c r="B114" s="63" t="s">
        <v>383</v>
      </c>
      <c r="C114" s="62">
        <v>2020</v>
      </c>
      <c r="D114" s="62">
        <v>66</v>
      </c>
      <c r="E114" s="63" t="s">
        <v>401</v>
      </c>
      <c r="F114" s="63"/>
      <c r="G114" s="63" t="s">
        <v>402</v>
      </c>
      <c r="H114" s="62">
        <v>380</v>
      </c>
      <c r="I114" s="62" t="b">
        <v>0</v>
      </c>
      <c r="J114" s="62">
        <v>1</v>
      </c>
      <c r="K114">
        <f t="shared" si="5"/>
        <v>21.2</v>
      </c>
      <c r="L114" s="66">
        <f t="shared" si="6"/>
        <v>17.062000000000001</v>
      </c>
      <c r="M114">
        <f t="shared" si="4"/>
        <v>0</v>
      </c>
      <c r="N114" s="67">
        <f t="shared" si="7"/>
        <v>38.262</v>
      </c>
    </row>
    <row r="115" spans="1:14" ht="29" x14ac:dyDescent="0.35">
      <c r="A115" s="62">
        <v>976723805</v>
      </c>
      <c r="B115" s="63" t="s">
        <v>383</v>
      </c>
      <c r="C115" s="62">
        <v>2020</v>
      </c>
      <c r="D115" s="62">
        <v>66</v>
      </c>
      <c r="E115" s="63" t="s">
        <v>246</v>
      </c>
      <c r="F115" s="63"/>
      <c r="G115" s="63" t="s">
        <v>247</v>
      </c>
      <c r="H115" s="62">
        <v>5800</v>
      </c>
      <c r="I115" s="62" t="b">
        <v>0</v>
      </c>
      <c r="J115" s="62">
        <v>1</v>
      </c>
      <c r="K115">
        <f t="shared" si="5"/>
        <v>21.2</v>
      </c>
      <c r="L115" s="66">
        <f t="shared" si="6"/>
        <v>260.41999999999996</v>
      </c>
      <c r="M115">
        <f t="shared" si="4"/>
        <v>0</v>
      </c>
      <c r="N115" s="67">
        <f t="shared" si="7"/>
        <v>281.61999999999995</v>
      </c>
    </row>
    <row r="116" spans="1:14" x14ac:dyDescent="0.35">
      <c r="A116" s="62">
        <v>976723805</v>
      </c>
      <c r="B116" s="63" t="s">
        <v>383</v>
      </c>
      <c r="C116" s="62">
        <v>2020</v>
      </c>
      <c r="D116" s="62">
        <v>66</v>
      </c>
      <c r="E116" s="63" t="s">
        <v>403</v>
      </c>
      <c r="F116" s="63"/>
      <c r="G116" s="63" t="s">
        <v>404</v>
      </c>
      <c r="H116" s="62">
        <v>600</v>
      </c>
      <c r="I116" s="62" t="b">
        <v>0</v>
      </c>
      <c r="J116" s="62">
        <v>2</v>
      </c>
      <c r="K116">
        <f t="shared" si="5"/>
        <v>42.4</v>
      </c>
      <c r="L116" s="66">
        <f t="shared" si="6"/>
        <v>26.939999999999998</v>
      </c>
      <c r="M116">
        <f t="shared" si="4"/>
        <v>0</v>
      </c>
      <c r="N116" s="67">
        <f t="shared" si="7"/>
        <v>69.34</v>
      </c>
    </row>
    <row r="117" spans="1:14" x14ac:dyDescent="0.35">
      <c r="A117" s="62">
        <v>976723805</v>
      </c>
      <c r="B117" s="63" t="s">
        <v>383</v>
      </c>
      <c r="C117" s="62">
        <v>2020</v>
      </c>
      <c r="D117" s="62">
        <v>66</v>
      </c>
      <c r="E117" s="63" t="s">
        <v>401</v>
      </c>
      <c r="F117" s="63"/>
      <c r="G117" s="63" t="s">
        <v>405</v>
      </c>
      <c r="H117" s="62">
        <v>720</v>
      </c>
      <c r="I117" s="62" t="b">
        <v>0</v>
      </c>
      <c r="J117" s="62">
        <v>1</v>
      </c>
      <c r="K117">
        <f t="shared" si="5"/>
        <v>21.2</v>
      </c>
      <c r="L117" s="66">
        <f t="shared" si="6"/>
        <v>32.327999999999996</v>
      </c>
      <c r="M117">
        <f t="shared" si="4"/>
        <v>0</v>
      </c>
      <c r="N117" s="67">
        <f t="shared" si="7"/>
        <v>53.527999999999992</v>
      </c>
    </row>
    <row r="118" spans="1:14" x14ac:dyDescent="0.35">
      <c r="A118" s="62">
        <v>979422679</v>
      </c>
      <c r="B118" s="63" t="s">
        <v>42</v>
      </c>
      <c r="C118" s="62">
        <v>2020</v>
      </c>
      <c r="D118" s="62">
        <v>132</v>
      </c>
      <c r="E118" s="63" t="s">
        <v>406</v>
      </c>
      <c r="F118" s="63"/>
      <c r="G118" s="63" t="s">
        <v>408</v>
      </c>
      <c r="H118" s="62">
        <v>1340</v>
      </c>
      <c r="I118" s="62" t="b">
        <v>0</v>
      </c>
      <c r="J118" s="62">
        <v>1</v>
      </c>
      <c r="K118">
        <f t="shared" si="5"/>
        <v>21.2</v>
      </c>
      <c r="L118" s="66">
        <f t="shared" si="6"/>
        <v>60.166000000000004</v>
      </c>
      <c r="M118">
        <f t="shared" si="4"/>
        <v>0</v>
      </c>
      <c r="N118" s="67">
        <f t="shared" si="7"/>
        <v>81.366</v>
      </c>
    </row>
    <row r="119" spans="1:14" x14ac:dyDescent="0.35">
      <c r="A119" s="62">
        <v>979422679</v>
      </c>
      <c r="B119" s="63" t="s">
        <v>42</v>
      </c>
      <c r="C119" s="62">
        <v>2020</v>
      </c>
      <c r="D119" s="62">
        <v>132</v>
      </c>
      <c r="E119" s="63" t="s">
        <v>407</v>
      </c>
      <c r="F119" s="63"/>
      <c r="G119" s="63" t="s">
        <v>409</v>
      </c>
      <c r="H119" s="62">
        <v>498</v>
      </c>
      <c r="I119" s="62" t="b">
        <v>0</v>
      </c>
      <c r="J119" s="62">
        <v>1</v>
      </c>
      <c r="K119">
        <f t="shared" si="5"/>
        <v>21.2</v>
      </c>
      <c r="L119" s="66">
        <f t="shared" si="6"/>
        <v>22.360199999999999</v>
      </c>
      <c r="M119">
        <f t="shared" si="4"/>
        <v>0</v>
      </c>
      <c r="N119" s="67">
        <f t="shared" si="7"/>
        <v>43.560199999999995</v>
      </c>
    </row>
    <row r="120" spans="1:14" x14ac:dyDescent="0.35">
      <c r="A120" s="62">
        <v>979422679</v>
      </c>
      <c r="B120" s="63" t="s">
        <v>42</v>
      </c>
      <c r="C120" s="62">
        <v>2020</v>
      </c>
      <c r="D120" s="62">
        <v>132</v>
      </c>
      <c r="E120" s="63" t="s">
        <v>95</v>
      </c>
      <c r="F120" s="63"/>
      <c r="G120" s="63" t="s">
        <v>272</v>
      </c>
      <c r="H120" s="62">
        <v>319</v>
      </c>
      <c r="I120" s="62" t="b">
        <v>0</v>
      </c>
      <c r="J120" s="62">
        <v>1</v>
      </c>
      <c r="K120">
        <f t="shared" si="5"/>
        <v>21.2</v>
      </c>
      <c r="L120" s="66">
        <f t="shared" si="6"/>
        <v>14.3231</v>
      </c>
      <c r="M120">
        <f t="shared" si="4"/>
        <v>0</v>
      </c>
      <c r="N120" s="67">
        <f t="shared" si="7"/>
        <v>35.523099999999999</v>
      </c>
    </row>
    <row r="121" spans="1:14" x14ac:dyDescent="0.35">
      <c r="A121" s="62">
        <v>979422679</v>
      </c>
      <c r="B121" s="63" t="s">
        <v>42</v>
      </c>
      <c r="C121" s="62">
        <v>2020</v>
      </c>
      <c r="D121" s="62">
        <v>132</v>
      </c>
      <c r="E121" s="63" t="s">
        <v>273</v>
      </c>
      <c r="F121" s="63"/>
      <c r="G121" s="63" t="s">
        <v>275</v>
      </c>
      <c r="H121" s="62">
        <v>346</v>
      </c>
      <c r="I121" s="62" t="b">
        <v>0</v>
      </c>
      <c r="J121" s="62">
        <v>1</v>
      </c>
      <c r="K121">
        <f t="shared" si="5"/>
        <v>21.2</v>
      </c>
      <c r="L121" s="66">
        <f t="shared" si="6"/>
        <v>15.535399999999999</v>
      </c>
      <c r="M121">
        <f t="shared" si="4"/>
        <v>0</v>
      </c>
      <c r="N121" s="67">
        <f t="shared" si="7"/>
        <v>36.735399999999998</v>
      </c>
    </row>
    <row r="122" spans="1:14" x14ac:dyDescent="0.35">
      <c r="A122" s="62">
        <v>979422679</v>
      </c>
      <c r="B122" s="63" t="s">
        <v>42</v>
      </c>
      <c r="C122" s="62">
        <v>2020</v>
      </c>
      <c r="D122" s="62">
        <v>132</v>
      </c>
      <c r="E122" s="63" t="s">
        <v>273</v>
      </c>
      <c r="F122" s="63"/>
      <c r="G122" s="63" t="s">
        <v>274</v>
      </c>
      <c r="H122" s="62">
        <v>973</v>
      </c>
      <c r="I122" s="62" t="b">
        <v>0</v>
      </c>
      <c r="J122" s="62">
        <v>1</v>
      </c>
      <c r="K122">
        <f t="shared" si="5"/>
        <v>21.2</v>
      </c>
      <c r="L122" s="66">
        <f t="shared" si="6"/>
        <v>43.6877</v>
      </c>
      <c r="M122">
        <f t="shared" si="4"/>
        <v>0</v>
      </c>
      <c r="N122" s="67">
        <f t="shared" si="7"/>
        <v>64.887699999999995</v>
      </c>
    </row>
    <row r="123" spans="1:14" x14ac:dyDescent="0.35">
      <c r="A123" s="62">
        <v>979422679</v>
      </c>
      <c r="B123" s="63" t="s">
        <v>42</v>
      </c>
      <c r="C123" s="62">
        <v>2020</v>
      </c>
      <c r="D123" s="62">
        <v>132</v>
      </c>
      <c r="E123" s="63" t="s">
        <v>281</v>
      </c>
      <c r="F123" s="63"/>
      <c r="G123" s="63" t="s">
        <v>282</v>
      </c>
      <c r="H123" s="62">
        <v>471</v>
      </c>
      <c r="I123" s="62" t="b">
        <v>0</v>
      </c>
      <c r="J123" s="62">
        <v>1</v>
      </c>
      <c r="K123">
        <f t="shared" si="5"/>
        <v>21.2</v>
      </c>
      <c r="L123" s="66">
        <f t="shared" si="6"/>
        <v>21.1479</v>
      </c>
      <c r="M123">
        <f t="shared" si="4"/>
        <v>0</v>
      </c>
      <c r="N123" s="67">
        <f t="shared" si="7"/>
        <v>42.347899999999996</v>
      </c>
    </row>
    <row r="124" spans="1:14" x14ac:dyDescent="0.35">
      <c r="A124" s="62">
        <v>979422679</v>
      </c>
      <c r="B124" s="63" t="s">
        <v>42</v>
      </c>
      <c r="C124" s="62">
        <v>2020</v>
      </c>
      <c r="D124" s="62">
        <v>132</v>
      </c>
      <c r="E124" s="63" t="s">
        <v>278</v>
      </c>
      <c r="F124" s="63"/>
      <c r="G124" s="63" t="s">
        <v>279</v>
      </c>
      <c r="H124" s="62">
        <v>258</v>
      </c>
      <c r="I124" s="62" t="b">
        <v>0</v>
      </c>
      <c r="J124" s="62">
        <v>1</v>
      </c>
      <c r="K124">
        <f t="shared" si="5"/>
        <v>21.2</v>
      </c>
      <c r="L124" s="66">
        <f t="shared" si="6"/>
        <v>11.584199999999999</v>
      </c>
      <c r="M124">
        <f t="shared" si="4"/>
        <v>0</v>
      </c>
      <c r="N124" s="67">
        <f t="shared" si="7"/>
        <v>32.784199999999998</v>
      </c>
    </row>
    <row r="125" spans="1:14" x14ac:dyDescent="0.35">
      <c r="A125" s="62">
        <v>979422679</v>
      </c>
      <c r="B125" s="63" t="s">
        <v>42</v>
      </c>
      <c r="C125" s="62">
        <v>2020</v>
      </c>
      <c r="D125" s="62">
        <v>132</v>
      </c>
      <c r="E125" s="63" t="s">
        <v>276</v>
      </c>
      <c r="F125" s="63"/>
      <c r="G125" s="63" t="s">
        <v>277</v>
      </c>
      <c r="H125" s="62">
        <v>341</v>
      </c>
      <c r="I125" s="62" t="b">
        <v>0</v>
      </c>
      <c r="J125" s="62">
        <v>1</v>
      </c>
      <c r="K125">
        <f t="shared" si="5"/>
        <v>21.2</v>
      </c>
      <c r="L125" s="66">
        <f t="shared" si="6"/>
        <v>15.3109</v>
      </c>
      <c r="M125">
        <f t="shared" si="4"/>
        <v>0</v>
      </c>
      <c r="N125" s="67">
        <f t="shared" si="7"/>
        <v>36.510899999999999</v>
      </c>
    </row>
    <row r="126" spans="1:14" x14ac:dyDescent="0.35">
      <c r="A126" s="62">
        <v>979422679</v>
      </c>
      <c r="B126" s="63" t="s">
        <v>42</v>
      </c>
      <c r="C126" s="62">
        <v>2020</v>
      </c>
      <c r="D126" s="62">
        <v>132</v>
      </c>
      <c r="E126" s="63" t="s">
        <v>276</v>
      </c>
      <c r="F126" s="63"/>
      <c r="G126" s="63" t="s">
        <v>280</v>
      </c>
      <c r="H126" s="62">
        <v>313</v>
      </c>
      <c r="I126" s="62" t="b">
        <v>0</v>
      </c>
      <c r="J126" s="62">
        <v>1</v>
      </c>
      <c r="K126">
        <f t="shared" si="5"/>
        <v>21.2</v>
      </c>
      <c r="L126" s="66">
        <f t="shared" si="6"/>
        <v>14.053699999999999</v>
      </c>
      <c r="M126">
        <f t="shared" si="4"/>
        <v>0</v>
      </c>
      <c r="N126" s="67">
        <f t="shared" si="7"/>
        <v>35.253699999999995</v>
      </c>
    </row>
    <row r="127" spans="1:14" x14ac:dyDescent="0.35">
      <c r="A127" s="62">
        <v>916069634</v>
      </c>
      <c r="B127" s="63" t="s">
        <v>43</v>
      </c>
      <c r="C127" s="62">
        <v>2020</v>
      </c>
      <c r="D127" s="62">
        <v>66</v>
      </c>
      <c r="E127" s="63" t="s">
        <v>283</v>
      </c>
      <c r="F127" s="63"/>
      <c r="G127" s="63" t="s">
        <v>284</v>
      </c>
      <c r="H127" s="62">
        <v>2500</v>
      </c>
      <c r="I127" s="62" t="b">
        <v>0</v>
      </c>
      <c r="J127" s="62">
        <v>1</v>
      </c>
      <c r="K127">
        <f t="shared" si="5"/>
        <v>21.2</v>
      </c>
      <c r="L127" s="66">
        <f t="shared" si="6"/>
        <v>112.25</v>
      </c>
      <c r="M127">
        <f t="shared" si="4"/>
        <v>0</v>
      </c>
      <c r="N127" s="67">
        <f t="shared" si="7"/>
        <v>133.44999999999999</v>
      </c>
    </row>
    <row r="128" spans="1:14" x14ac:dyDescent="0.35">
      <c r="A128" s="62">
        <v>962986633</v>
      </c>
      <c r="B128" s="63" t="s">
        <v>45</v>
      </c>
      <c r="C128" s="62">
        <v>2020</v>
      </c>
      <c r="D128" s="62">
        <v>300</v>
      </c>
      <c r="E128" s="63" t="s">
        <v>288</v>
      </c>
      <c r="F128" s="63"/>
      <c r="G128" s="63" t="s">
        <v>289</v>
      </c>
      <c r="H128" s="62">
        <v>8744</v>
      </c>
      <c r="I128" s="62" t="b">
        <v>0</v>
      </c>
      <c r="J128" s="62">
        <v>15</v>
      </c>
      <c r="K128">
        <f t="shared" si="5"/>
        <v>318</v>
      </c>
      <c r="L128" s="66">
        <f t="shared" si="6"/>
        <v>392.60559999999998</v>
      </c>
      <c r="M128">
        <f t="shared" si="4"/>
        <v>0</v>
      </c>
      <c r="N128" s="67">
        <f t="shared" si="7"/>
        <v>710.60559999999998</v>
      </c>
    </row>
    <row r="129" spans="1:14" x14ac:dyDescent="0.35">
      <c r="A129" s="62">
        <v>962986633</v>
      </c>
      <c r="B129" s="63" t="s">
        <v>45</v>
      </c>
      <c r="C129" s="62">
        <v>2020</v>
      </c>
      <c r="D129" s="62">
        <v>300</v>
      </c>
      <c r="E129" s="63" t="s">
        <v>298</v>
      </c>
      <c r="F129" s="63"/>
      <c r="G129" s="63" t="s">
        <v>299</v>
      </c>
      <c r="H129" s="62">
        <v>430</v>
      </c>
      <c r="I129" s="62" t="b">
        <v>0</v>
      </c>
      <c r="J129" s="62">
        <v>1</v>
      </c>
      <c r="K129">
        <f t="shared" si="5"/>
        <v>21.2</v>
      </c>
      <c r="L129" s="66">
        <f t="shared" si="6"/>
        <v>19.306999999999999</v>
      </c>
      <c r="M129">
        <f t="shared" si="4"/>
        <v>0</v>
      </c>
      <c r="N129" s="67">
        <f t="shared" si="7"/>
        <v>40.506999999999998</v>
      </c>
    </row>
    <row r="130" spans="1:14" x14ac:dyDescent="0.35">
      <c r="A130" s="62">
        <v>962986633</v>
      </c>
      <c r="B130" s="63" t="s">
        <v>45</v>
      </c>
      <c r="C130" s="62">
        <v>2020</v>
      </c>
      <c r="D130" s="62">
        <v>300</v>
      </c>
      <c r="E130" s="63" t="s">
        <v>288</v>
      </c>
      <c r="F130" s="63"/>
      <c r="G130" s="63" t="s">
        <v>289</v>
      </c>
      <c r="H130" s="62">
        <v>4000</v>
      </c>
      <c r="I130" s="62" t="b">
        <v>0</v>
      </c>
      <c r="J130" s="62">
        <v>5</v>
      </c>
      <c r="K130">
        <f t="shared" si="5"/>
        <v>106</v>
      </c>
      <c r="L130" s="66">
        <f t="shared" si="6"/>
        <v>179.6</v>
      </c>
      <c r="M130">
        <f t="shared" si="4"/>
        <v>0</v>
      </c>
      <c r="N130" s="67">
        <f t="shared" si="7"/>
        <v>285.60000000000002</v>
      </c>
    </row>
    <row r="131" spans="1:14" x14ac:dyDescent="0.35">
      <c r="A131" s="62">
        <v>962986633</v>
      </c>
      <c r="B131" s="63" t="s">
        <v>45</v>
      </c>
      <c r="C131" s="62">
        <v>2020</v>
      </c>
      <c r="D131" s="62">
        <v>300</v>
      </c>
      <c r="E131" s="63" t="s">
        <v>285</v>
      </c>
      <c r="F131" s="63"/>
      <c r="G131" s="63" t="s">
        <v>286</v>
      </c>
      <c r="H131" s="62">
        <v>1274</v>
      </c>
      <c r="I131" s="62" t="b">
        <v>0</v>
      </c>
      <c r="J131" s="62">
        <v>2</v>
      </c>
      <c r="K131">
        <f t="shared" si="5"/>
        <v>42.4</v>
      </c>
      <c r="L131" s="66">
        <f t="shared" si="6"/>
        <v>57.202599999999997</v>
      </c>
      <c r="M131">
        <f t="shared" si="4"/>
        <v>0</v>
      </c>
      <c r="N131" s="67">
        <f t="shared" si="7"/>
        <v>99.602599999999995</v>
      </c>
    </row>
    <row r="132" spans="1:14" x14ac:dyDescent="0.35">
      <c r="A132" s="62">
        <v>962986633</v>
      </c>
      <c r="B132" s="63" t="s">
        <v>45</v>
      </c>
      <c r="C132" s="62">
        <v>2020</v>
      </c>
      <c r="D132" s="62">
        <v>300</v>
      </c>
      <c r="E132" s="63" t="s">
        <v>287</v>
      </c>
      <c r="F132" s="63"/>
      <c r="G132" s="63" t="s">
        <v>286</v>
      </c>
      <c r="H132" s="62">
        <v>5113</v>
      </c>
      <c r="I132" s="62" t="b">
        <v>0</v>
      </c>
      <c r="J132" s="62">
        <v>7</v>
      </c>
      <c r="K132">
        <f t="shared" si="5"/>
        <v>148.4</v>
      </c>
      <c r="L132" s="66">
        <f t="shared" si="6"/>
        <v>229.5737</v>
      </c>
      <c r="M132">
        <f t="shared" si="4"/>
        <v>0</v>
      </c>
      <c r="N132" s="67">
        <f t="shared" si="7"/>
        <v>377.97370000000001</v>
      </c>
    </row>
    <row r="133" spans="1:14" x14ac:dyDescent="0.35">
      <c r="A133" s="62">
        <v>962986633</v>
      </c>
      <c r="B133" s="63" t="s">
        <v>45</v>
      </c>
      <c r="C133" s="62">
        <v>2020</v>
      </c>
      <c r="D133" s="62">
        <v>132</v>
      </c>
      <c r="E133" s="63" t="s">
        <v>300</v>
      </c>
      <c r="F133" s="63"/>
      <c r="G133" s="63" t="s">
        <v>301</v>
      </c>
      <c r="H133" s="62">
        <v>3739</v>
      </c>
      <c r="I133" s="62" t="b">
        <v>0</v>
      </c>
      <c r="J133" s="62">
        <v>4</v>
      </c>
      <c r="K133">
        <f t="shared" si="5"/>
        <v>84.8</v>
      </c>
      <c r="L133" s="66">
        <f t="shared" si="6"/>
        <v>167.88109999999998</v>
      </c>
      <c r="M133">
        <f t="shared" ref="M133:M141" si="8">IF(I133=FALSE,0,(IF(H133&lt;132,J133*O$1,J133*O$2)))</f>
        <v>0</v>
      </c>
      <c r="N133" s="67">
        <f t="shared" si="7"/>
        <v>252.68109999999996</v>
      </c>
    </row>
    <row r="134" spans="1:14" x14ac:dyDescent="0.35">
      <c r="A134" s="62">
        <v>962986633</v>
      </c>
      <c r="B134" s="63" t="s">
        <v>45</v>
      </c>
      <c r="C134" s="62">
        <v>2020</v>
      </c>
      <c r="D134" s="62">
        <v>300</v>
      </c>
      <c r="E134" s="63" t="s">
        <v>294</v>
      </c>
      <c r="F134" s="63"/>
      <c r="G134" s="63" t="s">
        <v>295</v>
      </c>
      <c r="H134" s="62">
        <v>4287</v>
      </c>
      <c r="I134" s="62" t="b">
        <v>0</v>
      </c>
      <c r="J134" s="62">
        <v>5</v>
      </c>
      <c r="K134">
        <f t="shared" ref="K134:K141" si="9">J134*$K$3</f>
        <v>106</v>
      </c>
      <c r="L134" s="66">
        <f t="shared" ref="L134:L141" si="10">(H134/1000)*$L$3</f>
        <v>192.4863</v>
      </c>
      <c r="M134">
        <f t="shared" si="8"/>
        <v>0</v>
      </c>
      <c r="N134" s="67">
        <f t="shared" ref="N134:N141" si="11">K134+L134+M134</f>
        <v>298.48630000000003</v>
      </c>
    </row>
    <row r="135" spans="1:14" x14ac:dyDescent="0.35">
      <c r="A135" s="62">
        <v>962986633</v>
      </c>
      <c r="B135" s="63" t="s">
        <v>45</v>
      </c>
      <c r="C135" s="62">
        <v>2020</v>
      </c>
      <c r="D135" s="62">
        <v>300</v>
      </c>
      <c r="E135" s="63" t="s">
        <v>290</v>
      </c>
      <c r="F135" s="63"/>
      <c r="G135" s="63" t="s">
        <v>291</v>
      </c>
      <c r="H135" s="62">
        <v>451</v>
      </c>
      <c r="I135" s="62" t="b">
        <v>0</v>
      </c>
      <c r="J135" s="62">
        <v>1</v>
      </c>
      <c r="K135">
        <f t="shared" si="9"/>
        <v>21.2</v>
      </c>
      <c r="L135" s="66">
        <f t="shared" si="10"/>
        <v>20.2499</v>
      </c>
      <c r="M135">
        <f t="shared" si="8"/>
        <v>0</v>
      </c>
      <c r="N135" s="67">
        <f t="shared" si="11"/>
        <v>41.4499</v>
      </c>
    </row>
    <row r="136" spans="1:14" x14ac:dyDescent="0.35">
      <c r="A136" s="62">
        <v>962986633</v>
      </c>
      <c r="B136" s="63" t="s">
        <v>45</v>
      </c>
      <c r="C136" s="62">
        <v>2020</v>
      </c>
      <c r="D136" s="62">
        <v>300</v>
      </c>
      <c r="E136" s="63" t="s">
        <v>292</v>
      </c>
      <c r="F136" s="63"/>
      <c r="G136" s="63" t="s">
        <v>293</v>
      </c>
      <c r="H136" s="62">
        <v>1800</v>
      </c>
      <c r="I136" s="62" t="b">
        <v>0</v>
      </c>
      <c r="J136" s="62">
        <v>2</v>
      </c>
      <c r="K136">
        <f t="shared" si="9"/>
        <v>42.4</v>
      </c>
      <c r="L136" s="66">
        <f t="shared" si="10"/>
        <v>80.819999999999993</v>
      </c>
      <c r="M136">
        <f t="shared" si="8"/>
        <v>0</v>
      </c>
      <c r="N136" s="67">
        <f t="shared" si="11"/>
        <v>123.22</v>
      </c>
    </row>
    <row r="137" spans="1:14" x14ac:dyDescent="0.35">
      <c r="A137" s="62">
        <v>962986633</v>
      </c>
      <c r="B137" s="63" t="s">
        <v>45</v>
      </c>
      <c r="C137" s="62">
        <v>2020</v>
      </c>
      <c r="D137" s="62">
        <v>300</v>
      </c>
      <c r="E137" s="63" t="s">
        <v>296</v>
      </c>
      <c r="F137" s="63"/>
      <c r="G137" s="63" t="s">
        <v>297</v>
      </c>
      <c r="H137" s="62">
        <v>2690</v>
      </c>
      <c r="I137" s="62" t="b">
        <v>0</v>
      </c>
      <c r="J137" s="62">
        <v>4</v>
      </c>
      <c r="K137">
        <f t="shared" si="9"/>
        <v>84.8</v>
      </c>
      <c r="L137" s="66">
        <f t="shared" si="10"/>
        <v>120.78099999999999</v>
      </c>
      <c r="M137">
        <f t="shared" si="8"/>
        <v>0</v>
      </c>
      <c r="N137" s="67">
        <f t="shared" si="11"/>
        <v>205.58099999999999</v>
      </c>
    </row>
    <row r="138" spans="1:14" x14ac:dyDescent="0.35">
      <c r="A138" s="62">
        <v>978631029</v>
      </c>
      <c r="B138" s="63" t="s">
        <v>387</v>
      </c>
      <c r="C138" s="62">
        <v>2020</v>
      </c>
      <c r="D138" s="62">
        <v>66</v>
      </c>
      <c r="E138" s="63" t="s">
        <v>315</v>
      </c>
      <c r="F138" s="63"/>
      <c r="G138" s="63" t="s">
        <v>317</v>
      </c>
      <c r="H138" s="62">
        <v>681</v>
      </c>
      <c r="I138" s="62" t="b">
        <v>0</v>
      </c>
      <c r="J138" s="62">
        <v>1</v>
      </c>
      <c r="K138">
        <f t="shared" si="9"/>
        <v>21.2</v>
      </c>
      <c r="L138" s="66">
        <f t="shared" si="10"/>
        <v>30.576900000000002</v>
      </c>
      <c r="M138">
        <f t="shared" si="8"/>
        <v>0</v>
      </c>
      <c r="N138" s="67">
        <f t="shared" si="11"/>
        <v>51.776899999999998</v>
      </c>
    </row>
    <row r="139" spans="1:14" x14ac:dyDescent="0.35">
      <c r="A139" s="62">
        <v>978631029</v>
      </c>
      <c r="B139" s="63" t="s">
        <v>387</v>
      </c>
      <c r="C139" s="62">
        <v>2020</v>
      </c>
      <c r="D139" s="62">
        <v>66</v>
      </c>
      <c r="E139" s="63" t="s">
        <v>315</v>
      </c>
      <c r="F139" s="63"/>
      <c r="G139" s="63" t="s">
        <v>316</v>
      </c>
      <c r="H139" s="62">
        <v>1100</v>
      </c>
      <c r="I139" s="62" t="b">
        <v>0</v>
      </c>
      <c r="J139" s="62">
        <v>1</v>
      </c>
      <c r="K139">
        <f t="shared" si="9"/>
        <v>21.2</v>
      </c>
      <c r="L139" s="66">
        <f t="shared" si="10"/>
        <v>49.39</v>
      </c>
      <c r="M139">
        <f t="shared" si="8"/>
        <v>0</v>
      </c>
      <c r="N139" s="67">
        <f t="shared" si="11"/>
        <v>70.59</v>
      </c>
    </row>
    <row r="140" spans="1:14" x14ac:dyDescent="0.35">
      <c r="A140" s="62">
        <v>955996836</v>
      </c>
      <c r="B140" s="63" t="s">
        <v>50</v>
      </c>
      <c r="C140" s="62">
        <v>2020</v>
      </c>
      <c r="D140" s="62">
        <v>66</v>
      </c>
      <c r="E140" s="63" t="s">
        <v>318</v>
      </c>
      <c r="F140" s="63"/>
      <c r="G140" s="63" t="s">
        <v>319</v>
      </c>
      <c r="H140" s="62">
        <v>2330</v>
      </c>
      <c r="I140" s="62" t="b">
        <v>0</v>
      </c>
      <c r="J140" s="62">
        <v>1</v>
      </c>
      <c r="K140">
        <f t="shared" si="9"/>
        <v>21.2</v>
      </c>
      <c r="L140" s="66">
        <f t="shared" si="10"/>
        <v>104.617</v>
      </c>
      <c r="M140">
        <f t="shared" si="8"/>
        <v>0</v>
      </c>
      <c r="N140" s="67">
        <f t="shared" si="11"/>
        <v>125.81700000000001</v>
      </c>
    </row>
    <row r="141" spans="1:14" x14ac:dyDescent="0.35">
      <c r="A141" s="62">
        <v>955996836</v>
      </c>
      <c r="B141" s="63" t="s">
        <v>50</v>
      </c>
      <c r="C141" s="62">
        <v>2020</v>
      </c>
      <c r="D141" s="62">
        <v>66</v>
      </c>
      <c r="E141" s="63" t="s">
        <v>320</v>
      </c>
      <c r="F141" s="63"/>
      <c r="G141" s="63" t="s">
        <v>321</v>
      </c>
      <c r="H141" s="62">
        <v>920</v>
      </c>
      <c r="I141" s="62" t="b">
        <v>0</v>
      </c>
      <c r="J141" s="62">
        <v>1</v>
      </c>
      <c r="K141">
        <f t="shared" si="9"/>
        <v>21.2</v>
      </c>
      <c r="L141" s="66">
        <f t="shared" si="10"/>
        <v>41.308</v>
      </c>
      <c r="M141">
        <f t="shared" si="8"/>
        <v>0</v>
      </c>
      <c r="N141" s="67">
        <f t="shared" si="11"/>
        <v>62.507999999999996</v>
      </c>
    </row>
  </sheetData>
  <autoFilter ref="A4:N136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0A19A-2B87-4F2B-9F78-DFD869003367}">
  <dimension ref="A2:B24"/>
  <sheetViews>
    <sheetView workbookViewId="0"/>
  </sheetViews>
  <sheetFormatPr baseColWidth="10" defaultColWidth="11.54296875" defaultRowHeight="14.5" x14ac:dyDescent="0.35"/>
  <cols>
    <col min="1" max="1" width="13.54296875" bestFit="1" customWidth="1"/>
    <col min="2" max="2" width="22.90625" bestFit="1" customWidth="1"/>
  </cols>
  <sheetData>
    <row r="2" spans="1:2" x14ac:dyDescent="0.35">
      <c r="A2" s="27" t="s">
        <v>356</v>
      </c>
      <c r="B2" t="s">
        <v>357</v>
      </c>
    </row>
    <row r="3" spans="1:2" x14ac:dyDescent="0.35">
      <c r="A3" s="28">
        <v>912631532</v>
      </c>
      <c r="B3" s="74">
        <v>37.274199999999993</v>
      </c>
    </row>
    <row r="4" spans="1:2" x14ac:dyDescent="0.35">
      <c r="A4" s="28">
        <v>915635857</v>
      </c>
      <c r="B4" s="74">
        <v>795.88710000000003</v>
      </c>
    </row>
    <row r="5" spans="1:2" x14ac:dyDescent="0.35">
      <c r="A5" s="28">
        <v>916069634</v>
      </c>
      <c r="B5" s="74">
        <v>133.44999999999999</v>
      </c>
    </row>
    <row r="6" spans="1:2" x14ac:dyDescent="0.35">
      <c r="A6" s="28">
        <v>917424799</v>
      </c>
      <c r="B6" s="74">
        <v>374.83099999999996</v>
      </c>
    </row>
    <row r="7" spans="1:2" x14ac:dyDescent="0.35">
      <c r="A7" s="28">
        <v>923152601</v>
      </c>
      <c r="B7" s="74">
        <v>621.18149999999991</v>
      </c>
    </row>
    <row r="8" spans="1:2" x14ac:dyDescent="0.35">
      <c r="A8" s="28">
        <v>923354204</v>
      </c>
      <c r="B8" s="74">
        <v>44.682699999999997</v>
      </c>
    </row>
    <row r="9" spans="1:2" x14ac:dyDescent="0.35">
      <c r="A9" s="28">
        <v>955996836</v>
      </c>
      <c r="B9" s="74">
        <v>188.32499999999999</v>
      </c>
    </row>
    <row r="10" spans="1:2" x14ac:dyDescent="0.35">
      <c r="A10" s="28">
        <v>960684737</v>
      </c>
      <c r="B10" s="74">
        <v>656.86199999999997</v>
      </c>
    </row>
    <row r="11" spans="1:2" x14ac:dyDescent="0.35">
      <c r="A11" s="28">
        <v>962986633</v>
      </c>
      <c r="B11" s="74">
        <v>2435.7071999999998</v>
      </c>
    </row>
    <row r="12" spans="1:2" x14ac:dyDescent="0.35">
      <c r="A12" s="28">
        <v>976723805</v>
      </c>
      <c r="B12" s="74">
        <v>745.25400000000002</v>
      </c>
    </row>
    <row r="13" spans="1:2" x14ac:dyDescent="0.35">
      <c r="A13" s="28">
        <v>976944801</v>
      </c>
      <c r="B13" s="74">
        <v>6275.7208999999993</v>
      </c>
    </row>
    <row r="14" spans="1:2" x14ac:dyDescent="0.35">
      <c r="A14" s="28">
        <v>978631029</v>
      </c>
      <c r="B14" s="74">
        <v>122.3669</v>
      </c>
    </row>
    <row r="15" spans="1:2" x14ac:dyDescent="0.35">
      <c r="A15" s="28">
        <v>979151950</v>
      </c>
      <c r="B15" s="74">
        <v>2219.4794999999995</v>
      </c>
    </row>
    <row r="16" spans="1:2" x14ac:dyDescent="0.35">
      <c r="A16" s="28">
        <v>979422679</v>
      </c>
      <c r="B16" s="74">
        <v>408.96909999999997</v>
      </c>
    </row>
    <row r="17" spans="1:2" x14ac:dyDescent="0.35">
      <c r="A17" s="28">
        <v>980038408</v>
      </c>
      <c r="B17" s="74">
        <v>852.17699999999991</v>
      </c>
    </row>
    <row r="18" spans="1:2" x14ac:dyDescent="0.35">
      <c r="A18" s="28">
        <v>980489698</v>
      </c>
      <c r="B18" s="74">
        <v>89.088799999999992</v>
      </c>
    </row>
    <row r="19" spans="1:2" x14ac:dyDescent="0.35">
      <c r="A19" s="28">
        <v>982897327</v>
      </c>
      <c r="B19" s="74">
        <v>232.28930000000003</v>
      </c>
    </row>
    <row r="20" spans="1:2" x14ac:dyDescent="0.35">
      <c r="A20" s="28">
        <v>982974011</v>
      </c>
      <c r="B20" s="74">
        <v>658.33480000000009</v>
      </c>
    </row>
    <row r="21" spans="1:2" x14ac:dyDescent="0.35">
      <c r="A21" s="28">
        <v>983099807</v>
      </c>
      <c r="B21" s="74">
        <v>177.1</v>
      </c>
    </row>
    <row r="22" spans="1:2" x14ac:dyDescent="0.35">
      <c r="A22" s="28">
        <v>984882114</v>
      </c>
      <c r="B22" s="74">
        <v>1465.6137999999999</v>
      </c>
    </row>
    <row r="23" spans="1:2" x14ac:dyDescent="0.35">
      <c r="A23" s="28">
        <v>988807648</v>
      </c>
      <c r="B23" s="74">
        <v>609.34199999999998</v>
      </c>
    </row>
    <row r="24" spans="1:2" x14ac:dyDescent="0.35">
      <c r="A24" s="28">
        <v>998509289</v>
      </c>
      <c r="B24" s="74">
        <v>387.38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8"/>
  <sheetViews>
    <sheetView workbookViewId="0"/>
  </sheetViews>
  <sheetFormatPr baseColWidth="10" defaultColWidth="11.54296875" defaultRowHeight="14.5" x14ac:dyDescent="0.35"/>
  <cols>
    <col min="2" max="2" width="33.54296875" bestFit="1" customWidth="1"/>
    <col min="3" max="3" width="19.36328125" style="31" bestFit="1" customWidth="1"/>
    <col min="4" max="4" width="15.08984375" style="31" bestFit="1" customWidth="1"/>
    <col min="5" max="5" width="22.08984375" style="31" customWidth="1"/>
  </cols>
  <sheetData>
    <row r="1" spans="1:5" x14ac:dyDescent="0.35">
      <c r="A1" t="s">
        <v>0</v>
      </c>
      <c r="B1" t="s">
        <v>1</v>
      </c>
      <c r="C1" s="31" t="s">
        <v>358</v>
      </c>
      <c r="D1" s="31" t="s">
        <v>327</v>
      </c>
      <c r="E1" s="31" t="s">
        <v>328</v>
      </c>
    </row>
    <row r="2" spans="1:5" x14ac:dyDescent="0.35">
      <c r="A2" s="28">
        <v>982974011</v>
      </c>
      <c r="B2" t="str">
        <f>VLOOKUP(A2,Luftlinje!$A$3:$B$520,2,FALSE)</f>
        <v>AGDER ENERGI NETT AS</v>
      </c>
      <c r="C2" s="31">
        <f>VLOOKUP(A2,'Luftlinje Pivot'!$A$3:$B$56,2,FALSE)</f>
        <v>158702.87798396446</v>
      </c>
      <c r="D2" s="31">
        <f>IFERROR(VLOOKUP(A2,HinderPivot!$A$3:$B$24,2,FALSE),0)</f>
        <v>658.33480000000009</v>
      </c>
      <c r="E2" s="31">
        <f t="shared" ref="E2:E33" si="0">D2+C2</f>
        <v>159361.21278396447</v>
      </c>
    </row>
    <row r="3" spans="1:5" x14ac:dyDescent="0.35">
      <c r="A3" s="28">
        <v>915729290</v>
      </c>
      <c r="B3" t="str">
        <f>VLOOKUP(A3,Luftlinje!$A$3:$B$520,2,FALSE)</f>
        <v>Aktieselskabet Saudefaldene</v>
      </c>
      <c r="C3" s="31">
        <f>VLOOKUP(A3,'Luftlinje Pivot'!$A$3:$B$56,2,FALSE)</f>
        <v>4946.8003805540511</v>
      </c>
      <c r="D3" s="31">
        <f>IFERROR(VLOOKUP(A3,HinderPivot!$A$3:$B$24,2,FALSE),0)</f>
        <v>0</v>
      </c>
      <c r="E3" s="31">
        <f t="shared" si="0"/>
        <v>4946.8003805540511</v>
      </c>
    </row>
    <row r="4" spans="1:5" x14ac:dyDescent="0.35">
      <c r="A4" s="28">
        <v>971029390</v>
      </c>
      <c r="B4" t="str">
        <f>VLOOKUP(A4,Luftlinje!$A$3:$B$520,2,FALSE)</f>
        <v>ALTA KRAFTLAG SA</v>
      </c>
      <c r="C4" s="31">
        <f>VLOOKUP(A4,'Luftlinje Pivot'!$A$3:$B$56,2,FALSE)</f>
        <v>8489.5540586637981</v>
      </c>
      <c r="D4" s="31">
        <f>IFERROR(VLOOKUP(A4,HinderPivot!$A$3:$B$24,2,FALSE),0)</f>
        <v>0</v>
      </c>
      <c r="E4" s="31">
        <f t="shared" si="0"/>
        <v>8489.5540586637981</v>
      </c>
    </row>
    <row r="5" spans="1:5" x14ac:dyDescent="0.35">
      <c r="A5" s="28">
        <v>921680554</v>
      </c>
      <c r="B5" t="str">
        <f>VLOOKUP(A5,Luftlinje!$A$3:$B$520,2,FALSE)</f>
        <v>ANDØY ENERGI NETT AS</v>
      </c>
      <c r="C5" s="31">
        <f>VLOOKUP(A5,'Luftlinje Pivot'!$A$3:$B$56,2,FALSE)</f>
        <v>15294.275992519559</v>
      </c>
      <c r="D5" s="31">
        <f>IFERROR(VLOOKUP(A5,HinderPivot!$A$3:$B$24,2,FALSE),0)</f>
        <v>0</v>
      </c>
      <c r="E5" s="31">
        <f t="shared" si="0"/>
        <v>15294.275992519559</v>
      </c>
    </row>
    <row r="6" spans="1:5" x14ac:dyDescent="0.35">
      <c r="A6" s="28">
        <v>979151950</v>
      </c>
      <c r="B6" t="str">
        <f>VLOOKUP(A6,Luftlinje!$A$3:$B$520,2,FALSE)</f>
        <v>ARVA AS</v>
      </c>
      <c r="C6" s="31">
        <f>VLOOKUP(A6,'Luftlinje Pivot'!$A$3:$B$56,2,FALSE)</f>
        <v>105085.03612691586</v>
      </c>
      <c r="D6" s="31">
        <f>IFERROR(VLOOKUP(A6,HinderPivot!$A$3:$B$24,2,FALSE),0)</f>
        <v>2219.4794999999995</v>
      </c>
      <c r="E6" s="31">
        <f t="shared" si="0"/>
        <v>107304.51562691586</v>
      </c>
    </row>
    <row r="7" spans="1:5" x14ac:dyDescent="0.35">
      <c r="A7" s="28">
        <v>976944801</v>
      </c>
      <c r="B7" t="str">
        <f>VLOOKUP(A7,Luftlinje!$A$3:$B$520,2,FALSE)</f>
        <v>BKK NETT AS</v>
      </c>
      <c r="C7" s="31">
        <f>VLOOKUP(A7,'Luftlinje Pivot'!$A$3:$B$56,2,FALSE)</f>
        <v>114528.38787146461</v>
      </c>
      <c r="D7" s="31">
        <f>IFERROR(VLOOKUP(A7,HinderPivot!$A$3:$B$24,2,FALSE),0)</f>
        <v>6275.7208999999993</v>
      </c>
      <c r="E7" s="31">
        <f t="shared" si="0"/>
        <v>120804.10877146461</v>
      </c>
    </row>
    <row r="8" spans="1:5" x14ac:dyDescent="0.35">
      <c r="A8" s="28">
        <v>923354204</v>
      </c>
      <c r="B8" t="str">
        <f>VLOOKUP(A8,Luftlinje!$A$3:$B$520,2,FALSE)</f>
        <v>EIDEFOSS NETT AS</v>
      </c>
      <c r="C8" s="31">
        <f>VLOOKUP(A8,'Luftlinje Pivot'!$A$3:$B$56,2,FALSE)</f>
        <v>31126.03580585817</v>
      </c>
      <c r="D8" s="31">
        <f>IFERROR(VLOOKUP(A8,HinderPivot!$A$3:$B$24,2,FALSE),0)</f>
        <v>44.682699999999997</v>
      </c>
      <c r="E8" s="31">
        <f t="shared" si="0"/>
        <v>31170.718505858171</v>
      </c>
    </row>
    <row r="9" spans="1:5" x14ac:dyDescent="0.35">
      <c r="A9" s="28">
        <v>980489698</v>
      </c>
      <c r="B9" t="str">
        <f>VLOOKUP(A9,Luftlinje!$A$3:$B$520,2,FALSE)</f>
        <v>ELVIA AS</v>
      </c>
      <c r="C9" s="31">
        <f>VLOOKUP(A9,'Luftlinje Pivot'!$A$3:$B$56,2,FALSE)</f>
        <v>369900.67776715884</v>
      </c>
      <c r="D9" s="31">
        <f>IFERROR(VLOOKUP(A9,HinderPivot!$A$3:$B$24,2,FALSE),0)</f>
        <v>89.088799999999992</v>
      </c>
      <c r="E9" s="31">
        <f t="shared" si="0"/>
        <v>369989.76656715886</v>
      </c>
    </row>
    <row r="10" spans="1:5" x14ac:dyDescent="0.35">
      <c r="A10" s="28">
        <v>918312730</v>
      </c>
      <c r="B10" t="str">
        <f>VLOOKUP(A10,Luftlinje!$A$3:$B$520,2,FALSE)</f>
        <v>Enida AS</v>
      </c>
      <c r="C10" s="31">
        <f>VLOOKUP(A10,'Luftlinje Pivot'!$A$3:$B$56,2,FALSE)</f>
        <v>7309.0343632926997</v>
      </c>
      <c r="D10" s="31">
        <f>IFERROR(VLOOKUP(A10,HinderPivot!$A$3:$B$24,2,FALSE),0)</f>
        <v>0</v>
      </c>
      <c r="E10" s="31">
        <f t="shared" si="0"/>
        <v>7309.0343632926997</v>
      </c>
    </row>
    <row r="11" spans="1:5" x14ac:dyDescent="0.35">
      <c r="A11" s="28">
        <v>981915550</v>
      </c>
      <c r="B11" t="str">
        <f>VLOOKUP(A11,Luftlinje!$A$3:$B$520,2,FALSE)</f>
        <v>GLITRE ENERGI NETT AS</v>
      </c>
      <c r="C11" s="31">
        <f>VLOOKUP(A11,'Luftlinje Pivot'!$A$3:$B$56,2,FALSE)</f>
        <v>132819.86765193261</v>
      </c>
      <c r="D11" s="31">
        <f>IFERROR(VLOOKUP(A11,HinderPivot!$A$3:$B$24,2,FALSE),0)</f>
        <v>0</v>
      </c>
      <c r="E11" s="31">
        <f t="shared" si="0"/>
        <v>132819.86765193261</v>
      </c>
    </row>
    <row r="12" spans="1:5" x14ac:dyDescent="0.35">
      <c r="A12" s="28">
        <v>916319908</v>
      </c>
      <c r="B12" t="str">
        <f>VLOOKUP(A12,Luftlinje!$A$3:$B$520,2,FALSE)</f>
        <v>GUDBRANDSDAL ENERGI NETT AS</v>
      </c>
      <c r="C12" s="31">
        <f>VLOOKUP(A12,'Luftlinje Pivot'!$A$3:$B$56,2,FALSE)</f>
        <v>7681.3452010164974</v>
      </c>
      <c r="D12" s="31">
        <f>IFERROR(VLOOKUP(A12,HinderPivot!$A$3:$B$24,2,FALSE),0)</f>
        <v>0</v>
      </c>
      <c r="E12" s="31">
        <f t="shared" si="0"/>
        <v>7681.3452010164974</v>
      </c>
    </row>
    <row r="13" spans="1:5" x14ac:dyDescent="0.35">
      <c r="A13" s="28">
        <v>971589752</v>
      </c>
      <c r="B13" t="str">
        <f>VLOOKUP(A13,Luftlinje!$A$3:$B$520,2,FALSE)</f>
        <v>HALLINGDAL KRAFTNETT AS</v>
      </c>
      <c r="C13" s="31">
        <f>VLOOKUP(A13,'Luftlinje Pivot'!$A$3:$B$56,2,FALSE)</f>
        <v>7612.095750752268</v>
      </c>
      <c r="D13" s="31">
        <f>IFERROR(VLOOKUP(A13,HinderPivot!$A$3:$B$24,2,FALSE),0)</f>
        <v>0</v>
      </c>
      <c r="E13" s="31">
        <f t="shared" si="0"/>
        <v>7612.095750752268</v>
      </c>
    </row>
    <row r="14" spans="1:5" x14ac:dyDescent="0.35">
      <c r="A14" s="28">
        <v>982897327</v>
      </c>
      <c r="B14" t="str">
        <f>VLOOKUP(A14,Luftlinje!$A$3:$B$520,2,FALSE)</f>
        <v>HAMMERFEST ENERGI NETT AS</v>
      </c>
      <c r="C14" s="31">
        <f>VLOOKUP(A14,'Luftlinje Pivot'!$A$3:$B$56,2,FALSE)</f>
        <v>22647.975486576288</v>
      </c>
      <c r="D14" s="31">
        <f>IFERROR(VLOOKUP(A14,HinderPivot!$A$3:$B$24,2,FALSE),0)</f>
        <v>232.28930000000003</v>
      </c>
      <c r="E14" s="31">
        <f t="shared" si="0"/>
        <v>22880.264786576288</v>
      </c>
    </row>
    <row r="15" spans="1:5" x14ac:dyDescent="0.35">
      <c r="A15" s="28">
        <v>919415096</v>
      </c>
      <c r="B15" t="str">
        <f>VLOOKUP(A15,Luftlinje!$A$3:$B$520,2,FALSE)</f>
        <v>HARDANGER ENERGI NETT AS</v>
      </c>
      <c r="C15" s="31">
        <f>VLOOKUP(A15,'Luftlinje Pivot'!$A$3:$B$56,2,FALSE)</f>
        <v>1933.4355443999998</v>
      </c>
      <c r="D15" s="31">
        <f>IFERROR(VLOOKUP(A15,HinderPivot!$A$3:$B$24,2,FALSE),0)</f>
        <v>0</v>
      </c>
      <c r="E15" s="31">
        <f t="shared" si="0"/>
        <v>1933.4355443999998</v>
      </c>
    </row>
    <row r="16" spans="1:5" x14ac:dyDescent="0.35">
      <c r="A16" s="28">
        <v>915635857</v>
      </c>
      <c r="B16" t="str">
        <f>VLOOKUP(A16,Luftlinje!$A$3:$B$520,2,FALSE)</f>
        <v>HAUGALAND KRAFT NETT AS</v>
      </c>
      <c r="C16" s="31">
        <f>VLOOKUP(A16,'Luftlinje Pivot'!$A$3:$B$56,2,FALSE)</f>
        <v>76039.731863385896</v>
      </c>
      <c r="D16" s="31">
        <f>IFERROR(VLOOKUP(A16,HinderPivot!$A$3:$B$24,2,FALSE),0)</f>
        <v>795.88710000000003</v>
      </c>
      <c r="E16" s="31">
        <f t="shared" si="0"/>
        <v>76835.618963385903</v>
      </c>
    </row>
    <row r="17" spans="1:5" x14ac:dyDescent="0.35">
      <c r="A17" s="28">
        <v>923050612</v>
      </c>
      <c r="B17" t="str">
        <f>VLOOKUP(A17,Luftlinje!$A$3:$B$520,2,FALSE)</f>
        <v>HEMSEDAL ENERGI AS</v>
      </c>
      <c r="C17" s="31">
        <f>VLOOKUP(A17,'Luftlinje Pivot'!$A$3:$B$56,2,FALSE)</f>
        <v>1810.1790284444999</v>
      </c>
      <c r="D17" s="31">
        <f>IFERROR(VLOOKUP(A17,HinderPivot!$A$3:$B$24,2,FALSE),0)</f>
        <v>0</v>
      </c>
      <c r="E17" s="31">
        <f t="shared" si="0"/>
        <v>1810.1790284444999</v>
      </c>
    </row>
    <row r="18" spans="1:5" x14ac:dyDescent="0.35">
      <c r="A18" s="28">
        <v>998509289</v>
      </c>
      <c r="B18" t="str">
        <f>VLOOKUP(A18,Luftlinje!$A$3:$B$520,2,FALSE)</f>
        <v>HERØYA NETT AS</v>
      </c>
      <c r="C18" s="31">
        <f>VLOOKUP(A18,'Luftlinje Pivot'!$A$3:$B$56,2,FALSE)</f>
        <v>480.78436758000004</v>
      </c>
      <c r="D18" s="31">
        <f>IFERROR(VLOOKUP(A18,HinderPivot!$A$3:$B$24,2,FALSE),0)</f>
        <v>387.38</v>
      </c>
      <c r="E18" s="31">
        <f t="shared" si="0"/>
        <v>868.16436758000009</v>
      </c>
    </row>
    <row r="19" spans="1:5" x14ac:dyDescent="0.35">
      <c r="A19" s="28">
        <v>985411131</v>
      </c>
      <c r="B19" t="str">
        <f>VLOOKUP(A19,Luftlinje!$A$3:$B$520,2,FALSE)</f>
        <v>HÅLOGALAND KRAFT NETT AS</v>
      </c>
      <c r="C19" s="31">
        <f>VLOOKUP(A19,'Luftlinje Pivot'!$A$3:$B$56,2,FALSE)</f>
        <v>17070.958245286078</v>
      </c>
      <c r="D19" s="31">
        <f>IFERROR(VLOOKUP(A19,HinderPivot!$A$3:$B$24,2,FALSE),0)</f>
        <v>0</v>
      </c>
      <c r="E19" s="31">
        <f t="shared" si="0"/>
        <v>17070.958245286078</v>
      </c>
    </row>
    <row r="20" spans="1:5" x14ac:dyDescent="0.35">
      <c r="A20" s="28">
        <v>979379455</v>
      </c>
      <c r="B20" t="str">
        <f>VLOOKUP(A20,Luftlinje!$A$3:$B$520,2,FALSE)</f>
        <v>ISTAD NETT AS</v>
      </c>
      <c r="C20" s="31">
        <f>VLOOKUP(A20,'Luftlinje Pivot'!$A$3:$B$56,2,FALSE)</f>
        <v>15855.421564365601</v>
      </c>
      <c r="D20" s="31">
        <f>IFERROR(VLOOKUP(A20,HinderPivot!$A$3:$B$24,2,FALSE),0)</f>
        <v>0</v>
      </c>
      <c r="E20" s="31">
        <f t="shared" si="0"/>
        <v>15855.421564365601</v>
      </c>
    </row>
    <row r="21" spans="1:5" x14ac:dyDescent="0.35">
      <c r="A21" s="28">
        <v>979399901</v>
      </c>
      <c r="B21" t="str">
        <f>VLOOKUP(A21,Luftlinje!$A$3:$B$520,2,FALSE)</f>
        <v>KRAGERØ ENERGI AS</v>
      </c>
      <c r="C21" s="31">
        <f>VLOOKUP(A21,'Luftlinje Pivot'!$A$3:$B$56,2,FALSE)</f>
        <v>3187.7832671702063</v>
      </c>
      <c r="D21" s="31">
        <f>IFERROR(VLOOKUP(A21,HinderPivot!$A$3:$B$24,2,FALSE),0)</f>
        <v>0</v>
      </c>
      <c r="E21" s="31">
        <f t="shared" si="0"/>
        <v>3187.7832671702063</v>
      </c>
    </row>
    <row r="22" spans="1:5" x14ac:dyDescent="0.35">
      <c r="A22" s="28">
        <v>923152601</v>
      </c>
      <c r="B22" t="str">
        <f>VLOOKUP(A22,Luftlinje!$A$3:$B$520,2,FALSE)</f>
        <v>KYSTNETT AS</v>
      </c>
      <c r="C22" s="31">
        <f>VLOOKUP(A22,'Luftlinje Pivot'!$A$3:$B$56,2,FALSE)</f>
        <v>22976.734946286153</v>
      </c>
      <c r="D22" s="31">
        <f>IFERROR(VLOOKUP(A22,HinderPivot!$A$3:$B$24,2,FALSE),0)</f>
        <v>621.18149999999991</v>
      </c>
      <c r="E22" s="31">
        <f t="shared" si="0"/>
        <v>23597.916446286152</v>
      </c>
    </row>
    <row r="23" spans="1:5" x14ac:dyDescent="0.35">
      <c r="A23" s="28">
        <v>917424799</v>
      </c>
      <c r="B23" t="str">
        <f>VLOOKUP(A23,Luftlinje!$A$3:$B$520,2,FALSE)</f>
        <v>LINEA AS</v>
      </c>
      <c r="C23" s="31">
        <f>VLOOKUP(A23,'Luftlinje Pivot'!$A$3:$B$56,2,FALSE)</f>
        <v>73067.897984023366</v>
      </c>
      <c r="D23" s="31">
        <f>IFERROR(VLOOKUP(A23,HinderPivot!$A$3:$B$24,2,FALSE),0)</f>
        <v>374.83099999999996</v>
      </c>
      <c r="E23" s="31">
        <f t="shared" si="0"/>
        <v>73442.728984023372</v>
      </c>
    </row>
    <row r="24" spans="1:5" x14ac:dyDescent="0.35">
      <c r="A24" s="28">
        <v>984882114</v>
      </c>
      <c r="B24" t="str">
        <f>VLOOKUP(A24,Luftlinje!$A$3:$B$520,2,FALSE)</f>
        <v>LINJA AS</v>
      </c>
      <c r="C24" s="31">
        <f>VLOOKUP(A24,'Luftlinje Pivot'!$A$3:$B$56,2,FALSE)</f>
        <v>39388.642517628308</v>
      </c>
      <c r="D24" s="31">
        <f>IFERROR(VLOOKUP(A24,HinderPivot!$A$3:$B$24,2,FALSE),0)</f>
        <v>1465.6137999999999</v>
      </c>
      <c r="E24" s="31">
        <f t="shared" si="0"/>
        <v>40854.256317628307</v>
      </c>
    </row>
    <row r="25" spans="1:5" x14ac:dyDescent="0.35">
      <c r="A25" s="28">
        <v>986347801</v>
      </c>
      <c r="B25" t="str">
        <f>VLOOKUP(A25,Luftlinje!$A$3:$B$520,2,FALSE)</f>
        <v>LOFOTKRAFT AS</v>
      </c>
      <c r="C25" s="31">
        <f>VLOOKUP(A25,'Luftlinje Pivot'!$A$3:$B$56,2,FALSE)</f>
        <v>15451.353065768626</v>
      </c>
      <c r="D25" s="31">
        <f>IFERROR(VLOOKUP(A25,HinderPivot!$A$3:$B$24,2,FALSE),0)</f>
        <v>0</v>
      </c>
      <c r="E25" s="31">
        <f t="shared" si="0"/>
        <v>15451.353065768626</v>
      </c>
    </row>
    <row r="26" spans="1:5" x14ac:dyDescent="0.35">
      <c r="A26" s="28">
        <v>938260494</v>
      </c>
      <c r="B26" t="str">
        <f>VLOOKUP(A26,Luftlinje!$A$3:$B$520,2,FALSE)</f>
        <v>LUOSTEJOK KRAFTLAG SA</v>
      </c>
      <c r="C26" s="31">
        <f>VLOOKUP(A26,'Luftlinje Pivot'!$A$3:$B$56,2,FALSE)</f>
        <v>14250.460443036</v>
      </c>
      <c r="D26" s="31">
        <f>IFERROR(VLOOKUP(A26,HinderPivot!$A$3:$B$24,2,FALSE),0)</f>
        <v>0</v>
      </c>
      <c r="E26" s="31">
        <f t="shared" si="0"/>
        <v>14250.460443036</v>
      </c>
    </row>
    <row r="27" spans="1:5" x14ac:dyDescent="0.35">
      <c r="A27" s="28">
        <v>924527994</v>
      </c>
      <c r="B27" t="str">
        <f>VLOOKUP(A27,Luftlinje!$A$3:$B$520,2,FALSE)</f>
        <v>LUSTER NETT AS</v>
      </c>
      <c r="C27" s="31">
        <f>VLOOKUP(A27,'Luftlinje Pivot'!$A$3:$B$56,2,FALSE)</f>
        <v>2477.0537196690002</v>
      </c>
      <c r="D27" s="31">
        <f>IFERROR(VLOOKUP(A27,HinderPivot!$A$3:$B$24,2,FALSE),0)</f>
        <v>0</v>
      </c>
      <c r="E27" s="31">
        <f t="shared" si="0"/>
        <v>2477.0537196690002</v>
      </c>
    </row>
    <row r="28" spans="1:5" x14ac:dyDescent="0.35">
      <c r="A28" s="28">
        <v>980038408</v>
      </c>
      <c r="B28" t="str">
        <f>VLOOKUP(A28,Luftlinje!$A$3:$B$520,2,FALSE)</f>
        <v>LYSE ELNETT AS</v>
      </c>
      <c r="C28" s="31">
        <f>VLOOKUP(A28,'Luftlinje Pivot'!$A$3:$B$56,2,FALSE)</f>
        <v>88101.963890232742</v>
      </c>
      <c r="D28" s="31">
        <f>IFERROR(VLOOKUP(A28,HinderPivot!$A$3:$B$24,2,FALSE),0)</f>
        <v>852.17699999999991</v>
      </c>
      <c r="E28" s="31">
        <f t="shared" si="0"/>
        <v>88954.140890232738</v>
      </c>
    </row>
    <row r="29" spans="1:5" x14ac:dyDescent="0.35">
      <c r="A29" s="28">
        <v>925174343</v>
      </c>
      <c r="B29" t="str">
        <f>VLOOKUP(A29,Luftlinje!$A$3:$B$520,2,FALSE)</f>
        <v>LÆRDAL ENERGI NETT AS</v>
      </c>
      <c r="C29" s="31">
        <f>VLOOKUP(A29,'Luftlinje Pivot'!$A$3:$B$56,2,FALSE)</f>
        <v>2221.6926312063297</v>
      </c>
      <c r="D29" s="31">
        <f>IFERROR(VLOOKUP(A29,HinderPivot!$A$3:$B$24,2,FALSE),0)</f>
        <v>0</v>
      </c>
      <c r="E29" s="31">
        <f t="shared" si="0"/>
        <v>2221.6926312063297</v>
      </c>
    </row>
    <row r="30" spans="1:5" x14ac:dyDescent="0.35">
      <c r="A30" s="28">
        <v>917856222</v>
      </c>
      <c r="B30" t="str">
        <f>VLOOKUP(A30,Luftlinje!$A$3:$B$520,2,FALSE)</f>
        <v>MIDTKRAFT NETT AS</v>
      </c>
      <c r="C30" s="31">
        <f>VLOOKUP(A30,'Luftlinje Pivot'!$A$3:$B$56,2,FALSE)</f>
        <v>5424.9925335759181</v>
      </c>
      <c r="D30" s="31">
        <f>IFERROR(VLOOKUP(A30,HinderPivot!$A$3:$B$24,2,FALSE),0)</f>
        <v>0</v>
      </c>
      <c r="E30" s="31">
        <f t="shared" si="0"/>
        <v>5424.9925335759181</v>
      </c>
    </row>
    <row r="31" spans="1:5" x14ac:dyDescent="0.35">
      <c r="A31" s="28">
        <v>921025610</v>
      </c>
      <c r="B31" t="str">
        <f>VLOOKUP(A31,Luftlinje!$A$3:$B$520,2,FALSE)</f>
        <v>MIP INDUSTRINETT AS</v>
      </c>
      <c r="C31" s="31">
        <f>VLOOKUP(A31,'Luftlinje Pivot'!$A$3:$B$56,2,FALSE)</f>
        <v>3354.7686584999997</v>
      </c>
      <c r="D31" s="31">
        <f>IFERROR(VLOOKUP(A31,HinderPivot!$A$3:$B$24,2,FALSE),0)</f>
        <v>0</v>
      </c>
      <c r="E31" s="31">
        <f t="shared" si="0"/>
        <v>3354.7686584999997</v>
      </c>
    </row>
    <row r="32" spans="1:5" x14ac:dyDescent="0.35">
      <c r="A32" s="28">
        <v>912631532</v>
      </c>
      <c r="B32" t="str">
        <f>VLOOKUP(A32,Luftlinje!$A$3:$B$520,2,FALSE)</f>
        <v>MØRENETT AS</v>
      </c>
      <c r="C32" s="31">
        <f>VLOOKUP(A32,'Luftlinje Pivot'!$A$3:$B$56,2,FALSE)</f>
        <v>62872.866673725039</v>
      </c>
      <c r="D32" s="31">
        <f>IFERROR(VLOOKUP(A32,HinderPivot!$A$3:$B$24,2,FALSE),0)</f>
        <v>37.274199999999993</v>
      </c>
      <c r="E32" s="31">
        <f t="shared" si="0"/>
        <v>62910.140873725039</v>
      </c>
    </row>
    <row r="33" spans="1:5" x14ac:dyDescent="0.35">
      <c r="A33" s="28">
        <v>960684737</v>
      </c>
      <c r="B33" t="str">
        <f>VLOOKUP(A33,Luftlinje!$A$3:$B$520,2,FALSE)</f>
        <v>NEAS AS</v>
      </c>
      <c r="C33" s="31">
        <f>VLOOKUP(A33,'Luftlinje Pivot'!$A$3:$B$56,2,FALSE)</f>
        <v>34011.408300351577</v>
      </c>
      <c r="D33" s="31">
        <f>IFERROR(VLOOKUP(A33,HinderPivot!$A$3:$B$24,2,FALSE),0)</f>
        <v>656.86199999999997</v>
      </c>
      <c r="E33" s="31">
        <f t="shared" si="0"/>
        <v>34668.270300351578</v>
      </c>
    </row>
    <row r="34" spans="1:5" x14ac:dyDescent="0.35">
      <c r="A34" s="28">
        <v>983099807</v>
      </c>
      <c r="B34" t="str">
        <f>VLOOKUP(A34,Luftlinje!$A$3:$B$520,2,FALSE)</f>
        <v>NORDKRAFT NETT AS</v>
      </c>
      <c r="C34" s="31">
        <f>VLOOKUP(A34,'Luftlinje Pivot'!$A$3:$B$56,2,FALSE)</f>
        <v>5049.800635273742</v>
      </c>
      <c r="D34" s="31">
        <f>IFERROR(VLOOKUP(A34,HinderPivot!$A$3:$B$24,2,FALSE),0)</f>
        <v>177.1</v>
      </c>
      <c r="E34" s="31">
        <f t="shared" ref="E34:E65" si="1">D34+C34</f>
        <v>5226.9006352737424</v>
      </c>
    </row>
    <row r="35" spans="1:5" x14ac:dyDescent="0.35">
      <c r="A35" s="28">
        <v>956740134</v>
      </c>
      <c r="B35" t="str">
        <f>VLOOKUP(A35,Luftlinje!$A$3:$B$520,2,FALSE)</f>
        <v>NORDKYN KRAFTLAG SA</v>
      </c>
      <c r="C35" s="31">
        <f>VLOOKUP(A35,'Luftlinje Pivot'!$A$3:$B$56,2,FALSE)</f>
        <v>14693.2420848936</v>
      </c>
      <c r="D35" s="31">
        <f>IFERROR(VLOOKUP(A35,HinderPivot!$A$3:$B$24,2,FALSE),0)</f>
        <v>0</v>
      </c>
      <c r="E35" s="31">
        <f t="shared" si="1"/>
        <v>14693.2420848936</v>
      </c>
    </row>
    <row r="36" spans="1:5" x14ac:dyDescent="0.35">
      <c r="A36" s="28">
        <v>980234088</v>
      </c>
      <c r="B36" t="str">
        <f>VLOOKUP(A36,Luftlinje!$A$3:$B$520,2,FALSE)</f>
        <v>NORGESNETT AS</v>
      </c>
      <c r="C36" s="31">
        <f>VLOOKUP(A36,'Luftlinje Pivot'!$A$3:$B$56,2,FALSE)</f>
        <v>67.282994520000003</v>
      </c>
      <c r="D36" s="31">
        <f>IFERROR(VLOOKUP(A36,HinderPivot!$A$3:$B$24,2,FALSE),0)</f>
        <v>0</v>
      </c>
      <c r="E36" s="31">
        <f t="shared" si="1"/>
        <v>67.282994520000003</v>
      </c>
    </row>
    <row r="37" spans="1:5" x14ac:dyDescent="0.35">
      <c r="A37" s="28">
        <v>996732673</v>
      </c>
      <c r="B37" t="str">
        <f>VLOOKUP(A37,Luftlinje!$A$3:$B$520,2,FALSE)</f>
        <v>NORSKE SKOG SKOGN AS</v>
      </c>
      <c r="C37" s="31">
        <f>VLOOKUP(A37,'Luftlinje Pivot'!$A$3:$B$56,2,FALSE)</f>
        <v>8382.496490182235</v>
      </c>
      <c r="D37" s="31">
        <f>IFERROR(VLOOKUP(A37,HinderPivot!$A$3:$B$24,2,FALSE),0)</f>
        <v>0</v>
      </c>
      <c r="E37" s="31">
        <f t="shared" si="1"/>
        <v>8382.496490182235</v>
      </c>
    </row>
    <row r="38" spans="1:5" x14ac:dyDescent="0.35">
      <c r="A38" s="28">
        <v>988807648</v>
      </c>
      <c r="B38" t="str">
        <f>VLOOKUP(A38,Luftlinje!$A$3:$B$520,2,FALSE)</f>
        <v>NTE NETT AS</v>
      </c>
      <c r="C38" s="31">
        <f>VLOOKUP(A38,'Luftlinje Pivot'!$A$3:$B$56,2,FALSE)</f>
        <v>100416.51250427951</v>
      </c>
      <c r="D38" s="31">
        <f>IFERROR(VLOOKUP(A38,HinderPivot!$A$3:$B$24,2,FALSE),0)</f>
        <v>609.34199999999998</v>
      </c>
      <c r="E38" s="31">
        <f t="shared" si="1"/>
        <v>101025.85450427952</v>
      </c>
    </row>
    <row r="39" spans="1:5" x14ac:dyDescent="0.35">
      <c r="A39" s="28">
        <v>976723805</v>
      </c>
      <c r="B39" t="str">
        <f>VLOOKUP(A39,Luftlinje!$A$3:$B$520,2,FALSE)</f>
        <v>ODDA ENERGI NETT AS</v>
      </c>
      <c r="C39" s="31">
        <f>VLOOKUP(A39,'Luftlinje Pivot'!$A$3:$B$56,2,FALSE)</f>
        <v>3907.7283799899742</v>
      </c>
      <c r="D39" s="31">
        <f>IFERROR(VLOOKUP(A39,HinderPivot!$A$3:$B$24,2,FALSE),0)</f>
        <v>745.25400000000002</v>
      </c>
      <c r="E39" s="31">
        <f t="shared" si="1"/>
        <v>4652.9823799899741</v>
      </c>
    </row>
    <row r="40" spans="1:5" x14ac:dyDescent="0.35">
      <c r="A40" s="28">
        <v>915317898</v>
      </c>
      <c r="B40" t="str">
        <f>VLOOKUP(A40,Luftlinje!$A$3:$B$520,2,FALSE)</f>
        <v>RAULAND KRAFTFORSYNINGSLAG SA</v>
      </c>
      <c r="C40" s="31">
        <f>VLOOKUP(A40,'Luftlinje Pivot'!$A$3:$B$56,2,FALSE)</f>
        <v>2235.5446078799996</v>
      </c>
      <c r="D40" s="31">
        <f>IFERROR(VLOOKUP(A40,HinderPivot!$A$3:$B$24,2,FALSE),0)</f>
        <v>0</v>
      </c>
      <c r="E40" s="31">
        <f t="shared" si="1"/>
        <v>2235.5446078799996</v>
      </c>
    </row>
    <row r="41" spans="1:5" x14ac:dyDescent="0.35">
      <c r="A41" s="28">
        <v>923993355</v>
      </c>
      <c r="B41" t="str">
        <f>VLOOKUP(A41,Luftlinje!$A$3:$B$520,2,FALSE)</f>
        <v>REPVÅG NETT AS</v>
      </c>
      <c r="C41" s="31">
        <f>VLOOKUP(A41,'Luftlinje Pivot'!$A$3:$B$56,2,FALSE)</f>
        <v>28626.276957537506</v>
      </c>
      <c r="D41" s="31">
        <f>IFERROR(VLOOKUP(A41,HinderPivot!$A$3:$B$24,2,FALSE),0)</f>
        <v>0</v>
      </c>
      <c r="E41" s="31">
        <f t="shared" si="1"/>
        <v>28626.276957537506</v>
      </c>
    </row>
    <row r="42" spans="1:5" x14ac:dyDescent="0.35">
      <c r="A42" s="28">
        <v>919884452</v>
      </c>
      <c r="B42" t="str">
        <f>VLOOKUP(A42,Luftlinje!$A$3:$B$520,2,FALSE)</f>
        <v>RØROS E-VERK NETT AS</v>
      </c>
      <c r="C42" s="31">
        <f>VLOOKUP(A42,'Luftlinje Pivot'!$A$3:$B$56,2,FALSE)</f>
        <v>6296.3529101231697</v>
      </c>
      <c r="D42" s="31">
        <f>IFERROR(VLOOKUP(A42,HinderPivot!$A$3:$B$24,2,FALSE),0)</f>
        <v>0</v>
      </c>
      <c r="E42" s="31">
        <f t="shared" si="1"/>
        <v>6296.3529101231697</v>
      </c>
    </row>
    <row r="43" spans="1:5" x14ac:dyDescent="0.35">
      <c r="A43" s="28">
        <v>979422679</v>
      </c>
      <c r="B43" t="str">
        <f>VLOOKUP(A43,Luftlinje!$A$3:$B$520,2,FALSE)</f>
        <v>SKAGERAK NETT AS</v>
      </c>
      <c r="C43" s="31">
        <f>VLOOKUP(A43,'Luftlinje Pivot'!$A$3:$B$56,2,FALSE)</f>
        <v>217216.47162546759</v>
      </c>
      <c r="D43" s="31">
        <f>IFERROR(VLOOKUP(A43,HinderPivot!$A$3:$B$24,2,FALSE),0)</f>
        <v>408.96909999999997</v>
      </c>
      <c r="E43" s="31">
        <f t="shared" si="1"/>
        <v>217625.44072546758</v>
      </c>
    </row>
    <row r="44" spans="1:5" x14ac:dyDescent="0.35">
      <c r="A44" s="28">
        <v>916069634</v>
      </c>
      <c r="B44" t="str">
        <f>VLOOKUP(A44,Luftlinje!$A$3:$B$520,2,FALSE)</f>
        <v>SOGNEKRAFT AS</v>
      </c>
      <c r="C44" s="31">
        <f>VLOOKUP(A44,'Luftlinje Pivot'!$A$3:$B$56,2,FALSE)</f>
        <v>12782.525038821983</v>
      </c>
      <c r="D44" s="31">
        <f>IFERROR(VLOOKUP(A44,HinderPivot!$A$3:$B$24,2,FALSE),0)</f>
        <v>133.44999999999999</v>
      </c>
      <c r="E44" s="31">
        <f t="shared" si="1"/>
        <v>12915.975038821984</v>
      </c>
    </row>
    <row r="45" spans="1:5" x14ac:dyDescent="0.35">
      <c r="A45" s="28">
        <v>985294836</v>
      </c>
      <c r="B45" t="str">
        <f>VLOOKUP(A45,Luftlinje!$A$3:$B$520,2,FALSE)</f>
        <v>STANGE ENERGI NETT AS</v>
      </c>
      <c r="C45" s="31">
        <f>VLOOKUP(A45,'Luftlinje Pivot'!$A$3:$B$56,2,FALSE)</f>
        <v>447.68700030581999</v>
      </c>
      <c r="D45" s="31">
        <f>IFERROR(VLOOKUP(A45,HinderPivot!$A$3:$B$24,2,FALSE),0)</f>
        <v>0</v>
      </c>
      <c r="E45" s="31">
        <f t="shared" si="1"/>
        <v>447.68700030581999</v>
      </c>
    </row>
    <row r="46" spans="1:5" x14ac:dyDescent="0.35">
      <c r="A46" s="28">
        <v>962986633</v>
      </c>
      <c r="B46" t="str">
        <f>VLOOKUP(A46,Luftlinje!$A$3:$B$520,2,FALSE)</f>
        <v>STATNETT SF</v>
      </c>
      <c r="C46" s="31">
        <f>VLOOKUP(A46,'Luftlinje Pivot'!$A$3:$B$56,2,FALSE)</f>
        <v>139848.42102588591</v>
      </c>
      <c r="D46" s="31">
        <f>IFERROR(VLOOKUP(A46,HinderPivot!$A$3:$B$24,2,FALSE),0)</f>
        <v>2435.7071999999998</v>
      </c>
      <c r="E46" s="31">
        <f t="shared" si="1"/>
        <v>142284.12822588591</v>
      </c>
    </row>
    <row r="47" spans="1:5" x14ac:dyDescent="0.35">
      <c r="A47" s="28">
        <v>923819177</v>
      </c>
      <c r="B47" t="str">
        <f>VLOOKUP(A47,Luftlinje!$A$3:$B$520,2,FALSE)</f>
        <v>SVORKA NETT AS</v>
      </c>
      <c r="C47" s="31">
        <f>VLOOKUP(A47,'Luftlinje Pivot'!$A$3:$B$56,2,FALSE)</f>
        <v>966.7177721999999</v>
      </c>
      <c r="D47" s="31">
        <f>IFERROR(VLOOKUP(A47,HinderPivot!$A$3:$B$24,2,FALSE),0)</f>
        <v>0</v>
      </c>
      <c r="E47" s="31">
        <f t="shared" si="1"/>
        <v>966.7177721999999</v>
      </c>
    </row>
    <row r="48" spans="1:5" x14ac:dyDescent="0.35">
      <c r="A48" s="28">
        <v>978631029</v>
      </c>
      <c r="B48" t="str">
        <f>VLOOKUP(A48,Luftlinje!$A$3:$B$520,2,FALSE)</f>
        <v>TENSIO TS AS</v>
      </c>
      <c r="C48" s="31">
        <f>VLOOKUP(A48,'Luftlinje Pivot'!$A$3:$B$56,2,FALSE)</f>
        <v>139230.85627438268</v>
      </c>
      <c r="D48" s="31">
        <f>IFERROR(VLOOKUP(A48,HinderPivot!$A$3:$B$24,2,FALSE),0)</f>
        <v>122.3669</v>
      </c>
      <c r="E48" s="31">
        <f t="shared" si="1"/>
        <v>139353.22317438267</v>
      </c>
    </row>
    <row r="49" spans="1:5" x14ac:dyDescent="0.35">
      <c r="A49" s="28">
        <v>916763476</v>
      </c>
      <c r="B49" t="str">
        <f>VLOOKUP(A49,Luftlinje!$A$3:$B$520,2,FALSE)</f>
        <v>TINFOS AS</v>
      </c>
      <c r="C49" s="31">
        <f>VLOOKUP(A49,'Luftlinje Pivot'!$A$3:$B$56,2,FALSE)</f>
        <v>34.637281237252402</v>
      </c>
      <c r="D49" s="31">
        <f>IFERROR(VLOOKUP(A49,HinderPivot!$A$3:$B$24,2,FALSE),0)</f>
        <v>0</v>
      </c>
      <c r="E49" s="31">
        <f t="shared" si="1"/>
        <v>34.637281237252402</v>
      </c>
    </row>
    <row r="50" spans="1:5" x14ac:dyDescent="0.35">
      <c r="A50" s="28">
        <v>917983550</v>
      </c>
      <c r="B50" t="str">
        <f>VLOOKUP(A50,Luftlinje!$A$3:$B$520,2,FALSE)</f>
        <v>TROLLFJORD NETT AS</v>
      </c>
      <c r="C50" s="31">
        <f>VLOOKUP(A50,'Luftlinje Pivot'!$A$3:$B$56,2,FALSE)</f>
        <v>398.7773131216</v>
      </c>
      <c r="D50" s="31">
        <f>IFERROR(VLOOKUP(A50,HinderPivot!$A$3:$B$24,2,FALSE),0)</f>
        <v>0</v>
      </c>
      <c r="E50" s="31">
        <f t="shared" si="1"/>
        <v>398.7773131216</v>
      </c>
    </row>
    <row r="51" spans="1:5" x14ac:dyDescent="0.35">
      <c r="A51" s="28">
        <v>971058854</v>
      </c>
      <c r="B51" t="str">
        <f>VLOOKUP(A51,Luftlinje!$A$3:$B$520,2,FALSE)</f>
        <v>VARANGER KRAFTNETT AS</v>
      </c>
      <c r="C51" s="31">
        <f>VLOOKUP(A51,'Luftlinje Pivot'!$A$3:$B$56,2,FALSE)</f>
        <v>41662.552944332208</v>
      </c>
      <c r="D51" s="31">
        <f>IFERROR(VLOOKUP(A51,HinderPivot!$A$3:$B$24,2,FALSE),0)</f>
        <v>0</v>
      </c>
      <c r="E51" s="31">
        <f t="shared" si="1"/>
        <v>41662.552944332208</v>
      </c>
    </row>
    <row r="52" spans="1:5" x14ac:dyDescent="0.35">
      <c r="A52" s="28">
        <v>968168134</v>
      </c>
      <c r="B52" t="str">
        <f>VLOOKUP(A52,Luftlinje!$A$3:$B$520,2,FALSE)</f>
        <v>VESTERÅLSKRAFT NETT AS</v>
      </c>
      <c r="C52" s="31">
        <f>VLOOKUP(A52,'Luftlinje Pivot'!$A$3:$B$56,2,FALSE)</f>
        <v>9886.7084694227833</v>
      </c>
      <c r="D52" s="31">
        <f>IFERROR(VLOOKUP(A52,HinderPivot!$A$3:$B$24,2,FALSE),0)</f>
        <v>0</v>
      </c>
      <c r="E52" s="31">
        <f t="shared" si="1"/>
        <v>9886.7084694227833</v>
      </c>
    </row>
    <row r="53" spans="1:5" x14ac:dyDescent="0.35">
      <c r="A53" s="28">
        <v>955996836</v>
      </c>
      <c r="B53" t="str">
        <f>VLOOKUP(A53,Luftlinje!$A$3:$B$520,2,FALSE)</f>
        <v>VEST-TELEMARK KRAFTLAG AS</v>
      </c>
      <c r="C53" s="31">
        <f>VLOOKUP(A53,'Luftlinje Pivot'!$A$3:$B$56,2,FALSE)</f>
        <v>9398.0634774124119</v>
      </c>
      <c r="D53" s="31">
        <f>IFERROR(VLOOKUP(A53,HinderPivot!$A$3:$B$24,2,FALSE),0)</f>
        <v>188.32499999999999</v>
      </c>
      <c r="E53" s="31">
        <f t="shared" si="1"/>
        <v>9586.3884774124126</v>
      </c>
    </row>
    <row r="54" spans="1:5" x14ac:dyDescent="0.35">
      <c r="A54" s="28">
        <v>918999361</v>
      </c>
      <c r="B54" t="str">
        <f>VLOOKUP(A54,Luftlinje!$A$3:$B$520,2,FALSE)</f>
        <v>VOSS ENERGI NETT AS</v>
      </c>
      <c r="C54" s="31">
        <f>VLOOKUP(A54,'Luftlinje Pivot'!$A$3:$B$56,2,FALSE)</f>
        <v>6621.1307394595515</v>
      </c>
      <c r="D54" s="31">
        <f>IFERROR(VLOOKUP(A54,HinderPivot!$A$3:$B$24,2,FALSE),0)</f>
        <v>0</v>
      </c>
      <c r="E54" s="31">
        <f t="shared" si="1"/>
        <v>6621.1307394595515</v>
      </c>
    </row>
    <row r="55" spans="1:5" x14ac:dyDescent="0.35">
      <c r="A55" s="28">
        <v>921683057</v>
      </c>
      <c r="B55" t="str">
        <f>VLOOKUP(A55,Luftlinje!$A$3:$B$520,2,FALSE)</f>
        <v>YMBER NETT AS</v>
      </c>
      <c r="C55" s="31">
        <f>VLOOKUP(A55,'Luftlinje Pivot'!$A$3:$B$56,2,FALSE)</f>
        <v>28912.674359466153</v>
      </c>
      <c r="D55" s="31">
        <f>IFERROR(VLOOKUP(A55,HinderPivot!$A$3:$B$24,2,FALSE),0)</f>
        <v>0</v>
      </c>
      <c r="E55" s="31">
        <f t="shared" si="1"/>
        <v>28912.674359466153</v>
      </c>
    </row>
    <row r="56" spans="1:5" x14ac:dyDescent="0.35">
      <c r="A56" s="28"/>
    </row>
    <row r="57" spans="1:5" x14ac:dyDescent="0.35">
      <c r="A57" s="28"/>
    </row>
    <row r="58" spans="1:5" x14ac:dyDescent="0.35">
      <c r="A58" s="28"/>
    </row>
  </sheetData>
  <autoFilter ref="A1:E55" xr:uid="{00000000-0001-0000-0400-000000000000}"/>
  <sortState xmlns:xlrd2="http://schemas.microsoft.com/office/spreadsheetml/2017/richdata2" ref="A2:E58">
    <sortCondition ref="B2:B58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22"/>
  <sheetViews>
    <sheetView workbookViewId="0"/>
  </sheetViews>
  <sheetFormatPr baseColWidth="10" defaultColWidth="11.54296875" defaultRowHeight="14.5" x14ac:dyDescent="0.35"/>
  <cols>
    <col min="1" max="1" width="10.54296875" bestFit="1" customWidth="1"/>
    <col min="2" max="2" width="33.54296875" bestFit="1" customWidth="1"/>
    <col min="3" max="3" width="7.54296875" bestFit="1" customWidth="1"/>
    <col min="4" max="4" width="7.90625" bestFit="1" customWidth="1"/>
    <col min="5" max="5" width="14.08984375" bestFit="1" customWidth="1"/>
    <col min="7" max="7" width="13.453125" bestFit="1" customWidth="1"/>
    <col min="8" max="8" width="14" bestFit="1" customWidth="1"/>
    <col min="9" max="9" width="15.453125" bestFit="1" customWidth="1"/>
    <col min="10" max="10" width="15.36328125" style="6" bestFit="1" customWidth="1"/>
    <col min="11" max="11" width="11.54296875" bestFit="1" customWidth="1"/>
    <col min="12" max="12" width="10.08984375" style="6" bestFit="1" customWidth="1"/>
  </cols>
  <sheetData>
    <row r="1" spans="1:13" s="9" customFormat="1" ht="60.75" customHeight="1" x14ac:dyDescent="0.35">
      <c r="B1" s="5" t="s">
        <v>53</v>
      </c>
      <c r="J1" s="58"/>
      <c r="L1" s="58"/>
      <c r="M1" s="7">
        <f>SUBTOTAL(9,M3:M14996)</f>
        <v>376924.31926193344</v>
      </c>
    </row>
    <row r="2" spans="1:13" s="9" customFormat="1" ht="43.5" x14ac:dyDescent="0.35">
      <c r="A2" s="10" t="s">
        <v>0</v>
      </c>
      <c r="B2" s="10" t="s">
        <v>1</v>
      </c>
      <c r="C2" s="11" t="s">
        <v>2</v>
      </c>
      <c r="D2" s="11" t="s">
        <v>3</v>
      </c>
      <c r="E2" s="11" t="s">
        <v>5</v>
      </c>
      <c r="F2" s="11" t="s">
        <v>7</v>
      </c>
      <c r="G2" s="11" t="s">
        <v>54</v>
      </c>
      <c r="H2" s="11" t="s">
        <v>8</v>
      </c>
      <c r="I2" s="11" t="s">
        <v>9</v>
      </c>
      <c r="J2" s="59" t="s">
        <v>10</v>
      </c>
      <c r="K2" s="11" t="s">
        <v>14</v>
      </c>
      <c r="L2" s="59" t="s">
        <v>55</v>
      </c>
      <c r="M2" s="11" t="s">
        <v>56</v>
      </c>
    </row>
    <row r="3" spans="1:13" x14ac:dyDescent="0.35">
      <c r="A3" s="62">
        <v>982974011</v>
      </c>
      <c r="B3" s="63" t="s">
        <v>18</v>
      </c>
      <c r="C3" s="62">
        <v>2020</v>
      </c>
      <c r="D3" s="62">
        <v>24</v>
      </c>
      <c r="E3" s="62">
        <v>50</v>
      </c>
      <c r="F3" s="63" t="s">
        <v>57</v>
      </c>
      <c r="G3" s="63" t="s">
        <v>58</v>
      </c>
      <c r="H3" s="62">
        <v>100</v>
      </c>
      <c r="I3" s="62">
        <v>100</v>
      </c>
      <c r="J3" s="68">
        <v>0.01</v>
      </c>
      <c r="K3" s="62">
        <v>200000</v>
      </c>
      <c r="L3" s="65">
        <v>32.158872240444502</v>
      </c>
      <c r="M3" s="8">
        <f t="shared" ref="M3:M64" si="0">(J3*0.5*(H3/100+I3/100))*L3</f>
        <v>0.32158872240444503</v>
      </c>
    </row>
    <row r="4" spans="1:13" x14ac:dyDescent="0.35">
      <c r="A4" s="62">
        <v>982974011</v>
      </c>
      <c r="B4" s="63" t="s">
        <v>18</v>
      </c>
      <c r="C4" s="62">
        <v>2020</v>
      </c>
      <c r="D4" s="62">
        <v>24</v>
      </c>
      <c r="E4" s="62">
        <v>95</v>
      </c>
      <c r="F4" s="63" t="s">
        <v>57</v>
      </c>
      <c r="G4" s="63" t="s">
        <v>58</v>
      </c>
      <c r="H4" s="62">
        <v>100</v>
      </c>
      <c r="I4" s="62">
        <v>100</v>
      </c>
      <c r="J4" s="68">
        <v>1.3420000000000001</v>
      </c>
      <c r="K4" s="62">
        <v>200100</v>
      </c>
      <c r="L4" s="65">
        <v>39.1311137672147</v>
      </c>
      <c r="M4" s="8">
        <f t="shared" si="0"/>
        <v>52.513954675602129</v>
      </c>
    </row>
    <row r="5" spans="1:13" x14ac:dyDescent="0.35">
      <c r="A5" s="62">
        <v>982974011</v>
      </c>
      <c r="B5" s="63" t="s">
        <v>18</v>
      </c>
      <c r="C5" s="62">
        <v>2020</v>
      </c>
      <c r="D5" s="62">
        <v>24</v>
      </c>
      <c r="E5" s="62">
        <v>400</v>
      </c>
      <c r="F5" s="63" t="s">
        <v>57</v>
      </c>
      <c r="G5" s="63" t="s">
        <v>58</v>
      </c>
      <c r="H5" s="62">
        <v>100</v>
      </c>
      <c r="I5" s="62">
        <v>100</v>
      </c>
      <c r="J5" s="68">
        <v>2.5000000000000001E-2</v>
      </c>
      <c r="K5" s="62">
        <v>200400</v>
      </c>
      <c r="L5" s="65">
        <v>67.626361746188905</v>
      </c>
      <c r="M5" s="8">
        <f t="shared" si="0"/>
        <v>1.6906590436547226</v>
      </c>
    </row>
    <row r="6" spans="1:13" x14ac:dyDescent="0.35">
      <c r="A6" s="62">
        <v>982974011</v>
      </c>
      <c r="B6" s="63" t="s">
        <v>18</v>
      </c>
      <c r="C6" s="62">
        <v>2020</v>
      </c>
      <c r="D6" s="62">
        <v>66</v>
      </c>
      <c r="E6" s="62">
        <v>400</v>
      </c>
      <c r="F6" s="63" t="s">
        <v>59</v>
      </c>
      <c r="G6" s="63" t="s">
        <v>60</v>
      </c>
      <c r="H6" s="62">
        <v>100</v>
      </c>
      <c r="I6" s="62">
        <v>100</v>
      </c>
      <c r="J6" s="68">
        <v>0.14399999999999999</v>
      </c>
      <c r="K6" s="62">
        <v>203600</v>
      </c>
      <c r="L6" s="65">
        <v>233.13948732987799</v>
      </c>
      <c r="M6" s="8">
        <f t="shared" si="0"/>
        <v>33.572086175502427</v>
      </c>
    </row>
    <row r="7" spans="1:13" x14ac:dyDescent="0.35">
      <c r="A7" s="62">
        <v>982974011</v>
      </c>
      <c r="B7" s="63" t="s">
        <v>18</v>
      </c>
      <c r="C7" s="62">
        <v>2020</v>
      </c>
      <c r="D7" s="62">
        <v>24</v>
      </c>
      <c r="E7" s="62">
        <v>50</v>
      </c>
      <c r="F7" s="63" t="s">
        <v>59</v>
      </c>
      <c r="G7" s="63" t="s">
        <v>58</v>
      </c>
      <c r="H7" s="62">
        <v>100</v>
      </c>
      <c r="I7" s="62">
        <v>100</v>
      </c>
      <c r="J7" s="68">
        <v>2.8000000000000001E-2</v>
      </c>
      <c r="K7" s="62">
        <v>200500</v>
      </c>
      <c r="L7" s="65">
        <v>34.397062817516399</v>
      </c>
      <c r="M7" s="8">
        <f t="shared" si="0"/>
        <v>0.96311775889045925</v>
      </c>
    </row>
    <row r="8" spans="1:13" x14ac:dyDescent="0.35">
      <c r="A8" s="62">
        <v>982974011</v>
      </c>
      <c r="B8" s="63" t="s">
        <v>18</v>
      </c>
      <c r="C8" s="62">
        <v>2020</v>
      </c>
      <c r="D8" s="62">
        <v>24</v>
      </c>
      <c r="E8" s="62">
        <v>95</v>
      </c>
      <c r="F8" s="63" t="s">
        <v>59</v>
      </c>
      <c r="G8" s="63" t="s">
        <v>58</v>
      </c>
      <c r="H8" s="62">
        <v>100</v>
      </c>
      <c r="I8" s="62">
        <v>100</v>
      </c>
      <c r="J8" s="68">
        <v>0.16600000000000001</v>
      </c>
      <c r="K8" s="62">
        <v>200600</v>
      </c>
      <c r="L8" s="65">
        <v>41.3036238081649</v>
      </c>
      <c r="M8" s="8">
        <f t="shared" si="0"/>
        <v>6.8564015521553738</v>
      </c>
    </row>
    <row r="9" spans="1:13" x14ac:dyDescent="0.35">
      <c r="A9" s="62">
        <v>982974011</v>
      </c>
      <c r="B9" s="63" t="s">
        <v>18</v>
      </c>
      <c r="C9" s="62">
        <v>2020</v>
      </c>
      <c r="D9" s="62">
        <v>24</v>
      </c>
      <c r="E9" s="62">
        <v>150</v>
      </c>
      <c r="F9" s="63" t="s">
        <v>59</v>
      </c>
      <c r="G9" s="63" t="s">
        <v>58</v>
      </c>
      <c r="H9" s="62">
        <v>100</v>
      </c>
      <c r="I9" s="62">
        <v>100</v>
      </c>
      <c r="J9" s="68">
        <v>7.0999999999999994E-2</v>
      </c>
      <c r="K9" s="62">
        <v>200700</v>
      </c>
      <c r="L9" s="65">
        <v>47.0279351486219</v>
      </c>
      <c r="M9" s="8">
        <f t="shared" si="0"/>
        <v>3.3389833955521544</v>
      </c>
    </row>
    <row r="10" spans="1:13" x14ac:dyDescent="0.35">
      <c r="A10" s="62">
        <v>982974011</v>
      </c>
      <c r="B10" s="63" t="s">
        <v>18</v>
      </c>
      <c r="C10" s="62">
        <v>2020</v>
      </c>
      <c r="D10" s="62">
        <v>24</v>
      </c>
      <c r="E10" s="62">
        <v>240</v>
      </c>
      <c r="F10" s="63" t="s">
        <v>59</v>
      </c>
      <c r="G10" s="63" t="s">
        <v>58</v>
      </c>
      <c r="H10" s="62">
        <v>100</v>
      </c>
      <c r="I10" s="62">
        <v>100</v>
      </c>
      <c r="J10" s="68">
        <v>0.66</v>
      </c>
      <c r="K10" s="62">
        <v>200800</v>
      </c>
      <c r="L10" s="65">
        <v>58.1431027999948</v>
      </c>
      <c r="M10" s="8">
        <f t="shared" si="0"/>
        <v>38.374447847996571</v>
      </c>
    </row>
    <row r="11" spans="1:13" x14ac:dyDescent="0.35">
      <c r="A11" s="62">
        <v>982974011</v>
      </c>
      <c r="B11" s="63" t="s">
        <v>18</v>
      </c>
      <c r="C11" s="62">
        <v>2020</v>
      </c>
      <c r="D11" s="62">
        <v>24</v>
      </c>
      <c r="E11" s="62">
        <v>400</v>
      </c>
      <c r="F11" s="63" t="s">
        <v>59</v>
      </c>
      <c r="G11" s="63" t="s">
        <v>58</v>
      </c>
      <c r="H11" s="62">
        <v>100</v>
      </c>
      <c r="I11" s="62">
        <v>100</v>
      </c>
      <c r="J11" s="68">
        <v>6.1428000000000003</v>
      </c>
      <c r="K11" s="62">
        <v>200900</v>
      </c>
      <c r="L11" s="65">
        <v>73.8053844905657</v>
      </c>
      <c r="M11" s="8">
        <f t="shared" si="0"/>
        <v>453.371715848647</v>
      </c>
    </row>
    <row r="12" spans="1:13" x14ac:dyDescent="0.35">
      <c r="A12" s="62">
        <v>982974011</v>
      </c>
      <c r="B12" s="63" t="s">
        <v>18</v>
      </c>
      <c r="C12" s="62">
        <v>2020</v>
      </c>
      <c r="D12" s="62">
        <v>50</v>
      </c>
      <c r="E12" s="62">
        <v>630</v>
      </c>
      <c r="F12" s="63" t="s">
        <v>59</v>
      </c>
      <c r="G12" s="63" t="s">
        <v>58</v>
      </c>
      <c r="H12" s="62">
        <v>100</v>
      </c>
      <c r="I12" s="62">
        <v>100</v>
      </c>
      <c r="J12" s="68">
        <v>0.05</v>
      </c>
      <c r="K12" s="62">
        <v>201300</v>
      </c>
      <c r="L12" s="65">
        <v>192.368856888187</v>
      </c>
      <c r="M12" s="8">
        <f t="shared" si="0"/>
        <v>9.6184428444093513</v>
      </c>
    </row>
    <row r="13" spans="1:13" x14ac:dyDescent="0.35">
      <c r="A13" s="62">
        <v>982974011</v>
      </c>
      <c r="B13" s="63" t="s">
        <v>18</v>
      </c>
      <c r="C13" s="62">
        <v>2020</v>
      </c>
      <c r="D13" s="62">
        <v>66</v>
      </c>
      <c r="E13" s="62">
        <v>400</v>
      </c>
      <c r="F13" s="63" t="s">
        <v>59</v>
      </c>
      <c r="G13" s="63" t="s">
        <v>58</v>
      </c>
      <c r="H13" s="62">
        <v>100</v>
      </c>
      <c r="I13" s="62">
        <v>100</v>
      </c>
      <c r="J13" s="68">
        <v>8.2859999999999996</v>
      </c>
      <c r="K13" s="62">
        <v>201400</v>
      </c>
      <c r="L13" s="65">
        <v>214.093957297689</v>
      </c>
      <c r="M13" s="8">
        <f t="shared" si="0"/>
        <v>1773.982530168651</v>
      </c>
    </row>
    <row r="14" spans="1:13" x14ac:dyDescent="0.35">
      <c r="A14" s="62">
        <v>982974011</v>
      </c>
      <c r="B14" s="63" t="s">
        <v>18</v>
      </c>
      <c r="C14" s="62">
        <v>2020</v>
      </c>
      <c r="D14" s="62">
        <v>66</v>
      </c>
      <c r="E14" s="62">
        <v>630</v>
      </c>
      <c r="F14" s="63" t="s">
        <v>59</v>
      </c>
      <c r="G14" s="63" t="s">
        <v>58</v>
      </c>
      <c r="H14" s="62">
        <v>100</v>
      </c>
      <c r="I14" s="62">
        <v>100</v>
      </c>
      <c r="J14" s="68">
        <v>6.5410000000000004</v>
      </c>
      <c r="K14" s="62">
        <v>201500</v>
      </c>
      <c r="L14" s="65">
        <v>244.408050892342</v>
      </c>
      <c r="M14" s="8">
        <f t="shared" si="0"/>
        <v>1598.673060886809</v>
      </c>
    </row>
    <row r="15" spans="1:13" x14ac:dyDescent="0.35">
      <c r="A15" s="62">
        <v>982974011</v>
      </c>
      <c r="B15" s="63" t="s">
        <v>18</v>
      </c>
      <c r="C15" s="62">
        <v>2020</v>
      </c>
      <c r="D15" s="62">
        <v>66</v>
      </c>
      <c r="E15" s="62">
        <v>1200</v>
      </c>
      <c r="F15" s="63" t="s">
        <v>59</v>
      </c>
      <c r="G15" s="63" t="s">
        <v>58</v>
      </c>
      <c r="H15" s="62">
        <v>100</v>
      </c>
      <c r="I15" s="62">
        <v>100</v>
      </c>
      <c r="J15" s="68">
        <v>4.8849999999999998</v>
      </c>
      <c r="K15" s="62">
        <v>201700</v>
      </c>
      <c r="L15" s="65">
        <v>309.244844742373</v>
      </c>
      <c r="M15" s="8">
        <f t="shared" si="0"/>
        <v>1510.6610665664921</v>
      </c>
    </row>
    <row r="16" spans="1:13" x14ac:dyDescent="0.35">
      <c r="A16" s="62">
        <v>982974011</v>
      </c>
      <c r="B16" s="63" t="s">
        <v>18</v>
      </c>
      <c r="C16" s="62">
        <v>2020</v>
      </c>
      <c r="D16" s="62">
        <v>132</v>
      </c>
      <c r="E16" s="62">
        <v>400</v>
      </c>
      <c r="F16" s="63" t="s">
        <v>59</v>
      </c>
      <c r="G16" s="63" t="s">
        <v>58</v>
      </c>
      <c r="H16" s="62">
        <v>100</v>
      </c>
      <c r="I16" s="62">
        <v>100</v>
      </c>
      <c r="J16" s="68">
        <v>0.20599999999999999</v>
      </c>
      <c r="K16" s="62">
        <v>202000</v>
      </c>
      <c r="L16" s="65">
        <v>355.55972740607098</v>
      </c>
      <c r="M16" s="8">
        <f t="shared" si="0"/>
        <v>73.245303845650611</v>
      </c>
    </row>
    <row r="17" spans="1:13" x14ac:dyDescent="0.35">
      <c r="A17" s="62">
        <v>982974011</v>
      </c>
      <c r="B17" s="63" t="s">
        <v>18</v>
      </c>
      <c r="C17" s="62">
        <v>2020</v>
      </c>
      <c r="D17" s="62">
        <v>132</v>
      </c>
      <c r="E17" s="62">
        <v>630</v>
      </c>
      <c r="F17" s="63" t="s">
        <v>59</v>
      </c>
      <c r="G17" s="63" t="s">
        <v>58</v>
      </c>
      <c r="H17" s="62">
        <v>100</v>
      </c>
      <c r="I17" s="62">
        <v>100</v>
      </c>
      <c r="J17" s="68">
        <v>4.3730000000000002</v>
      </c>
      <c r="K17" s="62">
        <v>202100</v>
      </c>
      <c r="L17" s="65">
        <v>369.95892186353097</v>
      </c>
      <c r="M17" s="8">
        <f t="shared" si="0"/>
        <v>1617.830365309221</v>
      </c>
    </row>
    <row r="18" spans="1:13" x14ac:dyDescent="0.35">
      <c r="A18" s="62">
        <v>982974011</v>
      </c>
      <c r="B18" s="63" t="s">
        <v>18</v>
      </c>
      <c r="C18" s="62">
        <v>2020</v>
      </c>
      <c r="D18" s="62">
        <v>132</v>
      </c>
      <c r="E18" s="62">
        <v>800</v>
      </c>
      <c r="F18" s="63" t="s">
        <v>59</v>
      </c>
      <c r="G18" s="63" t="s">
        <v>58</v>
      </c>
      <c r="H18" s="62">
        <v>100</v>
      </c>
      <c r="I18" s="62">
        <v>100</v>
      </c>
      <c r="J18" s="68">
        <v>0.80100000000000005</v>
      </c>
      <c r="K18" s="62">
        <v>202200</v>
      </c>
      <c r="L18" s="65">
        <v>405.57798183724901</v>
      </c>
      <c r="M18" s="8">
        <f t="shared" si="0"/>
        <v>324.86796345163646</v>
      </c>
    </row>
    <row r="19" spans="1:13" x14ac:dyDescent="0.35">
      <c r="A19" s="62">
        <v>982974011</v>
      </c>
      <c r="B19" s="63" t="s">
        <v>18</v>
      </c>
      <c r="C19" s="62">
        <v>2020</v>
      </c>
      <c r="D19" s="62">
        <v>132</v>
      </c>
      <c r="E19" s="62">
        <v>1200</v>
      </c>
      <c r="F19" s="63" t="s">
        <v>59</v>
      </c>
      <c r="G19" s="63" t="s">
        <v>58</v>
      </c>
      <c r="H19" s="62">
        <v>100</v>
      </c>
      <c r="I19" s="62">
        <v>100</v>
      </c>
      <c r="J19" s="68">
        <v>11.78</v>
      </c>
      <c r="K19" s="62">
        <v>202300</v>
      </c>
      <c r="L19" s="65">
        <v>444.93578002097399</v>
      </c>
      <c r="M19" s="8">
        <f t="shared" si="0"/>
        <v>5241.3434886470732</v>
      </c>
    </row>
    <row r="20" spans="1:13" x14ac:dyDescent="0.35">
      <c r="A20" s="62">
        <v>982974011</v>
      </c>
      <c r="B20" s="63" t="s">
        <v>18</v>
      </c>
      <c r="C20" s="62">
        <v>2020</v>
      </c>
      <c r="D20" s="62">
        <v>132</v>
      </c>
      <c r="E20" s="62">
        <v>1600</v>
      </c>
      <c r="F20" s="63" t="s">
        <v>59</v>
      </c>
      <c r="G20" s="63" t="s">
        <v>58</v>
      </c>
      <c r="H20" s="62">
        <v>100</v>
      </c>
      <c r="I20" s="62">
        <v>100</v>
      </c>
      <c r="J20" s="68">
        <v>2.1179999999999999</v>
      </c>
      <c r="K20" s="62">
        <v>202400</v>
      </c>
      <c r="L20" s="65">
        <v>496.87392704647999</v>
      </c>
      <c r="M20" s="8">
        <f t="shared" si="0"/>
        <v>1052.3789774844445</v>
      </c>
    </row>
    <row r="21" spans="1:13" x14ac:dyDescent="0.35">
      <c r="A21" s="62">
        <v>915729290</v>
      </c>
      <c r="B21" s="63" t="s">
        <v>25</v>
      </c>
      <c r="C21" s="62">
        <v>2020</v>
      </c>
      <c r="D21" s="62">
        <v>24</v>
      </c>
      <c r="E21" s="62">
        <v>95</v>
      </c>
      <c r="F21" s="63" t="s">
        <v>59</v>
      </c>
      <c r="G21" s="63" t="s">
        <v>58</v>
      </c>
      <c r="H21" s="62">
        <v>100</v>
      </c>
      <c r="I21" s="62">
        <v>100</v>
      </c>
      <c r="J21" s="68">
        <v>2.4</v>
      </c>
      <c r="K21" s="62">
        <v>200600</v>
      </c>
      <c r="L21" s="65">
        <v>41.3036238081649</v>
      </c>
      <c r="M21" s="8">
        <f t="shared" si="0"/>
        <v>99.128697139595758</v>
      </c>
    </row>
    <row r="22" spans="1:13" x14ac:dyDescent="0.35">
      <c r="A22" s="62">
        <v>915729290</v>
      </c>
      <c r="B22" s="63" t="s">
        <v>25</v>
      </c>
      <c r="C22" s="62">
        <v>2020</v>
      </c>
      <c r="D22" s="62">
        <v>24</v>
      </c>
      <c r="E22" s="62">
        <v>240</v>
      </c>
      <c r="F22" s="63" t="s">
        <v>59</v>
      </c>
      <c r="G22" s="63" t="s">
        <v>58</v>
      </c>
      <c r="H22" s="62">
        <v>100</v>
      </c>
      <c r="I22" s="62">
        <v>100</v>
      </c>
      <c r="J22" s="68">
        <v>1.1000000000000001</v>
      </c>
      <c r="K22" s="62">
        <v>200800</v>
      </c>
      <c r="L22" s="65">
        <v>58.1431027999948</v>
      </c>
      <c r="M22" s="8">
        <f t="shared" si="0"/>
        <v>63.957413079994282</v>
      </c>
    </row>
    <row r="23" spans="1:13" x14ac:dyDescent="0.35">
      <c r="A23" s="62">
        <v>915729290</v>
      </c>
      <c r="B23" s="63" t="s">
        <v>25</v>
      </c>
      <c r="C23" s="62">
        <v>2020</v>
      </c>
      <c r="D23" s="62">
        <v>24</v>
      </c>
      <c r="E23" s="62">
        <v>400</v>
      </c>
      <c r="F23" s="63" t="s">
        <v>59</v>
      </c>
      <c r="G23" s="63" t="s">
        <v>58</v>
      </c>
      <c r="H23" s="62">
        <v>100</v>
      </c>
      <c r="I23" s="62">
        <v>100</v>
      </c>
      <c r="J23" s="68">
        <v>1</v>
      </c>
      <c r="K23" s="62">
        <v>200900</v>
      </c>
      <c r="L23" s="65">
        <v>73.8053844905657</v>
      </c>
      <c r="M23" s="8">
        <f t="shared" si="0"/>
        <v>73.8053844905657</v>
      </c>
    </row>
    <row r="24" spans="1:13" x14ac:dyDescent="0.35">
      <c r="A24" s="62">
        <v>915729290</v>
      </c>
      <c r="B24" s="63" t="s">
        <v>25</v>
      </c>
      <c r="C24" s="62">
        <v>2020</v>
      </c>
      <c r="D24" s="62">
        <v>66</v>
      </c>
      <c r="E24" s="62">
        <v>400</v>
      </c>
      <c r="F24" s="63" t="s">
        <v>59</v>
      </c>
      <c r="G24" s="63" t="s">
        <v>58</v>
      </c>
      <c r="H24" s="62">
        <v>100</v>
      </c>
      <c r="I24" s="62">
        <v>100</v>
      </c>
      <c r="J24" s="68">
        <v>0.6</v>
      </c>
      <c r="K24" s="62">
        <v>201400</v>
      </c>
      <c r="L24" s="65">
        <v>214.093957297689</v>
      </c>
      <c r="M24" s="8">
        <f t="shared" si="0"/>
        <v>128.45637437861339</v>
      </c>
    </row>
    <row r="25" spans="1:13" x14ac:dyDescent="0.35">
      <c r="A25" s="62">
        <v>915729290</v>
      </c>
      <c r="B25" s="63" t="s">
        <v>25</v>
      </c>
      <c r="C25" s="62">
        <v>2020</v>
      </c>
      <c r="D25" s="62">
        <v>66</v>
      </c>
      <c r="E25" s="62">
        <v>1200</v>
      </c>
      <c r="F25" s="63" t="s">
        <v>59</v>
      </c>
      <c r="G25" s="63" t="s">
        <v>58</v>
      </c>
      <c r="H25" s="62">
        <v>100</v>
      </c>
      <c r="I25" s="62">
        <v>100</v>
      </c>
      <c r="J25" s="68">
        <v>2</v>
      </c>
      <c r="K25" s="62">
        <v>201700</v>
      </c>
      <c r="L25" s="65">
        <v>309.244844742373</v>
      </c>
      <c r="M25" s="8">
        <f t="shared" si="0"/>
        <v>618.48968948474601</v>
      </c>
    </row>
    <row r="26" spans="1:13" x14ac:dyDescent="0.35">
      <c r="A26" s="62">
        <v>915729290</v>
      </c>
      <c r="B26" s="63" t="s">
        <v>25</v>
      </c>
      <c r="C26" s="62">
        <v>2020</v>
      </c>
      <c r="D26" s="62">
        <v>300</v>
      </c>
      <c r="E26" s="62">
        <v>1200</v>
      </c>
      <c r="F26" s="63" t="s">
        <v>59</v>
      </c>
      <c r="G26" s="63" t="s">
        <v>58</v>
      </c>
      <c r="H26" s="62">
        <v>100</v>
      </c>
      <c r="I26" s="62">
        <v>100</v>
      </c>
      <c r="J26" s="68">
        <v>1.5</v>
      </c>
      <c r="K26" s="62">
        <v>202900</v>
      </c>
      <c r="L26" s="65">
        <v>670.83640548833102</v>
      </c>
      <c r="M26" s="8">
        <f t="shared" si="0"/>
        <v>1006.2546082324966</v>
      </c>
    </row>
    <row r="27" spans="1:13" x14ac:dyDescent="0.35">
      <c r="A27" s="62">
        <v>971029390</v>
      </c>
      <c r="B27" s="63" t="s">
        <v>26</v>
      </c>
      <c r="C27" s="62">
        <v>2020</v>
      </c>
      <c r="D27" s="62">
        <v>66</v>
      </c>
      <c r="E27" s="62">
        <v>400</v>
      </c>
      <c r="F27" s="63" t="s">
        <v>59</v>
      </c>
      <c r="G27" s="63" t="s">
        <v>58</v>
      </c>
      <c r="H27" s="62">
        <v>100</v>
      </c>
      <c r="I27" s="62">
        <v>100</v>
      </c>
      <c r="J27" s="68">
        <v>0.28999999999999998</v>
      </c>
      <c r="K27" s="62">
        <v>201400</v>
      </c>
      <c r="L27" s="65">
        <v>214.093957297689</v>
      </c>
      <c r="M27" s="8">
        <f t="shared" si="0"/>
        <v>62.087247616329805</v>
      </c>
    </row>
    <row r="28" spans="1:13" x14ac:dyDescent="0.35">
      <c r="A28" s="62">
        <v>921680554</v>
      </c>
      <c r="B28" s="63" t="s">
        <v>364</v>
      </c>
      <c r="C28" s="62">
        <v>2020</v>
      </c>
      <c r="D28" s="62">
        <v>66</v>
      </c>
      <c r="E28" s="62">
        <v>400</v>
      </c>
      <c r="F28" s="63" t="s">
        <v>59</v>
      </c>
      <c r="G28" s="63" t="s">
        <v>58</v>
      </c>
      <c r="H28" s="62">
        <v>100</v>
      </c>
      <c r="I28" s="62">
        <v>100</v>
      </c>
      <c r="J28" s="68">
        <v>1.1499999999999999</v>
      </c>
      <c r="K28" s="62">
        <v>201400</v>
      </c>
      <c r="L28" s="65">
        <v>214.093957297689</v>
      </c>
      <c r="M28" s="8">
        <f t="shared" si="0"/>
        <v>246.20805089234233</v>
      </c>
    </row>
    <row r="29" spans="1:13" x14ac:dyDescent="0.35">
      <c r="A29" s="62">
        <v>921680554</v>
      </c>
      <c r="B29" s="63" t="s">
        <v>364</v>
      </c>
      <c r="C29" s="62">
        <v>2020</v>
      </c>
      <c r="D29" s="62">
        <v>66</v>
      </c>
      <c r="E29" s="62">
        <v>1200</v>
      </c>
      <c r="F29" s="63" t="s">
        <v>59</v>
      </c>
      <c r="G29" s="63" t="s">
        <v>58</v>
      </c>
      <c r="H29" s="62">
        <v>100</v>
      </c>
      <c r="I29" s="62">
        <v>100</v>
      </c>
      <c r="J29" s="68">
        <v>0.12</v>
      </c>
      <c r="K29" s="62">
        <v>201700</v>
      </c>
      <c r="L29" s="65">
        <v>309.244844742373</v>
      </c>
      <c r="M29" s="8">
        <f t="shared" si="0"/>
        <v>37.109381369084758</v>
      </c>
    </row>
    <row r="30" spans="1:13" x14ac:dyDescent="0.35">
      <c r="A30" s="62">
        <v>921680554</v>
      </c>
      <c r="B30" s="63" t="s">
        <v>364</v>
      </c>
      <c r="C30" s="62">
        <v>2020</v>
      </c>
      <c r="D30" s="62">
        <v>132</v>
      </c>
      <c r="E30" s="62">
        <v>400</v>
      </c>
      <c r="F30" s="63" t="s">
        <v>59</v>
      </c>
      <c r="G30" s="63" t="s">
        <v>58</v>
      </c>
      <c r="H30" s="62">
        <v>100</v>
      </c>
      <c r="I30" s="62">
        <v>100</v>
      </c>
      <c r="J30" s="68">
        <v>1.4</v>
      </c>
      <c r="K30" s="62">
        <v>202000</v>
      </c>
      <c r="L30" s="65">
        <v>355.55972740607098</v>
      </c>
      <c r="M30" s="8">
        <f t="shared" si="0"/>
        <v>497.78361836849933</v>
      </c>
    </row>
    <row r="31" spans="1:13" x14ac:dyDescent="0.35">
      <c r="A31" s="62">
        <v>979151950</v>
      </c>
      <c r="B31" s="63" t="s">
        <v>365</v>
      </c>
      <c r="C31" s="62">
        <v>2020</v>
      </c>
      <c r="D31" s="62">
        <v>24</v>
      </c>
      <c r="E31" s="62">
        <v>50</v>
      </c>
      <c r="F31" s="63" t="s">
        <v>57</v>
      </c>
      <c r="G31" s="63" t="s">
        <v>58</v>
      </c>
      <c r="H31" s="62">
        <v>100</v>
      </c>
      <c r="I31" s="62">
        <v>100</v>
      </c>
      <c r="J31" s="68">
        <v>0.14299999999999999</v>
      </c>
      <c r="K31" s="62">
        <v>200000</v>
      </c>
      <c r="L31" s="65">
        <v>32.158872240444502</v>
      </c>
      <c r="M31" s="8">
        <f t="shared" si="0"/>
        <v>4.5987187303835633</v>
      </c>
    </row>
    <row r="32" spans="1:13" x14ac:dyDescent="0.35">
      <c r="A32" s="62">
        <v>979151950</v>
      </c>
      <c r="B32" s="63" t="s">
        <v>365</v>
      </c>
      <c r="C32" s="62">
        <v>2020</v>
      </c>
      <c r="D32" s="62">
        <v>24</v>
      </c>
      <c r="E32" s="62">
        <v>240</v>
      </c>
      <c r="F32" s="63" t="s">
        <v>57</v>
      </c>
      <c r="G32" s="63" t="s">
        <v>58</v>
      </c>
      <c r="H32" s="62">
        <v>100</v>
      </c>
      <c r="I32" s="62">
        <v>100</v>
      </c>
      <c r="J32" s="68">
        <v>2.1999999999999999E-2</v>
      </c>
      <c r="K32" s="62">
        <v>200300</v>
      </c>
      <c r="L32" s="65">
        <v>53.681878692648297</v>
      </c>
      <c r="M32" s="8">
        <f t="shared" si="0"/>
        <v>1.1810013312382626</v>
      </c>
    </row>
    <row r="33" spans="1:13" x14ac:dyDescent="0.35">
      <c r="A33" s="62">
        <v>979151950</v>
      </c>
      <c r="B33" s="63" t="s">
        <v>365</v>
      </c>
      <c r="C33" s="62">
        <v>2020</v>
      </c>
      <c r="D33" s="62">
        <v>24</v>
      </c>
      <c r="E33" s="62">
        <v>50</v>
      </c>
      <c r="F33" s="63" t="s">
        <v>59</v>
      </c>
      <c r="G33" s="63" t="s">
        <v>58</v>
      </c>
      <c r="H33" s="62">
        <v>100</v>
      </c>
      <c r="I33" s="62">
        <v>100</v>
      </c>
      <c r="J33" s="68">
        <v>0.125</v>
      </c>
      <c r="K33" s="62">
        <v>200500</v>
      </c>
      <c r="L33" s="65">
        <v>34.397062817516399</v>
      </c>
      <c r="M33" s="8">
        <f t="shared" si="0"/>
        <v>4.2996328521895499</v>
      </c>
    </row>
    <row r="34" spans="1:13" x14ac:dyDescent="0.35">
      <c r="A34" s="62">
        <v>979151950</v>
      </c>
      <c r="B34" s="63" t="s">
        <v>365</v>
      </c>
      <c r="C34" s="62">
        <v>2020</v>
      </c>
      <c r="D34" s="62">
        <v>24</v>
      </c>
      <c r="E34" s="62">
        <v>95</v>
      </c>
      <c r="F34" s="63" t="s">
        <v>59</v>
      </c>
      <c r="G34" s="63" t="s">
        <v>58</v>
      </c>
      <c r="H34" s="62">
        <v>100</v>
      </c>
      <c r="I34" s="62">
        <v>100</v>
      </c>
      <c r="J34" s="68">
        <v>5.5E-2</v>
      </c>
      <c r="K34" s="62">
        <v>200600</v>
      </c>
      <c r="L34" s="65">
        <v>41.3036238081649</v>
      </c>
      <c r="M34" s="8">
        <f t="shared" si="0"/>
        <v>2.2716993094490694</v>
      </c>
    </row>
    <row r="35" spans="1:13" x14ac:dyDescent="0.35">
      <c r="A35" s="62">
        <v>979151950</v>
      </c>
      <c r="B35" s="63" t="s">
        <v>365</v>
      </c>
      <c r="C35" s="62">
        <v>2020</v>
      </c>
      <c r="D35" s="62">
        <v>24</v>
      </c>
      <c r="E35" s="62">
        <v>240</v>
      </c>
      <c r="F35" s="63" t="s">
        <v>59</v>
      </c>
      <c r="G35" s="63" t="s">
        <v>58</v>
      </c>
      <c r="H35" s="62">
        <v>100</v>
      </c>
      <c r="I35" s="62">
        <v>100</v>
      </c>
      <c r="J35" s="68">
        <v>0.13500000000000001</v>
      </c>
      <c r="K35" s="62">
        <v>200800</v>
      </c>
      <c r="L35" s="65">
        <v>58.1431027999948</v>
      </c>
      <c r="M35" s="8">
        <f t="shared" si="0"/>
        <v>7.8493188779992984</v>
      </c>
    </row>
    <row r="36" spans="1:13" x14ac:dyDescent="0.35">
      <c r="A36" s="62">
        <v>979151950</v>
      </c>
      <c r="B36" s="63" t="s">
        <v>365</v>
      </c>
      <c r="C36" s="62">
        <v>2020</v>
      </c>
      <c r="D36" s="62">
        <v>24</v>
      </c>
      <c r="E36" s="62">
        <v>400</v>
      </c>
      <c r="F36" s="63" t="s">
        <v>59</v>
      </c>
      <c r="G36" s="63" t="s">
        <v>58</v>
      </c>
      <c r="H36" s="62">
        <v>100</v>
      </c>
      <c r="I36" s="62">
        <v>100</v>
      </c>
      <c r="J36" s="68">
        <v>2.3559999999999999</v>
      </c>
      <c r="K36" s="62">
        <v>200900</v>
      </c>
      <c r="L36" s="65">
        <v>73.8053844905657</v>
      </c>
      <c r="M36" s="8">
        <f t="shared" si="0"/>
        <v>173.88548585977279</v>
      </c>
    </row>
    <row r="37" spans="1:13" x14ac:dyDescent="0.35">
      <c r="A37" s="62">
        <v>979151950</v>
      </c>
      <c r="B37" s="63" t="s">
        <v>365</v>
      </c>
      <c r="C37" s="62">
        <v>2020</v>
      </c>
      <c r="D37" s="62">
        <v>66</v>
      </c>
      <c r="E37" s="62">
        <v>400</v>
      </c>
      <c r="F37" s="63" t="s">
        <v>59</v>
      </c>
      <c r="G37" s="63" t="s">
        <v>58</v>
      </c>
      <c r="H37" s="62">
        <v>100</v>
      </c>
      <c r="I37" s="62">
        <v>100</v>
      </c>
      <c r="J37" s="68">
        <v>20.298999999999999</v>
      </c>
      <c r="K37" s="62">
        <v>201400</v>
      </c>
      <c r="L37" s="65">
        <v>214.093957297689</v>
      </c>
      <c r="M37" s="8">
        <f t="shared" si="0"/>
        <v>4345.8932391857888</v>
      </c>
    </row>
    <row r="38" spans="1:13" x14ac:dyDescent="0.35">
      <c r="A38" s="62">
        <v>979151950</v>
      </c>
      <c r="B38" s="63" t="s">
        <v>365</v>
      </c>
      <c r="C38" s="62">
        <v>2020</v>
      </c>
      <c r="D38" s="62">
        <v>66</v>
      </c>
      <c r="E38" s="62">
        <v>630</v>
      </c>
      <c r="F38" s="63" t="s">
        <v>59</v>
      </c>
      <c r="G38" s="63" t="s">
        <v>58</v>
      </c>
      <c r="H38" s="62">
        <v>100</v>
      </c>
      <c r="I38" s="62">
        <v>100</v>
      </c>
      <c r="J38" s="68">
        <v>10.236000000000001</v>
      </c>
      <c r="K38" s="62">
        <v>201500</v>
      </c>
      <c r="L38" s="65">
        <v>244.408050892342</v>
      </c>
      <c r="M38" s="8">
        <f t="shared" si="0"/>
        <v>2501.7608089340129</v>
      </c>
    </row>
    <row r="39" spans="1:13" x14ac:dyDescent="0.35">
      <c r="A39" s="62">
        <v>979151950</v>
      </c>
      <c r="B39" s="63" t="s">
        <v>365</v>
      </c>
      <c r="C39" s="62">
        <v>2020</v>
      </c>
      <c r="D39" s="62">
        <v>66</v>
      </c>
      <c r="E39" s="62">
        <v>800</v>
      </c>
      <c r="F39" s="63" t="s">
        <v>59</v>
      </c>
      <c r="G39" s="63" t="s">
        <v>58</v>
      </c>
      <c r="H39" s="62">
        <v>100</v>
      </c>
      <c r="I39" s="62">
        <v>100</v>
      </c>
      <c r="J39" s="68">
        <v>1.204</v>
      </c>
      <c r="K39" s="62">
        <v>201600</v>
      </c>
      <c r="L39" s="65">
        <v>267.64885598157599</v>
      </c>
      <c r="M39" s="8">
        <f t="shared" si="0"/>
        <v>322.24922260181751</v>
      </c>
    </row>
    <row r="40" spans="1:13" x14ac:dyDescent="0.35">
      <c r="A40" s="62">
        <v>979151950</v>
      </c>
      <c r="B40" s="63" t="s">
        <v>365</v>
      </c>
      <c r="C40" s="62">
        <v>2020</v>
      </c>
      <c r="D40" s="62">
        <v>66</v>
      </c>
      <c r="E40" s="62">
        <v>1600</v>
      </c>
      <c r="F40" s="63" t="s">
        <v>59</v>
      </c>
      <c r="G40" s="63" t="s">
        <v>58</v>
      </c>
      <c r="H40" s="62">
        <v>100</v>
      </c>
      <c r="I40" s="62">
        <v>100</v>
      </c>
      <c r="J40" s="68">
        <v>5.6630000000000003</v>
      </c>
      <c r="K40" s="62">
        <v>201800</v>
      </c>
      <c r="L40" s="65">
        <v>359.75317701999802</v>
      </c>
      <c r="M40" s="8">
        <f t="shared" si="0"/>
        <v>2037.282241464249</v>
      </c>
    </row>
    <row r="41" spans="1:13" x14ac:dyDescent="0.35">
      <c r="A41" s="62">
        <v>979151950</v>
      </c>
      <c r="B41" s="63" t="s">
        <v>365</v>
      </c>
      <c r="C41" s="62">
        <v>2020</v>
      </c>
      <c r="D41" s="62">
        <v>132</v>
      </c>
      <c r="E41" s="62">
        <v>400</v>
      </c>
      <c r="F41" s="63" t="s">
        <v>59</v>
      </c>
      <c r="G41" s="63" t="s">
        <v>58</v>
      </c>
      <c r="H41" s="62">
        <v>100</v>
      </c>
      <c r="I41" s="62">
        <v>100</v>
      </c>
      <c r="J41" s="68">
        <v>5.0270000000000001</v>
      </c>
      <c r="K41" s="62">
        <v>202000</v>
      </c>
      <c r="L41" s="65">
        <v>355.55972740607098</v>
      </c>
      <c r="M41" s="8">
        <f t="shared" si="0"/>
        <v>1787.3987496703189</v>
      </c>
    </row>
    <row r="42" spans="1:13" x14ac:dyDescent="0.35">
      <c r="A42" s="62">
        <v>979151950</v>
      </c>
      <c r="B42" s="63" t="s">
        <v>365</v>
      </c>
      <c r="C42" s="62">
        <v>2020</v>
      </c>
      <c r="D42" s="62">
        <v>132</v>
      </c>
      <c r="E42" s="62">
        <v>800</v>
      </c>
      <c r="F42" s="63" t="s">
        <v>59</v>
      </c>
      <c r="G42" s="63" t="s">
        <v>58</v>
      </c>
      <c r="H42" s="62">
        <v>100</v>
      </c>
      <c r="I42" s="62">
        <v>100</v>
      </c>
      <c r="J42" s="68">
        <v>4.9560000000000004</v>
      </c>
      <c r="K42" s="62">
        <v>202200</v>
      </c>
      <c r="L42" s="65">
        <v>405.57798183724901</v>
      </c>
      <c r="M42" s="8">
        <f t="shared" si="0"/>
        <v>2010.0444779854063</v>
      </c>
    </row>
    <row r="43" spans="1:13" x14ac:dyDescent="0.35">
      <c r="A43" s="62">
        <v>979151950</v>
      </c>
      <c r="B43" s="63" t="s">
        <v>365</v>
      </c>
      <c r="C43" s="62">
        <v>2020</v>
      </c>
      <c r="D43" s="62">
        <v>132</v>
      </c>
      <c r="E43" s="62">
        <v>1600</v>
      </c>
      <c r="F43" s="63" t="s">
        <v>59</v>
      </c>
      <c r="G43" s="63" t="s">
        <v>58</v>
      </c>
      <c r="H43" s="62">
        <v>100</v>
      </c>
      <c r="I43" s="62">
        <v>100</v>
      </c>
      <c r="J43" s="68">
        <v>24.134</v>
      </c>
      <c r="K43" s="62">
        <v>202400</v>
      </c>
      <c r="L43" s="65">
        <v>496.87392704647999</v>
      </c>
      <c r="M43" s="8">
        <f t="shared" si="0"/>
        <v>11991.555355339748</v>
      </c>
    </row>
    <row r="44" spans="1:13" x14ac:dyDescent="0.35">
      <c r="A44" s="62">
        <v>979151950</v>
      </c>
      <c r="B44" s="63" t="s">
        <v>365</v>
      </c>
      <c r="C44" s="62">
        <v>2020</v>
      </c>
      <c r="D44" s="62">
        <v>132</v>
      </c>
      <c r="E44" s="62">
        <v>2000</v>
      </c>
      <c r="F44" s="63" t="s">
        <v>59</v>
      </c>
      <c r="G44" s="63" t="s">
        <v>58</v>
      </c>
      <c r="H44" s="62">
        <v>100</v>
      </c>
      <c r="I44" s="62">
        <v>100</v>
      </c>
      <c r="J44" s="68">
        <v>0.94399999999999995</v>
      </c>
      <c r="K44" s="62">
        <v>202500</v>
      </c>
      <c r="L44" s="65">
        <v>522.58533076367803</v>
      </c>
      <c r="M44" s="8">
        <f t="shared" si="0"/>
        <v>493.32055224091204</v>
      </c>
    </row>
    <row r="45" spans="1:13" x14ac:dyDescent="0.35">
      <c r="A45" s="62">
        <v>976944801</v>
      </c>
      <c r="B45" s="63" t="s">
        <v>27</v>
      </c>
      <c r="C45" s="62">
        <v>2020</v>
      </c>
      <c r="D45" s="62">
        <v>300</v>
      </c>
      <c r="E45" s="62">
        <v>1000</v>
      </c>
      <c r="F45" s="63" t="s">
        <v>59</v>
      </c>
      <c r="G45" s="63" t="s">
        <v>60</v>
      </c>
      <c r="H45" s="62">
        <v>0</v>
      </c>
      <c r="I45" s="62">
        <v>0</v>
      </c>
      <c r="J45" s="68">
        <v>15.6</v>
      </c>
      <c r="K45" s="62">
        <v>205000</v>
      </c>
      <c r="L45" s="65">
        <v>1159.40177416131</v>
      </c>
      <c r="M45" s="8">
        <f t="shared" si="0"/>
        <v>0</v>
      </c>
    </row>
    <row r="46" spans="1:13" x14ac:dyDescent="0.35">
      <c r="A46" s="62">
        <v>976944801</v>
      </c>
      <c r="B46" s="63" t="s">
        <v>27</v>
      </c>
      <c r="C46" s="62">
        <v>2020</v>
      </c>
      <c r="D46" s="62">
        <v>66</v>
      </c>
      <c r="E46" s="62">
        <v>400</v>
      </c>
      <c r="F46" s="63" t="s">
        <v>59</v>
      </c>
      <c r="G46" s="63" t="s">
        <v>58</v>
      </c>
      <c r="H46" s="62">
        <v>100</v>
      </c>
      <c r="I46" s="62">
        <v>100</v>
      </c>
      <c r="J46" s="68">
        <v>6.3979999999999997</v>
      </c>
      <c r="K46" s="62">
        <v>201400</v>
      </c>
      <c r="L46" s="65">
        <v>214.093957297689</v>
      </c>
      <c r="M46" s="8">
        <f t="shared" si="0"/>
        <v>1369.7731387906142</v>
      </c>
    </row>
    <row r="47" spans="1:13" x14ac:dyDescent="0.35">
      <c r="A47" s="62">
        <v>976944801</v>
      </c>
      <c r="B47" s="63" t="s">
        <v>27</v>
      </c>
      <c r="C47" s="62">
        <v>2020</v>
      </c>
      <c r="D47" s="62">
        <v>66</v>
      </c>
      <c r="E47" s="62">
        <v>630</v>
      </c>
      <c r="F47" s="63" t="s">
        <v>59</v>
      </c>
      <c r="G47" s="63" t="s">
        <v>58</v>
      </c>
      <c r="H47" s="62">
        <v>100</v>
      </c>
      <c r="I47" s="62">
        <v>100</v>
      </c>
      <c r="J47" s="68">
        <v>3.3</v>
      </c>
      <c r="K47" s="62">
        <v>201500</v>
      </c>
      <c r="L47" s="65">
        <v>244.408050892342</v>
      </c>
      <c r="M47" s="8">
        <f t="shared" si="0"/>
        <v>806.54656794472862</v>
      </c>
    </row>
    <row r="48" spans="1:13" x14ac:dyDescent="0.35">
      <c r="A48" s="62">
        <v>976944801</v>
      </c>
      <c r="B48" s="63" t="s">
        <v>27</v>
      </c>
      <c r="C48" s="62">
        <v>2020</v>
      </c>
      <c r="D48" s="62">
        <v>66</v>
      </c>
      <c r="E48" s="62">
        <v>1200</v>
      </c>
      <c r="F48" s="63" t="s">
        <v>59</v>
      </c>
      <c r="G48" s="63" t="s">
        <v>58</v>
      </c>
      <c r="H48" s="62">
        <v>100</v>
      </c>
      <c r="I48" s="62">
        <v>100</v>
      </c>
      <c r="J48" s="68">
        <v>0.2</v>
      </c>
      <c r="K48" s="62">
        <v>201700</v>
      </c>
      <c r="L48" s="65">
        <v>309.244844742373</v>
      </c>
      <c r="M48" s="8">
        <f t="shared" si="0"/>
        <v>61.848968948474607</v>
      </c>
    </row>
    <row r="49" spans="1:13" x14ac:dyDescent="0.35">
      <c r="A49" s="62">
        <v>976944801</v>
      </c>
      <c r="B49" s="63" t="s">
        <v>27</v>
      </c>
      <c r="C49" s="62">
        <v>2020</v>
      </c>
      <c r="D49" s="62">
        <v>132</v>
      </c>
      <c r="E49" s="62">
        <v>400</v>
      </c>
      <c r="F49" s="63" t="s">
        <v>59</v>
      </c>
      <c r="G49" s="63" t="s">
        <v>58</v>
      </c>
      <c r="H49" s="62">
        <v>100</v>
      </c>
      <c r="I49" s="62">
        <v>100</v>
      </c>
      <c r="J49" s="68">
        <v>3.3</v>
      </c>
      <c r="K49" s="62">
        <v>202000</v>
      </c>
      <c r="L49" s="65">
        <v>355.55972740607098</v>
      </c>
      <c r="M49" s="8">
        <f t="shared" si="0"/>
        <v>1173.3471004400342</v>
      </c>
    </row>
    <row r="50" spans="1:13" x14ac:dyDescent="0.35">
      <c r="A50" s="62">
        <v>976944801</v>
      </c>
      <c r="B50" s="63" t="s">
        <v>27</v>
      </c>
      <c r="C50" s="62">
        <v>2020</v>
      </c>
      <c r="D50" s="62">
        <v>132</v>
      </c>
      <c r="E50" s="62">
        <v>630</v>
      </c>
      <c r="F50" s="63" t="s">
        <v>59</v>
      </c>
      <c r="G50" s="63" t="s">
        <v>58</v>
      </c>
      <c r="H50" s="62">
        <v>100</v>
      </c>
      <c r="I50" s="62">
        <v>100</v>
      </c>
      <c r="J50" s="68">
        <v>8</v>
      </c>
      <c r="K50" s="62">
        <v>202100</v>
      </c>
      <c r="L50" s="65">
        <v>369.95892186353097</v>
      </c>
      <c r="M50" s="8">
        <f t="shared" si="0"/>
        <v>2959.6713749082478</v>
      </c>
    </row>
    <row r="51" spans="1:13" x14ac:dyDescent="0.35">
      <c r="A51" s="62">
        <v>976944801</v>
      </c>
      <c r="B51" s="63" t="s">
        <v>27</v>
      </c>
      <c r="C51" s="62">
        <v>2020</v>
      </c>
      <c r="D51" s="62">
        <v>132</v>
      </c>
      <c r="E51" s="62">
        <v>800</v>
      </c>
      <c r="F51" s="63" t="s">
        <v>59</v>
      </c>
      <c r="G51" s="63" t="s">
        <v>58</v>
      </c>
      <c r="H51" s="62">
        <v>100</v>
      </c>
      <c r="I51" s="62">
        <v>100</v>
      </c>
      <c r="J51" s="68">
        <v>2.4</v>
      </c>
      <c r="K51" s="62">
        <v>202200</v>
      </c>
      <c r="L51" s="65">
        <v>405.57798183724901</v>
      </c>
      <c r="M51" s="8">
        <f t="shared" si="0"/>
        <v>973.38715640939756</v>
      </c>
    </row>
    <row r="52" spans="1:13" x14ac:dyDescent="0.35">
      <c r="A52" s="62">
        <v>976944801</v>
      </c>
      <c r="B52" s="63" t="s">
        <v>27</v>
      </c>
      <c r="C52" s="62">
        <v>2020</v>
      </c>
      <c r="D52" s="62">
        <v>132</v>
      </c>
      <c r="E52" s="62">
        <v>1200</v>
      </c>
      <c r="F52" s="63" t="s">
        <v>59</v>
      </c>
      <c r="G52" s="63" t="s">
        <v>58</v>
      </c>
      <c r="H52" s="62">
        <v>100</v>
      </c>
      <c r="I52" s="62">
        <v>100</v>
      </c>
      <c r="J52" s="68">
        <v>53.46</v>
      </c>
      <c r="K52" s="62">
        <v>202300</v>
      </c>
      <c r="L52" s="65">
        <v>444.93578002097399</v>
      </c>
      <c r="M52" s="8">
        <f t="shared" si="0"/>
        <v>23786.266799921272</v>
      </c>
    </row>
    <row r="53" spans="1:13" x14ac:dyDescent="0.35">
      <c r="A53" s="62">
        <v>976944801</v>
      </c>
      <c r="B53" s="63" t="s">
        <v>27</v>
      </c>
      <c r="C53" s="62">
        <v>2020</v>
      </c>
      <c r="D53" s="62">
        <v>132</v>
      </c>
      <c r="E53" s="62">
        <v>2000</v>
      </c>
      <c r="F53" s="63" t="s">
        <v>59</v>
      </c>
      <c r="G53" s="63" t="s">
        <v>58</v>
      </c>
      <c r="H53" s="62">
        <v>100</v>
      </c>
      <c r="I53" s="62">
        <v>100</v>
      </c>
      <c r="J53" s="68">
        <v>0.15</v>
      </c>
      <c r="K53" s="62">
        <v>202500</v>
      </c>
      <c r="L53" s="65">
        <v>522.58533076367803</v>
      </c>
      <c r="M53" s="8">
        <f t="shared" si="0"/>
        <v>78.387799614551696</v>
      </c>
    </row>
    <row r="54" spans="1:13" x14ac:dyDescent="0.35">
      <c r="A54" s="62">
        <v>976894677</v>
      </c>
      <c r="B54" s="63" t="s">
        <v>61</v>
      </c>
      <c r="C54" s="62">
        <v>2020</v>
      </c>
      <c r="D54" s="62">
        <v>66</v>
      </c>
      <c r="E54" s="62">
        <v>400</v>
      </c>
      <c r="F54" s="63" t="s">
        <v>59</v>
      </c>
      <c r="G54" s="63" t="s">
        <v>58</v>
      </c>
      <c r="H54" s="62">
        <v>100</v>
      </c>
      <c r="I54" s="62">
        <v>100</v>
      </c>
      <c r="J54" s="68">
        <v>2.4</v>
      </c>
      <c r="K54" s="62">
        <v>201400</v>
      </c>
      <c r="L54" s="65">
        <v>214.093957297689</v>
      </c>
      <c r="M54" s="8">
        <f t="shared" si="0"/>
        <v>513.82549751445356</v>
      </c>
    </row>
    <row r="55" spans="1:13" x14ac:dyDescent="0.35">
      <c r="A55" s="62">
        <v>976894677</v>
      </c>
      <c r="B55" s="63" t="s">
        <v>61</v>
      </c>
      <c r="C55" s="62">
        <v>2020</v>
      </c>
      <c r="D55" s="62">
        <v>66</v>
      </c>
      <c r="E55" s="62">
        <v>1200</v>
      </c>
      <c r="F55" s="63" t="s">
        <v>59</v>
      </c>
      <c r="G55" s="63" t="s">
        <v>58</v>
      </c>
      <c r="H55" s="62">
        <v>100</v>
      </c>
      <c r="I55" s="62">
        <v>100</v>
      </c>
      <c r="J55" s="68">
        <v>0.63</v>
      </c>
      <c r="K55" s="62">
        <v>201700</v>
      </c>
      <c r="L55" s="65">
        <v>309.244844742373</v>
      </c>
      <c r="M55" s="8">
        <f t="shared" si="0"/>
        <v>194.82425218769498</v>
      </c>
    </row>
    <row r="56" spans="1:13" x14ac:dyDescent="0.35">
      <c r="A56" s="62">
        <v>923354204</v>
      </c>
      <c r="B56" s="63" t="s">
        <v>366</v>
      </c>
      <c r="C56" s="62">
        <v>2020</v>
      </c>
      <c r="D56" s="62">
        <v>66</v>
      </c>
      <c r="E56" s="62">
        <v>400</v>
      </c>
      <c r="F56" s="63" t="s">
        <v>59</v>
      </c>
      <c r="G56" s="63" t="s">
        <v>60</v>
      </c>
      <c r="H56" s="62">
        <v>100</v>
      </c>
      <c r="I56" s="62">
        <v>100</v>
      </c>
      <c r="J56" s="68">
        <v>0.92</v>
      </c>
      <c r="K56" s="62">
        <v>203600</v>
      </c>
      <c r="L56" s="65">
        <v>233.13948732987799</v>
      </c>
      <c r="M56" s="8">
        <f t="shared" si="0"/>
        <v>214.48832834348775</v>
      </c>
    </row>
    <row r="57" spans="1:13" x14ac:dyDescent="0.35">
      <c r="A57" s="62">
        <v>923354204</v>
      </c>
      <c r="B57" s="63" t="s">
        <v>366</v>
      </c>
      <c r="C57" s="62">
        <v>2020</v>
      </c>
      <c r="D57" s="62">
        <v>66</v>
      </c>
      <c r="E57" s="62">
        <v>400</v>
      </c>
      <c r="F57" s="63" t="s">
        <v>59</v>
      </c>
      <c r="G57" s="63" t="s">
        <v>58</v>
      </c>
      <c r="H57" s="62">
        <v>100</v>
      </c>
      <c r="I57" s="62">
        <v>100</v>
      </c>
      <c r="J57" s="68">
        <v>1.2170000000000001</v>
      </c>
      <c r="K57" s="62">
        <v>201400</v>
      </c>
      <c r="L57" s="65">
        <v>214.093957297689</v>
      </c>
      <c r="M57" s="8">
        <f t="shared" si="0"/>
        <v>260.55234603128753</v>
      </c>
    </row>
    <row r="58" spans="1:13" x14ac:dyDescent="0.35">
      <c r="A58" s="62">
        <v>923354204</v>
      </c>
      <c r="B58" s="63" t="s">
        <v>366</v>
      </c>
      <c r="C58" s="62">
        <v>2020</v>
      </c>
      <c r="D58" s="62">
        <v>66</v>
      </c>
      <c r="E58" s="62">
        <v>1200</v>
      </c>
      <c r="F58" s="63" t="s">
        <v>59</v>
      </c>
      <c r="G58" s="63" t="s">
        <v>58</v>
      </c>
      <c r="H58" s="62">
        <v>100</v>
      </c>
      <c r="I58" s="62">
        <v>100</v>
      </c>
      <c r="J58" s="68">
        <v>0.14499999999999999</v>
      </c>
      <c r="K58" s="62">
        <v>201700</v>
      </c>
      <c r="L58" s="65">
        <v>309.244844742373</v>
      </c>
      <c r="M58" s="8">
        <f t="shared" si="0"/>
        <v>44.840502487644081</v>
      </c>
    </row>
    <row r="59" spans="1:13" x14ac:dyDescent="0.35">
      <c r="A59" s="62">
        <v>923354204</v>
      </c>
      <c r="B59" s="63" t="s">
        <v>366</v>
      </c>
      <c r="C59" s="62">
        <v>2020</v>
      </c>
      <c r="D59" s="62">
        <v>132</v>
      </c>
      <c r="E59" s="62">
        <v>630</v>
      </c>
      <c r="F59" s="63" t="s">
        <v>59</v>
      </c>
      <c r="G59" s="63" t="s">
        <v>58</v>
      </c>
      <c r="H59" s="62">
        <v>100</v>
      </c>
      <c r="I59" s="62">
        <v>100</v>
      </c>
      <c r="J59" s="68">
        <v>6.49</v>
      </c>
      <c r="K59" s="62">
        <v>202100</v>
      </c>
      <c r="L59" s="65">
        <v>369.95892186353097</v>
      </c>
      <c r="M59" s="8">
        <f t="shared" si="0"/>
        <v>2401.0334028943162</v>
      </c>
    </row>
    <row r="60" spans="1:13" x14ac:dyDescent="0.35">
      <c r="A60" s="62">
        <v>923354204</v>
      </c>
      <c r="B60" s="63" t="s">
        <v>366</v>
      </c>
      <c r="C60" s="62">
        <v>2020</v>
      </c>
      <c r="D60" s="62">
        <v>132</v>
      </c>
      <c r="E60" s="62">
        <v>800</v>
      </c>
      <c r="F60" s="63" t="s">
        <v>59</v>
      </c>
      <c r="G60" s="63" t="s">
        <v>58</v>
      </c>
      <c r="H60" s="62">
        <v>100</v>
      </c>
      <c r="I60" s="62">
        <v>100</v>
      </c>
      <c r="J60" s="68">
        <v>1.3</v>
      </c>
      <c r="K60" s="62">
        <v>202200</v>
      </c>
      <c r="L60" s="65">
        <v>405.57798183724901</v>
      </c>
      <c r="M60" s="8">
        <f t="shared" si="0"/>
        <v>527.25137638842375</v>
      </c>
    </row>
    <row r="61" spans="1:13" x14ac:dyDescent="0.35">
      <c r="A61" s="62">
        <v>923354204</v>
      </c>
      <c r="B61" s="63" t="s">
        <v>366</v>
      </c>
      <c r="C61" s="62">
        <v>2020</v>
      </c>
      <c r="D61" s="62">
        <v>132</v>
      </c>
      <c r="E61" s="62">
        <v>1200</v>
      </c>
      <c r="F61" s="63" t="s">
        <v>59</v>
      </c>
      <c r="G61" s="63" t="s">
        <v>58</v>
      </c>
      <c r="H61" s="62">
        <v>100</v>
      </c>
      <c r="I61" s="62">
        <v>100</v>
      </c>
      <c r="J61" s="68">
        <v>0.2</v>
      </c>
      <c r="K61" s="62">
        <v>202300</v>
      </c>
      <c r="L61" s="65">
        <v>444.93578002097399</v>
      </c>
      <c r="M61" s="8">
        <f t="shared" si="0"/>
        <v>88.987156004194802</v>
      </c>
    </row>
    <row r="62" spans="1:13" x14ac:dyDescent="0.35">
      <c r="A62" s="62">
        <v>980489698</v>
      </c>
      <c r="B62" s="63" t="s">
        <v>367</v>
      </c>
      <c r="C62" s="62">
        <v>2020</v>
      </c>
      <c r="D62" s="62">
        <v>50</v>
      </c>
      <c r="E62" s="62">
        <v>400</v>
      </c>
      <c r="F62" s="63" t="s">
        <v>59</v>
      </c>
      <c r="G62" s="63" t="s">
        <v>60</v>
      </c>
      <c r="H62" s="62">
        <v>100</v>
      </c>
      <c r="I62" s="62">
        <v>100</v>
      </c>
      <c r="J62" s="68">
        <v>25.53</v>
      </c>
      <c r="K62" s="62">
        <v>203400</v>
      </c>
      <c r="L62" s="65">
        <v>252.89417165572701</v>
      </c>
      <c r="M62" s="8">
        <f t="shared" si="0"/>
        <v>6456.388202370711</v>
      </c>
    </row>
    <row r="63" spans="1:13" x14ac:dyDescent="0.35">
      <c r="A63" s="62">
        <v>980489698</v>
      </c>
      <c r="B63" s="63" t="s">
        <v>367</v>
      </c>
      <c r="C63" s="62">
        <v>2020</v>
      </c>
      <c r="D63" s="62">
        <v>50</v>
      </c>
      <c r="E63" s="62">
        <v>630</v>
      </c>
      <c r="F63" s="63" t="s">
        <v>59</v>
      </c>
      <c r="G63" s="63" t="s">
        <v>60</v>
      </c>
      <c r="H63" s="62">
        <v>100</v>
      </c>
      <c r="I63" s="62">
        <v>100</v>
      </c>
      <c r="J63" s="68">
        <v>2.93</v>
      </c>
      <c r="K63" s="62">
        <v>203500</v>
      </c>
      <c r="L63" s="65">
        <v>275.872254600475</v>
      </c>
      <c r="M63" s="8">
        <f t="shared" si="0"/>
        <v>808.30570597939175</v>
      </c>
    </row>
    <row r="64" spans="1:13" x14ac:dyDescent="0.35">
      <c r="A64" s="62">
        <v>980489698</v>
      </c>
      <c r="B64" s="63" t="s">
        <v>367</v>
      </c>
      <c r="C64" s="62">
        <v>2020</v>
      </c>
      <c r="D64" s="62">
        <v>66</v>
      </c>
      <c r="E64" s="62">
        <v>400</v>
      </c>
      <c r="F64" s="63" t="s">
        <v>59</v>
      </c>
      <c r="G64" s="63" t="s">
        <v>60</v>
      </c>
      <c r="H64" s="62">
        <v>100</v>
      </c>
      <c r="I64" s="62">
        <v>100</v>
      </c>
      <c r="J64" s="68">
        <v>22.55</v>
      </c>
      <c r="K64" s="62">
        <v>203600</v>
      </c>
      <c r="L64" s="65">
        <v>233.13948732987799</v>
      </c>
      <c r="M64" s="8">
        <f t="shared" si="0"/>
        <v>5257.2954392887486</v>
      </c>
    </row>
    <row r="65" spans="1:13" x14ac:dyDescent="0.35">
      <c r="A65" s="62">
        <v>980489698</v>
      </c>
      <c r="B65" s="63" t="s">
        <v>367</v>
      </c>
      <c r="C65" s="62">
        <v>2020</v>
      </c>
      <c r="D65" s="62">
        <v>66</v>
      </c>
      <c r="E65" s="62">
        <v>630</v>
      </c>
      <c r="F65" s="63" t="s">
        <v>59</v>
      </c>
      <c r="G65" s="63" t="s">
        <v>60</v>
      </c>
      <c r="H65" s="62">
        <v>100</v>
      </c>
      <c r="I65" s="62">
        <v>100</v>
      </c>
      <c r="J65" s="68">
        <v>2.69</v>
      </c>
      <c r="K65" s="62">
        <v>203700</v>
      </c>
      <c r="L65" s="65">
        <v>269.35472447762402</v>
      </c>
      <c r="M65" s="8">
        <f t="shared" ref="M65:M128" si="1">(J65*0.5*(H65/100+I65/100))*L65</f>
        <v>724.5642088448086</v>
      </c>
    </row>
    <row r="66" spans="1:13" x14ac:dyDescent="0.35">
      <c r="A66" s="62">
        <v>980489698</v>
      </c>
      <c r="B66" s="63" t="s">
        <v>367</v>
      </c>
      <c r="C66" s="62">
        <v>2020</v>
      </c>
      <c r="D66" s="62">
        <v>66</v>
      </c>
      <c r="E66" s="62">
        <v>1200</v>
      </c>
      <c r="F66" s="63" t="s">
        <v>59</v>
      </c>
      <c r="G66" s="63" t="s">
        <v>60</v>
      </c>
      <c r="H66" s="62">
        <v>100</v>
      </c>
      <c r="I66" s="62">
        <v>100</v>
      </c>
      <c r="J66" s="68">
        <v>1.45</v>
      </c>
      <c r="K66" s="62">
        <v>203900</v>
      </c>
      <c r="L66" s="65">
        <v>358.83182407117602</v>
      </c>
      <c r="M66" s="8">
        <f t="shared" si="1"/>
        <v>520.30614490320522</v>
      </c>
    </row>
    <row r="67" spans="1:13" x14ac:dyDescent="0.35">
      <c r="A67" s="62">
        <v>980489698</v>
      </c>
      <c r="B67" s="63" t="s">
        <v>367</v>
      </c>
      <c r="C67" s="62">
        <v>2020</v>
      </c>
      <c r="D67" s="62">
        <v>50</v>
      </c>
      <c r="E67" s="62">
        <v>400</v>
      </c>
      <c r="F67" s="63" t="s">
        <v>59</v>
      </c>
      <c r="G67" s="63" t="s">
        <v>58</v>
      </c>
      <c r="H67" s="62">
        <v>100</v>
      </c>
      <c r="I67" s="62">
        <v>100</v>
      </c>
      <c r="J67" s="68">
        <v>8.32</v>
      </c>
      <c r="K67" s="62">
        <v>201200</v>
      </c>
      <c r="L67" s="65">
        <v>168.87543435233101</v>
      </c>
      <c r="M67" s="8">
        <f t="shared" si="1"/>
        <v>1405.0436138113942</v>
      </c>
    </row>
    <row r="68" spans="1:13" x14ac:dyDescent="0.35">
      <c r="A68" s="62">
        <v>980489698</v>
      </c>
      <c r="B68" s="63" t="s">
        <v>367</v>
      </c>
      <c r="C68" s="62">
        <v>2020</v>
      </c>
      <c r="D68" s="62">
        <v>50</v>
      </c>
      <c r="E68" s="62">
        <v>630</v>
      </c>
      <c r="F68" s="63" t="s">
        <v>59</v>
      </c>
      <c r="G68" s="63" t="s">
        <v>58</v>
      </c>
      <c r="H68" s="62">
        <v>100</v>
      </c>
      <c r="I68" s="62">
        <v>100</v>
      </c>
      <c r="J68" s="68">
        <v>54.24</v>
      </c>
      <c r="K68" s="62">
        <v>201300</v>
      </c>
      <c r="L68" s="65">
        <v>192.368856888187</v>
      </c>
      <c r="M68" s="8">
        <f t="shared" si="1"/>
        <v>10434.086797615264</v>
      </c>
    </row>
    <row r="69" spans="1:13" x14ac:dyDescent="0.35">
      <c r="A69" s="62">
        <v>980489698</v>
      </c>
      <c r="B69" s="63" t="s">
        <v>367</v>
      </c>
      <c r="C69" s="62">
        <v>2020</v>
      </c>
      <c r="D69" s="62">
        <v>66</v>
      </c>
      <c r="E69" s="62">
        <v>400</v>
      </c>
      <c r="F69" s="63" t="s">
        <v>59</v>
      </c>
      <c r="G69" s="63" t="s">
        <v>58</v>
      </c>
      <c r="H69" s="62">
        <v>100</v>
      </c>
      <c r="I69" s="62">
        <v>100</v>
      </c>
      <c r="J69" s="68">
        <v>18.253</v>
      </c>
      <c r="K69" s="62">
        <v>201400</v>
      </c>
      <c r="L69" s="65">
        <v>214.093957297689</v>
      </c>
      <c r="M69" s="8">
        <f t="shared" si="1"/>
        <v>3907.8570025547174</v>
      </c>
    </row>
    <row r="70" spans="1:13" x14ac:dyDescent="0.35">
      <c r="A70" s="62">
        <v>980489698</v>
      </c>
      <c r="B70" s="63" t="s">
        <v>367</v>
      </c>
      <c r="C70" s="62">
        <v>2020</v>
      </c>
      <c r="D70" s="62">
        <v>66</v>
      </c>
      <c r="E70" s="62">
        <v>630</v>
      </c>
      <c r="F70" s="63" t="s">
        <v>59</v>
      </c>
      <c r="G70" s="63" t="s">
        <v>58</v>
      </c>
      <c r="H70" s="62">
        <v>100</v>
      </c>
      <c r="I70" s="62">
        <v>100</v>
      </c>
      <c r="J70" s="68">
        <v>13.71</v>
      </c>
      <c r="K70" s="62">
        <v>201500</v>
      </c>
      <c r="L70" s="65">
        <v>244.408050892342</v>
      </c>
      <c r="M70" s="8">
        <f t="shared" si="1"/>
        <v>3350.8343777340092</v>
      </c>
    </row>
    <row r="71" spans="1:13" x14ac:dyDescent="0.35">
      <c r="A71" s="62">
        <v>980489698</v>
      </c>
      <c r="B71" s="63" t="s">
        <v>367</v>
      </c>
      <c r="C71" s="62">
        <v>2020</v>
      </c>
      <c r="D71" s="62">
        <v>66</v>
      </c>
      <c r="E71" s="62">
        <v>800</v>
      </c>
      <c r="F71" s="63" t="s">
        <v>59</v>
      </c>
      <c r="G71" s="63" t="s">
        <v>58</v>
      </c>
      <c r="H71" s="62">
        <v>100</v>
      </c>
      <c r="I71" s="62">
        <v>100</v>
      </c>
      <c r="J71" s="68">
        <v>6.73</v>
      </c>
      <c r="K71" s="62">
        <v>201600</v>
      </c>
      <c r="L71" s="65">
        <v>267.64885598157599</v>
      </c>
      <c r="M71" s="8">
        <f t="shared" si="1"/>
        <v>1801.2768007560064</v>
      </c>
    </row>
    <row r="72" spans="1:13" x14ac:dyDescent="0.35">
      <c r="A72" s="62">
        <v>980489698</v>
      </c>
      <c r="B72" s="63" t="s">
        <v>367</v>
      </c>
      <c r="C72" s="62">
        <v>2020</v>
      </c>
      <c r="D72" s="62">
        <v>66</v>
      </c>
      <c r="E72" s="62">
        <v>1200</v>
      </c>
      <c r="F72" s="63" t="s">
        <v>59</v>
      </c>
      <c r="G72" s="63" t="s">
        <v>58</v>
      </c>
      <c r="H72" s="62">
        <v>100</v>
      </c>
      <c r="I72" s="62">
        <v>100</v>
      </c>
      <c r="J72" s="68">
        <v>60.863999999999997</v>
      </c>
      <c r="K72" s="62">
        <v>201700</v>
      </c>
      <c r="L72" s="65">
        <v>309.244844742373</v>
      </c>
      <c r="M72" s="8">
        <f t="shared" si="1"/>
        <v>18821.87823039979</v>
      </c>
    </row>
    <row r="73" spans="1:13" x14ac:dyDescent="0.35">
      <c r="A73" s="62">
        <v>980489698</v>
      </c>
      <c r="B73" s="63" t="s">
        <v>367</v>
      </c>
      <c r="C73" s="62">
        <v>2020</v>
      </c>
      <c r="D73" s="62">
        <v>66</v>
      </c>
      <c r="E73" s="62">
        <v>1600</v>
      </c>
      <c r="F73" s="63" t="s">
        <v>59</v>
      </c>
      <c r="G73" s="63" t="s">
        <v>58</v>
      </c>
      <c r="H73" s="62">
        <v>100</v>
      </c>
      <c r="I73" s="62">
        <v>100</v>
      </c>
      <c r="J73" s="68">
        <v>26.38</v>
      </c>
      <c r="K73" s="62">
        <v>201800</v>
      </c>
      <c r="L73" s="65">
        <v>359.75317701999802</v>
      </c>
      <c r="M73" s="8">
        <f t="shared" si="1"/>
        <v>9490.2888097875475</v>
      </c>
    </row>
    <row r="74" spans="1:13" x14ac:dyDescent="0.35">
      <c r="A74" s="62">
        <v>980489698</v>
      </c>
      <c r="B74" s="63" t="s">
        <v>367</v>
      </c>
      <c r="C74" s="62">
        <v>2020</v>
      </c>
      <c r="D74" s="62">
        <v>66</v>
      </c>
      <c r="E74" s="62">
        <v>2000</v>
      </c>
      <c r="F74" s="63" t="s">
        <v>59</v>
      </c>
      <c r="G74" s="63" t="s">
        <v>58</v>
      </c>
      <c r="H74" s="62">
        <v>100</v>
      </c>
      <c r="I74" s="62">
        <v>100</v>
      </c>
      <c r="J74" s="68">
        <v>1.619</v>
      </c>
      <c r="K74" s="62">
        <v>201900</v>
      </c>
      <c r="L74" s="65">
        <v>375.76912313584</v>
      </c>
      <c r="M74" s="8">
        <f t="shared" si="1"/>
        <v>608.37021035692499</v>
      </c>
    </row>
    <row r="75" spans="1:13" x14ac:dyDescent="0.35">
      <c r="A75" s="62">
        <v>980489698</v>
      </c>
      <c r="B75" s="63" t="s">
        <v>367</v>
      </c>
      <c r="C75" s="62">
        <v>2020</v>
      </c>
      <c r="D75" s="62">
        <v>132</v>
      </c>
      <c r="E75" s="62">
        <v>400</v>
      </c>
      <c r="F75" s="63" t="s">
        <v>59</v>
      </c>
      <c r="G75" s="63" t="s">
        <v>58</v>
      </c>
      <c r="H75" s="62">
        <v>100</v>
      </c>
      <c r="I75" s="62">
        <v>100</v>
      </c>
      <c r="J75" s="68">
        <v>4.2699999999999996</v>
      </c>
      <c r="K75" s="62">
        <v>202000</v>
      </c>
      <c r="L75" s="65">
        <v>355.55972740607098</v>
      </c>
      <c r="M75" s="8">
        <f t="shared" si="1"/>
        <v>1518.2400360239228</v>
      </c>
    </row>
    <row r="76" spans="1:13" x14ac:dyDescent="0.35">
      <c r="A76" s="62">
        <v>980489698</v>
      </c>
      <c r="B76" s="63" t="s">
        <v>367</v>
      </c>
      <c r="C76" s="62">
        <v>2020</v>
      </c>
      <c r="D76" s="62">
        <v>132</v>
      </c>
      <c r="E76" s="62">
        <v>630</v>
      </c>
      <c r="F76" s="63" t="s">
        <v>59</v>
      </c>
      <c r="G76" s="63" t="s">
        <v>58</v>
      </c>
      <c r="H76" s="62">
        <v>100</v>
      </c>
      <c r="I76" s="62">
        <v>100</v>
      </c>
      <c r="J76" s="68">
        <v>1.58</v>
      </c>
      <c r="K76" s="62">
        <v>202100</v>
      </c>
      <c r="L76" s="65">
        <v>369.95892186353097</v>
      </c>
      <c r="M76" s="8">
        <f t="shared" si="1"/>
        <v>584.53509654437892</v>
      </c>
    </row>
    <row r="77" spans="1:13" x14ac:dyDescent="0.35">
      <c r="A77" s="62">
        <v>980489698</v>
      </c>
      <c r="B77" s="63" t="s">
        <v>367</v>
      </c>
      <c r="C77" s="62">
        <v>2020</v>
      </c>
      <c r="D77" s="62">
        <v>132</v>
      </c>
      <c r="E77" s="62">
        <v>800</v>
      </c>
      <c r="F77" s="63" t="s">
        <v>59</v>
      </c>
      <c r="G77" s="63" t="s">
        <v>58</v>
      </c>
      <c r="H77" s="62">
        <v>100</v>
      </c>
      <c r="I77" s="62">
        <v>100</v>
      </c>
      <c r="J77" s="68">
        <v>7.87</v>
      </c>
      <c r="K77" s="62">
        <v>202200</v>
      </c>
      <c r="L77" s="65">
        <v>405.57798183724901</v>
      </c>
      <c r="M77" s="8">
        <f t="shared" si="1"/>
        <v>3191.8987170591499</v>
      </c>
    </row>
    <row r="78" spans="1:13" x14ac:dyDescent="0.35">
      <c r="A78" s="62">
        <v>980489698</v>
      </c>
      <c r="B78" s="63" t="s">
        <v>367</v>
      </c>
      <c r="C78" s="62">
        <v>2020</v>
      </c>
      <c r="D78" s="62">
        <v>132</v>
      </c>
      <c r="E78" s="62">
        <v>1200</v>
      </c>
      <c r="F78" s="63" t="s">
        <v>59</v>
      </c>
      <c r="G78" s="63" t="s">
        <v>58</v>
      </c>
      <c r="H78" s="62">
        <v>100</v>
      </c>
      <c r="I78" s="62">
        <v>100</v>
      </c>
      <c r="J78" s="68">
        <v>52.725000000000001</v>
      </c>
      <c r="K78" s="62">
        <v>202300</v>
      </c>
      <c r="L78" s="65">
        <v>444.93578002097399</v>
      </c>
      <c r="M78" s="8">
        <f t="shared" si="1"/>
        <v>23459.239001605856</v>
      </c>
    </row>
    <row r="79" spans="1:13" x14ac:dyDescent="0.35">
      <c r="A79" s="62">
        <v>980489698</v>
      </c>
      <c r="B79" s="63" t="s">
        <v>367</v>
      </c>
      <c r="C79" s="62">
        <v>2020</v>
      </c>
      <c r="D79" s="62">
        <v>132</v>
      </c>
      <c r="E79" s="62">
        <v>1600</v>
      </c>
      <c r="F79" s="63" t="s">
        <v>59</v>
      </c>
      <c r="G79" s="63" t="s">
        <v>58</v>
      </c>
      <c r="H79" s="62">
        <v>100</v>
      </c>
      <c r="I79" s="62">
        <v>100</v>
      </c>
      <c r="J79" s="68">
        <v>78.66</v>
      </c>
      <c r="K79" s="62">
        <v>202400</v>
      </c>
      <c r="L79" s="65">
        <v>496.87392704647999</v>
      </c>
      <c r="M79" s="8">
        <f t="shared" si="1"/>
        <v>39084.103101476117</v>
      </c>
    </row>
    <row r="80" spans="1:13" x14ac:dyDescent="0.35">
      <c r="A80" s="62">
        <v>980489698</v>
      </c>
      <c r="B80" s="63" t="s">
        <v>367</v>
      </c>
      <c r="C80" s="62">
        <v>2020</v>
      </c>
      <c r="D80" s="62">
        <v>132</v>
      </c>
      <c r="E80" s="62">
        <v>2000</v>
      </c>
      <c r="F80" s="63" t="s">
        <v>59</v>
      </c>
      <c r="G80" s="63" t="s">
        <v>58</v>
      </c>
      <c r="H80" s="62">
        <v>100</v>
      </c>
      <c r="I80" s="62">
        <v>100</v>
      </c>
      <c r="J80" s="68">
        <v>2.57</v>
      </c>
      <c r="K80" s="62">
        <v>202500</v>
      </c>
      <c r="L80" s="65">
        <v>522.58533076367803</v>
      </c>
      <c r="M80" s="8">
        <f t="shared" si="1"/>
        <v>1343.0443000626524</v>
      </c>
    </row>
    <row r="81" spans="1:13" x14ac:dyDescent="0.35">
      <c r="A81" s="62">
        <v>918312730</v>
      </c>
      <c r="B81" s="63" t="s">
        <v>368</v>
      </c>
      <c r="C81" s="62">
        <v>2020</v>
      </c>
      <c r="D81" s="62">
        <v>50</v>
      </c>
      <c r="E81" s="62">
        <v>400</v>
      </c>
      <c r="F81" s="63" t="s">
        <v>59</v>
      </c>
      <c r="G81" s="63" t="s">
        <v>58</v>
      </c>
      <c r="H81" s="62">
        <v>100</v>
      </c>
      <c r="I81" s="62">
        <v>100</v>
      </c>
      <c r="J81" s="68">
        <v>0.85</v>
      </c>
      <c r="K81" s="62">
        <v>201200</v>
      </c>
      <c r="L81" s="65">
        <v>168.87543435233101</v>
      </c>
      <c r="M81" s="8">
        <f t="shared" si="1"/>
        <v>143.54411919948134</v>
      </c>
    </row>
    <row r="82" spans="1:13" x14ac:dyDescent="0.35">
      <c r="A82" s="62">
        <v>918312730</v>
      </c>
      <c r="B82" s="63" t="s">
        <v>368</v>
      </c>
      <c r="C82" s="62">
        <v>2020</v>
      </c>
      <c r="D82" s="62">
        <v>50</v>
      </c>
      <c r="E82" s="62">
        <v>630</v>
      </c>
      <c r="F82" s="63" t="s">
        <v>59</v>
      </c>
      <c r="G82" s="63" t="s">
        <v>58</v>
      </c>
      <c r="H82" s="62">
        <v>100</v>
      </c>
      <c r="I82" s="62">
        <v>100</v>
      </c>
      <c r="J82" s="68">
        <v>1.0620000000000001</v>
      </c>
      <c r="K82" s="62">
        <v>201300</v>
      </c>
      <c r="L82" s="65">
        <v>192.368856888187</v>
      </c>
      <c r="M82" s="8">
        <f t="shared" si="1"/>
        <v>204.29572601525462</v>
      </c>
    </row>
    <row r="83" spans="1:13" x14ac:dyDescent="0.35">
      <c r="A83" s="62">
        <v>966731508</v>
      </c>
      <c r="B83" s="63" t="s">
        <v>410</v>
      </c>
      <c r="C83" s="62">
        <v>2020</v>
      </c>
      <c r="D83" s="62">
        <v>132</v>
      </c>
      <c r="E83" s="62">
        <v>400</v>
      </c>
      <c r="F83" s="63" t="s">
        <v>59</v>
      </c>
      <c r="G83" s="63" t="s">
        <v>58</v>
      </c>
      <c r="H83" s="62">
        <v>100</v>
      </c>
      <c r="I83" s="62">
        <v>100</v>
      </c>
      <c r="J83" s="68">
        <v>2</v>
      </c>
      <c r="K83" s="62">
        <v>202000</v>
      </c>
      <c r="L83" s="65">
        <v>355.55972740607098</v>
      </c>
      <c r="M83" s="8">
        <f t="shared" si="1"/>
        <v>711.11945481214195</v>
      </c>
    </row>
    <row r="84" spans="1:13" x14ac:dyDescent="0.35">
      <c r="A84" s="62">
        <v>982677386</v>
      </c>
      <c r="B84" s="63" t="s">
        <v>62</v>
      </c>
      <c r="C84" s="62">
        <v>2020</v>
      </c>
      <c r="D84" s="62">
        <v>24</v>
      </c>
      <c r="E84" s="62">
        <v>400</v>
      </c>
      <c r="F84" s="63" t="s">
        <v>57</v>
      </c>
      <c r="G84" s="63" t="s">
        <v>58</v>
      </c>
      <c r="H84" s="62">
        <v>100</v>
      </c>
      <c r="I84" s="62">
        <v>100</v>
      </c>
      <c r="J84" s="68">
        <v>0.06</v>
      </c>
      <c r="K84" s="62">
        <v>200400</v>
      </c>
      <c r="L84" s="65">
        <v>67.626361746188905</v>
      </c>
      <c r="M84" s="8">
        <f t="shared" si="1"/>
        <v>4.0575817047713345</v>
      </c>
    </row>
    <row r="85" spans="1:13" x14ac:dyDescent="0.35">
      <c r="A85" s="62">
        <v>981915550</v>
      </c>
      <c r="B85" s="63" t="s">
        <v>369</v>
      </c>
      <c r="C85" s="62">
        <v>2020</v>
      </c>
      <c r="D85" s="62">
        <v>24</v>
      </c>
      <c r="E85" s="62">
        <v>50</v>
      </c>
      <c r="F85" s="63" t="s">
        <v>57</v>
      </c>
      <c r="G85" s="63" t="s">
        <v>58</v>
      </c>
      <c r="H85" s="62">
        <v>100</v>
      </c>
      <c r="I85" s="62">
        <v>100</v>
      </c>
      <c r="J85" s="68">
        <v>0.13</v>
      </c>
      <c r="K85" s="62">
        <v>200000</v>
      </c>
      <c r="L85" s="65">
        <v>32.158872240444502</v>
      </c>
      <c r="M85" s="8">
        <f t="shared" si="1"/>
        <v>4.1806533912577857</v>
      </c>
    </row>
    <row r="86" spans="1:13" x14ac:dyDescent="0.35">
      <c r="A86" s="62">
        <v>981915550</v>
      </c>
      <c r="B86" s="63" t="s">
        <v>369</v>
      </c>
      <c r="C86" s="62">
        <v>2020</v>
      </c>
      <c r="D86" s="62">
        <v>24</v>
      </c>
      <c r="E86" s="62">
        <v>150</v>
      </c>
      <c r="F86" s="63" t="s">
        <v>57</v>
      </c>
      <c r="G86" s="63" t="s">
        <v>58</v>
      </c>
      <c r="H86" s="62">
        <v>100</v>
      </c>
      <c r="I86" s="62">
        <v>100</v>
      </c>
      <c r="J86" s="68">
        <v>0.2</v>
      </c>
      <c r="K86" s="62">
        <v>200200</v>
      </c>
      <c r="L86" s="65">
        <v>43.6782278064127</v>
      </c>
      <c r="M86" s="8">
        <f t="shared" si="1"/>
        <v>8.7356455612825403</v>
      </c>
    </row>
    <row r="87" spans="1:13" x14ac:dyDescent="0.35">
      <c r="A87" s="62">
        <v>981915550</v>
      </c>
      <c r="B87" s="63" t="s">
        <v>369</v>
      </c>
      <c r="C87" s="62">
        <v>2020</v>
      </c>
      <c r="D87" s="62">
        <v>66</v>
      </c>
      <c r="E87" s="62">
        <v>400</v>
      </c>
      <c r="F87" s="63" t="s">
        <v>59</v>
      </c>
      <c r="G87" s="63" t="s">
        <v>60</v>
      </c>
      <c r="H87" s="62">
        <v>100</v>
      </c>
      <c r="I87" s="62">
        <v>100</v>
      </c>
      <c r="J87" s="68">
        <v>5.492</v>
      </c>
      <c r="K87" s="62">
        <v>203600</v>
      </c>
      <c r="L87" s="65">
        <v>233.13948732987799</v>
      </c>
      <c r="M87" s="8">
        <f t="shared" si="1"/>
        <v>1280.4020644156899</v>
      </c>
    </row>
    <row r="88" spans="1:13" x14ac:dyDescent="0.35">
      <c r="A88" s="62">
        <v>981915550</v>
      </c>
      <c r="B88" s="63" t="s">
        <v>369</v>
      </c>
      <c r="C88" s="62">
        <v>2020</v>
      </c>
      <c r="D88" s="62">
        <v>24</v>
      </c>
      <c r="E88" s="62">
        <v>150</v>
      </c>
      <c r="F88" s="63" t="s">
        <v>59</v>
      </c>
      <c r="G88" s="63" t="s">
        <v>58</v>
      </c>
      <c r="H88" s="62">
        <v>100</v>
      </c>
      <c r="I88" s="62">
        <v>100</v>
      </c>
      <c r="J88" s="68">
        <v>0.157</v>
      </c>
      <c r="K88" s="62">
        <v>200700</v>
      </c>
      <c r="L88" s="65">
        <v>47.0279351486219</v>
      </c>
      <c r="M88" s="8">
        <f t="shared" si="1"/>
        <v>7.3833858183336387</v>
      </c>
    </row>
    <row r="89" spans="1:13" x14ac:dyDescent="0.35">
      <c r="A89" s="62">
        <v>981915550</v>
      </c>
      <c r="B89" s="63" t="s">
        <v>369</v>
      </c>
      <c r="C89" s="62">
        <v>2020</v>
      </c>
      <c r="D89" s="62">
        <v>24</v>
      </c>
      <c r="E89" s="62">
        <v>400</v>
      </c>
      <c r="F89" s="63" t="s">
        <v>59</v>
      </c>
      <c r="G89" s="63" t="s">
        <v>58</v>
      </c>
      <c r="H89" s="62">
        <v>100</v>
      </c>
      <c r="I89" s="62">
        <v>100</v>
      </c>
      <c r="J89" s="68">
        <v>1.145</v>
      </c>
      <c r="K89" s="62">
        <v>200900</v>
      </c>
      <c r="L89" s="65">
        <v>73.8053844905657</v>
      </c>
      <c r="M89" s="8">
        <f t="shared" si="1"/>
        <v>84.507165241697734</v>
      </c>
    </row>
    <row r="90" spans="1:13" x14ac:dyDescent="0.35">
      <c r="A90" s="62">
        <v>981915550</v>
      </c>
      <c r="B90" s="63" t="s">
        <v>369</v>
      </c>
      <c r="C90" s="62">
        <v>2020</v>
      </c>
      <c r="D90" s="62">
        <v>66</v>
      </c>
      <c r="E90" s="62">
        <v>400</v>
      </c>
      <c r="F90" s="63" t="s">
        <v>59</v>
      </c>
      <c r="G90" s="63" t="s">
        <v>58</v>
      </c>
      <c r="H90" s="62">
        <v>100</v>
      </c>
      <c r="I90" s="62">
        <v>100</v>
      </c>
      <c r="J90" s="68">
        <v>1.698</v>
      </c>
      <c r="K90" s="62">
        <v>201400</v>
      </c>
      <c r="L90" s="65">
        <v>214.093957297689</v>
      </c>
      <c r="M90" s="8">
        <f t="shared" si="1"/>
        <v>363.53153949147594</v>
      </c>
    </row>
    <row r="91" spans="1:13" x14ac:dyDescent="0.35">
      <c r="A91" s="62">
        <v>981915550</v>
      </c>
      <c r="B91" s="63" t="s">
        <v>369</v>
      </c>
      <c r="C91" s="62">
        <v>2020</v>
      </c>
      <c r="D91" s="62">
        <v>66</v>
      </c>
      <c r="E91" s="62">
        <v>630</v>
      </c>
      <c r="F91" s="63" t="s">
        <v>59</v>
      </c>
      <c r="G91" s="63" t="s">
        <v>58</v>
      </c>
      <c r="H91" s="62">
        <v>100</v>
      </c>
      <c r="I91" s="62">
        <v>100</v>
      </c>
      <c r="J91" s="68">
        <v>6.601</v>
      </c>
      <c r="K91" s="62">
        <v>201500</v>
      </c>
      <c r="L91" s="65">
        <v>244.408050892342</v>
      </c>
      <c r="M91" s="8">
        <f t="shared" si="1"/>
        <v>1613.3375439403496</v>
      </c>
    </row>
    <row r="92" spans="1:13" x14ac:dyDescent="0.35">
      <c r="A92" s="62">
        <v>981915550</v>
      </c>
      <c r="B92" s="63" t="s">
        <v>369</v>
      </c>
      <c r="C92" s="62">
        <v>2020</v>
      </c>
      <c r="D92" s="62">
        <v>66</v>
      </c>
      <c r="E92" s="62">
        <v>800</v>
      </c>
      <c r="F92" s="63" t="s">
        <v>59</v>
      </c>
      <c r="G92" s="63" t="s">
        <v>58</v>
      </c>
      <c r="H92" s="62">
        <v>100</v>
      </c>
      <c r="I92" s="62">
        <v>100</v>
      </c>
      <c r="J92" s="68">
        <v>0.19800000000000001</v>
      </c>
      <c r="K92" s="62">
        <v>201600</v>
      </c>
      <c r="L92" s="65">
        <v>267.64885598157599</v>
      </c>
      <c r="M92" s="8">
        <f t="shared" si="1"/>
        <v>52.994473484352049</v>
      </c>
    </row>
    <row r="93" spans="1:13" x14ac:dyDescent="0.35">
      <c r="A93" s="62">
        <v>981915550</v>
      </c>
      <c r="B93" s="63" t="s">
        <v>369</v>
      </c>
      <c r="C93" s="62">
        <v>2020</v>
      </c>
      <c r="D93" s="62">
        <v>66</v>
      </c>
      <c r="E93" s="62">
        <v>1200</v>
      </c>
      <c r="F93" s="63" t="s">
        <v>59</v>
      </c>
      <c r="G93" s="63" t="s">
        <v>58</v>
      </c>
      <c r="H93" s="62">
        <v>100</v>
      </c>
      <c r="I93" s="62">
        <v>100</v>
      </c>
      <c r="J93" s="68">
        <v>14.27</v>
      </c>
      <c r="K93" s="62">
        <v>201700</v>
      </c>
      <c r="L93" s="65">
        <v>309.244844742373</v>
      </c>
      <c r="M93" s="8">
        <f t="shared" si="1"/>
        <v>4412.9239344736625</v>
      </c>
    </row>
    <row r="94" spans="1:13" x14ac:dyDescent="0.35">
      <c r="A94" s="62">
        <v>981915550</v>
      </c>
      <c r="B94" s="63" t="s">
        <v>369</v>
      </c>
      <c r="C94" s="62">
        <v>2020</v>
      </c>
      <c r="D94" s="62">
        <v>66</v>
      </c>
      <c r="E94" s="62">
        <v>1600</v>
      </c>
      <c r="F94" s="63" t="s">
        <v>59</v>
      </c>
      <c r="G94" s="63" t="s">
        <v>58</v>
      </c>
      <c r="H94" s="62">
        <v>100</v>
      </c>
      <c r="I94" s="62">
        <v>100</v>
      </c>
      <c r="J94" s="68">
        <v>0.94</v>
      </c>
      <c r="K94" s="62">
        <v>201800</v>
      </c>
      <c r="L94" s="65">
        <v>359.75317701999802</v>
      </c>
      <c r="M94" s="8">
        <f t="shared" si="1"/>
        <v>338.16798639879812</v>
      </c>
    </row>
    <row r="95" spans="1:13" x14ac:dyDescent="0.35">
      <c r="A95" s="62">
        <v>981915550</v>
      </c>
      <c r="B95" s="63" t="s">
        <v>369</v>
      </c>
      <c r="C95" s="62">
        <v>2020</v>
      </c>
      <c r="D95" s="62">
        <v>66</v>
      </c>
      <c r="E95" s="62">
        <v>2000</v>
      </c>
      <c r="F95" s="63" t="s">
        <v>59</v>
      </c>
      <c r="G95" s="63" t="s">
        <v>58</v>
      </c>
      <c r="H95" s="62">
        <v>100</v>
      </c>
      <c r="I95" s="62">
        <v>100</v>
      </c>
      <c r="J95" s="68">
        <v>3.03</v>
      </c>
      <c r="K95" s="62">
        <v>201900</v>
      </c>
      <c r="L95" s="65">
        <v>375.76912313584</v>
      </c>
      <c r="M95" s="8">
        <f t="shared" si="1"/>
        <v>1138.5804431015952</v>
      </c>
    </row>
    <row r="96" spans="1:13" x14ac:dyDescent="0.35">
      <c r="A96" s="62">
        <v>981915550</v>
      </c>
      <c r="B96" s="63" t="s">
        <v>369</v>
      </c>
      <c r="C96" s="62">
        <v>2020</v>
      </c>
      <c r="D96" s="62">
        <v>132</v>
      </c>
      <c r="E96" s="62">
        <v>400</v>
      </c>
      <c r="F96" s="63" t="s">
        <v>59</v>
      </c>
      <c r="G96" s="63" t="s">
        <v>58</v>
      </c>
      <c r="H96" s="62">
        <v>100</v>
      </c>
      <c r="I96" s="62">
        <v>100</v>
      </c>
      <c r="J96" s="68">
        <v>1.3440000000000001</v>
      </c>
      <c r="K96" s="62">
        <v>202000</v>
      </c>
      <c r="L96" s="65">
        <v>355.55972740607098</v>
      </c>
      <c r="M96" s="8">
        <f t="shared" si="1"/>
        <v>477.87227363375945</v>
      </c>
    </row>
    <row r="97" spans="1:13" x14ac:dyDescent="0.35">
      <c r="A97" s="62">
        <v>981915550</v>
      </c>
      <c r="B97" s="63" t="s">
        <v>369</v>
      </c>
      <c r="C97" s="62">
        <v>2020</v>
      </c>
      <c r="D97" s="62">
        <v>132</v>
      </c>
      <c r="E97" s="62">
        <v>630</v>
      </c>
      <c r="F97" s="63" t="s">
        <v>59</v>
      </c>
      <c r="G97" s="63" t="s">
        <v>58</v>
      </c>
      <c r="H97" s="62">
        <v>100</v>
      </c>
      <c r="I97" s="62">
        <v>100</v>
      </c>
      <c r="J97" s="68">
        <v>0.57099999999999995</v>
      </c>
      <c r="K97" s="62">
        <v>202100</v>
      </c>
      <c r="L97" s="65">
        <v>369.95892186353097</v>
      </c>
      <c r="M97" s="8">
        <f t="shared" si="1"/>
        <v>211.24654438407617</v>
      </c>
    </row>
    <row r="98" spans="1:13" x14ac:dyDescent="0.35">
      <c r="A98" s="62">
        <v>981915550</v>
      </c>
      <c r="B98" s="63" t="s">
        <v>369</v>
      </c>
      <c r="C98" s="62">
        <v>2020</v>
      </c>
      <c r="D98" s="62">
        <v>132</v>
      </c>
      <c r="E98" s="62">
        <v>1600</v>
      </c>
      <c r="F98" s="63" t="s">
        <v>59</v>
      </c>
      <c r="G98" s="63" t="s">
        <v>58</v>
      </c>
      <c r="H98" s="62">
        <v>100</v>
      </c>
      <c r="I98" s="62">
        <v>100</v>
      </c>
      <c r="J98" s="68">
        <v>0.81699999999999995</v>
      </c>
      <c r="K98" s="62">
        <v>202400</v>
      </c>
      <c r="L98" s="65">
        <v>496.87392704647999</v>
      </c>
      <c r="M98" s="8">
        <f t="shared" si="1"/>
        <v>405.94599839697412</v>
      </c>
    </row>
    <row r="99" spans="1:13" x14ac:dyDescent="0.35">
      <c r="A99" s="62">
        <v>916319908</v>
      </c>
      <c r="B99" s="63" t="s">
        <v>370</v>
      </c>
      <c r="C99" s="62">
        <v>2020</v>
      </c>
      <c r="D99" s="62">
        <v>66</v>
      </c>
      <c r="E99" s="62">
        <v>630</v>
      </c>
      <c r="F99" s="63" t="s">
        <v>59</v>
      </c>
      <c r="G99" s="63" t="s">
        <v>58</v>
      </c>
      <c r="H99" s="62">
        <v>100</v>
      </c>
      <c r="I99" s="62">
        <v>100</v>
      </c>
      <c r="J99" s="68">
        <v>6.899</v>
      </c>
      <c r="K99" s="62">
        <v>201500</v>
      </c>
      <c r="L99" s="65">
        <v>244.408050892342</v>
      </c>
      <c r="M99" s="8">
        <f t="shared" si="1"/>
        <v>1686.1711431062674</v>
      </c>
    </row>
    <row r="100" spans="1:13" x14ac:dyDescent="0.35">
      <c r="A100" s="62">
        <v>916319908</v>
      </c>
      <c r="B100" s="63" t="s">
        <v>370</v>
      </c>
      <c r="C100" s="62">
        <v>2020</v>
      </c>
      <c r="D100" s="62">
        <v>66</v>
      </c>
      <c r="E100" s="62">
        <v>1200</v>
      </c>
      <c r="F100" s="63" t="s">
        <v>59</v>
      </c>
      <c r="G100" s="63" t="s">
        <v>58</v>
      </c>
      <c r="H100" s="62">
        <v>100</v>
      </c>
      <c r="I100" s="62">
        <v>100</v>
      </c>
      <c r="J100" s="68">
        <v>1.087</v>
      </c>
      <c r="K100" s="62">
        <v>201700</v>
      </c>
      <c r="L100" s="65">
        <v>309.244844742373</v>
      </c>
      <c r="M100" s="8">
        <f t="shared" si="1"/>
        <v>336.14914623495946</v>
      </c>
    </row>
    <row r="101" spans="1:13" x14ac:dyDescent="0.35">
      <c r="A101" s="62">
        <v>971589752</v>
      </c>
      <c r="B101" s="63" t="s">
        <v>28</v>
      </c>
      <c r="C101" s="62">
        <v>2020</v>
      </c>
      <c r="D101" s="62">
        <v>66</v>
      </c>
      <c r="E101" s="62">
        <v>400</v>
      </c>
      <c r="F101" s="63" t="s">
        <v>59</v>
      </c>
      <c r="G101" s="63" t="s">
        <v>58</v>
      </c>
      <c r="H101" s="62">
        <v>100</v>
      </c>
      <c r="I101" s="62">
        <v>100</v>
      </c>
      <c r="J101" s="68">
        <v>0.35</v>
      </c>
      <c r="K101" s="62">
        <v>201400</v>
      </c>
      <c r="L101" s="65">
        <v>214.093957297689</v>
      </c>
      <c r="M101" s="8">
        <f t="shared" si="1"/>
        <v>74.932885054191146</v>
      </c>
    </row>
    <row r="102" spans="1:13" x14ac:dyDescent="0.35">
      <c r="A102" s="62">
        <v>971589752</v>
      </c>
      <c r="B102" s="63" t="s">
        <v>28</v>
      </c>
      <c r="C102" s="62">
        <v>2020</v>
      </c>
      <c r="D102" s="62">
        <v>66</v>
      </c>
      <c r="E102" s="62">
        <v>630</v>
      </c>
      <c r="F102" s="63" t="s">
        <v>59</v>
      </c>
      <c r="G102" s="63" t="s">
        <v>58</v>
      </c>
      <c r="H102" s="62">
        <v>100</v>
      </c>
      <c r="I102" s="62">
        <v>100</v>
      </c>
      <c r="J102" s="68">
        <v>1.1000000000000001</v>
      </c>
      <c r="K102" s="62">
        <v>201500</v>
      </c>
      <c r="L102" s="65">
        <v>244.408050892342</v>
      </c>
      <c r="M102" s="8">
        <f t="shared" si="1"/>
        <v>268.84885598157621</v>
      </c>
    </row>
    <row r="103" spans="1:13" x14ac:dyDescent="0.35">
      <c r="A103" s="62">
        <v>982897327</v>
      </c>
      <c r="B103" s="63" t="s">
        <v>29</v>
      </c>
      <c r="C103" s="62">
        <v>2020</v>
      </c>
      <c r="D103" s="62">
        <v>66</v>
      </c>
      <c r="E103" s="62">
        <v>400</v>
      </c>
      <c r="F103" s="63" t="s">
        <v>59</v>
      </c>
      <c r="G103" s="63" t="s">
        <v>58</v>
      </c>
      <c r="H103" s="62">
        <v>100</v>
      </c>
      <c r="I103" s="62">
        <v>100</v>
      </c>
      <c r="J103" s="68">
        <v>0.55500000000000005</v>
      </c>
      <c r="K103" s="62">
        <v>201400</v>
      </c>
      <c r="L103" s="65">
        <v>214.093957297689</v>
      </c>
      <c r="M103" s="8">
        <f t="shared" si="1"/>
        <v>118.82214630021741</v>
      </c>
    </row>
    <row r="104" spans="1:13" x14ac:dyDescent="0.35">
      <c r="A104" s="62">
        <v>982897327</v>
      </c>
      <c r="B104" s="63" t="s">
        <v>29</v>
      </c>
      <c r="C104" s="62">
        <v>2020</v>
      </c>
      <c r="D104" s="62">
        <v>132</v>
      </c>
      <c r="E104" s="62">
        <v>400</v>
      </c>
      <c r="F104" s="63" t="s">
        <v>59</v>
      </c>
      <c r="G104" s="63" t="s">
        <v>58</v>
      </c>
      <c r="H104" s="62">
        <v>100</v>
      </c>
      <c r="I104" s="62">
        <v>100</v>
      </c>
      <c r="J104" s="68">
        <v>5.5</v>
      </c>
      <c r="K104" s="62">
        <v>202000</v>
      </c>
      <c r="L104" s="65">
        <v>355.55972740607098</v>
      </c>
      <c r="M104" s="8">
        <f t="shared" si="1"/>
        <v>1955.5785007333905</v>
      </c>
    </row>
    <row r="105" spans="1:13" x14ac:dyDescent="0.35">
      <c r="A105" s="62">
        <v>982897327</v>
      </c>
      <c r="B105" s="63" t="s">
        <v>29</v>
      </c>
      <c r="C105" s="62">
        <v>2020</v>
      </c>
      <c r="D105" s="62">
        <v>132</v>
      </c>
      <c r="E105" s="62">
        <v>630</v>
      </c>
      <c r="F105" s="63" t="s">
        <v>59</v>
      </c>
      <c r="G105" s="63" t="s">
        <v>58</v>
      </c>
      <c r="H105" s="62">
        <v>100</v>
      </c>
      <c r="I105" s="62">
        <v>100</v>
      </c>
      <c r="J105" s="68">
        <v>0.105</v>
      </c>
      <c r="K105" s="62">
        <v>202100</v>
      </c>
      <c r="L105" s="65">
        <v>369.95892186353097</v>
      </c>
      <c r="M105" s="8">
        <f t="shared" si="1"/>
        <v>38.845686795670751</v>
      </c>
    </row>
    <row r="106" spans="1:13" x14ac:dyDescent="0.35">
      <c r="A106" s="62">
        <v>982897327</v>
      </c>
      <c r="B106" s="63" t="s">
        <v>29</v>
      </c>
      <c r="C106" s="62">
        <v>2020</v>
      </c>
      <c r="D106" s="62">
        <v>132</v>
      </c>
      <c r="E106" s="62">
        <v>1200</v>
      </c>
      <c r="F106" s="63" t="s">
        <v>59</v>
      </c>
      <c r="G106" s="63" t="s">
        <v>58</v>
      </c>
      <c r="H106" s="62">
        <v>100</v>
      </c>
      <c r="I106" s="62">
        <v>100</v>
      </c>
      <c r="J106" s="68">
        <v>0.09</v>
      </c>
      <c r="K106" s="62">
        <v>202300</v>
      </c>
      <c r="L106" s="65">
        <v>444.93578002097399</v>
      </c>
      <c r="M106" s="8">
        <f t="shared" si="1"/>
        <v>40.044220201887661</v>
      </c>
    </row>
    <row r="107" spans="1:13" x14ac:dyDescent="0.35">
      <c r="A107" s="62">
        <v>982897327</v>
      </c>
      <c r="B107" s="63" t="s">
        <v>29</v>
      </c>
      <c r="C107" s="62">
        <v>2020</v>
      </c>
      <c r="D107" s="62">
        <v>132</v>
      </c>
      <c r="E107" s="62">
        <v>1600</v>
      </c>
      <c r="F107" s="63" t="s">
        <v>59</v>
      </c>
      <c r="G107" s="63" t="s">
        <v>58</v>
      </c>
      <c r="H107" s="62">
        <v>100</v>
      </c>
      <c r="I107" s="62">
        <v>100</v>
      </c>
      <c r="J107" s="68">
        <v>0.28999999999999998</v>
      </c>
      <c r="K107" s="62">
        <v>202400</v>
      </c>
      <c r="L107" s="65">
        <v>496.87392704647999</v>
      </c>
      <c r="M107" s="8">
        <f t="shared" si="1"/>
        <v>144.09343884347919</v>
      </c>
    </row>
    <row r="108" spans="1:13" x14ac:dyDescent="0.35">
      <c r="A108" s="62">
        <v>915635857</v>
      </c>
      <c r="B108" s="63" t="s">
        <v>30</v>
      </c>
      <c r="C108" s="62">
        <v>2020</v>
      </c>
      <c r="D108" s="62">
        <v>66</v>
      </c>
      <c r="E108" s="62">
        <v>400</v>
      </c>
      <c r="F108" s="63" t="s">
        <v>59</v>
      </c>
      <c r="G108" s="63" t="s">
        <v>60</v>
      </c>
      <c r="H108" s="62">
        <v>100</v>
      </c>
      <c r="I108" s="62">
        <v>100</v>
      </c>
      <c r="J108" s="68">
        <v>12.226000000000001</v>
      </c>
      <c r="K108" s="62">
        <v>203600</v>
      </c>
      <c r="L108" s="65">
        <v>233.13948732987799</v>
      </c>
      <c r="M108" s="8">
        <f t="shared" si="1"/>
        <v>2850.3633720950884</v>
      </c>
    </row>
    <row r="109" spans="1:13" x14ac:dyDescent="0.35">
      <c r="A109" s="62">
        <v>915635857</v>
      </c>
      <c r="B109" s="63" t="s">
        <v>30</v>
      </c>
      <c r="C109" s="62">
        <v>2020</v>
      </c>
      <c r="D109" s="62">
        <v>24</v>
      </c>
      <c r="E109" s="62">
        <v>400</v>
      </c>
      <c r="F109" s="63" t="s">
        <v>59</v>
      </c>
      <c r="G109" s="63" t="s">
        <v>58</v>
      </c>
      <c r="H109" s="62">
        <v>100</v>
      </c>
      <c r="I109" s="62">
        <v>100</v>
      </c>
      <c r="J109" s="68">
        <v>0.15</v>
      </c>
      <c r="K109" s="62">
        <v>200900</v>
      </c>
      <c r="L109" s="65">
        <v>73.8053844905657</v>
      </c>
      <c r="M109" s="8">
        <f t="shared" si="1"/>
        <v>11.070807673584854</v>
      </c>
    </row>
    <row r="110" spans="1:13" x14ac:dyDescent="0.35">
      <c r="A110" s="62">
        <v>915635857</v>
      </c>
      <c r="B110" s="63" t="s">
        <v>30</v>
      </c>
      <c r="C110" s="62">
        <v>2020</v>
      </c>
      <c r="D110" s="62">
        <v>66</v>
      </c>
      <c r="E110" s="62">
        <v>400</v>
      </c>
      <c r="F110" s="63" t="s">
        <v>59</v>
      </c>
      <c r="G110" s="63" t="s">
        <v>58</v>
      </c>
      <c r="H110" s="62">
        <v>100</v>
      </c>
      <c r="I110" s="62">
        <v>100</v>
      </c>
      <c r="J110" s="68">
        <v>14.996</v>
      </c>
      <c r="K110" s="62">
        <v>201400</v>
      </c>
      <c r="L110" s="65">
        <v>214.093957297689</v>
      </c>
      <c r="M110" s="8">
        <f t="shared" si="1"/>
        <v>3210.5529836361443</v>
      </c>
    </row>
    <row r="111" spans="1:13" x14ac:dyDescent="0.35">
      <c r="A111" s="62">
        <v>915635857</v>
      </c>
      <c r="B111" s="63" t="s">
        <v>30</v>
      </c>
      <c r="C111" s="62">
        <v>2020</v>
      </c>
      <c r="D111" s="62">
        <v>66</v>
      </c>
      <c r="E111" s="62">
        <v>630</v>
      </c>
      <c r="F111" s="63" t="s">
        <v>59</v>
      </c>
      <c r="G111" s="63" t="s">
        <v>58</v>
      </c>
      <c r="H111" s="62">
        <v>100</v>
      </c>
      <c r="I111" s="62">
        <v>100</v>
      </c>
      <c r="J111" s="68">
        <v>14.468</v>
      </c>
      <c r="K111" s="62">
        <v>201500</v>
      </c>
      <c r="L111" s="65">
        <v>244.408050892342</v>
      </c>
      <c r="M111" s="8">
        <f t="shared" si="1"/>
        <v>3536.0956803104041</v>
      </c>
    </row>
    <row r="112" spans="1:13" x14ac:dyDescent="0.35">
      <c r="A112" s="62">
        <v>915635857</v>
      </c>
      <c r="B112" s="63" t="s">
        <v>30</v>
      </c>
      <c r="C112" s="62">
        <v>2020</v>
      </c>
      <c r="D112" s="62">
        <v>66</v>
      </c>
      <c r="E112" s="62">
        <v>800</v>
      </c>
      <c r="F112" s="63" t="s">
        <v>59</v>
      </c>
      <c r="G112" s="63" t="s">
        <v>58</v>
      </c>
      <c r="H112" s="62">
        <v>100</v>
      </c>
      <c r="I112" s="62">
        <v>100</v>
      </c>
      <c r="J112" s="68">
        <v>0.51100000000000001</v>
      </c>
      <c r="K112" s="62">
        <v>201600</v>
      </c>
      <c r="L112" s="65">
        <v>267.64885598157599</v>
      </c>
      <c r="M112" s="8">
        <f t="shared" si="1"/>
        <v>136.76856540658534</v>
      </c>
    </row>
    <row r="113" spans="1:13" x14ac:dyDescent="0.35">
      <c r="A113" s="62">
        <v>915635857</v>
      </c>
      <c r="B113" s="63" t="s">
        <v>30</v>
      </c>
      <c r="C113" s="62">
        <v>2020</v>
      </c>
      <c r="D113" s="62">
        <v>66</v>
      </c>
      <c r="E113" s="62">
        <v>1200</v>
      </c>
      <c r="F113" s="63" t="s">
        <v>59</v>
      </c>
      <c r="G113" s="63" t="s">
        <v>58</v>
      </c>
      <c r="H113" s="62">
        <v>100</v>
      </c>
      <c r="I113" s="62">
        <v>100</v>
      </c>
      <c r="J113" s="68">
        <v>1.0569999999999999</v>
      </c>
      <c r="K113" s="62">
        <v>201700</v>
      </c>
      <c r="L113" s="65">
        <v>309.244844742373</v>
      </c>
      <c r="M113" s="8">
        <f t="shared" si="1"/>
        <v>326.87180089268827</v>
      </c>
    </row>
    <row r="114" spans="1:13" x14ac:dyDescent="0.35">
      <c r="A114" s="62">
        <v>915635857</v>
      </c>
      <c r="B114" s="63" t="s">
        <v>30</v>
      </c>
      <c r="C114" s="62">
        <v>2020</v>
      </c>
      <c r="D114" s="62">
        <v>66</v>
      </c>
      <c r="E114" s="62">
        <v>1600</v>
      </c>
      <c r="F114" s="63" t="s">
        <v>59</v>
      </c>
      <c r="G114" s="63" t="s">
        <v>58</v>
      </c>
      <c r="H114" s="62">
        <v>100</v>
      </c>
      <c r="I114" s="62">
        <v>100</v>
      </c>
      <c r="J114" s="68">
        <v>7.6989999999999998</v>
      </c>
      <c r="K114" s="62">
        <v>201800</v>
      </c>
      <c r="L114" s="65">
        <v>359.75317701999802</v>
      </c>
      <c r="M114" s="8">
        <f t="shared" si="1"/>
        <v>2769.7397098769648</v>
      </c>
    </row>
    <row r="115" spans="1:13" x14ac:dyDescent="0.35">
      <c r="A115" s="62">
        <v>915635857</v>
      </c>
      <c r="B115" s="63" t="s">
        <v>30</v>
      </c>
      <c r="C115" s="62">
        <v>2020</v>
      </c>
      <c r="D115" s="62">
        <v>300</v>
      </c>
      <c r="E115" s="62">
        <v>630</v>
      </c>
      <c r="F115" s="63" t="s">
        <v>59</v>
      </c>
      <c r="G115" s="63" t="s">
        <v>58</v>
      </c>
      <c r="H115" s="62">
        <v>100</v>
      </c>
      <c r="I115" s="62">
        <v>100</v>
      </c>
      <c r="J115" s="68">
        <v>0.51</v>
      </c>
      <c r="K115" s="62">
        <v>202700</v>
      </c>
      <c r="L115" s="65">
        <v>529.24937900556995</v>
      </c>
      <c r="M115" s="8">
        <f t="shared" si="1"/>
        <v>269.91718329284066</v>
      </c>
    </row>
    <row r="116" spans="1:13" x14ac:dyDescent="0.35">
      <c r="A116" s="62">
        <v>923050612</v>
      </c>
      <c r="B116" s="63" t="s">
        <v>372</v>
      </c>
      <c r="C116" s="62">
        <v>2020</v>
      </c>
      <c r="D116" s="62">
        <v>66</v>
      </c>
      <c r="E116" s="62">
        <v>400</v>
      </c>
      <c r="F116" s="63" t="s">
        <v>59</v>
      </c>
      <c r="G116" s="63" t="s">
        <v>58</v>
      </c>
      <c r="H116" s="62">
        <v>100</v>
      </c>
      <c r="I116" s="62">
        <v>100</v>
      </c>
      <c r="J116" s="68">
        <v>1.2949999999999999</v>
      </c>
      <c r="K116" s="62">
        <v>201400</v>
      </c>
      <c r="L116" s="65">
        <v>214.093957297689</v>
      </c>
      <c r="M116" s="8">
        <f t="shared" si="1"/>
        <v>277.25167470050724</v>
      </c>
    </row>
    <row r="117" spans="1:13" x14ac:dyDescent="0.35">
      <c r="A117" s="62">
        <v>998509289</v>
      </c>
      <c r="B117" s="63" t="s">
        <v>31</v>
      </c>
      <c r="C117" s="62">
        <v>2020</v>
      </c>
      <c r="D117" s="62">
        <v>132</v>
      </c>
      <c r="E117" s="62">
        <v>400</v>
      </c>
      <c r="F117" s="63" t="s">
        <v>59</v>
      </c>
      <c r="G117" s="63" t="s">
        <v>60</v>
      </c>
      <c r="H117" s="62">
        <v>100</v>
      </c>
      <c r="I117" s="62">
        <v>100</v>
      </c>
      <c r="J117" s="68">
        <v>1.3</v>
      </c>
      <c r="K117" s="62">
        <v>204200</v>
      </c>
      <c r="L117" s="65">
        <v>402.40833361349002</v>
      </c>
      <c r="M117" s="8">
        <f t="shared" si="1"/>
        <v>523.13083369753701</v>
      </c>
    </row>
    <row r="118" spans="1:13" x14ac:dyDescent="0.35">
      <c r="A118" s="62">
        <v>998509289</v>
      </c>
      <c r="B118" s="63" t="s">
        <v>31</v>
      </c>
      <c r="C118" s="62">
        <v>2020</v>
      </c>
      <c r="D118" s="62">
        <v>132</v>
      </c>
      <c r="E118" s="62">
        <v>1200</v>
      </c>
      <c r="F118" s="63" t="s">
        <v>59</v>
      </c>
      <c r="G118" s="63" t="s">
        <v>60</v>
      </c>
      <c r="H118" s="62">
        <v>100</v>
      </c>
      <c r="I118" s="62">
        <v>100</v>
      </c>
      <c r="J118" s="68">
        <v>1.4</v>
      </c>
      <c r="K118" s="62">
        <v>204500</v>
      </c>
      <c r="L118" s="65">
        <v>575.74937313664998</v>
      </c>
      <c r="M118" s="8">
        <f t="shared" si="1"/>
        <v>806.04912239130988</v>
      </c>
    </row>
    <row r="119" spans="1:13" x14ac:dyDescent="0.35">
      <c r="A119" s="62">
        <v>998509289</v>
      </c>
      <c r="B119" s="63" t="s">
        <v>31</v>
      </c>
      <c r="C119" s="62">
        <v>2020</v>
      </c>
      <c r="D119" s="62">
        <v>132</v>
      </c>
      <c r="E119" s="62">
        <v>400</v>
      </c>
      <c r="F119" s="63" t="s">
        <v>59</v>
      </c>
      <c r="G119" s="63" t="s">
        <v>58</v>
      </c>
      <c r="H119" s="62">
        <v>100</v>
      </c>
      <c r="I119" s="62">
        <v>100</v>
      </c>
      <c r="J119" s="68">
        <v>0.4</v>
      </c>
      <c r="K119" s="62">
        <v>202000</v>
      </c>
      <c r="L119" s="65">
        <v>355.55972740607098</v>
      </c>
      <c r="M119" s="8">
        <f t="shared" si="1"/>
        <v>142.22389096242838</v>
      </c>
    </row>
    <row r="120" spans="1:13" x14ac:dyDescent="0.35">
      <c r="A120" s="62">
        <v>998509289</v>
      </c>
      <c r="B120" s="63" t="s">
        <v>31</v>
      </c>
      <c r="C120" s="62">
        <v>2020</v>
      </c>
      <c r="D120" s="62">
        <v>132</v>
      </c>
      <c r="E120" s="62">
        <v>1200</v>
      </c>
      <c r="F120" s="63" t="s">
        <v>59</v>
      </c>
      <c r="G120" s="63" t="s">
        <v>58</v>
      </c>
      <c r="H120" s="62">
        <v>100</v>
      </c>
      <c r="I120" s="62">
        <v>100</v>
      </c>
      <c r="J120" s="68">
        <v>1.9</v>
      </c>
      <c r="K120" s="62">
        <v>202300</v>
      </c>
      <c r="L120" s="65">
        <v>444.93578002097399</v>
      </c>
      <c r="M120" s="8">
        <f t="shared" si="1"/>
        <v>845.37798203985051</v>
      </c>
    </row>
    <row r="121" spans="1:13" x14ac:dyDescent="0.35">
      <c r="A121" s="62">
        <v>985411131</v>
      </c>
      <c r="B121" s="63" t="s">
        <v>373</v>
      </c>
      <c r="C121" s="62">
        <v>2020</v>
      </c>
      <c r="D121" s="62">
        <v>66</v>
      </c>
      <c r="E121" s="62">
        <v>400</v>
      </c>
      <c r="F121" s="63" t="s">
        <v>59</v>
      </c>
      <c r="G121" s="63" t="s">
        <v>58</v>
      </c>
      <c r="H121" s="62">
        <v>100</v>
      </c>
      <c r="I121" s="62">
        <v>100</v>
      </c>
      <c r="J121" s="68">
        <v>0.6</v>
      </c>
      <c r="K121" s="62">
        <v>201400</v>
      </c>
      <c r="L121" s="65">
        <v>214.093957297689</v>
      </c>
      <c r="M121" s="8">
        <f t="shared" si="1"/>
        <v>128.45637437861339</v>
      </c>
    </row>
    <row r="122" spans="1:13" x14ac:dyDescent="0.35">
      <c r="A122" s="62">
        <v>985411131</v>
      </c>
      <c r="B122" s="63" t="s">
        <v>373</v>
      </c>
      <c r="C122" s="62">
        <v>2020</v>
      </c>
      <c r="D122" s="62">
        <v>132</v>
      </c>
      <c r="E122" s="62">
        <v>800</v>
      </c>
      <c r="F122" s="63" t="s">
        <v>59</v>
      </c>
      <c r="G122" s="63" t="s">
        <v>58</v>
      </c>
      <c r="H122" s="62">
        <v>100</v>
      </c>
      <c r="I122" s="62">
        <v>100</v>
      </c>
      <c r="J122" s="68">
        <v>1.2</v>
      </c>
      <c r="K122" s="62">
        <v>202200</v>
      </c>
      <c r="L122" s="65">
        <v>405.57798183724901</v>
      </c>
      <c r="M122" s="8">
        <f t="shared" si="1"/>
        <v>486.69357820469878</v>
      </c>
    </row>
    <row r="123" spans="1:13" x14ac:dyDescent="0.35">
      <c r="A123" s="62">
        <v>979379455</v>
      </c>
      <c r="B123" s="63" t="s">
        <v>32</v>
      </c>
      <c r="C123" s="62">
        <v>2020</v>
      </c>
      <c r="D123" s="62">
        <v>132</v>
      </c>
      <c r="E123" s="62">
        <v>630</v>
      </c>
      <c r="F123" s="63" t="s">
        <v>59</v>
      </c>
      <c r="G123" s="63" t="s">
        <v>58</v>
      </c>
      <c r="H123" s="62">
        <v>100</v>
      </c>
      <c r="I123" s="62">
        <v>100</v>
      </c>
      <c r="J123" s="68">
        <v>3.46</v>
      </c>
      <c r="K123" s="62">
        <v>202100</v>
      </c>
      <c r="L123" s="65">
        <v>369.95892186353097</v>
      </c>
      <c r="M123" s="8">
        <f t="shared" si="1"/>
        <v>1280.0578696478171</v>
      </c>
    </row>
    <row r="124" spans="1:13" x14ac:dyDescent="0.35">
      <c r="A124" s="62">
        <v>923152601</v>
      </c>
      <c r="B124" s="63" t="s">
        <v>374</v>
      </c>
      <c r="C124" s="62">
        <v>2020</v>
      </c>
      <c r="D124" s="62">
        <v>66</v>
      </c>
      <c r="E124" s="62">
        <v>400</v>
      </c>
      <c r="F124" s="63" t="s">
        <v>59</v>
      </c>
      <c r="G124" s="63" t="s">
        <v>58</v>
      </c>
      <c r="H124" s="62">
        <v>100</v>
      </c>
      <c r="I124" s="62">
        <v>100</v>
      </c>
      <c r="J124" s="68">
        <v>2.8889999999999998</v>
      </c>
      <c r="K124" s="62">
        <v>201400</v>
      </c>
      <c r="L124" s="65">
        <v>214.093957297689</v>
      </c>
      <c r="M124" s="8">
        <f t="shared" si="1"/>
        <v>618.51744263302351</v>
      </c>
    </row>
    <row r="125" spans="1:13" x14ac:dyDescent="0.35">
      <c r="A125" s="62">
        <v>923152601</v>
      </c>
      <c r="B125" s="63" t="s">
        <v>374</v>
      </c>
      <c r="C125" s="62">
        <v>2020</v>
      </c>
      <c r="D125" s="62">
        <v>132</v>
      </c>
      <c r="E125" s="62">
        <v>630</v>
      </c>
      <c r="F125" s="63" t="s">
        <v>59</v>
      </c>
      <c r="G125" s="63" t="s">
        <v>58</v>
      </c>
      <c r="H125" s="62">
        <v>100</v>
      </c>
      <c r="I125" s="62">
        <v>100</v>
      </c>
      <c r="J125" s="68">
        <v>0.06</v>
      </c>
      <c r="K125" s="62">
        <v>202100</v>
      </c>
      <c r="L125" s="65">
        <v>369.95892186353097</v>
      </c>
      <c r="M125" s="8">
        <f t="shared" si="1"/>
        <v>22.197535311811858</v>
      </c>
    </row>
    <row r="126" spans="1:13" x14ac:dyDescent="0.35">
      <c r="A126" s="62">
        <v>917424799</v>
      </c>
      <c r="B126" s="63" t="s">
        <v>375</v>
      </c>
      <c r="C126" s="62">
        <v>2020</v>
      </c>
      <c r="D126" s="62">
        <v>66</v>
      </c>
      <c r="E126" s="62">
        <v>400</v>
      </c>
      <c r="F126" s="63" t="s">
        <v>59</v>
      </c>
      <c r="G126" s="63" t="s">
        <v>58</v>
      </c>
      <c r="H126" s="62">
        <v>100</v>
      </c>
      <c r="I126" s="62">
        <v>100</v>
      </c>
      <c r="J126" s="68">
        <v>0.52700000000000002</v>
      </c>
      <c r="K126" s="62">
        <v>201400</v>
      </c>
      <c r="L126" s="65">
        <v>214.093957297689</v>
      </c>
      <c r="M126" s="8">
        <f t="shared" si="1"/>
        <v>112.82751549588211</v>
      </c>
    </row>
    <row r="127" spans="1:13" x14ac:dyDescent="0.35">
      <c r="A127" s="62">
        <v>917424799</v>
      </c>
      <c r="B127" s="63" t="s">
        <v>375</v>
      </c>
      <c r="C127" s="62">
        <v>2020</v>
      </c>
      <c r="D127" s="62">
        <v>132</v>
      </c>
      <c r="E127" s="62">
        <v>400</v>
      </c>
      <c r="F127" s="63" t="s">
        <v>59</v>
      </c>
      <c r="G127" s="63" t="s">
        <v>58</v>
      </c>
      <c r="H127" s="62">
        <v>100</v>
      </c>
      <c r="I127" s="62">
        <v>100</v>
      </c>
      <c r="J127" s="68">
        <v>0.22</v>
      </c>
      <c r="K127" s="62">
        <v>202000</v>
      </c>
      <c r="L127" s="65">
        <v>355.55972740607098</v>
      </c>
      <c r="M127" s="8">
        <f t="shared" si="1"/>
        <v>78.22314002933561</v>
      </c>
    </row>
    <row r="128" spans="1:13" x14ac:dyDescent="0.35">
      <c r="A128" s="62">
        <v>917424799</v>
      </c>
      <c r="B128" s="63" t="s">
        <v>375</v>
      </c>
      <c r="C128" s="62">
        <v>2020</v>
      </c>
      <c r="D128" s="62">
        <v>132</v>
      </c>
      <c r="E128" s="62">
        <v>630</v>
      </c>
      <c r="F128" s="63" t="s">
        <v>59</v>
      </c>
      <c r="G128" s="63" t="s">
        <v>58</v>
      </c>
      <c r="H128" s="62">
        <v>100</v>
      </c>
      <c r="I128" s="62">
        <v>100</v>
      </c>
      <c r="J128" s="68">
        <v>3.8</v>
      </c>
      <c r="K128" s="62">
        <v>202100</v>
      </c>
      <c r="L128" s="65">
        <v>369.95892186353097</v>
      </c>
      <c r="M128" s="8">
        <f t="shared" si="1"/>
        <v>1405.8439030814177</v>
      </c>
    </row>
    <row r="129" spans="1:13" x14ac:dyDescent="0.35">
      <c r="A129" s="62">
        <v>984882114</v>
      </c>
      <c r="B129" s="63" t="s">
        <v>376</v>
      </c>
      <c r="C129" s="62">
        <v>2020</v>
      </c>
      <c r="D129" s="62">
        <v>66</v>
      </c>
      <c r="E129" s="62">
        <v>400</v>
      </c>
      <c r="F129" s="63" t="s">
        <v>59</v>
      </c>
      <c r="G129" s="63" t="s">
        <v>58</v>
      </c>
      <c r="H129" s="62">
        <v>100</v>
      </c>
      <c r="I129" s="62">
        <v>100</v>
      </c>
      <c r="J129" s="68">
        <v>2.2450000000000001</v>
      </c>
      <c r="K129" s="62">
        <v>201400</v>
      </c>
      <c r="L129" s="65">
        <v>214.093957297689</v>
      </c>
      <c r="M129" s="8">
        <f t="shared" ref="M129:M192" si="2">(J129*0.5*(H129/100+I129/100))*L129</f>
        <v>480.64093413331182</v>
      </c>
    </row>
    <row r="130" spans="1:13" x14ac:dyDescent="0.35">
      <c r="A130" s="62">
        <v>984882114</v>
      </c>
      <c r="B130" s="63" t="s">
        <v>376</v>
      </c>
      <c r="C130" s="62">
        <v>2020</v>
      </c>
      <c r="D130" s="62">
        <v>66</v>
      </c>
      <c r="E130" s="62">
        <v>630</v>
      </c>
      <c r="F130" s="63" t="s">
        <v>59</v>
      </c>
      <c r="G130" s="63" t="s">
        <v>58</v>
      </c>
      <c r="H130" s="62">
        <v>100</v>
      </c>
      <c r="I130" s="62">
        <v>100</v>
      </c>
      <c r="J130" s="68">
        <v>0.873</v>
      </c>
      <c r="K130" s="62">
        <v>201500</v>
      </c>
      <c r="L130" s="65">
        <v>244.408050892342</v>
      </c>
      <c r="M130" s="8">
        <f t="shared" si="2"/>
        <v>213.36822842901458</v>
      </c>
    </row>
    <row r="131" spans="1:13" x14ac:dyDescent="0.35">
      <c r="A131" s="62">
        <v>984882114</v>
      </c>
      <c r="B131" s="63" t="s">
        <v>376</v>
      </c>
      <c r="C131" s="62">
        <v>2020</v>
      </c>
      <c r="D131" s="62">
        <v>66</v>
      </c>
      <c r="E131" s="62">
        <v>800</v>
      </c>
      <c r="F131" s="63" t="s">
        <v>59</v>
      </c>
      <c r="G131" s="63" t="s">
        <v>58</v>
      </c>
      <c r="H131" s="62">
        <v>100</v>
      </c>
      <c r="I131" s="62">
        <v>100</v>
      </c>
      <c r="J131" s="68">
        <v>3.97</v>
      </c>
      <c r="K131" s="62">
        <v>201600</v>
      </c>
      <c r="L131" s="65">
        <v>267.64885598157599</v>
      </c>
      <c r="M131" s="8">
        <f t="shared" si="2"/>
        <v>1062.5659582468568</v>
      </c>
    </row>
    <row r="132" spans="1:13" x14ac:dyDescent="0.35">
      <c r="A132" s="62">
        <v>984882114</v>
      </c>
      <c r="B132" s="63" t="s">
        <v>376</v>
      </c>
      <c r="C132" s="62">
        <v>2020</v>
      </c>
      <c r="D132" s="62">
        <v>132</v>
      </c>
      <c r="E132" s="62">
        <v>400</v>
      </c>
      <c r="F132" s="63" t="s">
        <v>59</v>
      </c>
      <c r="G132" s="63" t="s">
        <v>58</v>
      </c>
      <c r="H132" s="62">
        <v>100</v>
      </c>
      <c r="I132" s="62">
        <v>100</v>
      </c>
      <c r="J132" s="68">
        <v>4.87</v>
      </c>
      <c r="K132" s="62">
        <v>202000</v>
      </c>
      <c r="L132" s="65">
        <v>355.55972740607098</v>
      </c>
      <c r="M132" s="8">
        <f t="shared" si="2"/>
        <v>1731.5758724675657</v>
      </c>
    </row>
    <row r="133" spans="1:13" x14ac:dyDescent="0.35">
      <c r="A133" s="62">
        <v>984882114</v>
      </c>
      <c r="B133" s="63" t="s">
        <v>376</v>
      </c>
      <c r="C133" s="62">
        <v>2020</v>
      </c>
      <c r="D133" s="62">
        <v>132</v>
      </c>
      <c r="E133" s="62">
        <v>1200</v>
      </c>
      <c r="F133" s="63" t="s">
        <v>59</v>
      </c>
      <c r="G133" s="63" t="s">
        <v>58</v>
      </c>
      <c r="H133" s="62">
        <v>100</v>
      </c>
      <c r="I133" s="62">
        <v>100</v>
      </c>
      <c r="J133" s="68">
        <v>0.2</v>
      </c>
      <c r="K133" s="62">
        <v>202300</v>
      </c>
      <c r="L133" s="65">
        <v>444.93578002097399</v>
      </c>
      <c r="M133" s="8">
        <f t="shared" si="2"/>
        <v>88.987156004194802</v>
      </c>
    </row>
    <row r="134" spans="1:13" x14ac:dyDescent="0.35">
      <c r="A134" s="62">
        <v>986347801</v>
      </c>
      <c r="B134" s="63" t="s">
        <v>34</v>
      </c>
      <c r="C134" s="62">
        <v>2020</v>
      </c>
      <c r="D134" s="62">
        <v>33</v>
      </c>
      <c r="E134" s="62">
        <v>400</v>
      </c>
      <c r="F134" s="63" t="s">
        <v>59</v>
      </c>
      <c r="G134" s="63" t="s">
        <v>58</v>
      </c>
      <c r="H134" s="62">
        <v>100</v>
      </c>
      <c r="I134" s="62">
        <v>100</v>
      </c>
      <c r="J134" s="68">
        <v>0.871</v>
      </c>
      <c r="K134" s="62">
        <v>201000</v>
      </c>
      <c r="L134" s="65">
        <v>102.94228078396</v>
      </c>
      <c r="M134" s="8">
        <f t="shared" si="2"/>
        <v>89.662726562829164</v>
      </c>
    </row>
    <row r="135" spans="1:13" x14ac:dyDescent="0.35">
      <c r="A135" s="62">
        <v>986347801</v>
      </c>
      <c r="B135" s="63" t="s">
        <v>34</v>
      </c>
      <c r="C135" s="62">
        <v>2020</v>
      </c>
      <c r="D135" s="62">
        <v>66</v>
      </c>
      <c r="E135" s="62">
        <v>400</v>
      </c>
      <c r="F135" s="63" t="s">
        <v>59</v>
      </c>
      <c r="G135" s="63" t="s">
        <v>58</v>
      </c>
      <c r="H135" s="62">
        <v>100</v>
      </c>
      <c r="I135" s="62">
        <v>100</v>
      </c>
      <c r="J135" s="68">
        <v>0.57299999999999995</v>
      </c>
      <c r="K135" s="62">
        <v>201400</v>
      </c>
      <c r="L135" s="65">
        <v>214.093957297689</v>
      </c>
      <c r="M135" s="8">
        <f t="shared" si="2"/>
        <v>122.67583753157579</v>
      </c>
    </row>
    <row r="136" spans="1:13" x14ac:dyDescent="0.35">
      <c r="A136" s="62">
        <v>986347801</v>
      </c>
      <c r="B136" s="63" t="s">
        <v>34</v>
      </c>
      <c r="C136" s="62">
        <v>2020</v>
      </c>
      <c r="D136" s="62">
        <v>132</v>
      </c>
      <c r="E136" s="62">
        <v>400</v>
      </c>
      <c r="F136" s="63" t="s">
        <v>59</v>
      </c>
      <c r="G136" s="63" t="s">
        <v>58</v>
      </c>
      <c r="H136" s="62">
        <v>100</v>
      </c>
      <c r="I136" s="62">
        <v>100</v>
      </c>
      <c r="J136" s="68">
        <v>2.9359999999999999</v>
      </c>
      <c r="K136" s="62">
        <v>202000</v>
      </c>
      <c r="L136" s="65">
        <v>355.55972740607098</v>
      </c>
      <c r="M136" s="8">
        <f t="shared" si="2"/>
        <v>1043.9233596642243</v>
      </c>
    </row>
    <row r="137" spans="1:13" x14ac:dyDescent="0.35">
      <c r="A137" s="62">
        <v>986347801</v>
      </c>
      <c r="B137" s="63" t="s">
        <v>34</v>
      </c>
      <c r="C137" s="62">
        <v>2020</v>
      </c>
      <c r="D137" s="62">
        <v>132</v>
      </c>
      <c r="E137" s="62">
        <v>630</v>
      </c>
      <c r="F137" s="63" t="s">
        <v>59</v>
      </c>
      <c r="G137" s="63" t="s">
        <v>58</v>
      </c>
      <c r="H137" s="62">
        <v>100</v>
      </c>
      <c r="I137" s="62">
        <v>100</v>
      </c>
      <c r="J137" s="68">
        <v>1.7210000000000001</v>
      </c>
      <c r="K137" s="62">
        <v>202100</v>
      </c>
      <c r="L137" s="65">
        <v>369.95892186353097</v>
      </c>
      <c r="M137" s="8">
        <f t="shared" si="2"/>
        <v>636.69930452713686</v>
      </c>
    </row>
    <row r="138" spans="1:13" x14ac:dyDescent="0.35">
      <c r="A138" s="62">
        <v>986347801</v>
      </c>
      <c r="B138" s="63" t="s">
        <v>34</v>
      </c>
      <c r="C138" s="62">
        <v>2020</v>
      </c>
      <c r="D138" s="62">
        <v>132</v>
      </c>
      <c r="E138" s="62">
        <v>1200</v>
      </c>
      <c r="F138" s="63" t="s">
        <v>59</v>
      </c>
      <c r="G138" s="63" t="s">
        <v>58</v>
      </c>
      <c r="H138" s="62">
        <v>100</v>
      </c>
      <c r="I138" s="62">
        <v>100</v>
      </c>
      <c r="J138" s="68">
        <v>0.80400000000000005</v>
      </c>
      <c r="K138" s="62">
        <v>202300</v>
      </c>
      <c r="L138" s="65">
        <v>444.93578002097399</v>
      </c>
      <c r="M138" s="8">
        <f t="shared" si="2"/>
        <v>357.72836713686308</v>
      </c>
    </row>
    <row r="139" spans="1:13" x14ac:dyDescent="0.35">
      <c r="A139" s="62">
        <v>938260494</v>
      </c>
      <c r="B139" s="63" t="s">
        <v>35</v>
      </c>
      <c r="C139" s="62">
        <v>2020</v>
      </c>
      <c r="D139" s="62">
        <v>66</v>
      </c>
      <c r="E139" s="62">
        <v>400</v>
      </c>
      <c r="F139" s="63" t="s">
        <v>59</v>
      </c>
      <c r="G139" s="63" t="s">
        <v>58</v>
      </c>
      <c r="H139" s="62">
        <v>100</v>
      </c>
      <c r="I139" s="62">
        <v>100</v>
      </c>
      <c r="J139" s="68">
        <v>0.46600000000000003</v>
      </c>
      <c r="K139" s="62">
        <v>201400</v>
      </c>
      <c r="L139" s="65">
        <v>214.093957297689</v>
      </c>
      <c r="M139" s="8">
        <f t="shared" si="2"/>
        <v>99.767784100723077</v>
      </c>
    </row>
    <row r="140" spans="1:13" x14ac:dyDescent="0.35">
      <c r="A140" s="62">
        <v>924527994</v>
      </c>
      <c r="B140" s="63" t="s">
        <v>377</v>
      </c>
      <c r="C140" s="62">
        <v>2020</v>
      </c>
      <c r="D140" s="62">
        <v>66</v>
      </c>
      <c r="E140" s="62">
        <v>400</v>
      </c>
      <c r="F140" s="63" t="s">
        <v>59</v>
      </c>
      <c r="G140" s="63" t="s">
        <v>58</v>
      </c>
      <c r="H140" s="62">
        <v>100</v>
      </c>
      <c r="I140" s="62">
        <v>100</v>
      </c>
      <c r="J140" s="68">
        <v>0.72</v>
      </c>
      <c r="K140" s="62">
        <v>201400</v>
      </c>
      <c r="L140" s="65">
        <v>214.093957297689</v>
      </c>
      <c r="M140" s="8">
        <f t="shared" si="2"/>
        <v>154.14764925433607</v>
      </c>
    </row>
    <row r="141" spans="1:13" x14ac:dyDescent="0.35">
      <c r="A141" s="62">
        <v>980038408</v>
      </c>
      <c r="B141" s="63" t="s">
        <v>36</v>
      </c>
      <c r="C141" s="62">
        <v>2020</v>
      </c>
      <c r="D141" s="62">
        <v>66</v>
      </c>
      <c r="E141" s="62">
        <v>400</v>
      </c>
      <c r="F141" s="63" t="s">
        <v>59</v>
      </c>
      <c r="G141" s="63" t="s">
        <v>60</v>
      </c>
      <c r="H141" s="62">
        <v>100</v>
      </c>
      <c r="I141" s="62">
        <v>100</v>
      </c>
      <c r="J141" s="68">
        <v>0.62</v>
      </c>
      <c r="K141" s="62">
        <v>203600</v>
      </c>
      <c r="L141" s="65">
        <v>233.13948732987799</v>
      </c>
      <c r="M141" s="8">
        <f t="shared" si="2"/>
        <v>144.54648214452436</v>
      </c>
    </row>
    <row r="142" spans="1:13" x14ac:dyDescent="0.35">
      <c r="A142" s="62">
        <v>980038408</v>
      </c>
      <c r="B142" s="63" t="s">
        <v>36</v>
      </c>
      <c r="C142" s="62">
        <v>2020</v>
      </c>
      <c r="D142" s="62">
        <v>66</v>
      </c>
      <c r="E142" s="62">
        <v>400</v>
      </c>
      <c r="F142" s="63" t="s">
        <v>59</v>
      </c>
      <c r="G142" s="63" t="s">
        <v>58</v>
      </c>
      <c r="H142" s="62">
        <v>100</v>
      </c>
      <c r="I142" s="62">
        <v>100</v>
      </c>
      <c r="J142" s="68">
        <v>0.5</v>
      </c>
      <c r="K142" s="62">
        <v>201400</v>
      </c>
      <c r="L142" s="65">
        <v>214.093957297689</v>
      </c>
      <c r="M142" s="8">
        <f t="shared" si="2"/>
        <v>107.0469786488445</v>
      </c>
    </row>
    <row r="143" spans="1:13" x14ac:dyDescent="0.35">
      <c r="A143" s="62">
        <v>980038408</v>
      </c>
      <c r="B143" s="63" t="s">
        <v>36</v>
      </c>
      <c r="C143" s="62">
        <v>2020</v>
      </c>
      <c r="D143" s="62">
        <v>66</v>
      </c>
      <c r="E143" s="62">
        <v>630</v>
      </c>
      <c r="F143" s="63" t="s">
        <v>59</v>
      </c>
      <c r="G143" s="63" t="s">
        <v>58</v>
      </c>
      <c r="H143" s="62">
        <v>100</v>
      </c>
      <c r="I143" s="62">
        <v>100</v>
      </c>
      <c r="J143" s="68">
        <v>15.37</v>
      </c>
      <c r="K143" s="62">
        <v>201500</v>
      </c>
      <c r="L143" s="65">
        <v>244.408050892342</v>
      </c>
      <c r="M143" s="8">
        <f t="shared" si="2"/>
        <v>3756.5517422152966</v>
      </c>
    </row>
    <row r="144" spans="1:13" x14ac:dyDescent="0.35">
      <c r="A144" s="62">
        <v>980038408</v>
      </c>
      <c r="B144" s="63" t="s">
        <v>36</v>
      </c>
      <c r="C144" s="62">
        <v>2020</v>
      </c>
      <c r="D144" s="62">
        <v>66</v>
      </c>
      <c r="E144" s="62">
        <v>800</v>
      </c>
      <c r="F144" s="63" t="s">
        <v>59</v>
      </c>
      <c r="G144" s="63" t="s">
        <v>58</v>
      </c>
      <c r="H144" s="62">
        <v>100</v>
      </c>
      <c r="I144" s="62">
        <v>100</v>
      </c>
      <c r="J144" s="68">
        <v>8.5500000000000007</v>
      </c>
      <c r="K144" s="62">
        <v>201600</v>
      </c>
      <c r="L144" s="65">
        <v>267.64885598157599</v>
      </c>
      <c r="M144" s="8">
        <f t="shared" si="2"/>
        <v>2288.397718642475</v>
      </c>
    </row>
    <row r="145" spans="1:13" x14ac:dyDescent="0.35">
      <c r="A145" s="62">
        <v>980038408</v>
      </c>
      <c r="B145" s="63" t="s">
        <v>36</v>
      </c>
      <c r="C145" s="62">
        <v>2020</v>
      </c>
      <c r="D145" s="62">
        <v>66</v>
      </c>
      <c r="E145" s="62">
        <v>1200</v>
      </c>
      <c r="F145" s="63" t="s">
        <v>59</v>
      </c>
      <c r="G145" s="63" t="s">
        <v>58</v>
      </c>
      <c r="H145" s="62">
        <v>100</v>
      </c>
      <c r="I145" s="62">
        <v>100</v>
      </c>
      <c r="J145" s="68">
        <v>96.74</v>
      </c>
      <c r="K145" s="62">
        <v>201700</v>
      </c>
      <c r="L145" s="65">
        <v>309.244844742373</v>
      </c>
      <c r="M145" s="8">
        <f t="shared" si="2"/>
        <v>29916.346280377162</v>
      </c>
    </row>
    <row r="146" spans="1:13" x14ac:dyDescent="0.35">
      <c r="A146" s="62">
        <v>980038408</v>
      </c>
      <c r="B146" s="63" t="s">
        <v>36</v>
      </c>
      <c r="C146" s="62">
        <v>2020</v>
      </c>
      <c r="D146" s="62">
        <v>66</v>
      </c>
      <c r="E146" s="62">
        <v>1600</v>
      </c>
      <c r="F146" s="63" t="s">
        <v>59</v>
      </c>
      <c r="G146" s="63" t="s">
        <v>58</v>
      </c>
      <c r="H146" s="62">
        <v>100</v>
      </c>
      <c r="I146" s="62">
        <v>100</v>
      </c>
      <c r="J146" s="68">
        <v>15.21</v>
      </c>
      <c r="K146" s="62">
        <v>201800</v>
      </c>
      <c r="L146" s="65">
        <v>359.75317701999802</v>
      </c>
      <c r="M146" s="8">
        <f t="shared" si="2"/>
        <v>5471.8458224741698</v>
      </c>
    </row>
    <row r="147" spans="1:13" x14ac:dyDescent="0.35">
      <c r="A147" s="62">
        <v>980038408</v>
      </c>
      <c r="B147" s="63" t="s">
        <v>36</v>
      </c>
      <c r="C147" s="62">
        <v>2020</v>
      </c>
      <c r="D147" s="62">
        <v>66</v>
      </c>
      <c r="E147" s="62">
        <v>2000</v>
      </c>
      <c r="F147" s="63" t="s">
        <v>59</v>
      </c>
      <c r="G147" s="63" t="s">
        <v>58</v>
      </c>
      <c r="H147" s="62">
        <v>100</v>
      </c>
      <c r="I147" s="62">
        <v>100</v>
      </c>
      <c r="J147" s="68">
        <v>0.47</v>
      </c>
      <c r="K147" s="62">
        <v>201900</v>
      </c>
      <c r="L147" s="65">
        <v>375.76912313584</v>
      </c>
      <c r="M147" s="8">
        <f t="shared" si="2"/>
        <v>176.61148787384479</v>
      </c>
    </row>
    <row r="148" spans="1:13" x14ac:dyDescent="0.35">
      <c r="A148" s="62">
        <v>980038408</v>
      </c>
      <c r="B148" s="63" t="s">
        <v>36</v>
      </c>
      <c r="C148" s="62">
        <v>2020</v>
      </c>
      <c r="D148" s="62">
        <v>132</v>
      </c>
      <c r="E148" s="62">
        <v>1200</v>
      </c>
      <c r="F148" s="63" t="s">
        <v>59</v>
      </c>
      <c r="G148" s="63" t="s">
        <v>58</v>
      </c>
      <c r="H148" s="62">
        <v>100</v>
      </c>
      <c r="I148" s="62">
        <v>100</v>
      </c>
      <c r="J148" s="68">
        <v>5.55</v>
      </c>
      <c r="K148" s="62">
        <v>202300</v>
      </c>
      <c r="L148" s="65">
        <v>444.93578002097399</v>
      </c>
      <c r="M148" s="8">
        <f t="shared" si="2"/>
        <v>2469.3935791164054</v>
      </c>
    </row>
    <row r="149" spans="1:13" x14ac:dyDescent="0.35">
      <c r="A149" s="62">
        <v>980038408</v>
      </c>
      <c r="B149" s="63" t="s">
        <v>36</v>
      </c>
      <c r="C149" s="62">
        <v>2020</v>
      </c>
      <c r="D149" s="62">
        <v>132</v>
      </c>
      <c r="E149" s="62">
        <v>1600</v>
      </c>
      <c r="F149" s="63" t="s">
        <v>59</v>
      </c>
      <c r="G149" s="63" t="s">
        <v>58</v>
      </c>
      <c r="H149" s="62">
        <v>100</v>
      </c>
      <c r="I149" s="62">
        <v>100</v>
      </c>
      <c r="J149" s="68">
        <v>3.09</v>
      </c>
      <c r="K149" s="62">
        <v>202400</v>
      </c>
      <c r="L149" s="65">
        <v>496.87392704647999</v>
      </c>
      <c r="M149" s="8">
        <f t="shared" si="2"/>
        <v>1535.340434573623</v>
      </c>
    </row>
    <row r="150" spans="1:13" x14ac:dyDescent="0.35">
      <c r="A150" s="62">
        <v>925174343</v>
      </c>
      <c r="B150" s="63" t="s">
        <v>378</v>
      </c>
      <c r="C150" s="62">
        <v>2020</v>
      </c>
      <c r="D150" s="62">
        <v>66</v>
      </c>
      <c r="E150" s="62">
        <v>1200</v>
      </c>
      <c r="F150" s="63" t="s">
        <v>59</v>
      </c>
      <c r="G150" s="63" t="s">
        <v>58</v>
      </c>
      <c r="H150" s="62">
        <v>100</v>
      </c>
      <c r="I150" s="62">
        <v>100</v>
      </c>
      <c r="J150" s="68">
        <v>0.84099999999999997</v>
      </c>
      <c r="K150" s="62">
        <v>201700</v>
      </c>
      <c r="L150" s="65">
        <v>309.244844742373</v>
      </c>
      <c r="M150" s="8">
        <f t="shared" si="2"/>
        <v>260.07491442833566</v>
      </c>
    </row>
    <row r="151" spans="1:13" x14ac:dyDescent="0.35">
      <c r="A151" s="62">
        <v>917856222</v>
      </c>
      <c r="B151" s="63" t="s">
        <v>338</v>
      </c>
      <c r="C151" s="62">
        <v>2020</v>
      </c>
      <c r="D151" s="62">
        <v>66</v>
      </c>
      <c r="E151" s="62">
        <v>400</v>
      </c>
      <c r="F151" s="63" t="s">
        <v>59</v>
      </c>
      <c r="G151" s="63" t="s">
        <v>58</v>
      </c>
      <c r="H151" s="62">
        <v>100</v>
      </c>
      <c r="I151" s="62">
        <v>100</v>
      </c>
      <c r="J151" s="68">
        <v>0.8</v>
      </c>
      <c r="K151" s="62">
        <v>201400</v>
      </c>
      <c r="L151" s="65">
        <v>214.093957297689</v>
      </c>
      <c r="M151" s="8">
        <f t="shared" si="2"/>
        <v>171.27516583815122</v>
      </c>
    </row>
    <row r="152" spans="1:13" x14ac:dyDescent="0.35">
      <c r="A152" s="62">
        <v>921025610</v>
      </c>
      <c r="B152" s="63" t="s">
        <v>379</v>
      </c>
      <c r="C152" s="62">
        <v>2020</v>
      </c>
      <c r="D152" s="62">
        <v>132</v>
      </c>
      <c r="E152" s="62">
        <v>400</v>
      </c>
      <c r="F152" s="63" t="s">
        <v>59</v>
      </c>
      <c r="G152" s="63" t="s">
        <v>60</v>
      </c>
      <c r="H152" s="62">
        <v>100</v>
      </c>
      <c r="I152" s="62">
        <v>100</v>
      </c>
      <c r="J152" s="68">
        <v>0.70099999999999996</v>
      </c>
      <c r="K152" s="62">
        <v>204200</v>
      </c>
      <c r="L152" s="65">
        <v>402.40833361349002</v>
      </c>
      <c r="M152" s="8">
        <f t="shared" si="2"/>
        <v>282.08824186305651</v>
      </c>
    </row>
    <row r="153" spans="1:13" x14ac:dyDescent="0.35">
      <c r="A153" s="62">
        <v>921025610</v>
      </c>
      <c r="B153" s="63" t="s">
        <v>379</v>
      </c>
      <c r="C153" s="62">
        <v>2020</v>
      </c>
      <c r="D153" s="62">
        <v>132</v>
      </c>
      <c r="E153" s="62">
        <v>400</v>
      </c>
      <c r="F153" s="63" t="s">
        <v>59</v>
      </c>
      <c r="G153" s="63" t="s">
        <v>58</v>
      </c>
      <c r="H153" s="62">
        <v>100</v>
      </c>
      <c r="I153" s="62">
        <v>100</v>
      </c>
      <c r="J153" s="68">
        <v>1.39</v>
      </c>
      <c r="K153" s="62">
        <v>202000</v>
      </c>
      <c r="L153" s="65">
        <v>355.55972740607098</v>
      </c>
      <c r="M153" s="8">
        <f t="shared" si="2"/>
        <v>494.22802109443865</v>
      </c>
    </row>
    <row r="154" spans="1:13" x14ac:dyDescent="0.35">
      <c r="A154" s="62">
        <v>912631532</v>
      </c>
      <c r="B154" s="63" t="s">
        <v>37</v>
      </c>
      <c r="C154" s="62">
        <v>2020</v>
      </c>
      <c r="D154" s="62">
        <v>24</v>
      </c>
      <c r="E154" s="62">
        <v>50</v>
      </c>
      <c r="F154" s="63" t="s">
        <v>57</v>
      </c>
      <c r="G154" s="63" t="s">
        <v>58</v>
      </c>
      <c r="H154" s="62">
        <v>100</v>
      </c>
      <c r="I154" s="62">
        <v>100</v>
      </c>
      <c r="J154" s="68">
        <v>0</v>
      </c>
      <c r="K154" s="62">
        <v>200000</v>
      </c>
      <c r="L154" s="65">
        <v>32.158872240444502</v>
      </c>
      <c r="M154" s="8">
        <f t="shared" si="2"/>
        <v>0</v>
      </c>
    </row>
    <row r="155" spans="1:13" x14ac:dyDescent="0.35">
      <c r="A155" s="62">
        <v>912631532</v>
      </c>
      <c r="B155" s="63" t="s">
        <v>37</v>
      </c>
      <c r="C155" s="62">
        <v>2020</v>
      </c>
      <c r="D155" s="62">
        <v>24</v>
      </c>
      <c r="E155" s="62">
        <v>240</v>
      </c>
      <c r="F155" s="63" t="s">
        <v>57</v>
      </c>
      <c r="G155" s="63" t="s">
        <v>58</v>
      </c>
      <c r="H155" s="62">
        <v>100</v>
      </c>
      <c r="I155" s="62">
        <v>100</v>
      </c>
      <c r="J155" s="68">
        <v>0.28999999999999998</v>
      </c>
      <c r="K155" s="62">
        <v>200300</v>
      </c>
      <c r="L155" s="65">
        <v>53.681878692648297</v>
      </c>
      <c r="M155" s="8">
        <f t="shared" si="2"/>
        <v>15.567744820868006</v>
      </c>
    </row>
    <row r="156" spans="1:13" x14ac:dyDescent="0.35">
      <c r="A156" s="62">
        <v>912631532</v>
      </c>
      <c r="B156" s="63" t="s">
        <v>37</v>
      </c>
      <c r="C156" s="62">
        <v>2020</v>
      </c>
      <c r="D156" s="62">
        <v>24</v>
      </c>
      <c r="E156" s="62">
        <v>400</v>
      </c>
      <c r="F156" s="63" t="s">
        <v>57</v>
      </c>
      <c r="G156" s="63" t="s">
        <v>58</v>
      </c>
      <c r="H156" s="62">
        <v>100</v>
      </c>
      <c r="I156" s="62">
        <v>100</v>
      </c>
      <c r="J156" s="68">
        <v>0</v>
      </c>
      <c r="K156" s="62">
        <v>200400</v>
      </c>
      <c r="L156" s="65">
        <v>67.626361746188905</v>
      </c>
      <c r="M156" s="8">
        <f t="shared" si="2"/>
        <v>0</v>
      </c>
    </row>
    <row r="157" spans="1:13" x14ac:dyDescent="0.35">
      <c r="A157" s="62">
        <v>912631532</v>
      </c>
      <c r="B157" s="63" t="s">
        <v>37</v>
      </c>
      <c r="C157" s="62">
        <v>2020</v>
      </c>
      <c r="D157" s="62">
        <v>24</v>
      </c>
      <c r="E157" s="62">
        <v>240</v>
      </c>
      <c r="F157" s="63" t="s">
        <v>59</v>
      </c>
      <c r="G157" s="63" t="s">
        <v>58</v>
      </c>
      <c r="H157" s="62">
        <v>100</v>
      </c>
      <c r="I157" s="62">
        <v>100</v>
      </c>
      <c r="J157" s="68">
        <v>14.542999999999999</v>
      </c>
      <c r="K157" s="62">
        <v>200800</v>
      </c>
      <c r="L157" s="65">
        <v>58.1431027999948</v>
      </c>
      <c r="M157" s="8">
        <f t="shared" si="2"/>
        <v>845.57514402032439</v>
      </c>
    </row>
    <row r="158" spans="1:13" x14ac:dyDescent="0.35">
      <c r="A158" s="62">
        <v>912631532</v>
      </c>
      <c r="B158" s="63" t="s">
        <v>37</v>
      </c>
      <c r="C158" s="62">
        <v>2020</v>
      </c>
      <c r="D158" s="62">
        <v>24</v>
      </c>
      <c r="E158" s="62">
        <v>400</v>
      </c>
      <c r="F158" s="63" t="s">
        <v>59</v>
      </c>
      <c r="G158" s="63" t="s">
        <v>58</v>
      </c>
      <c r="H158" s="62">
        <v>100</v>
      </c>
      <c r="I158" s="62">
        <v>100</v>
      </c>
      <c r="J158" s="68">
        <v>0.312</v>
      </c>
      <c r="K158" s="62">
        <v>200900</v>
      </c>
      <c r="L158" s="65">
        <v>73.8053844905657</v>
      </c>
      <c r="M158" s="8">
        <f t="shared" si="2"/>
        <v>23.027279961056497</v>
      </c>
    </row>
    <row r="159" spans="1:13" x14ac:dyDescent="0.35">
      <c r="A159" s="62">
        <v>912631532</v>
      </c>
      <c r="B159" s="63" t="s">
        <v>37</v>
      </c>
      <c r="C159" s="62">
        <v>2020</v>
      </c>
      <c r="D159" s="62">
        <v>66</v>
      </c>
      <c r="E159" s="62">
        <v>400</v>
      </c>
      <c r="F159" s="63" t="s">
        <v>59</v>
      </c>
      <c r="G159" s="63" t="s">
        <v>58</v>
      </c>
      <c r="H159" s="62">
        <v>100</v>
      </c>
      <c r="I159" s="62">
        <v>100</v>
      </c>
      <c r="J159" s="68">
        <v>17.381</v>
      </c>
      <c r="K159" s="62">
        <v>201400</v>
      </c>
      <c r="L159" s="65">
        <v>214.093957297689</v>
      </c>
      <c r="M159" s="8">
        <f t="shared" si="2"/>
        <v>3721.1670717911325</v>
      </c>
    </row>
    <row r="160" spans="1:13" x14ac:dyDescent="0.35">
      <c r="A160" s="62">
        <v>912631532</v>
      </c>
      <c r="B160" s="63" t="s">
        <v>37</v>
      </c>
      <c r="C160" s="62">
        <v>2020</v>
      </c>
      <c r="D160" s="62">
        <v>66</v>
      </c>
      <c r="E160" s="62">
        <v>630</v>
      </c>
      <c r="F160" s="63" t="s">
        <v>59</v>
      </c>
      <c r="G160" s="63" t="s">
        <v>58</v>
      </c>
      <c r="H160" s="62">
        <v>100</v>
      </c>
      <c r="I160" s="62">
        <v>100</v>
      </c>
      <c r="J160" s="68">
        <v>3.125</v>
      </c>
      <c r="K160" s="62">
        <v>201500</v>
      </c>
      <c r="L160" s="65">
        <v>244.408050892342</v>
      </c>
      <c r="M160" s="8">
        <f t="shared" si="2"/>
        <v>763.77515903856875</v>
      </c>
    </row>
    <row r="161" spans="1:13" x14ac:dyDescent="0.35">
      <c r="A161" s="62">
        <v>912631532</v>
      </c>
      <c r="B161" s="63" t="s">
        <v>37</v>
      </c>
      <c r="C161" s="62">
        <v>2020</v>
      </c>
      <c r="D161" s="62">
        <v>132</v>
      </c>
      <c r="E161" s="62">
        <v>400</v>
      </c>
      <c r="F161" s="63" t="s">
        <v>59</v>
      </c>
      <c r="G161" s="63" t="s">
        <v>58</v>
      </c>
      <c r="H161" s="62">
        <v>100</v>
      </c>
      <c r="I161" s="62">
        <v>100</v>
      </c>
      <c r="J161" s="68">
        <v>0.7</v>
      </c>
      <c r="K161" s="62">
        <v>202000</v>
      </c>
      <c r="L161" s="65">
        <v>355.55972740607098</v>
      </c>
      <c r="M161" s="8">
        <f t="shared" si="2"/>
        <v>248.89180918424967</v>
      </c>
    </row>
    <row r="162" spans="1:13" x14ac:dyDescent="0.35">
      <c r="A162" s="62">
        <v>912631532</v>
      </c>
      <c r="B162" s="63" t="s">
        <v>37</v>
      </c>
      <c r="C162" s="62">
        <v>2020</v>
      </c>
      <c r="D162" s="62">
        <v>132</v>
      </c>
      <c r="E162" s="62">
        <v>630</v>
      </c>
      <c r="F162" s="63" t="s">
        <v>59</v>
      </c>
      <c r="G162" s="63" t="s">
        <v>58</v>
      </c>
      <c r="H162" s="62">
        <v>100</v>
      </c>
      <c r="I162" s="62">
        <v>100</v>
      </c>
      <c r="J162" s="68">
        <v>1.0429999999999999</v>
      </c>
      <c r="K162" s="62">
        <v>202100</v>
      </c>
      <c r="L162" s="65">
        <v>369.95892186353097</v>
      </c>
      <c r="M162" s="8">
        <f t="shared" si="2"/>
        <v>385.86715550366279</v>
      </c>
    </row>
    <row r="163" spans="1:13" x14ac:dyDescent="0.35">
      <c r="A163" s="62">
        <v>912631532</v>
      </c>
      <c r="B163" s="63" t="s">
        <v>37</v>
      </c>
      <c r="C163" s="62">
        <v>2020</v>
      </c>
      <c r="D163" s="62">
        <v>132</v>
      </c>
      <c r="E163" s="62">
        <v>1200</v>
      </c>
      <c r="F163" s="63" t="s">
        <v>59</v>
      </c>
      <c r="G163" s="63" t="s">
        <v>58</v>
      </c>
      <c r="H163" s="62">
        <v>100</v>
      </c>
      <c r="I163" s="62">
        <v>100</v>
      </c>
      <c r="J163" s="68">
        <v>23.698</v>
      </c>
      <c r="K163" s="62">
        <v>202300</v>
      </c>
      <c r="L163" s="65">
        <v>444.93578002097399</v>
      </c>
      <c r="M163" s="8">
        <f t="shared" si="2"/>
        <v>10544.088114937042</v>
      </c>
    </row>
    <row r="164" spans="1:13" x14ac:dyDescent="0.35">
      <c r="A164" s="62">
        <v>912631532</v>
      </c>
      <c r="B164" s="63" t="s">
        <v>37</v>
      </c>
      <c r="C164" s="62">
        <v>2020</v>
      </c>
      <c r="D164" s="62">
        <v>132</v>
      </c>
      <c r="E164" s="62">
        <v>1600</v>
      </c>
      <c r="F164" s="63" t="s">
        <v>59</v>
      </c>
      <c r="G164" s="63" t="s">
        <v>58</v>
      </c>
      <c r="H164" s="62">
        <v>100</v>
      </c>
      <c r="I164" s="62">
        <v>100</v>
      </c>
      <c r="J164" s="68">
        <v>0.58199999999999996</v>
      </c>
      <c r="K164" s="62">
        <v>202400</v>
      </c>
      <c r="L164" s="65">
        <v>496.87392704647999</v>
      </c>
      <c r="M164" s="8">
        <f t="shared" si="2"/>
        <v>289.18062554105131</v>
      </c>
    </row>
    <row r="165" spans="1:13" x14ac:dyDescent="0.35">
      <c r="A165" s="62">
        <v>960684737</v>
      </c>
      <c r="B165" s="63" t="s">
        <v>380</v>
      </c>
      <c r="C165" s="62">
        <v>2020</v>
      </c>
      <c r="D165" s="62">
        <v>66</v>
      </c>
      <c r="E165" s="62">
        <v>400</v>
      </c>
      <c r="F165" s="63" t="s">
        <v>59</v>
      </c>
      <c r="G165" s="63" t="s">
        <v>58</v>
      </c>
      <c r="H165" s="62">
        <v>100</v>
      </c>
      <c r="I165" s="62">
        <v>100</v>
      </c>
      <c r="J165" s="68">
        <v>3.1280000000000001</v>
      </c>
      <c r="K165" s="62">
        <v>201400</v>
      </c>
      <c r="L165" s="65">
        <v>214.093957297689</v>
      </c>
      <c r="M165" s="8">
        <f t="shared" si="2"/>
        <v>669.6858984271712</v>
      </c>
    </row>
    <row r="166" spans="1:13" x14ac:dyDescent="0.35">
      <c r="A166" s="62">
        <v>960684737</v>
      </c>
      <c r="B166" s="63" t="s">
        <v>380</v>
      </c>
      <c r="C166" s="62">
        <v>2020</v>
      </c>
      <c r="D166" s="62">
        <v>66</v>
      </c>
      <c r="E166" s="62">
        <v>630</v>
      </c>
      <c r="F166" s="63" t="s">
        <v>59</v>
      </c>
      <c r="G166" s="63" t="s">
        <v>58</v>
      </c>
      <c r="H166" s="62">
        <v>100</v>
      </c>
      <c r="I166" s="62">
        <v>100</v>
      </c>
      <c r="J166" s="68">
        <v>0.45300000000000001</v>
      </c>
      <c r="K166" s="62">
        <v>201500</v>
      </c>
      <c r="L166" s="65">
        <v>244.408050892342</v>
      </c>
      <c r="M166" s="8">
        <f t="shared" si="2"/>
        <v>110.71684705423093</v>
      </c>
    </row>
    <row r="167" spans="1:13" x14ac:dyDescent="0.35">
      <c r="A167" s="62">
        <v>960684737</v>
      </c>
      <c r="B167" s="63" t="s">
        <v>380</v>
      </c>
      <c r="C167" s="62">
        <v>2020</v>
      </c>
      <c r="D167" s="62">
        <v>132</v>
      </c>
      <c r="E167" s="62">
        <v>630</v>
      </c>
      <c r="F167" s="63" t="s">
        <v>59</v>
      </c>
      <c r="G167" s="63" t="s">
        <v>58</v>
      </c>
      <c r="H167" s="62">
        <v>100</v>
      </c>
      <c r="I167" s="62">
        <v>100</v>
      </c>
      <c r="J167" s="68">
        <v>16.388000000000002</v>
      </c>
      <c r="K167" s="62">
        <v>202100</v>
      </c>
      <c r="L167" s="65">
        <v>369.95892186353097</v>
      </c>
      <c r="M167" s="8">
        <f t="shared" si="2"/>
        <v>6062.8868114995466</v>
      </c>
    </row>
    <row r="168" spans="1:13" x14ac:dyDescent="0.35">
      <c r="A168" s="62">
        <v>983099807</v>
      </c>
      <c r="B168" s="63" t="s">
        <v>38</v>
      </c>
      <c r="C168" s="62">
        <v>2020</v>
      </c>
      <c r="D168" s="62">
        <v>33</v>
      </c>
      <c r="E168" s="62">
        <v>400</v>
      </c>
      <c r="F168" s="63" t="s">
        <v>59</v>
      </c>
      <c r="G168" s="63" t="s">
        <v>60</v>
      </c>
      <c r="H168" s="62">
        <v>100</v>
      </c>
      <c r="I168" s="62">
        <v>100</v>
      </c>
      <c r="J168" s="68">
        <v>5.72</v>
      </c>
      <c r="K168" s="62">
        <v>203200</v>
      </c>
      <c r="L168" s="65">
        <v>134.659101938714</v>
      </c>
      <c r="M168" s="8">
        <f t="shared" si="2"/>
        <v>770.2500630894441</v>
      </c>
    </row>
    <row r="169" spans="1:13" x14ac:dyDescent="0.35">
      <c r="A169" s="62">
        <v>983099807</v>
      </c>
      <c r="B169" s="63" t="s">
        <v>38</v>
      </c>
      <c r="C169" s="62">
        <v>2020</v>
      </c>
      <c r="D169" s="62">
        <v>33</v>
      </c>
      <c r="E169" s="62">
        <v>400</v>
      </c>
      <c r="F169" s="63" t="s">
        <v>59</v>
      </c>
      <c r="G169" s="63" t="s">
        <v>58</v>
      </c>
      <c r="H169" s="62">
        <v>100</v>
      </c>
      <c r="I169" s="62">
        <v>100</v>
      </c>
      <c r="J169" s="68">
        <v>3.9729999999999999</v>
      </c>
      <c r="K169" s="62">
        <v>201000</v>
      </c>
      <c r="L169" s="65">
        <v>102.94228078396</v>
      </c>
      <c r="M169" s="8">
        <f t="shared" si="2"/>
        <v>408.9896815546731</v>
      </c>
    </row>
    <row r="170" spans="1:13" x14ac:dyDescent="0.35">
      <c r="A170" s="62">
        <v>983099807</v>
      </c>
      <c r="B170" s="63" t="s">
        <v>38</v>
      </c>
      <c r="C170" s="62">
        <v>2020</v>
      </c>
      <c r="D170" s="62">
        <v>33</v>
      </c>
      <c r="E170" s="62">
        <v>630</v>
      </c>
      <c r="F170" s="63" t="s">
        <v>59</v>
      </c>
      <c r="G170" s="63" t="s">
        <v>58</v>
      </c>
      <c r="H170" s="62">
        <v>100</v>
      </c>
      <c r="I170" s="62">
        <v>100</v>
      </c>
      <c r="J170" s="68">
        <v>7.109</v>
      </c>
      <c r="K170" s="62">
        <v>201100</v>
      </c>
      <c r="L170" s="65">
        <v>116.58362290155399</v>
      </c>
      <c r="M170" s="8">
        <f t="shared" si="2"/>
        <v>828.79297520714738</v>
      </c>
    </row>
    <row r="171" spans="1:13" x14ac:dyDescent="0.35">
      <c r="A171" s="62">
        <v>983099807</v>
      </c>
      <c r="B171" s="63" t="s">
        <v>38</v>
      </c>
      <c r="C171" s="62">
        <v>2020</v>
      </c>
      <c r="D171" s="62">
        <v>66</v>
      </c>
      <c r="E171" s="62">
        <v>800</v>
      </c>
      <c r="F171" s="63" t="s">
        <v>59</v>
      </c>
      <c r="G171" s="63" t="s">
        <v>58</v>
      </c>
      <c r="H171" s="62">
        <v>100</v>
      </c>
      <c r="I171" s="62">
        <v>100</v>
      </c>
      <c r="J171" s="68">
        <v>3.98</v>
      </c>
      <c r="K171" s="62">
        <v>201600</v>
      </c>
      <c r="L171" s="65">
        <v>267.64885598157599</v>
      </c>
      <c r="M171" s="8">
        <f t="shared" si="2"/>
        <v>1065.2424468066724</v>
      </c>
    </row>
    <row r="172" spans="1:13" x14ac:dyDescent="0.35">
      <c r="A172" s="62">
        <v>956740134</v>
      </c>
      <c r="B172" s="63" t="s">
        <v>39</v>
      </c>
      <c r="C172" s="62">
        <v>2020</v>
      </c>
      <c r="D172" s="62">
        <v>33</v>
      </c>
      <c r="E172" s="62">
        <v>400</v>
      </c>
      <c r="F172" s="63" t="s">
        <v>59</v>
      </c>
      <c r="G172" s="63" t="s">
        <v>58</v>
      </c>
      <c r="H172" s="62">
        <v>100</v>
      </c>
      <c r="I172" s="62">
        <v>100</v>
      </c>
      <c r="J172" s="68">
        <v>5.7</v>
      </c>
      <c r="K172" s="62">
        <v>201000</v>
      </c>
      <c r="L172" s="65">
        <v>102.94228078396</v>
      </c>
      <c r="M172" s="8">
        <f t="shared" si="2"/>
        <v>586.77100046857197</v>
      </c>
    </row>
    <row r="173" spans="1:13" x14ac:dyDescent="0.35">
      <c r="A173" s="62">
        <v>980234088</v>
      </c>
      <c r="B173" s="63" t="s">
        <v>381</v>
      </c>
      <c r="C173" s="62">
        <v>2020</v>
      </c>
      <c r="D173" s="62">
        <v>132</v>
      </c>
      <c r="E173" s="62">
        <v>400</v>
      </c>
      <c r="F173" s="63" t="s">
        <v>59</v>
      </c>
      <c r="G173" s="63" t="s">
        <v>58</v>
      </c>
      <c r="H173" s="62">
        <v>100</v>
      </c>
      <c r="I173" s="62">
        <v>100</v>
      </c>
      <c r="J173" s="68">
        <v>0.2</v>
      </c>
      <c r="K173" s="62">
        <v>202000</v>
      </c>
      <c r="L173" s="65">
        <v>355.55972740607098</v>
      </c>
      <c r="M173" s="8">
        <f t="shared" si="2"/>
        <v>71.111945481214192</v>
      </c>
    </row>
    <row r="174" spans="1:13" x14ac:dyDescent="0.35">
      <c r="A174" s="62">
        <v>996732673</v>
      </c>
      <c r="B174" s="63" t="s">
        <v>382</v>
      </c>
      <c r="C174" s="62">
        <v>2020</v>
      </c>
      <c r="D174" s="62">
        <v>66</v>
      </c>
      <c r="E174" s="62">
        <v>1200</v>
      </c>
      <c r="F174" s="63" t="s">
        <v>59</v>
      </c>
      <c r="G174" s="63" t="s">
        <v>58</v>
      </c>
      <c r="H174" s="62">
        <v>100</v>
      </c>
      <c r="I174" s="62">
        <v>100</v>
      </c>
      <c r="J174" s="68">
        <v>1</v>
      </c>
      <c r="K174" s="62">
        <v>201700</v>
      </c>
      <c r="L174" s="65">
        <v>309.244844742373</v>
      </c>
      <c r="M174" s="8">
        <f t="shared" si="2"/>
        <v>309.244844742373</v>
      </c>
    </row>
    <row r="175" spans="1:13" x14ac:dyDescent="0.35">
      <c r="A175" s="62">
        <v>988807648</v>
      </c>
      <c r="B175" s="63" t="s">
        <v>40</v>
      </c>
      <c r="C175" s="62">
        <v>2020</v>
      </c>
      <c r="D175" s="62">
        <v>66</v>
      </c>
      <c r="E175" s="62">
        <v>400</v>
      </c>
      <c r="F175" s="63" t="s">
        <v>59</v>
      </c>
      <c r="G175" s="63" t="s">
        <v>60</v>
      </c>
      <c r="H175" s="62">
        <v>100</v>
      </c>
      <c r="I175" s="62">
        <v>100</v>
      </c>
      <c r="J175" s="68">
        <v>0.45200000000000001</v>
      </c>
      <c r="K175" s="62">
        <v>203600</v>
      </c>
      <c r="L175" s="65">
        <v>233.13948732987799</v>
      </c>
      <c r="M175" s="8">
        <f t="shared" si="2"/>
        <v>105.37904827310486</v>
      </c>
    </row>
    <row r="176" spans="1:13" x14ac:dyDescent="0.35">
      <c r="A176" s="62">
        <v>988807648</v>
      </c>
      <c r="B176" s="63" t="s">
        <v>40</v>
      </c>
      <c r="C176" s="62">
        <v>2020</v>
      </c>
      <c r="D176" s="62">
        <v>66</v>
      </c>
      <c r="E176" s="62">
        <v>400</v>
      </c>
      <c r="F176" s="63" t="s">
        <v>59</v>
      </c>
      <c r="G176" s="63" t="s">
        <v>58</v>
      </c>
      <c r="H176" s="62">
        <v>0</v>
      </c>
      <c r="I176" s="62">
        <v>100</v>
      </c>
      <c r="J176" s="68">
        <v>0.11799999999999999</v>
      </c>
      <c r="K176" s="62">
        <v>201400</v>
      </c>
      <c r="L176" s="65">
        <v>214.093957297689</v>
      </c>
      <c r="M176" s="8">
        <f t="shared" si="2"/>
        <v>12.63154348056365</v>
      </c>
    </row>
    <row r="177" spans="1:13" x14ac:dyDescent="0.35">
      <c r="A177" s="62">
        <v>988807648</v>
      </c>
      <c r="B177" s="63" t="s">
        <v>40</v>
      </c>
      <c r="C177" s="62">
        <v>2020</v>
      </c>
      <c r="D177" s="62">
        <v>66</v>
      </c>
      <c r="E177" s="62">
        <v>400</v>
      </c>
      <c r="F177" s="63" t="s">
        <v>59</v>
      </c>
      <c r="G177" s="63" t="s">
        <v>58</v>
      </c>
      <c r="H177" s="62">
        <v>100</v>
      </c>
      <c r="I177" s="62">
        <v>100</v>
      </c>
      <c r="J177" s="68">
        <v>4.8730000000000002</v>
      </c>
      <c r="K177" s="62">
        <v>201400</v>
      </c>
      <c r="L177" s="65">
        <v>214.093957297689</v>
      </c>
      <c r="M177" s="8">
        <f t="shared" si="2"/>
        <v>1043.2798539116386</v>
      </c>
    </row>
    <row r="178" spans="1:13" x14ac:dyDescent="0.35">
      <c r="A178" s="62">
        <v>988807648</v>
      </c>
      <c r="B178" s="63" t="s">
        <v>40</v>
      </c>
      <c r="C178" s="62">
        <v>2020</v>
      </c>
      <c r="D178" s="62">
        <v>66</v>
      </c>
      <c r="E178" s="62">
        <v>630</v>
      </c>
      <c r="F178" s="63" t="s">
        <v>59</v>
      </c>
      <c r="G178" s="63" t="s">
        <v>58</v>
      </c>
      <c r="H178" s="62">
        <v>100</v>
      </c>
      <c r="I178" s="62">
        <v>100</v>
      </c>
      <c r="J178" s="68">
        <v>2.9260000000000002</v>
      </c>
      <c r="K178" s="62">
        <v>201500</v>
      </c>
      <c r="L178" s="65">
        <v>244.408050892342</v>
      </c>
      <c r="M178" s="8">
        <f t="shared" si="2"/>
        <v>715.13795691099278</v>
      </c>
    </row>
    <row r="179" spans="1:13" x14ac:dyDescent="0.35">
      <c r="A179" s="62">
        <v>988807648</v>
      </c>
      <c r="B179" s="63" t="s">
        <v>40</v>
      </c>
      <c r="C179" s="62">
        <v>2020</v>
      </c>
      <c r="D179" s="62">
        <v>66</v>
      </c>
      <c r="E179" s="62">
        <v>800</v>
      </c>
      <c r="F179" s="63" t="s">
        <v>59</v>
      </c>
      <c r="G179" s="63" t="s">
        <v>58</v>
      </c>
      <c r="H179" s="62">
        <v>100</v>
      </c>
      <c r="I179" s="62">
        <v>100</v>
      </c>
      <c r="J179" s="68">
        <v>1.147</v>
      </c>
      <c r="K179" s="62">
        <v>201600</v>
      </c>
      <c r="L179" s="65">
        <v>267.64885598157599</v>
      </c>
      <c r="M179" s="8">
        <f t="shared" si="2"/>
        <v>306.99323781086764</v>
      </c>
    </row>
    <row r="180" spans="1:13" x14ac:dyDescent="0.35">
      <c r="A180" s="62">
        <v>988807648</v>
      </c>
      <c r="B180" s="63" t="s">
        <v>40</v>
      </c>
      <c r="C180" s="62">
        <v>2020</v>
      </c>
      <c r="D180" s="62">
        <v>66</v>
      </c>
      <c r="E180" s="62">
        <v>1200</v>
      </c>
      <c r="F180" s="63" t="s">
        <v>59</v>
      </c>
      <c r="G180" s="63" t="s">
        <v>58</v>
      </c>
      <c r="H180" s="62">
        <v>100</v>
      </c>
      <c r="I180" s="62">
        <v>100</v>
      </c>
      <c r="J180" s="68">
        <v>6.1440000000000001</v>
      </c>
      <c r="K180" s="62">
        <v>201700</v>
      </c>
      <c r="L180" s="65">
        <v>309.244844742373</v>
      </c>
      <c r="M180" s="8">
        <f t="shared" si="2"/>
        <v>1900.0003260971398</v>
      </c>
    </row>
    <row r="181" spans="1:13" x14ac:dyDescent="0.35">
      <c r="A181" s="62">
        <v>988807648</v>
      </c>
      <c r="B181" s="63" t="s">
        <v>40</v>
      </c>
      <c r="C181" s="62">
        <v>2020</v>
      </c>
      <c r="D181" s="62">
        <v>66</v>
      </c>
      <c r="E181" s="62">
        <v>1600</v>
      </c>
      <c r="F181" s="63" t="s">
        <v>59</v>
      </c>
      <c r="G181" s="63" t="s">
        <v>58</v>
      </c>
      <c r="H181" s="62">
        <v>100</v>
      </c>
      <c r="I181" s="62">
        <v>100</v>
      </c>
      <c r="J181" s="68">
        <v>2.552</v>
      </c>
      <c r="K181" s="62">
        <v>201800</v>
      </c>
      <c r="L181" s="65">
        <v>359.75317701999802</v>
      </c>
      <c r="M181" s="8">
        <f t="shared" si="2"/>
        <v>918.09010775503498</v>
      </c>
    </row>
    <row r="182" spans="1:13" x14ac:dyDescent="0.35">
      <c r="A182" s="62">
        <v>988807648</v>
      </c>
      <c r="B182" s="63" t="s">
        <v>40</v>
      </c>
      <c r="C182" s="62">
        <v>2020</v>
      </c>
      <c r="D182" s="62">
        <v>132</v>
      </c>
      <c r="E182" s="62">
        <v>400</v>
      </c>
      <c r="F182" s="63" t="s">
        <v>59</v>
      </c>
      <c r="G182" s="63" t="s">
        <v>58</v>
      </c>
      <c r="H182" s="62">
        <v>100</v>
      </c>
      <c r="I182" s="62">
        <v>100</v>
      </c>
      <c r="J182" s="68">
        <v>7.8E-2</v>
      </c>
      <c r="K182" s="62">
        <v>202000</v>
      </c>
      <c r="L182" s="65">
        <v>355.55972740607098</v>
      </c>
      <c r="M182" s="8">
        <f t="shared" si="2"/>
        <v>27.733658737673537</v>
      </c>
    </row>
    <row r="183" spans="1:13" x14ac:dyDescent="0.35">
      <c r="A183" s="62">
        <v>988807648</v>
      </c>
      <c r="B183" s="63" t="s">
        <v>40</v>
      </c>
      <c r="C183" s="62">
        <v>2020</v>
      </c>
      <c r="D183" s="62">
        <v>132</v>
      </c>
      <c r="E183" s="62">
        <v>800</v>
      </c>
      <c r="F183" s="63" t="s">
        <v>59</v>
      </c>
      <c r="G183" s="63" t="s">
        <v>58</v>
      </c>
      <c r="H183" s="62">
        <v>100</v>
      </c>
      <c r="I183" s="62">
        <v>100</v>
      </c>
      <c r="J183" s="68">
        <v>4.4470000000000001</v>
      </c>
      <c r="K183" s="62">
        <v>202200</v>
      </c>
      <c r="L183" s="65">
        <v>405.57798183724901</v>
      </c>
      <c r="M183" s="8">
        <f t="shared" si="2"/>
        <v>1803.6052852302464</v>
      </c>
    </row>
    <row r="184" spans="1:13" x14ac:dyDescent="0.35">
      <c r="A184" s="62">
        <v>976723805</v>
      </c>
      <c r="B184" s="63" t="s">
        <v>383</v>
      </c>
      <c r="C184" s="62">
        <v>2020</v>
      </c>
      <c r="D184" s="62">
        <v>66</v>
      </c>
      <c r="E184" s="62">
        <v>400</v>
      </c>
      <c r="F184" s="63" t="s">
        <v>59</v>
      </c>
      <c r="G184" s="63" t="s">
        <v>60</v>
      </c>
      <c r="H184" s="62">
        <v>100</v>
      </c>
      <c r="I184" s="62">
        <v>100</v>
      </c>
      <c r="J184" s="68">
        <v>1.984</v>
      </c>
      <c r="K184" s="62">
        <v>203600</v>
      </c>
      <c r="L184" s="65">
        <v>233.13948732987799</v>
      </c>
      <c r="M184" s="8">
        <f t="shared" si="2"/>
        <v>462.54874286247792</v>
      </c>
    </row>
    <row r="185" spans="1:13" x14ac:dyDescent="0.35">
      <c r="A185" s="62">
        <v>976723805</v>
      </c>
      <c r="B185" s="63" t="s">
        <v>383</v>
      </c>
      <c r="C185" s="62">
        <v>2020</v>
      </c>
      <c r="D185" s="62">
        <v>66</v>
      </c>
      <c r="E185" s="62">
        <v>400</v>
      </c>
      <c r="F185" s="63" t="s">
        <v>59</v>
      </c>
      <c r="G185" s="63" t="s">
        <v>58</v>
      </c>
      <c r="H185" s="62">
        <v>100</v>
      </c>
      <c r="I185" s="62">
        <v>100</v>
      </c>
      <c r="J185" s="68">
        <v>9.4E-2</v>
      </c>
      <c r="K185" s="62">
        <v>201400</v>
      </c>
      <c r="L185" s="65">
        <v>214.093957297689</v>
      </c>
      <c r="M185" s="8">
        <f t="shared" si="2"/>
        <v>20.124831985982766</v>
      </c>
    </row>
    <row r="186" spans="1:13" x14ac:dyDescent="0.35">
      <c r="A186" s="62">
        <v>976723805</v>
      </c>
      <c r="B186" s="63" t="s">
        <v>383</v>
      </c>
      <c r="C186" s="62">
        <v>2020</v>
      </c>
      <c r="D186" s="62">
        <v>66</v>
      </c>
      <c r="E186" s="62">
        <v>630</v>
      </c>
      <c r="F186" s="63" t="s">
        <v>59</v>
      </c>
      <c r="G186" s="63" t="s">
        <v>58</v>
      </c>
      <c r="H186" s="62">
        <v>100</v>
      </c>
      <c r="I186" s="62">
        <v>100</v>
      </c>
      <c r="J186" s="68">
        <v>3.7829999999999999</v>
      </c>
      <c r="K186" s="62">
        <v>201500</v>
      </c>
      <c r="L186" s="65">
        <v>244.408050892342</v>
      </c>
      <c r="M186" s="8">
        <f t="shared" si="2"/>
        <v>924.59565652572974</v>
      </c>
    </row>
    <row r="187" spans="1:13" x14ac:dyDescent="0.35">
      <c r="A187" s="62">
        <v>976723805</v>
      </c>
      <c r="B187" s="63" t="s">
        <v>383</v>
      </c>
      <c r="C187" s="62">
        <v>2020</v>
      </c>
      <c r="D187" s="62">
        <v>66</v>
      </c>
      <c r="E187" s="62">
        <v>800</v>
      </c>
      <c r="F187" s="63" t="s">
        <v>59</v>
      </c>
      <c r="G187" s="63" t="s">
        <v>58</v>
      </c>
      <c r="H187" s="62">
        <v>100</v>
      </c>
      <c r="I187" s="62">
        <v>100</v>
      </c>
      <c r="J187" s="68">
        <v>4.742</v>
      </c>
      <c r="K187" s="62">
        <v>201600</v>
      </c>
      <c r="L187" s="65">
        <v>267.64885598157599</v>
      </c>
      <c r="M187" s="8">
        <f t="shared" si="2"/>
        <v>1269.1908750646332</v>
      </c>
    </row>
    <row r="188" spans="1:13" x14ac:dyDescent="0.35">
      <c r="A188" s="62">
        <v>976723805</v>
      </c>
      <c r="B188" s="63" t="s">
        <v>383</v>
      </c>
      <c r="C188" s="62">
        <v>2020</v>
      </c>
      <c r="D188" s="62">
        <v>66</v>
      </c>
      <c r="E188" s="62">
        <v>1200</v>
      </c>
      <c r="F188" s="63" t="s">
        <v>59</v>
      </c>
      <c r="G188" s="63" t="s">
        <v>58</v>
      </c>
      <c r="H188" s="62">
        <v>100</v>
      </c>
      <c r="I188" s="62">
        <v>100</v>
      </c>
      <c r="J188" s="68">
        <v>1.986</v>
      </c>
      <c r="K188" s="62">
        <v>201700</v>
      </c>
      <c r="L188" s="65">
        <v>309.244844742373</v>
      </c>
      <c r="M188" s="8">
        <f t="shared" si="2"/>
        <v>614.16026165835274</v>
      </c>
    </row>
    <row r="189" spans="1:13" x14ac:dyDescent="0.35">
      <c r="A189" s="62">
        <v>915317898</v>
      </c>
      <c r="B189" s="63" t="s">
        <v>41</v>
      </c>
      <c r="C189" s="62">
        <v>2020</v>
      </c>
      <c r="D189" s="62">
        <v>66</v>
      </c>
      <c r="E189" s="62">
        <v>400</v>
      </c>
      <c r="F189" s="63" t="s">
        <v>59</v>
      </c>
      <c r="G189" s="63" t="s">
        <v>58</v>
      </c>
      <c r="H189" s="62">
        <v>100</v>
      </c>
      <c r="I189" s="62">
        <v>100</v>
      </c>
      <c r="J189" s="68">
        <v>0.05</v>
      </c>
      <c r="K189" s="62">
        <v>201400</v>
      </c>
      <c r="L189" s="65">
        <v>214.093957297689</v>
      </c>
      <c r="M189" s="8">
        <f t="shared" si="2"/>
        <v>10.704697864884452</v>
      </c>
    </row>
    <row r="190" spans="1:13" x14ac:dyDescent="0.35">
      <c r="A190" s="62">
        <v>923993355</v>
      </c>
      <c r="B190" s="63" t="s">
        <v>384</v>
      </c>
      <c r="C190" s="62">
        <v>2020</v>
      </c>
      <c r="D190" s="62">
        <v>66</v>
      </c>
      <c r="E190" s="62">
        <v>400</v>
      </c>
      <c r="F190" s="63" t="s">
        <v>59</v>
      </c>
      <c r="G190" s="63" t="s">
        <v>58</v>
      </c>
      <c r="H190" s="62">
        <v>100</v>
      </c>
      <c r="I190" s="62">
        <v>100</v>
      </c>
      <c r="J190" s="68">
        <v>9.1300000000000008</v>
      </c>
      <c r="K190" s="62">
        <v>201400</v>
      </c>
      <c r="L190" s="65">
        <v>214.093957297689</v>
      </c>
      <c r="M190" s="8">
        <f t="shared" si="2"/>
        <v>1954.6778301279007</v>
      </c>
    </row>
    <row r="191" spans="1:13" x14ac:dyDescent="0.35">
      <c r="A191" s="62">
        <v>919884452</v>
      </c>
      <c r="B191" s="63" t="s">
        <v>385</v>
      </c>
      <c r="C191" s="62">
        <v>2020</v>
      </c>
      <c r="D191" s="62">
        <v>66</v>
      </c>
      <c r="E191" s="62">
        <v>630</v>
      </c>
      <c r="F191" s="63" t="s">
        <v>59</v>
      </c>
      <c r="G191" s="63" t="s">
        <v>58</v>
      </c>
      <c r="H191" s="62">
        <v>100</v>
      </c>
      <c r="I191" s="62">
        <v>100</v>
      </c>
      <c r="J191" s="68">
        <v>5.5E-2</v>
      </c>
      <c r="K191" s="62">
        <v>201500</v>
      </c>
      <c r="L191" s="65">
        <v>244.408050892342</v>
      </c>
      <c r="M191" s="8">
        <f t="shared" si="2"/>
        <v>13.44244279907881</v>
      </c>
    </row>
    <row r="192" spans="1:13" x14ac:dyDescent="0.35">
      <c r="A192" s="62">
        <v>919884452</v>
      </c>
      <c r="B192" s="63" t="s">
        <v>385</v>
      </c>
      <c r="C192" s="62">
        <v>2020</v>
      </c>
      <c r="D192" s="62">
        <v>132</v>
      </c>
      <c r="E192" s="62">
        <v>630</v>
      </c>
      <c r="F192" s="63" t="s">
        <v>59</v>
      </c>
      <c r="G192" s="63" t="s">
        <v>58</v>
      </c>
      <c r="H192" s="62">
        <v>100</v>
      </c>
      <c r="I192" s="62">
        <v>100</v>
      </c>
      <c r="J192" s="68">
        <v>0.22500000000000001</v>
      </c>
      <c r="K192" s="62">
        <v>202100</v>
      </c>
      <c r="L192" s="65">
        <v>369.95892186353097</v>
      </c>
      <c r="M192" s="8">
        <f t="shared" si="2"/>
        <v>83.240757419294468</v>
      </c>
    </row>
    <row r="193" spans="1:13" x14ac:dyDescent="0.35">
      <c r="A193" s="62">
        <v>979422679</v>
      </c>
      <c r="B193" s="63" t="s">
        <v>42</v>
      </c>
      <c r="C193" s="62">
        <v>2020</v>
      </c>
      <c r="D193" s="62">
        <v>132</v>
      </c>
      <c r="E193" s="62">
        <v>400</v>
      </c>
      <c r="F193" s="63" t="s">
        <v>59</v>
      </c>
      <c r="G193" s="63" t="s">
        <v>60</v>
      </c>
      <c r="H193" s="62">
        <v>100</v>
      </c>
      <c r="I193" s="62">
        <v>100</v>
      </c>
      <c r="J193" s="68">
        <v>0.78100000000000003</v>
      </c>
      <c r="K193" s="62">
        <v>204200</v>
      </c>
      <c r="L193" s="65">
        <v>402.40833361349002</v>
      </c>
      <c r="M193" s="8">
        <f t="shared" ref="M193:M222" si="3">(J193*0.5*(H193/100+I193/100))*L193</f>
        <v>314.28090855213571</v>
      </c>
    </row>
    <row r="194" spans="1:13" x14ac:dyDescent="0.35">
      <c r="A194" s="62">
        <v>979422679</v>
      </c>
      <c r="B194" s="63" t="s">
        <v>42</v>
      </c>
      <c r="C194" s="62">
        <v>2020</v>
      </c>
      <c r="D194" s="62">
        <v>132</v>
      </c>
      <c r="E194" s="62">
        <v>400</v>
      </c>
      <c r="F194" s="63" t="s">
        <v>59</v>
      </c>
      <c r="G194" s="63" t="s">
        <v>58</v>
      </c>
      <c r="H194" s="62">
        <v>100</v>
      </c>
      <c r="I194" s="62">
        <v>100</v>
      </c>
      <c r="J194" s="68">
        <v>0.32200000000000001</v>
      </c>
      <c r="K194" s="62">
        <v>202000</v>
      </c>
      <c r="L194" s="65">
        <v>355.55972740607098</v>
      </c>
      <c r="M194" s="8">
        <f t="shared" si="3"/>
        <v>114.49023222475486</v>
      </c>
    </row>
    <row r="195" spans="1:13" x14ac:dyDescent="0.35">
      <c r="A195" s="62">
        <v>979422679</v>
      </c>
      <c r="B195" s="63" t="s">
        <v>42</v>
      </c>
      <c r="C195" s="62">
        <v>2020</v>
      </c>
      <c r="D195" s="62">
        <v>132</v>
      </c>
      <c r="E195" s="62">
        <v>800</v>
      </c>
      <c r="F195" s="63" t="s">
        <v>59</v>
      </c>
      <c r="G195" s="63" t="s">
        <v>58</v>
      </c>
      <c r="H195" s="62">
        <v>100</v>
      </c>
      <c r="I195" s="62">
        <v>100</v>
      </c>
      <c r="J195" s="68">
        <v>1.22</v>
      </c>
      <c r="K195" s="62">
        <v>202200</v>
      </c>
      <c r="L195" s="65">
        <v>405.57798183724901</v>
      </c>
      <c r="M195" s="8">
        <f>(J195*0.5*(H195/100+I195/100))*L195</f>
        <v>494.80513784144381</v>
      </c>
    </row>
    <row r="196" spans="1:13" x14ac:dyDescent="0.35">
      <c r="A196" s="62">
        <v>979422679</v>
      </c>
      <c r="B196" s="63" t="s">
        <v>42</v>
      </c>
      <c r="C196" s="62">
        <v>2020</v>
      </c>
      <c r="D196" s="62">
        <v>132</v>
      </c>
      <c r="E196" s="62">
        <v>1200</v>
      </c>
      <c r="F196" s="63" t="s">
        <v>59</v>
      </c>
      <c r="G196" s="63" t="s">
        <v>58</v>
      </c>
      <c r="H196" s="62">
        <v>100</v>
      </c>
      <c r="I196" s="62">
        <v>100</v>
      </c>
      <c r="J196" s="68">
        <v>4.53</v>
      </c>
      <c r="K196" s="62">
        <v>202300</v>
      </c>
      <c r="L196" s="65">
        <v>444.93578002097399</v>
      </c>
      <c r="M196" s="8">
        <f t="shared" si="3"/>
        <v>2015.5590834950124</v>
      </c>
    </row>
    <row r="197" spans="1:13" x14ac:dyDescent="0.35">
      <c r="A197" s="62">
        <v>979422679</v>
      </c>
      <c r="B197" s="63" t="s">
        <v>42</v>
      </c>
      <c r="C197" s="62">
        <v>2020</v>
      </c>
      <c r="D197" s="62">
        <v>132</v>
      </c>
      <c r="E197" s="62">
        <v>2000</v>
      </c>
      <c r="F197" s="63" t="s">
        <v>59</v>
      </c>
      <c r="G197" s="63" t="s">
        <v>58</v>
      </c>
      <c r="H197" s="62">
        <v>100</v>
      </c>
      <c r="I197" s="62">
        <v>100</v>
      </c>
      <c r="J197" s="68">
        <v>3.39</v>
      </c>
      <c r="K197" s="62">
        <v>202500</v>
      </c>
      <c r="L197" s="65">
        <v>522.58533076367803</v>
      </c>
      <c r="M197" s="8">
        <f t="shared" si="3"/>
        <v>1771.5642712888687</v>
      </c>
    </row>
    <row r="198" spans="1:13" x14ac:dyDescent="0.35">
      <c r="A198" s="62">
        <v>916069634</v>
      </c>
      <c r="B198" s="63" t="s">
        <v>43</v>
      </c>
      <c r="C198" s="62">
        <v>2020</v>
      </c>
      <c r="D198" s="62">
        <v>66</v>
      </c>
      <c r="E198" s="62">
        <v>400</v>
      </c>
      <c r="F198" s="63" t="s">
        <v>59</v>
      </c>
      <c r="G198" s="63" t="s">
        <v>58</v>
      </c>
      <c r="H198" s="62">
        <v>100</v>
      </c>
      <c r="I198" s="62">
        <v>100</v>
      </c>
      <c r="J198" s="68">
        <v>0.1</v>
      </c>
      <c r="K198" s="62">
        <v>201400</v>
      </c>
      <c r="L198" s="65">
        <v>214.093957297689</v>
      </c>
      <c r="M198" s="8">
        <f t="shared" si="3"/>
        <v>21.409395729768903</v>
      </c>
    </row>
    <row r="199" spans="1:13" x14ac:dyDescent="0.35">
      <c r="A199" s="62">
        <v>916069634</v>
      </c>
      <c r="B199" s="63" t="s">
        <v>43</v>
      </c>
      <c r="C199" s="62">
        <v>2020</v>
      </c>
      <c r="D199" s="62">
        <v>66</v>
      </c>
      <c r="E199" s="62">
        <v>630</v>
      </c>
      <c r="F199" s="63" t="s">
        <v>59</v>
      </c>
      <c r="G199" s="63" t="s">
        <v>58</v>
      </c>
      <c r="H199" s="62">
        <v>100</v>
      </c>
      <c r="I199" s="62">
        <v>100</v>
      </c>
      <c r="J199" s="68">
        <v>0.38</v>
      </c>
      <c r="K199" s="62">
        <v>201500</v>
      </c>
      <c r="L199" s="65">
        <v>244.408050892342</v>
      </c>
      <c r="M199" s="8">
        <f t="shared" si="3"/>
        <v>92.875059339089958</v>
      </c>
    </row>
    <row r="200" spans="1:13" x14ac:dyDescent="0.35">
      <c r="A200" s="62">
        <v>916069634</v>
      </c>
      <c r="B200" s="63" t="s">
        <v>43</v>
      </c>
      <c r="C200" s="62">
        <v>2020</v>
      </c>
      <c r="D200" s="62">
        <v>66</v>
      </c>
      <c r="E200" s="62">
        <v>800</v>
      </c>
      <c r="F200" s="63" t="s">
        <v>59</v>
      </c>
      <c r="G200" s="63" t="s">
        <v>58</v>
      </c>
      <c r="H200" s="62">
        <v>100</v>
      </c>
      <c r="I200" s="62">
        <v>100</v>
      </c>
      <c r="J200" s="68">
        <v>1.5</v>
      </c>
      <c r="K200" s="62">
        <v>201600</v>
      </c>
      <c r="L200" s="65">
        <v>267.64885598157599</v>
      </c>
      <c r="M200" s="8">
        <f t="shared" si="3"/>
        <v>401.47328397236402</v>
      </c>
    </row>
    <row r="201" spans="1:13" x14ac:dyDescent="0.35">
      <c r="A201" s="62">
        <v>916069634</v>
      </c>
      <c r="B201" s="63" t="s">
        <v>43</v>
      </c>
      <c r="C201" s="62">
        <v>2020</v>
      </c>
      <c r="D201" s="62">
        <v>132</v>
      </c>
      <c r="E201" s="62">
        <v>630</v>
      </c>
      <c r="F201" s="63" t="s">
        <v>59</v>
      </c>
      <c r="G201" s="63" t="s">
        <v>58</v>
      </c>
      <c r="H201" s="62">
        <v>100</v>
      </c>
      <c r="I201" s="62">
        <v>100</v>
      </c>
      <c r="J201" s="68">
        <v>1.1000000000000001</v>
      </c>
      <c r="K201" s="62">
        <v>202100</v>
      </c>
      <c r="L201" s="65">
        <v>369.95892186353097</v>
      </c>
      <c r="M201" s="8">
        <f t="shared" si="3"/>
        <v>406.95481404988408</v>
      </c>
    </row>
    <row r="202" spans="1:13" x14ac:dyDescent="0.35">
      <c r="A202" s="62">
        <v>987059729</v>
      </c>
      <c r="B202" s="63" t="s">
        <v>63</v>
      </c>
      <c r="C202" s="62">
        <v>2020</v>
      </c>
      <c r="D202" s="62">
        <v>66</v>
      </c>
      <c r="E202" s="62">
        <v>400</v>
      </c>
      <c r="F202" s="63" t="s">
        <v>59</v>
      </c>
      <c r="G202" s="63" t="s">
        <v>58</v>
      </c>
      <c r="H202" s="62">
        <v>0</v>
      </c>
      <c r="I202" s="62">
        <v>100</v>
      </c>
      <c r="J202" s="68">
        <v>4.4999999999999998E-2</v>
      </c>
      <c r="K202" s="62">
        <v>201400</v>
      </c>
      <c r="L202" s="65">
        <v>214.093957297689</v>
      </c>
      <c r="M202" s="8">
        <f t="shared" si="3"/>
        <v>4.8171140391980023</v>
      </c>
    </row>
    <row r="203" spans="1:13" x14ac:dyDescent="0.35">
      <c r="A203" s="62">
        <v>923819177</v>
      </c>
      <c r="B203" s="63" t="s">
        <v>386</v>
      </c>
      <c r="C203" s="62">
        <v>2020</v>
      </c>
      <c r="D203" s="62">
        <v>66</v>
      </c>
      <c r="E203" s="62">
        <v>400</v>
      </c>
      <c r="F203" s="63" t="s">
        <v>59</v>
      </c>
      <c r="G203" s="63" t="s">
        <v>58</v>
      </c>
      <c r="H203" s="62">
        <v>100</v>
      </c>
      <c r="I203" s="62">
        <v>100</v>
      </c>
      <c r="J203" s="68">
        <v>0.28999999999999998</v>
      </c>
      <c r="K203" s="62">
        <v>201400</v>
      </c>
      <c r="L203" s="65">
        <v>214.093957297689</v>
      </c>
      <c r="M203" s="8">
        <f t="shared" si="3"/>
        <v>62.087247616329805</v>
      </c>
    </row>
    <row r="204" spans="1:13" x14ac:dyDescent="0.35">
      <c r="A204" s="62">
        <v>978631029</v>
      </c>
      <c r="B204" s="63" t="s">
        <v>387</v>
      </c>
      <c r="C204" s="62">
        <v>2020</v>
      </c>
      <c r="D204" s="62">
        <v>66</v>
      </c>
      <c r="E204" s="62">
        <v>400</v>
      </c>
      <c r="F204" s="63" t="s">
        <v>59</v>
      </c>
      <c r="G204" s="63" t="s">
        <v>58</v>
      </c>
      <c r="H204" s="62">
        <v>100</v>
      </c>
      <c r="I204" s="62">
        <v>100</v>
      </c>
      <c r="J204" s="68">
        <v>49.85</v>
      </c>
      <c r="K204" s="62">
        <v>201400</v>
      </c>
      <c r="L204" s="65">
        <v>214.093957297689</v>
      </c>
      <c r="M204" s="8">
        <f t="shared" si="3"/>
        <v>10672.583771289797</v>
      </c>
    </row>
    <row r="205" spans="1:13" x14ac:dyDescent="0.35">
      <c r="A205" s="62">
        <v>978631029</v>
      </c>
      <c r="B205" s="63" t="s">
        <v>387</v>
      </c>
      <c r="C205" s="62">
        <v>2020</v>
      </c>
      <c r="D205" s="62">
        <v>66</v>
      </c>
      <c r="E205" s="62">
        <v>630</v>
      </c>
      <c r="F205" s="63" t="s">
        <v>59</v>
      </c>
      <c r="G205" s="63" t="s">
        <v>58</v>
      </c>
      <c r="H205" s="62">
        <v>100</v>
      </c>
      <c r="I205" s="62">
        <v>100</v>
      </c>
      <c r="J205" s="68">
        <v>12.042999999999999</v>
      </c>
      <c r="K205" s="62">
        <v>201500</v>
      </c>
      <c r="L205" s="65">
        <v>244.408050892342</v>
      </c>
      <c r="M205" s="8">
        <f t="shared" si="3"/>
        <v>2943.4061568964744</v>
      </c>
    </row>
    <row r="206" spans="1:13" x14ac:dyDescent="0.35">
      <c r="A206" s="62">
        <v>978631029</v>
      </c>
      <c r="B206" s="63" t="s">
        <v>387</v>
      </c>
      <c r="C206" s="62">
        <v>2020</v>
      </c>
      <c r="D206" s="62">
        <v>66</v>
      </c>
      <c r="E206" s="62">
        <v>800</v>
      </c>
      <c r="F206" s="63" t="s">
        <v>59</v>
      </c>
      <c r="G206" s="63" t="s">
        <v>58</v>
      </c>
      <c r="H206" s="62">
        <v>100</v>
      </c>
      <c r="I206" s="62">
        <v>100</v>
      </c>
      <c r="J206" s="68">
        <v>4.6020000000000003</v>
      </c>
      <c r="K206" s="62">
        <v>201600</v>
      </c>
      <c r="L206" s="65">
        <v>267.64885598157599</v>
      </c>
      <c r="M206" s="8">
        <f t="shared" si="3"/>
        <v>1231.7200352272127</v>
      </c>
    </row>
    <row r="207" spans="1:13" x14ac:dyDescent="0.35">
      <c r="A207" s="62">
        <v>978631029</v>
      </c>
      <c r="B207" s="63" t="s">
        <v>387</v>
      </c>
      <c r="C207" s="62">
        <v>2020</v>
      </c>
      <c r="D207" s="62">
        <v>66</v>
      </c>
      <c r="E207" s="62">
        <v>1200</v>
      </c>
      <c r="F207" s="63" t="s">
        <v>59</v>
      </c>
      <c r="G207" s="63" t="s">
        <v>58</v>
      </c>
      <c r="H207" s="62">
        <v>100</v>
      </c>
      <c r="I207" s="62">
        <v>100</v>
      </c>
      <c r="J207" s="68">
        <v>20.184999999999999</v>
      </c>
      <c r="K207" s="62">
        <v>201700</v>
      </c>
      <c r="L207" s="65">
        <v>309.244844742373</v>
      </c>
      <c r="M207" s="8">
        <f t="shared" si="3"/>
        <v>6242.1071911247991</v>
      </c>
    </row>
    <row r="208" spans="1:13" x14ac:dyDescent="0.35">
      <c r="A208" s="62">
        <v>978631029</v>
      </c>
      <c r="B208" s="63" t="s">
        <v>387</v>
      </c>
      <c r="C208" s="62">
        <v>2020</v>
      </c>
      <c r="D208" s="62">
        <v>66</v>
      </c>
      <c r="E208" s="62">
        <v>1600</v>
      </c>
      <c r="F208" s="63" t="s">
        <v>59</v>
      </c>
      <c r="G208" s="63" t="s">
        <v>58</v>
      </c>
      <c r="H208" s="62">
        <v>100</v>
      </c>
      <c r="I208" s="62">
        <v>100</v>
      </c>
      <c r="J208" s="68">
        <v>2.468</v>
      </c>
      <c r="K208" s="62">
        <v>201800</v>
      </c>
      <c r="L208" s="65">
        <v>359.75317701999802</v>
      </c>
      <c r="M208" s="8">
        <f t="shared" si="3"/>
        <v>887.87084088535505</v>
      </c>
    </row>
    <row r="209" spans="1:13" x14ac:dyDescent="0.35">
      <c r="A209" s="62">
        <v>978631029</v>
      </c>
      <c r="B209" s="63" t="s">
        <v>387</v>
      </c>
      <c r="C209" s="62">
        <v>2020</v>
      </c>
      <c r="D209" s="62">
        <v>132</v>
      </c>
      <c r="E209" s="62">
        <v>400</v>
      </c>
      <c r="F209" s="63" t="s">
        <v>59</v>
      </c>
      <c r="G209" s="63" t="s">
        <v>58</v>
      </c>
      <c r="H209" s="62">
        <v>100</v>
      </c>
      <c r="I209" s="62">
        <v>100</v>
      </c>
      <c r="J209" s="68">
        <v>0.06</v>
      </c>
      <c r="K209" s="62">
        <v>202000</v>
      </c>
      <c r="L209" s="65">
        <v>355.55972740607098</v>
      </c>
      <c r="M209" s="8">
        <f t="shared" si="3"/>
        <v>21.333583644364257</v>
      </c>
    </row>
    <row r="210" spans="1:13" x14ac:dyDescent="0.35">
      <c r="A210" s="62">
        <v>978631029</v>
      </c>
      <c r="B210" s="63" t="s">
        <v>387</v>
      </c>
      <c r="C210" s="62">
        <v>2020</v>
      </c>
      <c r="D210" s="62">
        <v>132</v>
      </c>
      <c r="E210" s="62">
        <v>630</v>
      </c>
      <c r="F210" s="63" t="s">
        <v>59</v>
      </c>
      <c r="G210" s="63" t="s">
        <v>58</v>
      </c>
      <c r="H210" s="62">
        <v>100</v>
      </c>
      <c r="I210" s="62">
        <v>100</v>
      </c>
      <c r="J210" s="68">
        <v>1.218</v>
      </c>
      <c r="K210" s="62">
        <v>202100</v>
      </c>
      <c r="L210" s="65">
        <v>369.95892186353097</v>
      </c>
      <c r="M210" s="8">
        <f t="shared" si="3"/>
        <v>450.60996682978072</v>
      </c>
    </row>
    <row r="211" spans="1:13" x14ac:dyDescent="0.35">
      <c r="A211" s="62">
        <v>978631029</v>
      </c>
      <c r="B211" s="63" t="s">
        <v>387</v>
      </c>
      <c r="C211" s="62">
        <v>2020</v>
      </c>
      <c r="D211" s="62">
        <v>132</v>
      </c>
      <c r="E211" s="62">
        <v>800</v>
      </c>
      <c r="F211" s="63" t="s">
        <v>59</v>
      </c>
      <c r="G211" s="63" t="s">
        <v>58</v>
      </c>
      <c r="H211" s="62">
        <v>100</v>
      </c>
      <c r="I211" s="62">
        <v>100</v>
      </c>
      <c r="J211" s="68">
        <v>4.5220000000000002</v>
      </c>
      <c r="K211" s="62">
        <v>202200</v>
      </c>
      <c r="L211" s="65">
        <v>405.57798183724901</v>
      </c>
      <c r="M211" s="8">
        <f t="shared" si="3"/>
        <v>1834.0236338680402</v>
      </c>
    </row>
    <row r="212" spans="1:13" x14ac:dyDescent="0.35">
      <c r="A212" s="62">
        <v>978631029</v>
      </c>
      <c r="B212" s="63" t="s">
        <v>387</v>
      </c>
      <c r="C212" s="62">
        <v>2020</v>
      </c>
      <c r="D212" s="62">
        <v>132</v>
      </c>
      <c r="E212" s="62">
        <v>1200</v>
      </c>
      <c r="F212" s="63" t="s">
        <v>59</v>
      </c>
      <c r="G212" s="63" t="s">
        <v>58</v>
      </c>
      <c r="H212" s="62">
        <v>100</v>
      </c>
      <c r="I212" s="62">
        <v>100</v>
      </c>
      <c r="J212" s="68">
        <v>0.18</v>
      </c>
      <c r="K212" s="62">
        <v>202300</v>
      </c>
      <c r="L212" s="65">
        <v>444.93578002097399</v>
      </c>
      <c r="M212" s="8">
        <f t="shared" si="3"/>
        <v>80.088440403775323</v>
      </c>
    </row>
    <row r="213" spans="1:13" x14ac:dyDescent="0.35">
      <c r="A213" s="62">
        <v>978631029</v>
      </c>
      <c r="B213" s="63" t="s">
        <v>387</v>
      </c>
      <c r="C213" s="62">
        <v>2020</v>
      </c>
      <c r="D213" s="62">
        <v>132</v>
      </c>
      <c r="E213" s="62">
        <v>1600</v>
      </c>
      <c r="F213" s="63" t="s">
        <v>59</v>
      </c>
      <c r="G213" s="63" t="s">
        <v>58</v>
      </c>
      <c r="H213" s="62">
        <v>100</v>
      </c>
      <c r="I213" s="62">
        <v>100</v>
      </c>
      <c r="J213" s="68">
        <v>10.086</v>
      </c>
      <c r="K213" s="62">
        <v>202400</v>
      </c>
      <c r="L213" s="65">
        <v>496.87392704647999</v>
      </c>
      <c r="M213" s="8">
        <f t="shared" si="3"/>
        <v>5011.4704281907971</v>
      </c>
    </row>
    <row r="214" spans="1:13" x14ac:dyDescent="0.35">
      <c r="A214" s="62">
        <v>917983550</v>
      </c>
      <c r="B214" s="63" t="s">
        <v>47</v>
      </c>
      <c r="C214" s="62">
        <v>2020</v>
      </c>
      <c r="D214" s="62">
        <v>132</v>
      </c>
      <c r="E214" s="62">
        <v>1200</v>
      </c>
      <c r="F214" s="63" t="s">
        <v>59</v>
      </c>
      <c r="G214" s="63" t="s">
        <v>58</v>
      </c>
      <c r="H214" s="62">
        <v>0</v>
      </c>
      <c r="I214" s="62">
        <v>0</v>
      </c>
      <c r="J214" s="68">
        <v>0.7</v>
      </c>
      <c r="K214" s="62">
        <v>202300</v>
      </c>
      <c r="L214" s="65">
        <v>444.93578002097399</v>
      </c>
      <c r="M214" s="8">
        <f t="shared" si="3"/>
        <v>0</v>
      </c>
    </row>
    <row r="215" spans="1:13" x14ac:dyDescent="0.35">
      <c r="A215" s="62">
        <v>971058854</v>
      </c>
      <c r="B215" s="63" t="s">
        <v>48</v>
      </c>
      <c r="C215" s="62">
        <v>2020</v>
      </c>
      <c r="D215" s="62">
        <v>132</v>
      </c>
      <c r="E215" s="62">
        <v>630</v>
      </c>
      <c r="F215" s="63" t="s">
        <v>59</v>
      </c>
      <c r="G215" s="63" t="s">
        <v>58</v>
      </c>
      <c r="H215" s="62">
        <v>100</v>
      </c>
      <c r="I215" s="62">
        <v>100</v>
      </c>
      <c r="J215" s="68">
        <v>0.93</v>
      </c>
      <c r="K215" s="62">
        <v>202100</v>
      </c>
      <c r="L215" s="65">
        <v>369.95892186353097</v>
      </c>
      <c r="M215" s="8">
        <f t="shared" si="3"/>
        <v>344.0617973330838</v>
      </c>
    </row>
    <row r="216" spans="1:13" x14ac:dyDescent="0.35">
      <c r="A216" s="62">
        <v>971058854</v>
      </c>
      <c r="B216" s="63" t="s">
        <v>48</v>
      </c>
      <c r="C216" s="62">
        <v>2020</v>
      </c>
      <c r="D216" s="62">
        <v>132</v>
      </c>
      <c r="E216" s="62">
        <v>1600</v>
      </c>
      <c r="F216" s="63" t="s">
        <v>59</v>
      </c>
      <c r="G216" s="63" t="s">
        <v>58</v>
      </c>
      <c r="H216" s="62">
        <v>100</v>
      </c>
      <c r="I216" s="62">
        <v>100</v>
      </c>
      <c r="J216" s="68">
        <v>0.39200000000000002</v>
      </c>
      <c r="K216" s="62">
        <v>202400</v>
      </c>
      <c r="L216" s="65">
        <v>496.87392704647999</v>
      </c>
      <c r="M216" s="8">
        <f t="shared" si="3"/>
        <v>194.77457940222016</v>
      </c>
    </row>
    <row r="217" spans="1:13" x14ac:dyDescent="0.35">
      <c r="A217" s="62">
        <v>968168134</v>
      </c>
      <c r="B217" s="63" t="s">
        <v>49</v>
      </c>
      <c r="C217" s="62">
        <v>2020</v>
      </c>
      <c r="D217" s="62">
        <v>66</v>
      </c>
      <c r="E217" s="62">
        <v>400</v>
      </c>
      <c r="F217" s="63" t="s">
        <v>59</v>
      </c>
      <c r="G217" s="63" t="s">
        <v>58</v>
      </c>
      <c r="H217" s="62">
        <v>100</v>
      </c>
      <c r="I217" s="62">
        <v>100</v>
      </c>
      <c r="J217" s="68">
        <v>1.56</v>
      </c>
      <c r="K217" s="62">
        <v>201400</v>
      </c>
      <c r="L217" s="65">
        <v>214.093957297689</v>
      </c>
      <c r="M217" s="8">
        <f t="shared" si="3"/>
        <v>333.98657338439483</v>
      </c>
    </row>
    <row r="218" spans="1:13" x14ac:dyDescent="0.35">
      <c r="A218" s="62">
        <v>955996836</v>
      </c>
      <c r="B218" s="63" t="s">
        <v>50</v>
      </c>
      <c r="C218" s="62">
        <v>2020</v>
      </c>
      <c r="D218" s="62">
        <v>24</v>
      </c>
      <c r="E218" s="62">
        <v>400</v>
      </c>
      <c r="F218" s="63" t="s">
        <v>57</v>
      </c>
      <c r="G218" s="63" t="s">
        <v>58</v>
      </c>
      <c r="H218" s="62">
        <v>100</v>
      </c>
      <c r="I218" s="62">
        <v>100</v>
      </c>
      <c r="J218" s="68">
        <v>0.8</v>
      </c>
      <c r="K218" s="62">
        <v>200400</v>
      </c>
      <c r="L218" s="65">
        <v>67.626361746188905</v>
      </c>
      <c r="M218" s="8">
        <f t="shared" si="3"/>
        <v>54.101089396951124</v>
      </c>
    </row>
    <row r="219" spans="1:13" x14ac:dyDescent="0.35">
      <c r="A219" s="62">
        <v>955996836</v>
      </c>
      <c r="B219" s="63" t="s">
        <v>50</v>
      </c>
      <c r="C219" s="62">
        <v>2020</v>
      </c>
      <c r="D219" s="62">
        <v>66</v>
      </c>
      <c r="E219" s="62">
        <v>400</v>
      </c>
      <c r="F219" s="63" t="s">
        <v>59</v>
      </c>
      <c r="G219" s="63" t="s">
        <v>58</v>
      </c>
      <c r="H219" s="62">
        <v>100</v>
      </c>
      <c r="I219" s="62">
        <v>100</v>
      </c>
      <c r="J219" s="68">
        <v>0.1</v>
      </c>
      <c r="K219" s="62">
        <v>201400</v>
      </c>
      <c r="L219" s="65">
        <v>214.093957297689</v>
      </c>
      <c r="M219" s="8">
        <f t="shared" si="3"/>
        <v>21.409395729768903</v>
      </c>
    </row>
    <row r="220" spans="1:13" x14ac:dyDescent="0.35">
      <c r="A220" s="62">
        <v>955996836</v>
      </c>
      <c r="B220" s="63" t="s">
        <v>50</v>
      </c>
      <c r="C220" s="62">
        <v>2020</v>
      </c>
      <c r="D220" s="62">
        <v>66</v>
      </c>
      <c r="E220" s="62">
        <v>1200</v>
      </c>
      <c r="F220" s="63" t="s">
        <v>59</v>
      </c>
      <c r="G220" s="63" t="s">
        <v>58</v>
      </c>
      <c r="H220" s="62">
        <v>100</v>
      </c>
      <c r="I220" s="62">
        <v>100</v>
      </c>
      <c r="J220" s="68">
        <v>0.08</v>
      </c>
      <c r="K220" s="62">
        <v>201700</v>
      </c>
      <c r="L220" s="65">
        <v>309.244844742373</v>
      </c>
      <c r="M220" s="8">
        <f t="shared" si="3"/>
        <v>24.739587579389841</v>
      </c>
    </row>
    <row r="221" spans="1:13" x14ac:dyDescent="0.35">
      <c r="A221" s="62">
        <v>918999361</v>
      </c>
      <c r="B221" s="63" t="s">
        <v>51</v>
      </c>
      <c r="C221" s="62">
        <v>2020</v>
      </c>
      <c r="D221" s="62">
        <v>66</v>
      </c>
      <c r="E221" s="62">
        <v>400</v>
      </c>
      <c r="F221" s="63" t="s">
        <v>59</v>
      </c>
      <c r="G221" s="63" t="s">
        <v>58</v>
      </c>
      <c r="H221" s="62">
        <v>100</v>
      </c>
      <c r="I221" s="62">
        <v>100</v>
      </c>
      <c r="J221" s="68">
        <v>0.65</v>
      </c>
      <c r="K221" s="62">
        <v>201400</v>
      </c>
      <c r="L221" s="65">
        <v>214.093957297689</v>
      </c>
      <c r="M221" s="8">
        <f t="shared" si="3"/>
        <v>139.16107224349787</v>
      </c>
    </row>
    <row r="222" spans="1:13" x14ac:dyDescent="0.35">
      <c r="A222" s="62">
        <v>921683057</v>
      </c>
      <c r="B222" s="63" t="s">
        <v>352</v>
      </c>
      <c r="C222" s="62">
        <v>2020</v>
      </c>
      <c r="D222" s="62">
        <v>66</v>
      </c>
      <c r="E222" s="62">
        <v>400</v>
      </c>
      <c r="F222" s="63" t="s">
        <v>59</v>
      </c>
      <c r="G222" s="63" t="s">
        <v>58</v>
      </c>
      <c r="H222" s="62">
        <v>100</v>
      </c>
      <c r="I222" s="62">
        <v>100</v>
      </c>
      <c r="J222" s="68">
        <v>5.4980000000000002</v>
      </c>
      <c r="K222" s="62">
        <v>201400</v>
      </c>
      <c r="L222" s="65">
        <v>214.093957297689</v>
      </c>
      <c r="M222" s="8">
        <f t="shared" si="3"/>
        <v>1177.0885772226941</v>
      </c>
    </row>
  </sheetData>
  <autoFilter ref="A2:M222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EFAB8-AAD5-4EFF-B33D-7B07151CF9BE}">
  <dimension ref="A2:B57"/>
  <sheetViews>
    <sheetView workbookViewId="0"/>
  </sheetViews>
  <sheetFormatPr baseColWidth="10" defaultColWidth="11.54296875" defaultRowHeight="14.5" x14ac:dyDescent="0.35"/>
  <cols>
    <col min="1" max="1" width="13.54296875" bestFit="1" customWidth="1"/>
    <col min="2" max="2" width="38.90625" style="6" bestFit="1" customWidth="1"/>
  </cols>
  <sheetData>
    <row r="2" spans="1:2" x14ac:dyDescent="0.35">
      <c r="A2" s="27" t="s">
        <v>356</v>
      </c>
      <c r="B2" s="22" t="s">
        <v>411</v>
      </c>
    </row>
    <row r="3" spans="1:2" x14ac:dyDescent="0.35">
      <c r="A3" s="28">
        <v>912631532</v>
      </c>
      <c r="B3" s="22">
        <v>16837.140104797956</v>
      </c>
    </row>
    <row r="4" spans="1:2" x14ac:dyDescent="0.35">
      <c r="A4" s="28">
        <v>915317898</v>
      </c>
      <c r="B4" s="22">
        <v>10.704697864884452</v>
      </c>
    </row>
    <row r="5" spans="1:2" x14ac:dyDescent="0.35">
      <c r="A5" s="28">
        <v>915635857</v>
      </c>
      <c r="B5" s="22">
        <v>13111.3801031843</v>
      </c>
    </row>
    <row r="6" spans="1:2" x14ac:dyDescent="0.35">
      <c r="A6" s="28">
        <v>915729290</v>
      </c>
      <c r="B6" s="22">
        <v>1990.0921668060118</v>
      </c>
    </row>
    <row r="7" spans="1:2" x14ac:dyDescent="0.35">
      <c r="A7" s="28">
        <v>916069634</v>
      </c>
      <c r="B7" s="22">
        <v>922.71255309110688</v>
      </c>
    </row>
    <row r="8" spans="1:2" x14ac:dyDescent="0.35">
      <c r="A8" s="28">
        <v>916319908</v>
      </c>
      <c r="B8" s="22">
        <v>2022.320289341227</v>
      </c>
    </row>
    <row r="9" spans="1:2" x14ac:dyDescent="0.35">
      <c r="A9" s="28">
        <v>917424799</v>
      </c>
      <c r="B9" s="22">
        <v>1596.8945586066354</v>
      </c>
    </row>
    <row r="10" spans="1:2" x14ac:dyDescent="0.35">
      <c r="A10" s="28">
        <v>917856222</v>
      </c>
      <c r="B10" s="22">
        <v>171.27516583815122</v>
      </c>
    </row>
    <row r="11" spans="1:2" x14ac:dyDescent="0.35">
      <c r="A11" s="28">
        <v>917983550</v>
      </c>
      <c r="B11" s="22">
        <v>0</v>
      </c>
    </row>
    <row r="12" spans="1:2" x14ac:dyDescent="0.35">
      <c r="A12" s="28">
        <v>918312730</v>
      </c>
      <c r="B12" s="22">
        <v>347.83984521473599</v>
      </c>
    </row>
    <row r="13" spans="1:2" x14ac:dyDescent="0.35">
      <c r="A13" s="28">
        <v>918999361</v>
      </c>
      <c r="B13" s="22">
        <v>139.16107224349787</v>
      </c>
    </row>
    <row r="14" spans="1:2" x14ac:dyDescent="0.35">
      <c r="A14" s="28">
        <v>919884452</v>
      </c>
      <c r="B14" s="22">
        <v>96.683200218373273</v>
      </c>
    </row>
    <row r="15" spans="1:2" x14ac:dyDescent="0.35">
      <c r="A15" s="28">
        <v>921025610</v>
      </c>
      <c r="B15" s="22">
        <v>776.31626295749516</v>
      </c>
    </row>
    <row r="16" spans="1:2" x14ac:dyDescent="0.35">
      <c r="A16" s="28">
        <v>921680554</v>
      </c>
      <c r="B16" s="22">
        <v>781.10105062992648</v>
      </c>
    </row>
    <row r="17" spans="1:2" x14ac:dyDescent="0.35">
      <c r="A17" s="28">
        <v>921683057</v>
      </c>
      <c r="B17" s="22">
        <v>1177.0885772226941</v>
      </c>
    </row>
    <row r="18" spans="1:2" x14ac:dyDescent="0.35">
      <c r="A18" s="28">
        <v>923050612</v>
      </c>
      <c r="B18" s="22">
        <v>277.25167470050724</v>
      </c>
    </row>
    <row r="19" spans="1:2" x14ac:dyDescent="0.35">
      <c r="A19" s="28">
        <v>923152601</v>
      </c>
      <c r="B19" s="22">
        <v>640.71497794483537</v>
      </c>
    </row>
    <row r="20" spans="1:2" x14ac:dyDescent="0.35">
      <c r="A20" s="28">
        <v>923354204</v>
      </c>
      <c r="B20" s="22">
        <v>3537.1531121493535</v>
      </c>
    </row>
    <row r="21" spans="1:2" x14ac:dyDescent="0.35">
      <c r="A21" s="28">
        <v>923819177</v>
      </c>
      <c r="B21" s="22">
        <v>62.087247616329805</v>
      </c>
    </row>
    <row r="22" spans="1:2" x14ac:dyDescent="0.35">
      <c r="A22" s="28">
        <v>923993355</v>
      </c>
      <c r="B22" s="22">
        <v>1954.6778301279007</v>
      </c>
    </row>
    <row r="23" spans="1:2" x14ac:dyDescent="0.35">
      <c r="A23" s="28">
        <v>924527994</v>
      </c>
      <c r="B23" s="22">
        <v>154.14764925433607</v>
      </c>
    </row>
    <row r="24" spans="1:2" x14ac:dyDescent="0.35">
      <c r="A24" s="28">
        <v>925174343</v>
      </c>
      <c r="B24" s="22">
        <v>260.07491442833566</v>
      </c>
    </row>
    <row r="25" spans="1:2" x14ac:dyDescent="0.35">
      <c r="A25" s="28">
        <v>938260494</v>
      </c>
      <c r="B25" s="22">
        <v>99.767784100723077</v>
      </c>
    </row>
    <row r="26" spans="1:2" x14ac:dyDescent="0.35">
      <c r="A26" s="28">
        <v>955996836</v>
      </c>
      <c r="B26" s="22">
        <v>100.25007270610988</v>
      </c>
    </row>
    <row r="27" spans="1:2" x14ac:dyDescent="0.35">
      <c r="A27" s="28">
        <v>956740134</v>
      </c>
      <c r="B27" s="22">
        <v>586.77100046857197</v>
      </c>
    </row>
    <row r="28" spans="1:2" x14ac:dyDescent="0.35">
      <c r="A28" s="28">
        <v>960684737</v>
      </c>
      <c r="B28" s="22">
        <v>6843.2895569809489</v>
      </c>
    </row>
    <row r="29" spans="1:2" x14ac:dyDescent="0.35">
      <c r="A29" s="28">
        <v>966731508</v>
      </c>
      <c r="B29" s="22">
        <v>711.11945481214195</v>
      </c>
    </row>
    <row r="30" spans="1:2" x14ac:dyDescent="0.35">
      <c r="A30" s="28">
        <v>968168134</v>
      </c>
      <c r="B30" s="22">
        <v>333.98657338439483</v>
      </c>
    </row>
    <row r="31" spans="1:2" x14ac:dyDescent="0.35">
      <c r="A31" s="28">
        <v>971029390</v>
      </c>
      <c r="B31" s="22">
        <v>62.087247616329805</v>
      </c>
    </row>
    <row r="32" spans="1:2" x14ac:dyDescent="0.35">
      <c r="A32" s="28">
        <v>971058854</v>
      </c>
      <c r="B32" s="22">
        <v>538.83637673530393</v>
      </c>
    </row>
    <row r="33" spans="1:2" x14ac:dyDescent="0.35">
      <c r="A33" s="28">
        <v>971589752</v>
      </c>
      <c r="B33" s="22">
        <v>343.78174103576737</v>
      </c>
    </row>
    <row r="34" spans="1:2" x14ac:dyDescent="0.35">
      <c r="A34" s="28">
        <v>976723805</v>
      </c>
      <c r="B34" s="22">
        <v>3290.6203680971762</v>
      </c>
    </row>
    <row r="35" spans="1:2" x14ac:dyDescent="0.35">
      <c r="A35" s="28">
        <v>976894677</v>
      </c>
      <c r="B35" s="22">
        <v>708.64974970214848</v>
      </c>
    </row>
    <row r="36" spans="1:2" x14ac:dyDescent="0.35">
      <c r="A36" s="28">
        <v>976944801</v>
      </c>
      <c r="B36" s="22">
        <v>31209.228906977321</v>
      </c>
    </row>
    <row r="37" spans="1:2" x14ac:dyDescent="0.35">
      <c r="A37" s="28">
        <v>978631029</v>
      </c>
      <c r="B37" s="22">
        <v>29375.214048360398</v>
      </c>
    </row>
    <row r="38" spans="1:2" x14ac:dyDescent="0.35">
      <c r="A38" s="28">
        <v>979151950</v>
      </c>
      <c r="B38" s="22">
        <v>25683.590504383286</v>
      </c>
    </row>
    <row r="39" spans="1:2" x14ac:dyDescent="0.35">
      <c r="A39" s="28">
        <v>979379455</v>
      </c>
      <c r="B39" s="22">
        <v>1280.0578696478171</v>
      </c>
    </row>
    <row r="40" spans="1:2" x14ac:dyDescent="0.35">
      <c r="A40" s="28">
        <v>979422679</v>
      </c>
      <c r="B40" s="22">
        <v>4710.6996334022151</v>
      </c>
    </row>
    <row r="41" spans="1:2" x14ac:dyDescent="0.35">
      <c r="A41" s="28">
        <v>980038408</v>
      </c>
      <c r="B41" s="22">
        <v>45866.08052606634</v>
      </c>
    </row>
    <row r="42" spans="1:2" x14ac:dyDescent="0.35">
      <c r="A42" s="28">
        <v>980234088</v>
      </c>
      <c r="B42" s="22">
        <v>71.111945481214192</v>
      </c>
    </row>
    <row r="43" spans="1:2" x14ac:dyDescent="0.35">
      <c r="A43" s="28">
        <v>980489698</v>
      </c>
      <c r="B43" s="22">
        <v>132767.5557971746</v>
      </c>
    </row>
    <row r="44" spans="1:2" x14ac:dyDescent="0.35">
      <c r="A44" s="28">
        <v>981915550</v>
      </c>
      <c r="B44" s="22">
        <v>10399.809651733303</v>
      </c>
    </row>
    <row r="45" spans="1:2" x14ac:dyDescent="0.35">
      <c r="A45" s="28">
        <v>982677386</v>
      </c>
      <c r="B45" s="22">
        <v>4.0575817047713345</v>
      </c>
    </row>
    <row r="46" spans="1:2" x14ac:dyDescent="0.35">
      <c r="A46" s="28">
        <v>982897327</v>
      </c>
      <c r="B46" s="22">
        <v>2297.3839928746456</v>
      </c>
    </row>
    <row r="47" spans="1:2" x14ac:dyDescent="0.35">
      <c r="A47" s="28">
        <v>982974011</v>
      </c>
      <c r="B47" s="22">
        <v>13793.604154224791</v>
      </c>
    </row>
    <row r="48" spans="1:2" x14ac:dyDescent="0.35">
      <c r="A48" s="28">
        <v>983099807</v>
      </c>
      <c r="B48" s="22">
        <v>3073.275166657937</v>
      </c>
    </row>
    <row r="49" spans="1:2" x14ac:dyDescent="0.35">
      <c r="A49" s="28">
        <v>984882114</v>
      </c>
      <c r="B49" s="22">
        <v>3577.1381492809437</v>
      </c>
    </row>
    <row r="50" spans="1:2" x14ac:dyDescent="0.35">
      <c r="A50" s="28">
        <v>985411131</v>
      </c>
      <c r="B50" s="22">
        <v>615.14995258331214</v>
      </c>
    </row>
    <row r="51" spans="1:2" x14ac:dyDescent="0.35">
      <c r="A51" s="28">
        <v>986347801</v>
      </c>
      <c r="B51" s="22">
        <v>2250.6895954226293</v>
      </c>
    </row>
    <row r="52" spans="1:2" x14ac:dyDescent="0.35">
      <c r="A52" s="28">
        <v>987059729</v>
      </c>
      <c r="B52" s="22">
        <v>4.8171140391980023</v>
      </c>
    </row>
    <row r="53" spans="1:2" x14ac:dyDescent="0.35">
      <c r="A53" s="28">
        <v>988807648</v>
      </c>
      <c r="B53" s="22">
        <v>6832.8510182072632</v>
      </c>
    </row>
    <row r="54" spans="1:2" x14ac:dyDescent="0.35">
      <c r="A54" s="28">
        <v>996732673</v>
      </c>
      <c r="B54" s="22">
        <v>309.244844742373</v>
      </c>
    </row>
    <row r="55" spans="1:2" x14ac:dyDescent="0.35">
      <c r="A55" s="28">
        <v>998509289</v>
      </c>
      <c r="B55" s="22">
        <v>2316.7818290911259</v>
      </c>
    </row>
    <row r="56" spans="1:2" x14ac:dyDescent="0.35">
      <c r="A56" s="28" t="s">
        <v>339</v>
      </c>
      <c r="B56" s="22"/>
    </row>
    <row r="57" spans="1:2" x14ac:dyDescent="0.35">
      <c r="B5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workbookViewId="0"/>
  </sheetViews>
  <sheetFormatPr baseColWidth="10" defaultColWidth="11.54296875" defaultRowHeight="14.5" x14ac:dyDescent="0.35"/>
  <cols>
    <col min="1" max="1" width="13" bestFit="1" customWidth="1"/>
    <col min="2" max="2" width="28" style="28" bestFit="1" customWidth="1"/>
    <col min="3" max="3" width="17" bestFit="1" customWidth="1"/>
    <col min="4" max="4" width="18.90625" bestFit="1" customWidth="1"/>
    <col min="5" max="5" width="14.453125" bestFit="1" customWidth="1"/>
    <col min="6" max="6" width="18.6328125" bestFit="1" customWidth="1"/>
  </cols>
  <sheetData>
    <row r="1" spans="1:7" s="4" customFormat="1" ht="43.5" x14ac:dyDescent="0.35">
      <c r="A1" s="52" t="s">
        <v>0</v>
      </c>
      <c r="B1" s="53" t="s">
        <v>1</v>
      </c>
      <c r="C1" s="52" t="s">
        <v>359</v>
      </c>
      <c r="D1" s="52" t="s">
        <v>360</v>
      </c>
      <c r="E1" s="52" t="s">
        <v>362</v>
      </c>
      <c r="F1" s="52" t="s">
        <v>361</v>
      </c>
      <c r="G1" s="52" t="s">
        <v>363</v>
      </c>
    </row>
    <row r="2" spans="1:7" x14ac:dyDescent="0.35">
      <c r="A2" s="62">
        <v>982974011</v>
      </c>
      <c r="B2" s="54" t="str">
        <f>VLOOKUP(A2,Jordkabel!$A$3:$B$222,2,FALSE)</f>
        <v>AGDER ENERGI NETT AS</v>
      </c>
      <c r="C2" s="32">
        <v>60</v>
      </c>
      <c r="D2" s="62">
        <v>3.01</v>
      </c>
      <c r="E2" s="32">
        <v>1.2</v>
      </c>
      <c r="F2" s="62">
        <v>68.599999999999994</v>
      </c>
      <c r="G2" s="32">
        <v>0.8</v>
      </c>
    </row>
    <row r="3" spans="1:7" x14ac:dyDescent="0.35">
      <c r="A3" s="62">
        <v>915729290</v>
      </c>
      <c r="B3" s="54" t="str">
        <f>VLOOKUP(A3,Jordkabel!$A$3:$B$222,2,FALSE)</f>
        <v>Aktieselskabet Saudefaldene</v>
      </c>
      <c r="C3" s="32">
        <v>60</v>
      </c>
      <c r="D3" s="62">
        <v>0</v>
      </c>
      <c r="E3" s="32">
        <v>1.2</v>
      </c>
      <c r="F3" s="62">
        <v>20</v>
      </c>
      <c r="G3" s="32">
        <v>0.8</v>
      </c>
    </row>
    <row r="4" spans="1:7" x14ac:dyDescent="0.35">
      <c r="A4" s="62">
        <v>921680554</v>
      </c>
      <c r="B4" s="54" t="str">
        <f>VLOOKUP(A4,Jordkabel!$A$3:$B$222,2,FALSE)</f>
        <v>ANDØY ENERGI NETT AS</v>
      </c>
      <c r="C4" s="32">
        <v>60</v>
      </c>
      <c r="D4" s="62">
        <v>0</v>
      </c>
      <c r="E4" s="32">
        <v>1.2</v>
      </c>
      <c r="F4" s="62">
        <v>20.22</v>
      </c>
      <c r="G4" s="32">
        <v>0.8</v>
      </c>
    </row>
    <row r="5" spans="1:7" x14ac:dyDescent="0.35">
      <c r="A5" s="62">
        <v>979151950</v>
      </c>
      <c r="B5" s="54" t="str">
        <f>VLOOKUP(A5,Jordkabel!$A$3:$B$222,2,FALSE)</f>
        <v>ARVA AS</v>
      </c>
      <c r="C5" s="32">
        <v>60</v>
      </c>
      <c r="D5" s="62">
        <v>3.87</v>
      </c>
      <c r="E5" s="32">
        <v>1.2</v>
      </c>
      <c r="F5" s="62">
        <v>41.44</v>
      </c>
      <c r="G5" s="32">
        <v>0.8</v>
      </c>
    </row>
    <row r="6" spans="1:7" x14ac:dyDescent="0.35">
      <c r="A6" s="62">
        <v>976944801</v>
      </c>
      <c r="B6" s="54" t="str">
        <f>VLOOKUP(A6,Jordkabel!$A$3:$B$222,2,FALSE)</f>
        <v>BKK NETT AS</v>
      </c>
      <c r="C6" s="32">
        <v>60</v>
      </c>
      <c r="D6" s="62">
        <v>6.34</v>
      </c>
      <c r="E6" s="32">
        <v>1.2</v>
      </c>
      <c r="F6" s="62">
        <v>44.01</v>
      </c>
      <c r="G6" s="32">
        <v>0.8</v>
      </c>
    </row>
    <row r="7" spans="1:7" x14ac:dyDescent="0.35">
      <c r="A7" s="62">
        <v>923354204</v>
      </c>
      <c r="B7" s="54" t="str">
        <f>VLOOKUP(A7,Jordkabel!$A$3:$B$222,2,FALSE)</f>
        <v>EIDEFOSS NETT AS</v>
      </c>
      <c r="C7" s="32">
        <v>60</v>
      </c>
      <c r="D7" s="62">
        <v>0</v>
      </c>
      <c r="E7" s="32">
        <v>1.2</v>
      </c>
      <c r="F7" s="62">
        <v>15</v>
      </c>
      <c r="G7" s="32">
        <v>0.8</v>
      </c>
    </row>
    <row r="8" spans="1:7" x14ac:dyDescent="0.35">
      <c r="A8" s="62">
        <v>980489698</v>
      </c>
      <c r="B8" s="54" t="str">
        <f>VLOOKUP(A8,Jordkabel!$A$3:$B$222,2,FALSE)</f>
        <v>ELVIA AS</v>
      </c>
      <c r="C8" s="32">
        <v>60</v>
      </c>
      <c r="D8" s="62">
        <v>15.51</v>
      </c>
      <c r="E8" s="32">
        <v>1.2</v>
      </c>
      <c r="F8" s="62">
        <v>72.34</v>
      </c>
      <c r="G8" s="32">
        <v>0.8</v>
      </c>
    </row>
    <row r="9" spans="1:7" x14ac:dyDescent="0.35">
      <c r="A9" s="62">
        <v>918312730</v>
      </c>
      <c r="B9" s="54" t="str">
        <f>VLOOKUP(A9,Jordkabel!$A$3:$B$222,2,FALSE)</f>
        <v>Enida AS</v>
      </c>
      <c r="C9" s="32">
        <v>60</v>
      </c>
      <c r="D9" s="62">
        <v>0</v>
      </c>
      <c r="E9" s="32">
        <v>1.2</v>
      </c>
      <c r="F9" s="62">
        <v>42.62</v>
      </c>
      <c r="G9" s="32">
        <v>0.8</v>
      </c>
    </row>
    <row r="10" spans="1:7" x14ac:dyDescent="0.35">
      <c r="A10" s="62">
        <v>981915550</v>
      </c>
      <c r="B10" s="54" t="str">
        <f>VLOOKUP(A10,Jordkabel!$A$3:$B$222,2,FALSE)</f>
        <v>GLITRE ENERGI NETT AS</v>
      </c>
      <c r="C10" s="32">
        <v>60</v>
      </c>
      <c r="D10" s="62">
        <v>9.34</v>
      </c>
      <c r="E10" s="32">
        <v>1.2</v>
      </c>
      <c r="F10" s="62">
        <v>57.61</v>
      </c>
      <c r="G10" s="32">
        <v>0.8</v>
      </c>
    </row>
    <row r="11" spans="1:7" ht="29" x14ac:dyDescent="0.35">
      <c r="A11" s="62">
        <v>916319908</v>
      </c>
      <c r="B11" s="54" t="str">
        <f>VLOOKUP(A11,Jordkabel!$A$3:$B$222,2,FALSE)</f>
        <v>GUDBRANDSDAL ENERGI NETT AS</v>
      </c>
      <c r="C11" s="32">
        <v>60</v>
      </c>
      <c r="D11" s="62">
        <v>0</v>
      </c>
      <c r="E11" s="32">
        <v>1.2</v>
      </c>
      <c r="F11" s="62">
        <v>9.76</v>
      </c>
      <c r="G11" s="32">
        <v>0.8</v>
      </c>
    </row>
    <row r="12" spans="1:7" x14ac:dyDescent="0.35">
      <c r="A12" s="62">
        <v>971589752</v>
      </c>
      <c r="B12" s="54" t="str">
        <f>VLOOKUP(A12,Jordkabel!$A$3:$B$222,2,FALSE)</f>
        <v>HALLINGDAL KRAFTNETT AS</v>
      </c>
      <c r="C12" s="32">
        <v>60</v>
      </c>
      <c r="D12" s="62">
        <v>0</v>
      </c>
      <c r="E12" s="32">
        <v>1.2</v>
      </c>
      <c r="F12" s="62">
        <v>14.89</v>
      </c>
      <c r="G12" s="32">
        <v>0.8</v>
      </c>
    </row>
    <row r="13" spans="1:7" x14ac:dyDescent="0.35">
      <c r="A13" s="62">
        <v>982897327</v>
      </c>
      <c r="B13" s="54" t="str">
        <f>VLOOKUP(A13,Jordkabel!$A$3:$B$222,2,FALSE)</f>
        <v>HAMMERFEST ENERGI NETT AS</v>
      </c>
      <c r="C13" s="32">
        <v>60</v>
      </c>
      <c r="D13" s="62">
        <v>0</v>
      </c>
      <c r="E13" s="32">
        <v>1.2</v>
      </c>
      <c r="F13" s="62">
        <v>25.1</v>
      </c>
      <c r="G13" s="32">
        <v>0.8</v>
      </c>
    </row>
    <row r="14" spans="1:7" x14ac:dyDescent="0.35">
      <c r="A14" s="62">
        <v>915635857</v>
      </c>
      <c r="B14" s="54" t="str">
        <f>VLOOKUP(A14,Jordkabel!$A$3:$B$222,2,FALSE)</f>
        <v>HAUGALAND KRAFT NETT AS</v>
      </c>
      <c r="C14" s="32">
        <v>60</v>
      </c>
      <c r="D14" s="62">
        <v>2.71</v>
      </c>
      <c r="E14" s="32">
        <v>1.2</v>
      </c>
      <c r="F14" s="62">
        <v>51.52</v>
      </c>
      <c r="G14" s="32">
        <v>0.8</v>
      </c>
    </row>
    <row r="15" spans="1:7" x14ac:dyDescent="0.35">
      <c r="A15" s="62">
        <v>998509289</v>
      </c>
      <c r="B15" s="54" t="str">
        <f>VLOOKUP(A15,Jordkabel!$A$3:$B$222,2,FALSE)</f>
        <v>HERØYA NETT AS</v>
      </c>
      <c r="C15" s="72"/>
      <c r="D15" s="62">
        <v>0</v>
      </c>
      <c r="E15" s="72"/>
      <c r="F15" s="62">
        <v>92</v>
      </c>
      <c r="G15" s="72"/>
    </row>
    <row r="16" spans="1:7" x14ac:dyDescent="0.35">
      <c r="A16" s="62">
        <v>985411131</v>
      </c>
      <c r="B16" s="54" t="str">
        <f>VLOOKUP(A16,Jordkabel!$A$3:$B$222,2,FALSE)</f>
        <v>HÅLOGALAND KRAFT NETT AS</v>
      </c>
      <c r="C16" s="72"/>
      <c r="D16" s="62">
        <v>0</v>
      </c>
      <c r="E16" s="72"/>
      <c r="F16" s="62">
        <v>30.23</v>
      </c>
      <c r="G16" s="72"/>
    </row>
    <row r="17" spans="1:7" x14ac:dyDescent="0.35">
      <c r="A17" s="62">
        <v>979379455</v>
      </c>
      <c r="B17" s="54" t="str">
        <f>VLOOKUP(A17,Jordkabel!$A$3:$B$222,2,FALSE)</f>
        <v>ISTAD NETT AS</v>
      </c>
      <c r="C17" s="32">
        <v>60</v>
      </c>
      <c r="D17" s="62">
        <v>0</v>
      </c>
      <c r="E17" s="32">
        <v>1.2</v>
      </c>
      <c r="F17" s="62">
        <v>14.38</v>
      </c>
      <c r="G17" s="32">
        <v>0.8</v>
      </c>
    </row>
    <row r="18" spans="1:7" x14ac:dyDescent="0.35">
      <c r="A18" s="62">
        <v>984882114</v>
      </c>
      <c r="B18" s="54" t="str">
        <f>VLOOKUP(A18,Jordkabel!$A$3:$B$222,2,FALSE)</f>
        <v>LINJA AS</v>
      </c>
      <c r="C18" s="72"/>
      <c r="D18" s="62">
        <v>0</v>
      </c>
      <c r="E18" s="72"/>
      <c r="F18" s="62">
        <v>18.75</v>
      </c>
      <c r="G18" s="72"/>
    </row>
    <row r="19" spans="1:7" x14ac:dyDescent="0.35">
      <c r="A19" s="62">
        <v>986347801</v>
      </c>
      <c r="B19" s="54" t="str">
        <f>VLOOKUP(A19,Jordkabel!$A$3:$B$222,2,FALSE)</f>
        <v>LOFOTKRAFT AS</v>
      </c>
      <c r="C19" s="72"/>
      <c r="D19" s="62">
        <v>0</v>
      </c>
      <c r="E19" s="72"/>
      <c r="F19" s="62">
        <v>8.93</v>
      </c>
      <c r="G19" s="72"/>
    </row>
    <row r="20" spans="1:7" x14ac:dyDescent="0.35">
      <c r="A20" s="62">
        <v>980038408</v>
      </c>
      <c r="B20" s="54" t="str">
        <f>VLOOKUP(A20,Jordkabel!$A$3:$B$222,2,FALSE)</f>
        <v>LYSE ELNETT AS</v>
      </c>
      <c r="C20" s="32">
        <v>60</v>
      </c>
      <c r="D20" s="62">
        <v>4.2</v>
      </c>
      <c r="E20" s="32">
        <v>1.2</v>
      </c>
      <c r="F20" s="62">
        <v>48.69</v>
      </c>
      <c r="G20" s="32">
        <v>0.8</v>
      </c>
    </row>
    <row r="21" spans="1:7" x14ac:dyDescent="0.35">
      <c r="A21" s="62">
        <v>912631532</v>
      </c>
      <c r="B21" s="54" t="str">
        <f>VLOOKUP(A21,Jordkabel!$A$3:$B$222,2,FALSE)</f>
        <v>MØRENETT AS</v>
      </c>
      <c r="C21" s="32">
        <v>60</v>
      </c>
      <c r="D21" s="62">
        <v>2.62</v>
      </c>
      <c r="E21" s="32">
        <v>1.2</v>
      </c>
      <c r="F21" s="62">
        <v>24.69</v>
      </c>
      <c r="G21" s="32">
        <v>0.8</v>
      </c>
    </row>
    <row r="22" spans="1:7" x14ac:dyDescent="0.35">
      <c r="A22" s="62">
        <v>960684737</v>
      </c>
      <c r="B22" s="54" t="str">
        <f>VLOOKUP(A22,Jordkabel!$A$3:$B$222,2,FALSE)</f>
        <v>NEAS AS</v>
      </c>
      <c r="C22" s="32">
        <v>60</v>
      </c>
      <c r="D22" s="62">
        <v>0</v>
      </c>
      <c r="E22" s="32">
        <v>1.2</v>
      </c>
      <c r="F22" s="62">
        <v>20.97</v>
      </c>
      <c r="G22" s="32">
        <v>0.8</v>
      </c>
    </row>
    <row r="23" spans="1:7" x14ac:dyDescent="0.35">
      <c r="A23" s="62">
        <v>983099807</v>
      </c>
      <c r="B23" s="54" t="str">
        <f>VLOOKUP(A23,Jordkabel!$A$3:$B$222,2,FALSE)</f>
        <v>NORDKRAFT NETT AS</v>
      </c>
      <c r="C23" s="32">
        <v>60</v>
      </c>
      <c r="D23" s="62">
        <v>9.89</v>
      </c>
      <c r="E23" s="32">
        <v>1.2</v>
      </c>
      <c r="F23" s="62">
        <v>52.36</v>
      </c>
      <c r="G23" s="32">
        <v>0.8</v>
      </c>
    </row>
    <row r="24" spans="1:7" x14ac:dyDescent="0.35">
      <c r="A24" s="62">
        <v>956740134</v>
      </c>
      <c r="B24" s="54" t="str">
        <f>VLOOKUP(A24,Jordkabel!$A$3:$B$222,2,FALSE)</f>
        <v>NORDKYN KRAFTLAG SA</v>
      </c>
      <c r="C24" s="32">
        <v>60</v>
      </c>
      <c r="D24" s="62">
        <v>1.57</v>
      </c>
      <c r="E24" s="32">
        <v>1.2</v>
      </c>
      <c r="F24" s="62">
        <v>0.94</v>
      </c>
      <c r="G24" s="32">
        <v>0.8</v>
      </c>
    </row>
    <row r="25" spans="1:7" x14ac:dyDescent="0.35">
      <c r="A25" s="62">
        <v>988807648</v>
      </c>
      <c r="B25" s="54" t="str">
        <f>VLOOKUP(A25,Jordkabel!$A$3:$B$222,2,FALSE)</f>
        <v>NTE NETT AS</v>
      </c>
      <c r="C25" s="72"/>
      <c r="D25" s="62">
        <v>2.86</v>
      </c>
      <c r="E25" s="72"/>
      <c r="F25" s="62">
        <v>26.5</v>
      </c>
      <c r="G25" s="72"/>
    </row>
    <row r="26" spans="1:7" x14ac:dyDescent="0.35">
      <c r="A26" s="62">
        <v>976723805</v>
      </c>
      <c r="B26" s="54" t="str">
        <f>VLOOKUP(A26,Jordkabel!$A$3:$B$222,2,FALSE)</f>
        <v>ODDA ENERGI NETT AS</v>
      </c>
      <c r="C26" s="32">
        <v>60</v>
      </c>
      <c r="D26" s="62">
        <v>0</v>
      </c>
      <c r="E26" s="32">
        <v>1.2</v>
      </c>
      <c r="F26" s="62">
        <v>40</v>
      </c>
      <c r="G26" s="32">
        <v>0.8</v>
      </c>
    </row>
    <row r="27" spans="1:7" x14ac:dyDescent="0.35">
      <c r="A27" s="62">
        <v>979422679</v>
      </c>
      <c r="B27" s="54" t="str">
        <f>VLOOKUP(A27,Jordkabel!$A$3:$B$222,2,FALSE)</f>
        <v>SKAGERAK NETT AS</v>
      </c>
      <c r="C27" s="32">
        <v>60</v>
      </c>
      <c r="D27" s="62">
        <v>5.84</v>
      </c>
      <c r="E27" s="32">
        <v>1.2</v>
      </c>
      <c r="F27" s="62">
        <v>71.73</v>
      </c>
      <c r="G27" s="32">
        <v>0.8</v>
      </c>
    </row>
    <row r="28" spans="1:7" x14ac:dyDescent="0.35">
      <c r="A28" s="62">
        <v>987059729</v>
      </c>
      <c r="B28" s="54" t="str">
        <f>VLOOKUP(A28,Jordkabel!$A$3:$B$222,2,FALSE)</f>
        <v>STATKRAFT ENERGI AS</v>
      </c>
      <c r="C28" s="72"/>
      <c r="D28" s="62">
        <v>0</v>
      </c>
      <c r="E28" s="72"/>
      <c r="F28" s="62">
        <v>10</v>
      </c>
      <c r="G28" s="72"/>
    </row>
    <row r="29" spans="1:7" x14ac:dyDescent="0.35">
      <c r="A29" s="62">
        <v>978631029</v>
      </c>
      <c r="B29" s="54" t="str">
        <f>VLOOKUP(A29,Jordkabel!$A$3:$B$222,2,FALSE)</f>
        <v>TENSIO TS AS</v>
      </c>
      <c r="C29" s="32">
        <v>60</v>
      </c>
      <c r="D29" s="62">
        <v>4.1399999999999997</v>
      </c>
      <c r="E29" s="32">
        <v>1.2</v>
      </c>
      <c r="F29" s="62">
        <v>49.64</v>
      </c>
      <c r="G29" s="32">
        <v>0.8</v>
      </c>
    </row>
    <row r="30" spans="1:7" x14ac:dyDescent="0.35">
      <c r="A30" s="62">
        <v>917983550</v>
      </c>
      <c r="B30" s="54" t="str">
        <f>VLOOKUP(A30,Jordkabel!$A$3:$B$222,2,FALSE)</f>
        <v>TROLLFJORD NETT AS</v>
      </c>
      <c r="C30" s="32">
        <v>60</v>
      </c>
      <c r="D30" s="62">
        <v>0</v>
      </c>
      <c r="E30" s="32">
        <v>1.2</v>
      </c>
      <c r="F30" s="62">
        <v>30</v>
      </c>
      <c r="G30" s="32">
        <v>0.8</v>
      </c>
    </row>
    <row r="31" spans="1:7" x14ac:dyDescent="0.35">
      <c r="A31" s="62">
        <v>971058854</v>
      </c>
      <c r="B31" s="54" t="str">
        <f>VLOOKUP(A31,Jordkabel!$A$3:$B$222,2,FALSE)</f>
        <v>VARANGER KRAFTNETT AS</v>
      </c>
      <c r="C31" s="32">
        <v>60</v>
      </c>
      <c r="D31" s="62">
        <v>0</v>
      </c>
      <c r="E31" s="32">
        <v>1.2</v>
      </c>
      <c r="F31" s="62">
        <v>36.840000000000003</v>
      </c>
      <c r="G31" s="32">
        <v>0.8</v>
      </c>
    </row>
    <row r="32" spans="1:7" x14ac:dyDescent="0.35">
      <c r="A32" s="62">
        <v>918999361</v>
      </c>
      <c r="B32" s="54" t="str">
        <f>VLOOKUP(A32,Jordkabel!$A$3:$B$222,2,FALSE)</f>
        <v>VOSS ENERGI NETT AS</v>
      </c>
      <c r="C32" s="32">
        <v>60</v>
      </c>
      <c r="D32" s="62">
        <v>0</v>
      </c>
      <c r="E32" s="32">
        <v>1.2</v>
      </c>
      <c r="F32" s="62">
        <v>40</v>
      </c>
      <c r="G32" s="32">
        <v>0.8</v>
      </c>
    </row>
    <row r="33" spans="1:7" x14ac:dyDescent="0.35">
      <c r="A33" s="62">
        <v>921683057</v>
      </c>
      <c r="B33" s="54" t="str">
        <f>VLOOKUP(A33,Jordkabel!$A$3:$B$222,2,FALSE)</f>
        <v>YMBER NETT AS</v>
      </c>
      <c r="C33" s="32">
        <v>60</v>
      </c>
      <c r="D33" s="62">
        <v>0.46</v>
      </c>
      <c r="E33" s="32">
        <v>1.2</v>
      </c>
      <c r="F33" s="62">
        <v>4.57</v>
      </c>
      <c r="G33" s="32">
        <v>0.8</v>
      </c>
    </row>
    <row r="34" spans="1:7" x14ac:dyDescent="0.35">
      <c r="A34" s="62">
        <v>923993355</v>
      </c>
      <c r="B34" s="28" t="s">
        <v>384</v>
      </c>
      <c r="C34" s="73">
        <v>60</v>
      </c>
      <c r="D34" s="62">
        <v>0</v>
      </c>
      <c r="E34" s="73">
        <v>1.2</v>
      </c>
      <c r="F34" s="62">
        <v>20</v>
      </c>
      <c r="G34" s="73">
        <v>0.8</v>
      </c>
    </row>
  </sheetData>
  <autoFilter ref="A1:G33" xr:uid="{00000000-0001-0000-0700-000000000000}">
    <sortState xmlns:xlrd2="http://schemas.microsoft.com/office/spreadsheetml/2017/richdata2" ref="A2:G33">
      <sortCondition ref="B1:B33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2"/>
  <sheetViews>
    <sheetView workbookViewId="0"/>
  </sheetViews>
  <sheetFormatPr baseColWidth="10" defaultColWidth="11.54296875" defaultRowHeight="14.5" x14ac:dyDescent="0.35"/>
  <cols>
    <col min="2" max="2" width="33.6328125" bestFit="1" customWidth="1"/>
    <col min="4" max="4" width="14.36328125" bestFit="1" customWidth="1"/>
    <col min="5" max="5" width="14.6328125" bestFit="1" customWidth="1"/>
    <col min="6" max="6" width="14.08984375" bestFit="1" customWidth="1"/>
    <col min="7" max="7" width="14.453125" bestFit="1" customWidth="1"/>
    <col min="8" max="8" width="34.90625" bestFit="1" customWidth="1"/>
  </cols>
  <sheetData>
    <row r="1" spans="1:10" x14ac:dyDescent="0.35">
      <c r="B1" s="33" t="s">
        <v>329</v>
      </c>
      <c r="C1" s="34"/>
    </row>
    <row r="2" spans="1:10" x14ac:dyDescent="0.35">
      <c r="B2" s="35" t="s">
        <v>330</v>
      </c>
      <c r="C2" s="36">
        <v>0.6</v>
      </c>
    </row>
    <row r="3" spans="1:10" x14ac:dyDescent="0.35">
      <c r="B3" s="35" t="s">
        <v>331</v>
      </c>
      <c r="C3" s="35">
        <v>0.8</v>
      </c>
    </row>
    <row r="4" spans="1:10" x14ac:dyDescent="0.35">
      <c r="B4" s="35" t="s">
        <v>332</v>
      </c>
      <c r="C4" s="35">
        <v>1.2</v>
      </c>
    </row>
    <row r="5" spans="1:10" ht="9" customHeight="1" x14ac:dyDescent="0.35"/>
    <row r="6" spans="1:10" s="56" customFormat="1" ht="43.5" x14ac:dyDescent="0.35">
      <c r="A6" s="37" t="s">
        <v>0</v>
      </c>
      <c r="B6" s="37" t="s">
        <v>1</v>
      </c>
      <c r="C6" s="38" t="s">
        <v>333</v>
      </c>
      <c r="D6" s="37" t="s">
        <v>334</v>
      </c>
      <c r="E6" s="37" t="s">
        <v>332</v>
      </c>
      <c r="F6" s="37" t="s">
        <v>335</v>
      </c>
      <c r="G6" s="37" t="s">
        <v>331</v>
      </c>
      <c r="H6" s="39" t="s">
        <v>336</v>
      </c>
    </row>
    <row r="7" spans="1:10" s="56" customFormat="1" x14ac:dyDescent="0.35">
      <c r="A7" s="28">
        <v>982974011</v>
      </c>
      <c r="B7" t="str">
        <f>VLOOKUP(A7,Jordkabel!$A$3:$B$222,2,FALSE)</f>
        <v>AGDER ENERGI NETT AS</v>
      </c>
      <c r="C7" s="31">
        <f>VLOOKUP(A7,'Jordkabel Pivot'!$A$3:$B$55,2,FALSE)</f>
        <v>13793.604154224791</v>
      </c>
      <c r="D7" s="40">
        <f>IFERROR(VLOOKUP(A7,'Lokalisering jordkabler'!$A$2:$D$33,4,FALSE)/100,0)</f>
        <v>3.0099999999999998E-2</v>
      </c>
      <c r="E7" s="8">
        <f t="shared" ref="E7:E38" si="0">C7*$C$2*(D7*$C$4)</f>
        <v>298.93498923035969</v>
      </c>
      <c r="F7" s="40">
        <f>IFERROR(VLOOKUP(A7,'Lokalisering jordkabler'!$A$2:$F$33,6,FALSE)/100,0)</f>
        <v>0.68599999999999994</v>
      </c>
      <c r="G7" s="41">
        <f t="shared" ref="G7:G38" si="1">C7*$C$2*F7*$C$3</f>
        <v>4541.9579759031394</v>
      </c>
      <c r="H7" s="30">
        <f t="shared" ref="H7:H38" si="2">C7+E7+G7</f>
        <v>18634.49711935829</v>
      </c>
      <c r="I7"/>
      <c r="J7" s="57"/>
    </row>
    <row r="8" spans="1:10" s="56" customFormat="1" x14ac:dyDescent="0.35">
      <c r="A8" s="28">
        <v>915729290</v>
      </c>
      <c r="B8" t="str">
        <f>VLOOKUP(A8,Jordkabel!$A$3:$B$222,2,FALSE)</f>
        <v>Aktieselskabet Saudefaldene</v>
      </c>
      <c r="C8" s="31">
        <f>VLOOKUP(A8,'Jordkabel Pivot'!$A$3:$B$55,2,FALSE)</f>
        <v>1990.0921668060118</v>
      </c>
      <c r="D8" s="40">
        <f>IFERROR(VLOOKUP(A8,'Lokalisering jordkabler'!$A$2:$D$33,4,FALSE)/100,0)</f>
        <v>0</v>
      </c>
      <c r="E8" s="8">
        <f t="shared" si="0"/>
        <v>0</v>
      </c>
      <c r="F8" s="40">
        <f>IFERROR(VLOOKUP(A8,'Lokalisering jordkabler'!$A$2:$F$33,6,FALSE)/100,0)</f>
        <v>0.2</v>
      </c>
      <c r="G8" s="41">
        <f t="shared" si="1"/>
        <v>191.04884801337715</v>
      </c>
      <c r="H8" s="30">
        <f t="shared" si="2"/>
        <v>2181.1410148193891</v>
      </c>
      <c r="I8"/>
      <c r="J8" s="57"/>
    </row>
    <row r="9" spans="1:10" s="56" customFormat="1" x14ac:dyDescent="0.35">
      <c r="A9" s="28">
        <v>971029390</v>
      </c>
      <c r="B9" t="str">
        <f>VLOOKUP(A9,Jordkabel!$A$3:$B$222,2,FALSE)</f>
        <v>ALTA KRAFTLAG SA</v>
      </c>
      <c r="C9" s="31">
        <f>VLOOKUP(A9,'Jordkabel Pivot'!$A$3:$B$55,2,FALSE)</f>
        <v>62.087247616329805</v>
      </c>
      <c r="D9" s="40">
        <f>IFERROR(VLOOKUP(A9,'Lokalisering jordkabler'!$A$2:$D$33,4,FALSE)/100,0)</f>
        <v>0</v>
      </c>
      <c r="E9" s="8">
        <f t="shared" si="0"/>
        <v>0</v>
      </c>
      <c r="F9" s="40">
        <f>IFERROR(VLOOKUP(A9,'Lokalisering jordkabler'!$A$2:$F$33,6,FALSE)/100,0)</f>
        <v>0</v>
      </c>
      <c r="G9" s="41">
        <f t="shared" si="1"/>
        <v>0</v>
      </c>
      <c r="H9" s="30">
        <f t="shared" si="2"/>
        <v>62.087247616329805</v>
      </c>
      <c r="I9"/>
      <c r="J9" s="57"/>
    </row>
    <row r="10" spans="1:10" s="56" customFormat="1" x14ac:dyDescent="0.35">
      <c r="A10" s="28">
        <v>921680554</v>
      </c>
      <c r="B10" t="str">
        <f>VLOOKUP(A10,Jordkabel!$A$3:$B$222,2,FALSE)</f>
        <v>ANDØY ENERGI NETT AS</v>
      </c>
      <c r="C10" s="31">
        <f>VLOOKUP(A10,'Jordkabel Pivot'!$A$3:$B$55,2,FALSE)</f>
        <v>781.10105062992648</v>
      </c>
      <c r="D10" s="40">
        <f>IFERROR(VLOOKUP(A10,'Lokalisering jordkabler'!$A$2:$D$33,4,FALSE)/100,0)</f>
        <v>0</v>
      </c>
      <c r="E10" s="8">
        <f t="shared" si="0"/>
        <v>0</v>
      </c>
      <c r="F10" s="40">
        <f>IFERROR(VLOOKUP(A10,'Lokalisering jordkabler'!$A$2:$F$33,6,FALSE)/100,0)</f>
        <v>0.20219999999999999</v>
      </c>
      <c r="G10" s="41">
        <f t="shared" si="1"/>
        <v>75.810543569938133</v>
      </c>
      <c r="H10" s="30">
        <f t="shared" si="2"/>
        <v>856.91159419986457</v>
      </c>
      <c r="I10"/>
      <c r="J10" s="57"/>
    </row>
    <row r="11" spans="1:10" s="56" customFormat="1" x14ac:dyDescent="0.35">
      <c r="A11" s="28">
        <v>979151950</v>
      </c>
      <c r="B11" t="str">
        <f>VLOOKUP(A11,Jordkabel!$A$3:$B$222,2,FALSE)</f>
        <v>ARVA AS</v>
      </c>
      <c r="C11" s="31">
        <f>VLOOKUP(A11,'Jordkabel Pivot'!$A$3:$B$55,2,FALSE)</f>
        <v>25683.590504383286</v>
      </c>
      <c r="D11" s="40">
        <f>IFERROR(VLOOKUP(A11,'Lokalisering jordkabler'!$A$2:$D$33,4,FALSE)/100,0)</f>
        <v>3.8699999999999998E-2</v>
      </c>
      <c r="E11" s="8">
        <f t="shared" si="0"/>
        <v>715.64756581413576</v>
      </c>
      <c r="F11" s="40">
        <f>IFERROR(VLOOKUP(A11,'Lokalisering jordkabler'!$A$2:$F$33,6,FALSE)/100,0)</f>
        <v>0.41439999999999999</v>
      </c>
      <c r="G11" s="41">
        <f t="shared" si="1"/>
        <v>5108.7743544078885</v>
      </c>
      <c r="H11" s="30">
        <f t="shared" si="2"/>
        <v>31508.012424605309</v>
      </c>
      <c r="I11"/>
      <c r="J11" s="57"/>
    </row>
    <row r="12" spans="1:10" s="56" customFormat="1" x14ac:dyDescent="0.35">
      <c r="A12" s="28">
        <v>976944801</v>
      </c>
      <c r="B12" t="str">
        <f>VLOOKUP(A12,Jordkabel!$A$3:$B$222,2,FALSE)</f>
        <v>BKK NETT AS</v>
      </c>
      <c r="C12" s="31">
        <f>VLOOKUP(A12,'Jordkabel Pivot'!$A$3:$B$55,2,FALSE)</f>
        <v>31209.228906977321</v>
      </c>
      <c r="D12" s="40">
        <f>IFERROR(VLOOKUP(A12,'Lokalisering jordkabler'!$A$2:$D$33,4,FALSE)/100,0)</f>
        <v>6.3399999999999998E-2</v>
      </c>
      <c r="E12" s="8">
        <f t="shared" si="0"/>
        <v>1424.6388811457007</v>
      </c>
      <c r="F12" s="40">
        <f>IFERROR(VLOOKUP(A12,'Lokalisering jordkabler'!$A$2:$F$33,6,FALSE)/100,0)</f>
        <v>0.44009999999999999</v>
      </c>
      <c r="G12" s="41">
        <f t="shared" si="1"/>
        <v>6592.887188141146</v>
      </c>
      <c r="H12" s="30">
        <f t="shared" si="2"/>
        <v>39226.754976264165</v>
      </c>
      <c r="I12"/>
      <c r="J12" s="57"/>
    </row>
    <row r="13" spans="1:10" s="56" customFormat="1" x14ac:dyDescent="0.35">
      <c r="A13" s="28">
        <v>976894677</v>
      </c>
      <c r="B13" t="str">
        <f>VLOOKUP(A13,Jordkabel!$A$3:$B$222,2,FALSE)</f>
        <v>E-CO ENERGI AS</v>
      </c>
      <c r="C13" s="31">
        <f>VLOOKUP(A13,'Jordkabel Pivot'!$A$3:$B$55,2,FALSE)</f>
        <v>708.64974970214848</v>
      </c>
      <c r="D13" s="40">
        <f>IFERROR(VLOOKUP(A13,'Lokalisering jordkabler'!$A$2:$D$33,4,FALSE)/100,0)</f>
        <v>0</v>
      </c>
      <c r="E13" s="8">
        <f t="shared" si="0"/>
        <v>0</v>
      </c>
      <c r="F13" s="40">
        <f>IFERROR(VLOOKUP(A13,'Lokalisering jordkabler'!$A$2:$F$33,6,FALSE)/100,0)</f>
        <v>0</v>
      </c>
      <c r="G13" s="41">
        <f t="shared" si="1"/>
        <v>0</v>
      </c>
      <c r="H13" s="30">
        <f t="shared" si="2"/>
        <v>708.64974970214848</v>
      </c>
      <c r="I13"/>
      <c r="J13" s="57"/>
    </row>
    <row r="14" spans="1:10" s="56" customFormat="1" x14ac:dyDescent="0.35">
      <c r="A14" s="28">
        <v>923354204</v>
      </c>
      <c r="B14" t="str">
        <f>VLOOKUP(A14,Jordkabel!$A$3:$B$222,2,FALSE)</f>
        <v>EIDEFOSS NETT AS</v>
      </c>
      <c r="C14" s="31">
        <f>VLOOKUP(A14,'Jordkabel Pivot'!$A$3:$B$55,2,FALSE)</f>
        <v>3537.1531121493535</v>
      </c>
      <c r="D14" s="40">
        <f>IFERROR(VLOOKUP(A14,'Lokalisering jordkabler'!$A$2:$D$33,4,FALSE)/100,0)</f>
        <v>0</v>
      </c>
      <c r="E14" s="8">
        <f t="shared" si="0"/>
        <v>0</v>
      </c>
      <c r="F14" s="40">
        <f>IFERROR(VLOOKUP(A14,'Lokalisering jordkabler'!$A$2:$F$33,6,FALSE)/100,0)</f>
        <v>0.15</v>
      </c>
      <c r="G14" s="41">
        <f t="shared" si="1"/>
        <v>254.67502407475345</v>
      </c>
      <c r="H14" s="30">
        <f t="shared" si="2"/>
        <v>3791.8281362241069</v>
      </c>
      <c r="I14"/>
      <c r="J14" s="57"/>
    </row>
    <row r="15" spans="1:10" s="56" customFormat="1" x14ac:dyDescent="0.35">
      <c r="A15" s="28">
        <v>980489698</v>
      </c>
      <c r="B15" t="str">
        <f>VLOOKUP(A15,Jordkabel!$A$3:$B$222,2,FALSE)</f>
        <v>ELVIA AS</v>
      </c>
      <c r="C15" s="31">
        <f>VLOOKUP(A15,'Jordkabel Pivot'!$A$3:$B$55,2,FALSE)</f>
        <v>132767.5557971746</v>
      </c>
      <c r="D15" s="40">
        <f>IFERROR(VLOOKUP(A15,'Lokalisering jordkabler'!$A$2:$D$33,4,FALSE)/100,0)</f>
        <v>0.15509999999999999</v>
      </c>
      <c r="E15" s="8">
        <f t="shared" si="0"/>
        <v>14826.41849098208</v>
      </c>
      <c r="F15" s="40">
        <f>IFERROR(VLOOKUP(A15,'Lokalisering jordkabler'!$A$2:$F$33,6,FALSE)/100,0)</f>
        <v>0.72340000000000004</v>
      </c>
      <c r="G15" s="41">
        <f t="shared" si="1"/>
        <v>46101.143934564534</v>
      </c>
      <c r="H15" s="30">
        <f t="shared" si="2"/>
        <v>193695.11822272121</v>
      </c>
      <c r="I15"/>
      <c r="J15" s="57"/>
    </row>
    <row r="16" spans="1:10" s="56" customFormat="1" x14ac:dyDescent="0.35">
      <c r="A16" s="28">
        <v>918312730</v>
      </c>
      <c r="B16" t="str">
        <f>VLOOKUP(A16,Jordkabel!$A$3:$B$222,2,FALSE)</f>
        <v>Enida AS</v>
      </c>
      <c r="C16" s="31">
        <f>VLOOKUP(A16,'Jordkabel Pivot'!$A$3:$B$55,2,FALSE)</f>
        <v>347.83984521473599</v>
      </c>
      <c r="D16" s="40">
        <f>IFERROR(VLOOKUP(A16,'Lokalisering jordkabler'!$A$2:$D$33,4,FALSE)/100,0)</f>
        <v>0</v>
      </c>
      <c r="E16" s="8">
        <f t="shared" si="0"/>
        <v>0</v>
      </c>
      <c r="F16" s="40">
        <f>IFERROR(VLOOKUP(A16,'Lokalisering jordkabler'!$A$2:$F$33,6,FALSE)/100,0)</f>
        <v>0.42619999999999997</v>
      </c>
      <c r="G16" s="41">
        <f t="shared" si="1"/>
        <v>71.159684174649826</v>
      </c>
      <c r="H16" s="30">
        <f t="shared" si="2"/>
        <v>418.99952938938583</v>
      </c>
      <c r="I16"/>
      <c r="J16" s="57"/>
    </row>
    <row r="17" spans="1:10" s="56" customFormat="1" x14ac:dyDescent="0.35">
      <c r="A17" s="28">
        <v>966731508</v>
      </c>
      <c r="B17" t="str">
        <f>VLOOKUP(A17,Jordkabel!$A$3:$B$222,2,FALSE)</f>
        <v>EVERKET AS</v>
      </c>
      <c r="C17" s="31">
        <f>VLOOKUP(A17,'Jordkabel Pivot'!$A$3:$B$55,2,FALSE)</f>
        <v>711.11945481214195</v>
      </c>
      <c r="D17" s="40">
        <f>IFERROR(VLOOKUP(A17,'Lokalisering jordkabler'!$A$2:$D$33,4,FALSE)/100,0)</f>
        <v>0</v>
      </c>
      <c r="E17" s="8">
        <f t="shared" si="0"/>
        <v>0</v>
      </c>
      <c r="F17" s="40">
        <f>IFERROR(VLOOKUP(A17,'Lokalisering jordkabler'!$A$2:$F$33,6,FALSE)/100,0)</f>
        <v>0</v>
      </c>
      <c r="G17" s="41">
        <f t="shared" si="1"/>
        <v>0</v>
      </c>
      <c r="H17" s="30">
        <f t="shared" si="2"/>
        <v>711.11945481214195</v>
      </c>
      <c r="I17"/>
      <c r="J17" s="57"/>
    </row>
    <row r="18" spans="1:10" s="56" customFormat="1" x14ac:dyDescent="0.35">
      <c r="A18" s="28">
        <v>982677386</v>
      </c>
      <c r="B18" t="str">
        <f>VLOOKUP(A18,Jordkabel!$A$3:$B$222,2,FALSE)</f>
        <v>FLESBERG ELEKTRISITETSVERK AS</v>
      </c>
      <c r="C18" s="31">
        <f>VLOOKUP(A18,'Jordkabel Pivot'!$A$3:$B$55,2,FALSE)</f>
        <v>4.0575817047713345</v>
      </c>
      <c r="D18" s="40">
        <f>IFERROR(VLOOKUP(A18,'Lokalisering jordkabler'!$A$2:$D$33,4,FALSE)/100,0)</f>
        <v>0</v>
      </c>
      <c r="E18" s="8">
        <f t="shared" si="0"/>
        <v>0</v>
      </c>
      <c r="F18" s="40">
        <f>IFERROR(VLOOKUP(A18,'Lokalisering jordkabler'!$A$2:$F$33,6,FALSE)/100,0)</f>
        <v>0</v>
      </c>
      <c r="G18" s="41">
        <f t="shared" si="1"/>
        <v>0</v>
      </c>
      <c r="H18" s="30">
        <f t="shared" si="2"/>
        <v>4.0575817047713345</v>
      </c>
      <c r="I18"/>
      <c r="J18" s="57"/>
    </row>
    <row r="19" spans="1:10" s="56" customFormat="1" x14ac:dyDescent="0.35">
      <c r="A19" s="28">
        <v>981915550</v>
      </c>
      <c r="B19" t="str">
        <f>VLOOKUP(A19,Jordkabel!$A$3:$B$222,2,FALSE)</f>
        <v>GLITRE ENERGI NETT AS</v>
      </c>
      <c r="C19" s="31">
        <f>VLOOKUP(A19,'Jordkabel Pivot'!$A$3:$B$55,2,FALSE)</f>
        <v>10399.809651733303</v>
      </c>
      <c r="D19" s="40">
        <f>IFERROR(VLOOKUP(A19,'Lokalisering jordkabler'!$A$2:$D$33,4,FALSE)/100,0)</f>
        <v>9.3399999999999997E-2</v>
      </c>
      <c r="E19" s="8">
        <f t="shared" si="0"/>
        <v>699.36639945976117</v>
      </c>
      <c r="F19" s="40">
        <f>IFERROR(VLOOKUP(A19,'Lokalisering jordkabler'!$A$2:$F$33,6,FALSE)/100,0)</f>
        <v>0.57609999999999995</v>
      </c>
      <c r="G19" s="41">
        <f t="shared" si="1"/>
        <v>2875.838563374507</v>
      </c>
      <c r="H19" s="30">
        <f t="shared" si="2"/>
        <v>13975.014614567572</v>
      </c>
      <c r="I19"/>
      <c r="J19" s="57"/>
    </row>
    <row r="20" spans="1:10" s="56" customFormat="1" x14ac:dyDescent="0.35">
      <c r="A20" s="28">
        <v>916319908</v>
      </c>
      <c r="B20" t="str">
        <f>VLOOKUP(A20,Jordkabel!$A$3:$B$222,2,FALSE)</f>
        <v>GUDBRANDSDAL ENERGI NETT AS</v>
      </c>
      <c r="C20" s="31">
        <f>VLOOKUP(A20,'Jordkabel Pivot'!$A$3:$B$55,2,FALSE)</f>
        <v>2022.320289341227</v>
      </c>
      <c r="D20" s="40">
        <f>IFERROR(VLOOKUP(A20,'Lokalisering jordkabler'!$A$2:$D$33,4,FALSE)/100,0)</f>
        <v>0</v>
      </c>
      <c r="E20" s="8">
        <f t="shared" si="0"/>
        <v>0</v>
      </c>
      <c r="F20" s="40">
        <f>IFERROR(VLOOKUP(A20,'Lokalisering jordkabler'!$A$2:$F$33,6,FALSE)/100,0)</f>
        <v>9.7599999999999992E-2</v>
      </c>
      <c r="G20" s="41">
        <f t="shared" si="1"/>
        <v>94.741660915057807</v>
      </c>
      <c r="H20" s="30">
        <f t="shared" si="2"/>
        <v>2117.0619502562849</v>
      </c>
      <c r="I20"/>
      <c r="J20" s="57"/>
    </row>
    <row r="21" spans="1:10" s="56" customFormat="1" x14ac:dyDescent="0.35">
      <c r="A21" s="28">
        <v>971589752</v>
      </c>
      <c r="B21" t="str">
        <f>VLOOKUP(A21,Jordkabel!$A$3:$B$222,2,FALSE)</f>
        <v>HALLINGDAL KRAFTNETT AS</v>
      </c>
      <c r="C21" s="31">
        <f>VLOOKUP(A21,'Jordkabel Pivot'!$A$3:$B$55,2,FALSE)</f>
        <v>343.78174103576737</v>
      </c>
      <c r="D21" s="40">
        <f>IFERROR(VLOOKUP(A21,'Lokalisering jordkabler'!$A$2:$D$33,4,FALSE)/100,0)</f>
        <v>0</v>
      </c>
      <c r="E21" s="8">
        <f t="shared" si="0"/>
        <v>0</v>
      </c>
      <c r="F21" s="40">
        <f>IFERROR(VLOOKUP(A21,'Lokalisering jordkabler'!$A$2:$F$33,6,FALSE)/100,0)</f>
        <v>0.1489</v>
      </c>
      <c r="G21" s="41">
        <f t="shared" si="1"/>
        <v>24.570768595308365</v>
      </c>
      <c r="H21" s="30">
        <f t="shared" si="2"/>
        <v>368.35250963107575</v>
      </c>
      <c r="I21"/>
      <c r="J21" s="57"/>
    </row>
    <row r="22" spans="1:10" s="56" customFormat="1" x14ac:dyDescent="0.35">
      <c r="A22" s="28">
        <v>982897327</v>
      </c>
      <c r="B22" t="str">
        <f>VLOOKUP(A22,Jordkabel!$A$3:$B$222,2,FALSE)</f>
        <v>HAMMERFEST ENERGI NETT AS</v>
      </c>
      <c r="C22" s="31">
        <f>VLOOKUP(A22,'Jordkabel Pivot'!$A$3:$B$55,2,FALSE)</f>
        <v>2297.3839928746456</v>
      </c>
      <c r="D22" s="40">
        <f>IFERROR(VLOOKUP(A22,'Lokalisering jordkabler'!$A$2:$D$33,4,FALSE)/100,0)</f>
        <v>0</v>
      </c>
      <c r="E22" s="8">
        <f t="shared" si="0"/>
        <v>0</v>
      </c>
      <c r="F22" s="40">
        <f>IFERROR(VLOOKUP(A22,'Lokalisering jordkabler'!$A$2:$F$33,6,FALSE)/100,0)</f>
        <v>0.251</v>
      </c>
      <c r="G22" s="41">
        <f t="shared" si="1"/>
        <v>276.78882346153728</v>
      </c>
      <c r="H22" s="30">
        <f t="shared" si="2"/>
        <v>2574.1728163361831</v>
      </c>
      <c r="I22"/>
      <c r="J22" s="57"/>
    </row>
    <row r="23" spans="1:10" s="56" customFormat="1" x14ac:dyDescent="0.35">
      <c r="A23" s="28">
        <v>915635857</v>
      </c>
      <c r="B23" t="str">
        <f>VLOOKUP(A23,Jordkabel!$A$3:$B$222,2,FALSE)</f>
        <v>HAUGALAND KRAFT NETT AS</v>
      </c>
      <c r="C23" s="31">
        <f>VLOOKUP(A23,'Jordkabel Pivot'!$A$3:$B$55,2,FALSE)</f>
        <v>13111.3801031843</v>
      </c>
      <c r="D23" s="40">
        <f>IFERROR(VLOOKUP(A23,'Lokalisering jordkabler'!$A$2:$D$33,4,FALSE)/100,0)</f>
        <v>2.7099999999999999E-2</v>
      </c>
      <c r="E23" s="8">
        <f t="shared" si="0"/>
        <v>255.82924857333202</v>
      </c>
      <c r="F23" s="40">
        <f>IFERROR(VLOOKUP(A23,'Lokalisering jordkabler'!$A$2:$F$33,6,FALSE)/100,0)</f>
        <v>0.51519999999999999</v>
      </c>
      <c r="G23" s="41">
        <f t="shared" si="1"/>
        <v>3242.3918539970641</v>
      </c>
      <c r="H23" s="30">
        <f t="shared" si="2"/>
        <v>16609.601205754698</v>
      </c>
      <c r="I23"/>
      <c r="J23" s="57"/>
    </row>
    <row r="24" spans="1:10" s="56" customFormat="1" x14ac:dyDescent="0.35">
      <c r="A24" s="28">
        <v>923050612</v>
      </c>
      <c r="B24" t="str">
        <f>VLOOKUP(A24,Jordkabel!$A$3:$B$222,2,FALSE)</f>
        <v>HEMSEDAL ENERGI AS</v>
      </c>
      <c r="C24" s="31">
        <f>VLOOKUP(A24,'Jordkabel Pivot'!$A$3:$B$55,2,FALSE)</f>
        <v>277.25167470050724</v>
      </c>
      <c r="D24" s="40">
        <f>IFERROR(VLOOKUP(A24,'Lokalisering jordkabler'!$A$2:$D$33,4,FALSE)/100,0)</f>
        <v>0</v>
      </c>
      <c r="E24" s="8">
        <f t="shared" si="0"/>
        <v>0</v>
      </c>
      <c r="F24" s="40">
        <f>IFERROR(VLOOKUP(A24,'Lokalisering jordkabler'!$A$2:$F$33,6,FALSE)/100,0)</f>
        <v>0</v>
      </c>
      <c r="G24" s="41">
        <f t="shared" si="1"/>
        <v>0</v>
      </c>
      <c r="H24" s="30">
        <f t="shared" si="2"/>
        <v>277.25167470050724</v>
      </c>
      <c r="I24"/>
      <c r="J24" s="57"/>
    </row>
    <row r="25" spans="1:10" s="56" customFormat="1" x14ac:dyDescent="0.35">
      <c r="A25" s="28">
        <v>998509289</v>
      </c>
      <c r="B25" t="str">
        <f>VLOOKUP(A25,Jordkabel!$A$3:$B$222,2,FALSE)</f>
        <v>HERØYA NETT AS</v>
      </c>
      <c r="C25" s="31">
        <f>VLOOKUP(A25,'Jordkabel Pivot'!$A$3:$B$55,2,FALSE)</f>
        <v>2316.7818290911259</v>
      </c>
      <c r="D25" s="40">
        <f>IFERROR(VLOOKUP(A25,'Lokalisering jordkabler'!$A$2:$D$33,4,FALSE)/100,0)</f>
        <v>0</v>
      </c>
      <c r="E25" s="8">
        <f t="shared" si="0"/>
        <v>0</v>
      </c>
      <c r="F25" s="40">
        <f>IFERROR(VLOOKUP(A25,'Lokalisering jordkabler'!$A$2:$F$33,6,FALSE)/100,0)</f>
        <v>0.92</v>
      </c>
      <c r="G25" s="41">
        <f t="shared" si="1"/>
        <v>1023.0908557266412</v>
      </c>
      <c r="H25" s="30">
        <f t="shared" si="2"/>
        <v>3339.8726848177671</v>
      </c>
      <c r="I25"/>
      <c r="J25" s="57"/>
    </row>
    <row r="26" spans="1:10" s="56" customFormat="1" x14ac:dyDescent="0.35">
      <c r="A26" s="28">
        <v>985411131</v>
      </c>
      <c r="B26" t="str">
        <f>VLOOKUP(A26,Jordkabel!$A$3:$B$222,2,FALSE)</f>
        <v>HÅLOGALAND KRAFT NETT AS</v>
      </c>
      <c r="C26" s="31">
        <f>VLOOKUP(A26,'Jordkabel Pivot'!$A$3:$B$55,2,FALSE)</f>
        <v>615.14995258331214</v>
      </c>
      <c r="D26" s="40">
        <f>IFERROR(VLOOKUP(A26,'Lokalisering jordkabler'!$A$2:$D$33,4,FALSE)/100,0)</f>
        <v>0</v>
      </c>
      <c r="E26" s="8">
        <f t="shared" si="0"/>
        <v>0</v>
      </c>
      <c r="F26" s="40">
        <f>IFERROR(VLOOKUP(A26,'Lokalisering jordkabler'!$A$2:$F$33,6,FALSE)/100,0)</f>
        <v>0.30230000000000001</v>
      </c>
      <c r="G26" s="41">
        <f t="shared" si="1"/>
        <v>89.260718719648935</v>
      </c>
      <c r="H26" s="30">
        <f t="shared" si="2"/>
        <v>704.41067130296108</v>
      </c>
      <c r="I26"/>
      <c r="J26" s="57"/>
    </row>
    <row r="27" spans="1:10" s="56" customFormat="1" x14ac:dyDescent="0.35">
      <c r="A27" s="28">
        <v>979379455</v>
      </c>
      <c r="B27" t="str">
        <f>VLOOKUP(A27,Jordkabel!$A$3:$B$222,2,FALSE)</f>
        <v>ISTAD NETT AS</v>
      </c>
      <c r="C27" s="31">
        <f>VLOOKUP(A27,'Jordkabel Pivot'!$A$3:$B$55,2,FALSE)</f>
        <v>1280.0578696478171</v>
      </c>
      <c r="D27" s="40">
        <f>IFERROR(VLOOKUP(A27,'Lokalisering jordkabler'!$A$2:$D$33,4,FALSE)/100,0)</f>
        <v>0</v>
      </c>
      <c r="E27" s="8">
        <f t="shared" si="0"/>
        <v>0</v>
      </c>
      <c r="F27" s="40">
        <f>IFERROR(VLOOKUP(A27,'Lokalisering jordkabler'!$A$2:$F$33,6,FALSE)/100,0)</f>
        <v>0.14380000000000001</v>
      </c>
      <c r="G27" s="41">
        <f t="shared" si="1"/>
        <v>88.354714394570934</v>
      </c>
      <c r="H27" s="30">
        <f t="shared" si="2"/>
        <v>1368.4125840423881</v>
      </c>
      <c r="I27"/>
      <c r="J27" s="57"/>
    </row>
    <row r="28" spans="1:10" s="56" customFormat="1" x14ac:dyDescent="0.35">
      <c r="A28" s="28">
        <v>923152601</v>
      </c>
      <c r="B28" t="str">
        <f>VLOOKUP(A28,Jordkabel!$A$3:$B$222,2,FALSE)</f>
        <v>KYSTNETT AS</v>
      </c>
      <c r="C28" s="31">
        <f>VLOOKUP(A28,'Jordkabel Pivot'!$A$3:$B$55,2,FALSE)</f>
        <v>640.71497794483537</v>
      </c>
      <c r="D28" s="40">
        <f>IFERROR(VLOOKUP(A28,'Lokalisering jordkabler'!$A$2:$D$33,4,FALSE)/100,0)</f>
        <v>0</v>
      </c>
      <c r="E28" s="8">
        <f t="shared" si="0"/>
        <v>0</v>
      </c>
      <c r="F28" s="40">
        <f>IFERROR(VLOOKUP(A28,'Lokalisering jordkabler'!$A$2:$F$33,6,FALSE)/100,0)</f>
        <v>0</v>
      </c>
      <c r="G28" s="41">
        <f t="shared" si="1"/>
        <v>0</v>
      </c>
      <c r="H28" s="30">
        <f t="shared" si="2"/>
        <v>640.71497794483537</v>
      </c>
      <c r="I28"/>
      <c r="J28" s="57"/>
    </row>
    <row r="29" spans="1:10" s="56" customFormat="1" x14ac:dyDescent="0.35">
      <c r="A29" s="28">
        <v>917424799</v>
      </c>
      <c r="B29" t="str">
        <f>VLOOKUP(A29,Jordkabel!$A$3:$B$222,2,FALSE)</f>
        <v>LINEA AS</v>
      </c>
      <c r="C29" s="31">
        <f>VLOOKUP(A29,'Jordkabel Pivot'!$A$3:$B$55,2,FALSE)</f>
        <v>1596.8945586066354</v>
      </c>
      <c r="D29" s="40">
        <f>IFERROR(VLOOKUP(A29,'Lokalisering jordkabler'!$A$2:$D$33,4,FALSE)/100,0)</f>
        <v>0</v>
      </c>
      <c r="E29" s="8">
        <f t="shared" si="0"/>
        <v>0</v>
      </c>
      <c r="F29" s="40">
        <f>IFERROR(VLOOKUP(A29,'Lokalisering jordkabler'!$A$2:$F$33,6,FALSE)/100,0)</f>
        <v>0</v>
      </c>
      <c r="G29" s="41">
        <f t="shared" si="1"/>
        <v>0</v>
      </c>
      <c r="H29" s="30">
        <f t="shared" si="2"/>
        <v>1596.8945586066354</v>
      </c>
      <c r="I29"/>
      <c r="J29" s="57"/>
    </row>
    <row r="30" spans="1:10" s="56" customFormat="1" x14ac:dyDescent="0.35">
      <c r="A30" s="28">
        <v>984882114</v>
      </c>
      <c r="B30" t="str">
        <f>VLOOKUP(A30,Jordkabel!$A$3:$B$222,2,FALSE)</f>
        <v>LINJA AS</v>
      </c>
      <c r="C30" s="31">
        <f>VLOOKUP(A30,'Jordkabel Pivot'!$A$3:$B$55,2,FALSE)</f>
        <v>3577.1381492809437</v>
      </c>
      <c r="D30" s="40">
        <f>IFERROR(VLOOKUP(A30,'Lokalisering jordkabler'!$A$2:$D$33,4,FALSE)/100,0)</f>
        <v>0</v>
      </c>
      <c r="E30" s="8">
        <f t="shared" si="0"/>
        <v>0</v>
      </c>
      <c r="F30" s="40">
        <f>IFERROR(VLOOKUP(A30,'Lokalisering jordkabler'!$A$2:$F$33,6,FALSE)/100,0)</f>
        <v>0.1875</v>
      </c>
      <c r="G30" s="41">
        <f t="shared" si="1"/>
        <v>321.94243343528495</v>
      </c>
      <c r="H30" s="30">
        <f t="shared" si="2"/>
        <v>3899.0805827162285</v>
      </c>
      <c r="I30"/>
      <c r="J30" s="57"/>
    </row>
    <row r="31" spans="1:10" s="56" customFormat="1" x14ac:dyDescent="0.35">
      <c r="A31" s="28">
        <v>986347801</v>
      </c>
      <c r="B31" t="str">
        <f>VLOOKUP(A31,Jordkabel!$A$3:$B$222,2,FALSE)</f>
        <v>LOFOTKRAFT AS</v>
      </c>
      <c r="C31" s="31">
        <f>VLOOKUP(A31,'Jordkabel Pivot'!$A$3:$B$55,2,FALSE)</f>
        <v>2250.6895954226293</v>
      </c>
      <c r="D31" s="40">
        <f>IFERROR(VLOOKUP(A31,'Lokalisering jordkabler'!$A$2:$D$33,4,FALSE)/100,0)</f>
        <v>0</v>
      </c>
      <c r="E31" s="8">
        <f t="shared" si="0"/>
        <v>0</v>
      </c>
      <c r="F31" s="40">
        <f>IFERROR(VLOOKUP(A31,'Lokalisering jordkabler'!$A$2:$F$33,6,FALSE)/100,0)</f>
        <v>8.929999999999999E-2</v>
      </c>
      <c r="G31" s="41">
        <f t="shared" si="1"/>
        <v>96.473558818195585</v>
      </c>
      <c r="H31" s="30">
        <f t="shared" si="2"/>
        <v>2347.163154240825</v>
      </c>
      <c r="I31"/>
      <c r="J31" s="57"/>
    </row>
    <row r="32" spans="1:10" s="56" customFormat="1" x14ac:dyDescent="0.35">
      <c r="A32" s="28">
        <v>938260494</v>
      </c>
      <c r="B32" t="str">
        <f>VLOOKUP(A32,Jordkabel!$A$3:$B$222,2,FALSE)</f>
        <v>LUOSTEJOK KRAFTLAG SA</v>
      </c>
      <c r="C32" s="31">
        <f>VLOOKUP(A32,'Jordkabel Pivot'!$A$3:$B$55,2,FALSE)</f>
        <v>99.767784100723077</v>
      </c>
      <c r="D32" s="40">
        <f>IFERROR(VLOOKUP(A32,'Lokalisering jordkabler'!$A$2:$D$33,4,FALSE)/100,0)</f>
        <v>0</v>
      </c>
      <c r="E32" s="8">
        <f t="shared" si="0"/>
        <v>0</v>
      </c>
      <c r="F32" s="40">
        <f>IFERROR(VLOOKUP(A32,'Lokalisering jordkabler'!$A$2:$F$33,6,FALSE)/100,0)</f>
        <v>0</v>
      </c>
      <c r="G32" s="41">
        <f t="shared" si="1"/>
        <v>0</v>
      </c>
      <c r="H32" s="30">
        <f t="shared" si="2"/>
        <v>99.767784100723077</v>
      </c>
      <c r="I32"/>
      <c r="J32" s="57"/>
    </row>
    <row r="33" spans="1:10" s="56" customFormat="1" x14ac:dyDescent="0.35">
      <c r="A33" s="28">
        <v>924527994</v>
      </c>
      <c r="B33" t="str">
        <f>VLOOKUP(A33,Jordkabel!$A$3:$B$222,2,FALSE)</f>
        <v>LUSTER NETT AS</v>
      </c>
      <c r="C33" s="31">
        <f>VLOOKUP(A33,'Jordkabel Pivot'!$A$3:$B$55,2,FALSE)</f>
        <v>154.14764925433607</v>
      </c>
      <c r="D33" s="40">
        <f>IFERROR(VLOOKUP(A33,'Lokalisering jordkabler'!$A$2:$D$33,4,FALSE)/100,0)</f>
        <v>0</v>
      </c>
      <c r="E33" s="8">
        <f t="shared" si="0"/>
        <v>0</v>
      </c>
      <c r="F33" s="40">
        <f>IFERROR(VLOOKUP(A33,'Lokalisering jordkabler'!$A$2:$F$33,6,FALSE)/100,0)</f>
        <v>0</v>
      </c>
      <c r="G33" s="41">
        <f t="shared" si="1"/>
        <v>0</v>
      </c>
      <c r="H33" s="30">
        <f t="shared" si="2"/>
        <v>154.14764925433607</v>
      </c>
      <c r="I33"/>
      <c r="J33" s="57"/>
    </row>
    <row r="34" spans="1:10" s="56" customFormat="1" x14ac:dyDescent="0.35">
      <c r="A34" s="28">
        <v>980038408</v>
      </c>
      <c r="B34" t="str">
        <f>VLOOKUP(A34,Jordkabel!$A$3:$B$222,2,FALSE)</f>
        <v>LYSE ELNETT AS</v>
      </c>
      <c r="C34" s="31">
        <f>VLOOKUP(A34,'Jordkabel Pivot'!$A$3:$B$55,2,FALSE)</f>
        <v>45866.08052606634</v>
      </c>
      <c r="D34" s="40">
        <f>IFERROR(VLOOKUP(A34,'Lokalisering jordkabler'!$A$2:$D$33,4,FALSE)/100,0)</f>
        <v>4.2000000000000003E-2</v>
      </c>
      <c r="E34" s="8">
        <f t="shared" si="0"/>
        <v>1386.9902751082461</v>
      </c>
      <c r="F34" s="40">
        <f>IFERROR(VLOOKUP(A34,'Lokalisering jordkabler'!$A$2:$F$33,6,FALSE)/100,0)</f>
        <v>0.4869</v>
      </c>
      <c r="G34" s="41">
        <f t="shared" si="1"/>
        <v>10719.453411908016</v>
      </c>
      <c r="H34" s="30">
        <f t="shared" si="2"/>
        <v>57972.524213082608</v>
      </c>
      <c r="I34"/>
      <c r="J34" s="57"/>
    </row>
    <row r="35" spans="1:10" s="56" customFormat="1" x14ac:dyDescent="0.35">
      <c r="A35" s="28">
        <v>925174343</v>
      </c>
      <c r="B35" t="str">
        <f>VLOOKUP(A35,Jordkabel!$A$3:$B$222,2,FALSE)</f>
        <v>LÆRDAL ENERGI NETT AS</v>
      </c>
      <c r="C35" s="31">
        <f>VLOOKUP(A35,'Jordkabel Pivot'!$A$3:$B$55,2,FALSE)</f>
        <v>260.07491442833566</v>
      </c>
      <c r="D35" s="40">
        <f>IFERROR(VLOOKUP(A35,'Lokalisering jordkabler'!$A$2:$D$33,4,FALSE)/100,0)</f>
        <v>0</v>
      </c>
      <c r="E35" s="8">
        <f t="shared" si="0"/>
        <v>0</v>
      </c>
      <c r="F35" s="40">
        <f>IFERROR(VLOOKUP(A35,'Lokalisering jordkabler'!$A$2:$F$33,6,FALSE)/100,0)</f>
        <v>0</v>
      </c>
      <c r="G35" s="41">
        <f t="shared" si="1"/>
        <v>0</v>
      </c>
      <c r="H35" s="30">
        <f t="shared" si="2"/>
        <v>260.07491442833566</v>
      </c>
      <c r="I35"/>
      <c r="J35" s="57"/>
    </row>
    <row r="36" spans="1:10" s="56" customFormat="1" x14ac:dyDescent="0.35">
      <c r="A36" s="28">
        <v>917856222</v>
      </c>
      <c r="B36" t="str">
        <f>VLOOKUP(A36,Jordkabel!$A$3:$B$222,2,FALSE)</f>
        <v>MIDTKRAFT NETT AS</v>
      </c>
      <c r="C36" s="31">
        <f>VLOOKUP(A36,'Jordkabel Pivot'!$A$3:$B$55,2,FALSE)</f>
        <v>171.27516583815122</v>
      </c>
      <c r="D36" s="40">
        <f>IFERROR(VLOOKUP(A36,'Lokalisering jordkabler'!$A$2:$D$33,4,FALSE)/100,0)</f>
        <v>0</v>
      </c>
      <c r="E36" s="8">
        <f t="shared" si="0"/>
        <v>0</v>
      </c>
      <c r="F36" s="40">
        <f>IFERROR(VLOOKUP(A36,'Lokalisering jordkabler'!$A$2:$F$33,6,FALSE)/100,0)</f>
        <v>0</v>
      </c>
      <c r="G36" s="41">
        <f t="shared" si="1"/>
        <v>0</v>
      </c>
      <c r="H36" s="30">
        <f t="shared" si="2"/>
        <v>171.27516583815122</v>
      </c>
      <c r="I36"/>
      <c r="J36" s="57"/>
    </row>
    <row r="37" spans="1:10" s="56" customFormat="1" x14ac:dyDescent="0.35">
      <c r="A37" s="28">
        <v>921025610</v>
      </c>
      <c r="B37" t="str">
        <f>VLOOKUP(A37,Jordkabel!$A$3:$B$222,2,FALSE)</f>
        <v>MIP INDUSTRINETT AS</v>
      </c>
      <c r="C37" s="31">
        <f>VLOOKUP(A37,'Jordkabel Pivot'!$A$3:$B$55,2,FALSE)</f>
        <v>776.31626295749516</v>
      </c>
      <c r="D37" s="40">
        <f>IFERROR(VLOOKUP(A37,'Lokalisering jordkabler'!$A$2:$D$33,4,FALSE)/100,0)</f>
        <v>0</v>
      </c>
      <c r="E37" s="8">
        <f t="shared" si="0"/>
        <v>0</v>
      </c>
      <c r="F37" s="40">
        <f>IFERROR(VLOOKUP(A37,'Lokalisering jordkabler'!$A$2:$F$33,6,FALSE)/100,0)</f>
        <v>0</v>
      </c>
      <c r="G37" s="41">
        <f t="shared" si="1"/>
        <v>0</v>
      </c>
      <c r="H37" s="30">
        <f t="shared" si="2"/>
        <v>776.31626295749516</v>
      </c>
      <c r="I37"/>
      <c r="J37" s="57"/>
    </row>
    <row r="38" spans="1:10" s="56" customFormat="1" x14ac:dyDescent="0.35">
      <c r="A38" s="28">
        <v>912631532</v>
      </c>
      <c r="B38" t="str">
        <f>VLOOKUP(A38,Jordkabel!$A$3:$B$222,2,FALSE)</f>
        <v>MØRENETT AS</v>
      </c>
      <c r="C38" s="31">
        <f>VLOOKUP(A38,'Jordkabel Pivot'!$A$3:$B$55,2,FALSE)</f>
        <v>16837.140104797956</v>
      </c>
      <c r="D38" s="40">
        <f>IFERROR(VLOOKUP(A38,'Lokalisering jordkabler'!$A$2:$D$33,4,FALSE)/100,0)</f>
        <v>2.6200000000000001E-2</v>
      </c>
      <c r="E38" s="8">
        <f t="shared" si="0"/>
        <v>317.61581093690864</v>
      </c>
      <c r="F38" s="40">
        <f>IFERROR(VLOOKUP(A38,'Lokalisering jordkabler'!$A$2:$F$33,6,FALSE)/100,0)</f>
        <v>0.24690000000000001</v>
      </c>
      <c r="G38" s="55">
        <f t="shared" si="1"/>
        <v>1995.4031480998156</v>
      </c>
      <c r="H38" s="30">
        <f t="shared" si="2"/>
        <v>19150.159063834682</v>
      </c>
      <c r="I38"/>
      <c r="J38" s="57"/>
    </row>
    <row r="39" spans="1:10" s="56" customFormat="1" x14ac:dyDescent="0.35">
      <c r="A39" s="28">
        <v>960684737</v>
      </c>
      <c r="B39" t="str">
        <f>VLOOKUP(A39,Jordkabel!$A$3:$B$222,2,FALSE)</f>
        <v>NEAS AS</v>
      </c>
      <c r="C39" s="31">
        <f>VLOOKUP(A39,'Jordkabel Pivot'!$A$3:$B$55,2,FALSE)</f>
        <v>6843.2895569809489</v>
      </c>
      <c r="D39" s="40">
        <f>IFERROR(VLOOKUP(A39,'Lokalisering jordkabler'!$A$2:$D$33,4,FALSE)/100,0)</f>
        <v>0</v>
      </c>
      <c r="E39" s="8">
        <f t="shared" ref="E39:E59" si="3">C39*$C$2*(D39*$C$4)</f>
        <v>0</v>
      </c>
      <c r="F39" s="40">
        <f>IFERROR(VLOOKUP(A39,'Lokalisering jordkabler'!$A$2:$F$33,6,FALSE)/100,0)</f>
        <v>0.2097</v>
      </c>
      <c r="G39" s="41">
        <f t="shared" ref="G39:G59" si="4">C39*$C$2*F39*$C$3</f>
        <v>688.81815364747445</v>
      </c>
      <c r="H39" s="30">
        <f t="shared" ref="H39:H59" si="5">C39+E39+G39</f>
        <v>7532.1077106284229</v>
      </c>
      <c r="I39"/>
      <c r="J39" s="57"/>
    </row>
    <row r="40" spans="1:10" s="56" customFormat="1" x14ac:dyDescent="0.35">
      <c r="A40" s="28">
        <v>983099807</v>
      </c>
      <c r="B40" t="str">
        <f>VLOOKUP(A40,Jordkabel!$A$3:$B$222,2,FALSE)</f>
        <v>NORDKRAFT NETT AS</v>
      </c>
      <c r="C40" s="31">
        <f>VLOOKUP(A40,'Jordkabel Pivot'!$A$3:$B$55,2,FALSE)</f>
        <v>3073.275166657937</v>
      </c>
      <c r="D40" s="40">
        <f>IFERROR(VLOOKUP(A40,'Lokalisering jordkabler'!$A$2:$D$33,4,FALSE)/100,0)</f>
        <v>9.8900000000000002E-2</v>
      </c>
      <c r="E40" s="8">
        <f t="shared" si="3"/>
        <v>218.84177806737836</v>
      </c>
      <c r="F40" s="40">
        <f>IFERROR(VLOOKUP(A40,'Lokalisering jordkabler'!$A$2:$F$33,6,FALSE)/100,0)</f>
        <v>0.52359999999999995</v>
      </c>
      <c r="G40" s="41">
        <f t="shared" si="4"/>
        <v>772.400101085806</v>
      </c>
      <c r="H40" s="30">
        <f t="shared" si="5"/>
        <v>4064.5170458111215</v>
      </c>
      <c r="I40"/>
      <c r="J40" s="57"/>
    </row>
    <row r="41" spans="1:10" s="56" customFormat="1" x14ac:dyDescent="0.35">
      <c r="A41" s="28">
        <v>956740134</v>
      </c>
      <c r="B41" t="str">
        <f>VLOOKUP(A41,Jordkabel!$A$3:$B$222,2,FALSE)</f>
        <v>NORDKYN KRAFTLAG SA</v>
      </c>
      <c r="C41" s="31">
        <f>VLOOKUP(A41,'Jordkabel Pivot'!$A$3:$B$55,2,FALSE)</f>
        <v>586.77100046857197</v>
      </c>
      <c r="D41" s="40">
        <f>IFERROR(VLOOKUP(A41,'Lokalisering jordkabler'!$A$2:$D$33,4,FALSE)/100,0)</f>
        <v>1.5700000000000002E-2</v>
      </c>
      <c r="E41" s="8">
        <f t="shared" si="3"/>
        <v>6.6328593892967378</v>
      </c>
      <c r="F41" s="40">
        <f>IFERROR(VLOOKUP(A41,'Lokalisering jordkabler'!$A$2:$F$33,6,FALSE)/100,0)</f>
        <v>9.3999999999999986E-3</v>
      </c>
      <c r="G41" s="41">
        <f t="shared" si="4"/>
        <v>2.647510754114196</v>
      </c>
      <c r="H41" s="30">
        <f t="shared" si="5"/>
        <v>596.05137061198297</v>
      </c>
      <c r="I41"/>
      <c r="J41" s="57"/>
    </row>
    <row r="42" spans="1:10" s="56" customFormat="1" x14ac:dyDescent="0.35">
      <c r="A42" s="28">
        <v>980234088</v>
      </c>
      <c r="B42" t="str">
        <f>VLOOKUP(A42,Jordkabel!$A$3:$B$222,2,FALSE)</f>
        <v>NORGESNETT AS</v>
      </c>
      <c r="C42" s="31">
        <f>VLOOKUP(A42,'Jordkabel Pivot'!$A$3:$B$55,2,FALSE)</f>
        <v>71.111945481214192</v>
      </c>
      <c r="D42" s="40">
        <f>IFERROR(VLOOKUP(A42,'Lokalisering jordkabler'!$A$2:$D$33,4,FALSE)/100,0)</f>
        <v>0</v>
      </c>
      <c r="E42" s="8">
        <f t="shared" si="3"/>
        <v>0</v>
      </c>
      <c r="F42" s="40">
        <f>IFERROR(VLOOKUP(A42,'Lokalisering jordkabler'!$A$2:$F$33,6,FALSE)/100,0)</f>
        <v>0</v>
      </c>
      <c r="G42" s="41">
        <f t="shared" si="4"/>
        <v>0</v>
      </c>
      <c r="H42" s="30">
        <f t="shared" si="5"/>
        <v>71.111945481214192</v>
      </c>
      <c r="I42"/>
      <c r="J42" s="57"/>
    </row>
    <row r="43" spans="1:10" s="56" customFormat="1" x14ac:dyDescent="0.35">
      <c r="A43" s="28">
        <v>996732673</v>
      </c>
      <c r="B43" t="str">
        <f>VLOOKUP(A43,Jordkabel!$A$3:$B$222,2,FALSE)</f>
        <v>NORSKE SKOG SKOGN AS</v>
      </c>
      <c r="C43" s="31">
        <f>VLOOKUP(A43,'Jordkabel Pivot'!$A$3:$B$55,2,FALSE)</f>
        <v>309.244844742373</v>
      </c>
      <c r="D43" s="40">
        <f>IFERROR(VLOOKUP(A43,'Lokalisering jordkabler'!$A$2:$D$33,4,FALSE)/100,0)</f>
        <v>0</v>
      </c>
      <c r="E43" s="8">
        <f t="shared" si="3"/>
        <v>0</v>
      </c>
      <c r="F43" s="40">
        <f>IFERROR(VLOOKUP(A43,'Lokalisering jordkabler'!$A$2:$F$33,6,FALSE)/100,0)</f>
        <v>0</v>
      </c>
      <c r="G43" s="41">
        <f t="shared" si="4"/>
        <v>0</v>
      </c>
      <c r="H43" s="30">
        <f t="shared" si="5"/>
        <v>309.244844742373</v>
      </c>
      <c r="I43"/>
      <c r="J43" s="57"/>
    </row>
    <row r="44" spans="1:10" s="56" customFormat="1" x14ac:dyDescent="0.35">
      <c r="A44" s="28">
        <v>988807648</v>
      </c>
      <c r="B44" t="str">
        <f>VLOOKUP(A44,Jordkabel!$A$3:$B$222,2,FALSE)</f>
        <v>NTE NETT AS</v>
      </c>
      <c r="C44" s="31">
        <f>VLOOKUP(A44,'Jordkabel Pivot'!$A$3:$B$55,2,FALSE)</f>
        <v>6832.8510182072632</v>
      </c>
      <c r="D44" s="40">
        <f>IFERROR(VLOOKUP(A44,'Lokalisering jordkabler'!$A$2:$D$33,4,FALSE)/100,0)</f>
        <v>2.86E-2</v>
      </c>
      <c r="E44" s="8">
        <f t="shared" si="3"/>
        <v>140.70206816692394</v>
      </c>
      <c r="F44" s="40">
        <f>IFERROR(VLOOKUP(A44,'Lokalisering jordkabler'!$A$2:$F$33,6,FALSE)/100,0)</f>
        <v>0.26500000000000001</v>
      </c>
      <c r="G44" s="41">
        <f t="shared" si="4"/>
        <v>869.13864951596395</v>
      </c>
      <c r="H44" s="30">
        <f t="shared" si="5"/>
        <v>7842.691735890151</v>
      </c>
      <c r="I44"/>
      <c r="J44" s="57"/>
    </row>
    <row r="45" spans="1:10" s="56" customFormat="1" x14ac:dyDescent="0.35">
      <c r="A45" s="28">
        <v>976723805</v>
      </c>
      <c r="B45" t="str">
        <f>VLOOKUP(A45,Jordkabel!$A$3:$B$222,2,FALSE)</f>
        <v>ODDA ENERGI NETT AS</v>
      </c>
      <c r="C45" s="31">
        <f>VLOOKUP(A45,'Jordkabel Pivot'!$A$3:$B$55,2,FALSE)</f>
        <v>3290.6203680971762</v>
      </c>
      <c r="D45" s="40">
        <f>IFERROR(VLOOKUP(A45,'Lokalisering jordkabler'!$A$2:$D$33,4,FALSE)/100,0)</f>
        <v>0</v>
      </c>
      <c r="E45" s="8">
        <f t="shared" si="3"/>
        <v>0</v>
      </c>
      <c r="F45" s="40">
        <f>IFERROR(VLOOKUP(A45,'Lokalisering jordkabler'!$A$2:$F$33,6,FALSE)/100,0)</f>
        <v>0.4</v>
      </c>
      <c r="G45" s="41">
        <f t="shared" si="4"/>
        <v>631.79911067465787</v>
      </c>
      <c r="H45" s="30">
        <f t="shared" si="5"/>
        <v>3922.4194787718343</v>
      </c>
      <c r="I45"/>
      <c r="J45" s="57"/>
    </row>
    <row r="46" spans="1:10" s="56" customFormat="1" x14ac:dyDescent="0.35">
      <c r="A46" s="28">
        <v>915317898</v>
      </c>
      <c r="B46" t="str">
        <f>VLOOKUP(A46,Jordkabel!$A$3:$B$222,2,FALSE)</f>
        <v>RAULAND KRAFTFORSYNINGSLAG SA</v>
      </c>
      <c r="C46" s="31">
        <f>VLOOKUP(A46,'Jordkabel Pivot'!$A$3:$B$55,2,FALSE)</f>
        <v>10.704697864884452</v>
      </c>
      <c r="D46" s="40">
        <f>IFERROR(VLOOKUP(A46,'Lokalisering jordkabler'!$A$2:$D$33,4,FALSE)/100,0)</f>
        <v>0</v>
      </c>
      <c r="E46" s="8">
        <f t="shared" si="3"/>
        <v>0</v>
      </c>
      <c r="F46" s="40">
        <f>IFERROR(VLOOKUP(A46,'Lokalisering jordkabler'!$A$2:$F$33,6,FALSE)/100,0)</f>
        <v>0</v>
      </c>
      <c r="G46" s="41">
        <f t="shared" si="4"/>
        <v>0</v>
      </c>
      <c r="H46" s="30">
        <f t="shared" si="5"/>
        <v>10.704697864884452</v>
      </c>
      <c r="I46"/>
      <c r="J46" s="57"/>
    </row>
    <row r="47" spans="1:10" s="56" customFormat="1" x14ac:dyDescent="0.35">
      <c r="A47" s="28">
        <v>923993355</v>
      </c>
      <c r="B47" t="str">
        <f>VLOOKUP(A47,Jordkabel!$A$3:$B$222,2,FALSE)</f>
        <v>REPVÅG NETT AS</v>
      </c>
      <c r="C47" s="31">
        <f>VLOOKUP(A47,'Jordkabel Pivot'!$A$3:$B$55,2,FALSE)</f>
        <v>1954.6778301279007</v>
      </c>
      <c r="D47" s="40">
        <f>IFERROR(VLOOKUP(A47,'Lokalisering jordkabler'!$A$2:$D$34,4,FALSE)/100,0)</f>
        <v>0</v>
      </c>
      <c r="E47" s="8">
        <f t="shared" si="3"/>
        <v>0</v>
      </c>
      <c r="F47" s="40">
        <f>IFERROR(VLOOKUP(A47,'Lokalisering jordkabler'!$A$2:$F$34,6,FALSE)/100,0)</f>
        <v>0.2</v>
      </c>
      <c r="G47" s="41">
        <f t="shared" si="4"/>
        <v>187.64907169227845</v>
      </c>
      <c r="H47" s="30">
        <f t="shared" si="5"/>
        <v>2142.326901820179</v>
      </c>
      <c r="I47"/>
      <c r="J47" s="57"/>
    </row>
    <row r="48" spans="1:10" s="56" customFormat="1" x14ac:dyDescent="0.35">
      <c r="A48" s="28">
        <v>919884452</v>
      </c>
      <c r="B48" t="str">
        <f>VLOOKUP(A48,Jordkabel!$A$3:$B$222,2,FALSE)</f>
        <v>RØROS E-VERK NETT AS</v>
      </c>
      <c r="C48" s="31">
        <f>VLOOKUP(A48,'Jordkabel Pivot'!$A$3:$B$55,2,FALSE)</f>
        <v>96.683200218373273</v>
      </c>
      <c r="D48" s="40">
        <f>IFERROR(VLOOKUP(A48,'Lokalisering jordkabler'!$A$2:$D$33,4,FALSE)/100,0)</f>
        <v>0</v>
      </c>
      <c r="E48" s="8">
        <f t="shared" si="3"/>
        <v>0</v>
      </c>
      <c r="F48" s="40">
        <f>IFERROR(VLOOKUP(A48,'Lokalisering jordkabler'!$A$2:$F$33,6,FALSE)/100,0)</f>
        <v>0</v>
      </c>
      <c r="G48" s="41">
        <f t="shared" si="4"/>
        <v>0</v>
      </c>
      <c r="H48" s="30">
        <f t="shared" si="5"/>
        <v>96.683200218373273</v>
      </c>
      <c r="I48"/>
      <c r="J48" s="57"/>
    </row>
    <row r="49" spans="1:10" s="56" customFormat="1" x14ac:dyDescent="0.35">
      <c r="A49" s="28">
        <v>979422679</v>
      </c>
      <c r="B49" t="str">
        <f>VLOOKUP(A49,Jordkabel!$A$3:$B$222,2,FALSE)</f>
        <v>SKAGERAK NETT AS</v>
      </c>
      <c r="C49" s="31">
        <f>VLOOKUP(A49,'Jordkabel Pivot'!$A$3:$B$55,2,FALSE)</f>
        <v>4710.6996334022151</v>
      </c>
      <c r="D49" s="40">
        <f>IFERROR(VLOOKUP(A49,'Lokalisering jordkabler'!$A$2:$D$33,4,FALSE)/100,0)</f>
        <v>5.8400000000000001E-2</v>
      </c>
      <c r="E49" s="8">
        <f t="shared" si="3"/>
        <v>198.07549818529634</v>
      </c>
      <c r="F49" s="40">
        <f>IFERROR(VLOOKUP(A49,'Lokalisering jordkabler'!$A$2:$F$33,6,FALSE)/100,0)</f>
        <v>0.71730000000000005</v>
      </c>
      <c r="G49" s="41">
        <f t="shared" si="4"/>
        <v>1621.9127265789166</v>
      </c>
      <c r="H49" s="30">
        <f t="shared" si="5"/>
        <v>6530.6878581664278</v>
      </c>
      <c r="I49"/>
      <c r="J49" s="57"/>
    </row>
    <row r="50" spans="1:10" s="56" customFormat="1" x14ac:dyDescent="0.35">
      <c r="A50" s="28">
        <v>916069634</v>
      </c>
      <c r="B50" t="str">
        <f>VLOOKUP(A50,Jordkabel!$A$3:$B$222,2,FALSE)</f>
        <v>SOGNEKRAFT AS</v>
      </c>
      <c r="C50" s="31">
        <f>VLOOKUP(A50,'Jordkabel Pivot'!$A$3:$B$55,2,FALSE)</f>
        <v>922.71255309110688</v>
      </c>
      <c r="D50" s="40">
        <f>IFERROR(VLOOKUP(A50,'Lokalisering jordkabler'!$A$2:$D$33,4,FALSE)/100,0)</f>
        <v>0</v>
      </c>
      <c r="E50" s="8">
        <f t="shared" si="3"/>
        <v>0</v>
      </c>
      <c r="F50" s="40">
        <f>IFERROR(VLOOKUP(A50,'Lokalisering jordkabler'!$A$2:$F$33,6,FALSE)/100,0)</f>
        <v>0</v>
      </c>
      <c r="G50" s="41">
        <f t="shared" si="4"/>
        <v>0</v>
      </c>
      <c r="H50" s="30">
        <f t="shared" si="5"/>
        <v>922.71255309110688</v>
      </c>
      <c r="I50"/>
      <c r="J50" s="57"/>
    </row>
    <row r="51" spans="1:10" s="56" customFormat="1" x14ac:dyDescent="0.35">
      <c r="A51" s="28">
        <v>987059729</v>
      </c>
      <c r="B51" t="str">
        <f>VLOOKUP(A51,Jordkabel!$A$3:$B$222,2,FALSE)</f>
        <v>STATKRAFT ENERGI AS</v>
      </c>
      <c r="C51" s="31">
        <f>VLOOKUP(A51,'Jordkabel Pivot'!$A$3:$B$55,2,FALSE)</f>
        <v>4.8171140391980023</v>
      </c>
      <c r="D51" s="40">
        <f>IFERROR(VLOOKUP(A51,'Lokalisering jordkabler'!$A$2:$D$33,4,FALSE)/100,0)</f>
        <v>0</v>
      </c>
      <c r="E51" s="8">
        <f t="shared" si="3"/>
        <v>0</v>
      </c>
      <c r="F51" s="40">
        <f>IFERROR(VLOOKUP(A51,'Lokalisering jordkabler'!$A$2:$F$33,6,FALSE)/100,0)</f>
        <v>0.1</v>
      </c>
      <c r="G51" s="41">
        <f t="shared" si="4"/>
        <v>0.23122147388150413</v>
      </c>
      <c r="H51" s="30">
        <f t="shared" si="5"/>
        <v>5.0483355130795067</v>
      </c>
      <c r="I51"/>
      <c r="J51" s="57"/>
    </row>
    <row r="52" spans="1:10" s="56" customFormat="1" x14ac:dyDescent="0.35">
      <c r="A52" s="28">
        <v>923819177</v>
      </c>
      <c r="B52" t="str">
        <f>VLOOKUP(A52,Jordkabel!$A$3:$B$222,2,FALSE)</f>
        <v>SVORKA NETT AS</v>
      </c>
      <c r="C52" s="31">
        <f>VLOOKUP(A52,'Jordkabel Pivot'!$A$3:$B$55,2,FALSE)</f>
        <v>62.087247616329805</v>
      </c>
      <c r="D52" s="40">
        <f>IFERROR(VLOOKUP(A52,'Lokalisering jordkabler'!$A$2:$D$33,4,FALSE)/100,0)</f>
        <v>0</v>
      </c>
      <c r="E52" s="8">
        <f t="shared" si="3"/>
        <v>0</v>
      </c>
      <c r="F52" s="40">
        <f>IFERROR(VLOOKUP(A52,'Lokalisering jordkabler'!$A$2:$F$33,6,FALSE)/100,0)</f>
        <v>0</v>
      </c>
      <c r="G52" s="41">
        <f t="shared" si="4"/>
        <v>0</v>
      </c>
      <c r="H52" s="30">
        <f t="shared" si="5"/>
        <v>62.087247616329805</v>
      </c>
      <c r="I52"/>
      <c r="J52" s="57"/>
    </row>
    <row r="53" spans="1:10" s="56" customFormat="1" x14ac:dyDescent="0.35">
      <c r="A53" s="28">
        <v>978631029</v>
      </c>
      <c r="B53" t="str">
        <f>VLOOKUP(A53,Jordkabel!$A$3:$B$222,2,FALSE)</f>
        <v>TENSIO TS AS</v>
      </c>
      <c r="C53" s="31">
        <f>VLOOKUP(A53,'Jordkabel Pivot'!$A$3:$B$55,2,FALSE)</f>
        <v>29375.214048360398</v>
      </c>
      <c r="D53" s="40">
        <f>IFERROR(VLOOKUP(A53,'Lokalisering jordkabler'!$A$2:$D$33,4,FALSE)/100,0)</f>
        <v>4.1399999999999999E-2</v>
      </c>
      <c r="E53" s="8">
        <f t="shared" si="3"/>
        <v>875.61638035352655</v>
      </c>
      <c r="F53" s="40">
        <f>IFERROR(VLOOKUP(A53,'Lokalisering jordkabler'!$A$2:$F$33,6,FALSE)/100,0)</f>
        <v>0.49640000000000001</v>
      </c>
      <c r="G53" s="41">
        <f t="shared" si="4"/>
        <v>6999.2910017309277</v>
      </c>
      <c r="H53" s="30">
        <f t="shared" si="5"/>
        <v>37250.121430444851</v>
      </c>
      <c r="I53"/>
      <c r="J53" s="57"/>
    </row>
    <row r="54" spans="1:10" s="56" customFormat="1" x14ac:dyDescent="0.35">
      <c r="A54" s="28">
        <v>917983550</v>
      </c>
      <c r="B54" t="str">
        <f>VLOOKUP(A54,Jordkabel!$A$3:$B$222,2,FALSE)</f>
        <v>TROLLFJORD NETT AS</v>
      </c>
      <c r="C54" s="31">
        <f>VLOOKUP(A54,'Jordkabel Pivot'!$A$3:$B$55,2,FALSE)</f>
        <v>0</v>
      </c>
      <c r="D54" s="40">
        <f>IFERROR(VLOOKUP(A54,'Lokalisering jordkabler'!$A$2:$D$33,4,FALSE)/100,0)</f>
        <v>0</v>
      </c>
      <c r="E54" s="8">
        <f t="shared" si="3"/>
        <v>0</v>
      </c>
      <c r="F54" s="40">
        <f>IFERROR(VLOOKUP(A54,'Lokalisering jordkabler'!$A$2:$F$33,6,FALSE)/100,0)</f>
        <v>0.3</v>
      </c>
      <c r="G54" s="41">
        <f t="shared" si="4"/>
        <v>0</v>
      </c>
      <c r="H54" s="30">
        <f t="shared" si="5"/>
        <v>0</v>
      </c>
      <c r="I54"/>
      <c r="J54" s="57"/>
    </row>
    <row r="55" spans="1:10" s="56" customFormat="1" x14ac:dyDescent="0.35">
      <c r="A55" s="28">
        <v>971058854</v>
      </c>
      <c r="B55" t="str">
        <f>VLOOKUP(A55,Jordkabel!$A$3:$B$222,2,FALSE)</f>
        <v>VARANGER KRAFTNETT AS</v>
      </c>
      <c r="C55" s="31">
        <f>VLOOKUP(A55,'Jordkabel Pivot'!$A$3:$B$55,2,FALSE)</f>
        <v>538.83637673530393</v>
      </c>
      <c r="D55" s="40">
        <f>IFERROR(VLOOKUP(A55,'Lokalisering jordkabler'!$A$2:$D$33,4,FALSE)/100,0)</f>
        <v>0</v>
      </c>
      <c r="E55" s="8">
        <f t="shared" si="3"/>
        <v>0</v>
      </c>
      <c r="F55" s="40">
        <f>IFERROR(VLOOKUP(A55,'Lokalisering jordkabler'!$A$2:$F$33,6,FALSE)/100,0)</f>
        <v>0.36840000000000006</v>
      </c>
      <c r="G55" s="41">
        <f t="shared" si="4"/>
        <v>95.283514170857273</v>
      </c>
      <c r="H55" s="30">
        <f t="shared" si="5"/>
        <v>634.11989090616123</v>
      </c>
      <c r="I55"/>
      <c r="J55" s="57"/>
    </row>
    <row r="56" spans="1:10" s="56" customFormat="1" x14ac:dyDescent="0.35">
      <c r="A56" s="28">
        <v>968168134</v>
      </c>
      <c r="B56" t="str">
        <f>VLOOKUP(A56,Jordkabel!$A$3:$B$222,2,FALSE)</f>
        <v>VESTERÅLSKRAFT NETT AS</v>
      </c>
      <c r="C56" s="31">
        <f>VLOOKUP(A56,'Jordkabel Pivot'!$A$3:$B$55,2,FALSE)</f>
        <v>333.98657338439483</v>
      </c>
      <c r="D56" s="40">
        <f>IFERROR(VLOOKUP(A56,'Lokalisering jordkabler'!$A$2:$D$33,4,FALSE)/100,0)</f>
        <v>0</v>
      </c>
      <c r="E56" s="8">
        <f t="shared" si="3"/>
        <v>0</v>
      </c>
      <c r="F56" s="40">
        <f>IFERROR(VLOOKUP(A56,'Lokalisering jordkabler'!$A$2:$F$33,6,FALSE)/100,0)</f>
        <v>0</v>
      </c>
      <c r="G56" s="41">
        <f t="shared" si="4"/>
        <v>0</v>
      </c>
      <c r="H56" s="30">
        <f t="shared" si="5"/>
        <v>333.98657338439483</v>
      </c>
      <c r="I56"/>
      <c r="J56" s="57"/>
    </row>
    <row r="57" spans="1:10" s="56" customFormat="1" x14ac:dyDescent="0.35">
      <c r="A57" s="28">
        <v>955996836</v>
      </c>
      <c r="B57" t="str">
        <f>VLOOKUP(A57,Jordkabel!$A$3:$B$222,2,FALSE)</f>
        <v>VEST-TELEMARK KRAFTLAG AS</v>
      </c>
      <c r="C57" s="31">
        <f>VLOOKUP(A57,'Jordkabel Pivot'!$A$3:$B$55,2,FALSE)</f>
        <v>100.25007270610988</v>
      </c>
      <c r="D57" s="40">
        <f>IFERROR(VLOOKUP(A57,'Lokalisering jordkabler'!$A$2:$D$33,4,FALSE)/100,0)</f>
        <v>0</v>
      </c>
      <c r="E57" s="8">
        <f t="shared" si="3"/>
        <v>0</v>
      </c>
      <c r="F57" s="40">
        <f>IFERROR(VLOOKUP(A57,'Lokalisering jordkabler'!$A$2:$F$33,6,FALSE)/100,0)</f>
        <v>0</v>
      </c>
      <c r="G57" s="41">
        <f t="shared" si="4"/>
        <v>0</v>
      </c>
      <c r="H57" s="30">
        <f t="shared" si="5"/>
        <v>100.25007270610988</v>
      </c>
      <c r="I57"/>
      <c r="J57" s="57"/>
    </row>
    <row r="58" spans="1:10" s="56" customFormat="1" x14ac:dyDescent="0.35">
      <c r="A58" s="28">
        <v>918999361</v>
      </c>
      <c r="B58" t="str">
        <f>VLOOKUP(A58,Jordkabel!$A$3:$B$222,2,FALSE)</f>
        <v>VOSS ENERGI NETT AS</v>
      </c>
      <c r="C58" s="31">
        <f>VLOOKUP(A58,'Jordkabel Pivot'!$A$3:$B$55,2,FALSE)</f>
        <v>139.16107224349787</v>
      </c>
      <c r="D58" s="40">
        <f>IFERROR(VLOOKUP(A58,'Lokalisering jordkabler'!$A$2:$D$33,4,FALSE)/100,0)</f>
        <v>0</v>
      </c>
      <c r="E58" s="8">
        <f t="shared" si="3"/>
        <v>0</v>
      </c>
      <c r="F58" s="40">
        <f>IFERROR(VLOOKUP(A58,'Lokalisering jordkabler'!$A$2:$F$33,6,FALSE)/100,0)</f>
        <v>0.4</v>
      </c>
      <c r="G58" s="41">
        <f t="shared" si="4"/>
        <v>26.718925870751594</v>
      </c>
      <c r="H58" s="30">
        <f t="shared" si="5"/>
        <v>165.87999811424947</v>
      </c>
      <c r="I58"/>
      <c r="J58" s="57"/>
    </row>
    <row r="59" spans="1:10" s="56" customFormat="1" x14ac:dyDescent="0.35">
      <c r="A59" s="28">
        <v>921683057</v>
      </c>
      <c r="B59" t="str">
        <f>VLOOKUP(A59,Jordkabel!$A$3:$B$222,2,FALSE)</f>
        <v>YMBER NETT AS</v>
      </c>
      <c r="C59" s="31">
        <f>VLOOKUP(A59,'Jordkabel Pivot'!$A$3:$B$55,2,FALSE)</f>
        <v>1177.0885772226941</v>
      </c>
      <c r="D59" s="40">
        <f>IFERROR(VLOOKUP(A59,'Lokalisering jordkabler'!$A$2:$D$33,4,FALSE)/100,0)</f>
        <v>4.5999999999999999E-3</v>
      </c>
      <c r="E59" s="8">
        <f t="shared" si="3"/>
        <v>3.8985173677615625</v>
      </c>
      <c r="F59" s="40">
        <f>IFERROR(VLOOKUP(A59,'Lokalisering jordkabler'!$A$2:$F$33,6,FALSE)/100,0)</f>
        <v>4.5700000000000005E-2</v>
      </c>
      <c r="G59" s="41">
        <f t="shared" si="4"/>
        <v>25.820615029957022</v>
      </c>
      <c r="H59" s="30">
        <f t="shared" si="5"/>
        <v>1206.8077096204127</v>
      </c>
      <c r="I59"/>
      <c r="J59" s="57"/>
    </row>
    <row r="60" spans="1:10" s="56" customFormat="1" x14ac:dyDescent="0.35">
      <c r="A60" s="28"/>
      <c r="B60"/>
      <c r="C60" s="31"/>
      <c r="D60" s="40"/>
      <c r="E60" s="8"/>
      <c r="F60" s="40"/>
      <c r="G60" s="41"/>
      <c r="H60" s="30"/>
      <c r="I60"/>
      <c r="J60" s="57"/>
    </row>
    <row r="61" spans="1:10" s="56" customFormat="1" x14ac:dyDescent="0.35">
      <c r="A61" s="28"/>
      <c r="B61"/>
      <c r="C61" s="31"/>
      <c r="D61" s="40"/>
      <c r="E61" s="8"/>
      <c r="F61" s="40"/>
      <c r="G61" s="41"/>
      <c r="H61" s="30"/>
      <c r="I61"/>
      <c r="J61" s="57"/>
    </row>
    <row r="62" spans="1:10" s="56" customFormat="1" x14ac:dyDescent="0.35">
      <c r="A62" s="28"/>
      <c r="B62"/>
      <c r="C62" s="31"/>
      <c r="D62" s="40"/>
      <c r="E62" s="8"/>
      <c r="F62" s="40"/>
      <c r="G62" s="41"/>
      <c r="H62" s="30"/>
      <c r="I62"/>
      <c r="J62" s="57"/>
    </row>
  </sheetData>
  <sortState xmlns:xlrd2="http://schemas.microsoft.com/office/spreadsheetml/2017/richdata2" ref="A7:H62">
    <sortCondition ref="B7:B62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B676CC530A34A9FB1F4ACAD0C0A17" ma:contentTypeVersion="14" ma:contentTypeDescription="Opprett et nytt dokument." ma:contentTypeScope="" ma:versionID="c627a5a4a0c14d16d0fcfb4cb2bc4538">
  <xsd:schema xmlns:xsd="http://www.w3.org/2001/XMLSchema" xmlns:xs="http://www.w3.org/2001/XMLSchema" xmlns:p="http://schemas.microsoft.com/office/2006/metadata/properties" xmlns:ns2="caf9241f-7654-46e4-b38c-0683f7584438" xmlns:ns3="286bd567-8383-458b-8b10-610e1dbf4dce" targetNamespace="http://schemas.microsoft.com/office/2006/metadata/properties" ma:root="true" ma:fieldsID="6e1df7a0fb845aef958fc7ecf0021806" ns2:_="" ns3:_="">
    <xsd:import namespace="caf9241f-7654-46e4-b38c-0683f7584438"/>
    <xsd:import namespace="286bd567-8383-458b-8b10-610e1dbf4d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Prosess" minOccurs="0"/>
                <xsd:element ref="ns2:Vedtattdato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9241f-7654-46e4-b38c-0683f75844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Prosess" ma:index="19" nillable="true" ma:displayName="Prosess" ma:format="Dropdown" ma:internalName="Prosess">
      <xsd:simpleType>
        <xsd:restriction base="dms:Choice">
          <xsd:enumeration value="Tidligere relevante arbeider"/>
        </xsd:restriction>
      </xsd:simpleType>
    </xsd:element>
    <xsd:element name="Vedtattdato" ma:index="20" nillable="true" ma:displayName="Vedtatt dato" ma:default="2021-03-02T00:00:00Z" ma:description="Dato for KT-møte dokumentet ble besluttet ferdig." ma:format="DateOnly" ma:internalName="Vedtattdato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sess xmlns="caf9241f-7654-46e4-b38c-0683f7584438" xsi:nil="true"/>
    <Vedtattdato xmlns="caf9241f-7654-46e4-b38c-0683f7584438">2021-03-02T00:00:00+00:00</Vedtattdato>
  </documentManagement>
</p:properties>
</file>

<file path=customXml/itemProps1.xml><?xml version="1.0" encoding="utf-8"?>
<ds:datastoreItem xmlns:ds="http://schemas.openxmlformats.org/officeDocument/2006/customXml" ds:itemID="{5DBB7836-B612-4E25-9A13-FB1B1DF7D6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9241f-7654-46e4-b38c-0683f7584438"/>
    <ds:schemaRef ds:uri="286bd567-8383-458b-8b10-610e1dbf4d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8A1D44-D411-4976-B26B-1CDB114B77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348665-3AC0-422E-8CB1-81CC2FB48F4E}">
  <ds:schemaRefs>
    <ds:schemaRef ds:uri="http://schemas.microsoft.com/office/2006/metadata/properties"/>
    <ds:schemaRef ds:uri="http://schemas.microsoft.com/office/infopath/2007/PartnerControls"/>
    <ds:schemaRef ds:uri="caf9241f-7654-46e4-b38c-0683f75844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Luftlinje</vt:lpstr>
      <vt:lpstr>Luftlinje Pivot</vt:lpstr>
      <vt:lpstr>Luftfartshinder</vt:lpstr>
      <vt:lpstr>HinderPivot</vt:lpstr>
      <vt:lpstr>Vekt Luftlinje</vt:lpstr>
      <vt:lpstr>Jordkabel</vt:lpstr>
      <vt:lpstr>Jordkabel Pivot</vt:lpstr>
      <vt:lpstr>Lokalisering jordkabler</vt:lpstr>
      <vt:lpstr>Beregning jordkabelvekt</vt:lpstr>
      <vt:lpstr>Sjøkabel</vt:lpstr>
      <vt:lpstr>Trafo</vt:lpstr>
      <vt:lpstr>Avgang</vt:lpstr>
      <vt:lpstr>Stasjon</vt:lpstr>
      <vt:lpstr>Kompensering</vt:lpstr>
    </vt:vector>
  </TitlesOfParts>
  <Company>NVE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Kordahl Ole-Petter</dc:creator>
  <cp:lastModifiedBy>Mona Helen Heien</cp:lastModifiedBy>
  <dcterms:created xsi:type="dcterms:W3CDTF">2019-10-30T09:56:55Z</dcterms:created>
  <dcterms:modified xsi:type="dcterms:W3CDTF">2021-12-01T17:01:41Z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0x010100098B676CC530A34A9FB1F4ACAD0C0A17</vt:lpwstr>
  </property>
</Properties>
</file>