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veazure-my.sharepoint.com/personal/erdu_nve_no/Documents/Bilder/"/>
    </mc:Choice>
  </mc:AlternateContent>
  <xr:revisionPtr revIDLastSave="0" documentId="8_{FE4D53EF-2674-431B-A805-65C187411715}" xr6:coauthVersionLast="46" xr6:coauthVersionMax="46" xr10:uidLastSave="{00000000-0000-0000-0000-000000000000}"/>
  <bookViews>
    <workbookView xWindow="-110" yWindow="-110" windowWidth="19420" windowHeight="10420" xr2:uid="{DADEA574-B6DD-42BB-B829-347FC8108231}"/>
  </bookViews>
  <sheets>
    <sheet name="Info" sheetId="2" r:id="rId1"/>
    <sheet name="Solkraft fordelt på fylker" sheetId="3" r:id="rId2"/>
    <sheet name="Solkraft fordelt på prisområder" sheetId="1" r:id="rId3"/>
    <sheet name="Solkraft fordelt på type anlegg" sheetId="4" r:id="rId4"/>
    <sheet name="Utivklingen i Norge (tom 2020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G7" i="2"/>
  <c r="H7" i="2"/>
  <c r="I7" i="2"/>
  <c r="J7" i="2"/>
  <c r="F7" i="2"/>
  <c r="D8" i="4" l="1"/>
  <c r="E8" i="4"/>
  <c r="F6" i="4" s="1"/>
  <c r="F5" i="4"/>
  <c r="F7" i="4"/>
  <c r="F4" i="4"/>
  <c r="D5" i="4"/>
  <c r="D6" i="4"/>
  <c r="D7" i="4"/>
  <c r="D4" i="4"/>
  <c r="C8" i="4"/>
  <c r="H14" i="3"/>
  <c r="I14" i="3"/>
  <c r="H4" i="3"/>
  <c r="H5" i="3"/>
  <c r="H6" i="3"/>
  <c r="H7" i="3"/>
  <c r="H8" i="3"/>
  <c r="H9" i="3"/>
  <c r="H10" i="3"/>
  <c r="H11" i="3"/>
  <c r="H12" i="3"/>
  <c r="H13" i="3"/>
  <c r="H3" i="3"/>
  <c r="G4" i="3"/>
  <c r="G5" i="3"/>
  <c r="G6" i="3"/>
  <c r="G7" i="3"/>
  <c r="G8" i="3"/>
  <c r="G9" i="3"/>
  <c r="G10" i="3"/>
  <c r="G11" i="3"/>
  <c r="G12" i="3"/>
  <c r="G13" i="3"/>
  <c r="G3" i="3"/>
  <c r="F5" i="1"/>
  <c r="F6" i="1"/>
  <c r="F7" i="1"/>
  <c r="F8" i="1"/>
  <c r="F4" i="1"/>
  <c r="D9" i="1"/>
  <c r="E9" i="1"/>
  <c r="F9" i="1"/>
  <c r="D5" i="1"/>
  <c r="D6" i="1"/>
  <c r="D7" i="1"/>
  <c r="D8" i="1"/>
  <c r="D4" i="1"/>
  <c r="C9" i="1"/>
  <c r="E14" i="3"/>
  <c r="F6" i="3" s="1"/>
  <c r="C14" i="3"/>
  <c r="D4" i="3" s="1"/>
  <c r="F8" i="4" l="1"/>
  <c r="D13" i="3"/>
  <c r="D9" i="3"/>
  <c r="D5" i="3"/>
  <c r="D11" i="3"/>
  <c r="D7" i="3"/>
  <c r="D3" i="3"/>
  <c r="D10" i="3"/>
  <c r="D6" i="3"/>
  <c r="D12" i="3"/>
  <c r="D8" i="3"/>
  <c r="F9" i="3"/>
  <c r="F5" i="3"/>
  <c r="F13" i="3"/>
  <c r="F12" i="3"/>
  <c r="F8" i="3"/>
  <c r="F4" i="3"/>
  <c r="F11" i="3"/>
  <c r="F7" i="3"/>
  <c r="F3" i="3"/>
  <c r="F10" i="3"/>
  <c r="D14" i="3" l="1"/>
  <c r="F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tc={7E86FEFE-A184-40BB-9440-83B43F7E3C20}</author>
  </authors>
  <commentList>
    <comment ref="C14" authorId="0" shapeId="0" xr:uid="{7E86FEFE-A184-40BB-9440-83B43F7E3C2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501 anlegg har ikke oppgitt et gyldig kommunenummer og kan derfor ikke fordeles til fylke.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tc={259A5594-6C09-4A74-891C-521347114495}</author>
  </authors>
  <commentList>
    <comment ref="C8" authorId="0" shapeId="0" xr:uid="{259A5594-6C09-4A74-891C-52134711449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221 solcelleanlegg er registrert med installert effekt på 0 kW, og er dermed ikke inkludert i denne tabellen.</t>
      </text>
    </comment>
  </commentList>
</comments>
</file>

<file path=xl/sharedStrings.xml><?xml version="1.0" encoding="utf-8"?>
<sst xmlns="http://schemas.openxmlformats.org/spreadsheetml/2006/main" count="74" uniqueCount="61">
  <si>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</si>
  <si>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</si>
  <si>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</si>
  <si>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</si>
  <si>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</si>
  <si>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</si>
  <si>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</si>
  <si>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</si>
  <si>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</si>
  <si>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</si>
  <si>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</si>
  <si>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Fylke</t>
  </si>
  <si>
    <t>Antall anlegg</t>
  </si>
  <si>
    <t>Adel av total</t>
  </si>
  <si>
    <t>Andel av total</t>
  </si>
  <si>
    <t>Prisområde</t>
  </si>
  <si>
    <t>NO1</t>
  </si>
  <si>
    <t>NO2</t>
  </si>
  <si>
    <t>NO3</t>
  </si>
  <si>
    <t xml:space="preserve">NO4 </t>
  </si>
  <si>
    <t>NO5</t>
  </si>
  <si>
    <t>Sum</t>
  </si>
  <si>
    <t>Installert effekt i kWp</t>
  </si>
  <si>
    <t>Installert effekt per innbygger i Wp</t>
  </si>
  <si>
    <t>Antall</t>
  </si>
  <si>
    <t>&gt; 250 kWp</t>
  </si>
  <si>
    <t>En sammenstilling av solkraftdata</t>
  </si>
  <si>
    <t xml:space="preserve">Merk: Alle tall i denne oversikten er basert på data fra Elhub. </t>
  </si>
  <si>
    <t>Datagrunnlaget er oppdatert 1.3.2021.</t>
  </si>
  <si>
    <t>0 - 15 kWp</t>
  </si>
  <si>
    <t>15 - 50 kWp</t>
  </si>
  <si>
    <t>50 - 250 kWp</t>
  </si>
  <si>
    <t>Størrelse</t>
  </si>
  <si>
    <t>Andel</t>
  </si>
  <si>
    <t xml:space="preserve">I datasettet er det registrert 6946 solcellenalegg.  </t>
  </si>
  <si>
    <t>Likevel gir datasettet en oversikt over fordelingen av solcelleanlegg i Norge. Ettersom dette er data nettselskapene melder inn til Elhub, inneholder denne filen bare nettilknyttede solcelleanlegg.</t>
  </si>
  <si>
    <t>Overslag - antall solcellepanaler</t>
  </si>
  <si>
    <t>6725 av disse har til sammen en registrert installert effekt på 114 370 kWp. 221 har ikke registrert installert effekt.</t>
  </si>
  <si>
    <t>Det er mangelfull registrering av solcelleanlegg i Elhub, og dermed usikkerhet i datasettet.</t>
  </si>
  <si>
    <t>Estimert av Multiconsult</t>
  </si>
  <si>
    <t>Kumulativ installert effekt ved utgangen av året</t>
  </si>
  <si>
    <t>Registrert i Elhub</t>
  </si>
  <si>
    <t>Differanse i årlig installert effekt</t>
  </si>
  <si>
    <t>x</t>
  </si>
  <si>
    <t>Differanse i tidligere estimat og Elhub</t>
  </si>
  <si>
    <t>Sammenlikning av Elhubdata mot tidligere estimater, alle tall i kWp</t>
  </si>
  <si>
    <t>Folketall per 1.1.2021 (SSB)</t>
  </si>
  <si>
    <t xml:space="preserve">I fjor estimerte Multiconsult en nettilknyttet installert effekt på 102,5 MWp ved utgangen av 2019. I datasettet fra Elhub er det bare registrert 73,7 MWp ved utgangen av 2019. Tabellen til høyre viser at mesteparten av differansen i anslagene kommer fra årene 2016 og 2017. Dette var før Elhub var i drift, og kan tyde på at registrering av tidligere innmeldte anlegg er mer mangelfull enn for nyere anlegg. </t>
  </si>
  <si>
    <t>Vi har estimert total nettilknyttet kapasitet til ca. 140 000 kWp ved utgangen av 2020.</t>
  </si>
  <si>
    <t>Wp er den korrekte benevningen som brukes til å fastsette solcelleanleggets produksjonskapasitet.</t>
  </si>
  <si>
    <t>I Elhub registreres installert effekt i kW, men vi tolker dette som kWp.</t>
  </si>
  <si>
    <t>Kontaktperson: Jarand Hole, jho@nve.no</t>
  </si>
  <si>
    <t>Kart over prisområdene (lenke)</t>
  </si>
  <si>
    <t xml:space="preserve">I dette arket brukes "Wp" / watt-peak konsekvent. I pressemelding av 18.03.2021 brukes derimot forenklingen W, Watt. </t>
  </si>
  <si>
    <t>Frittstående</t>
  </si>
  <si>
    <t>Samlet</t>
  </si>
  <si>
    <t>Nettilknyttet</t>
  </si>
  <si>
    <t>Kumulativt installert effekt (kWp)</t>
  </si>
  <si>
    <t>Kumulativt installert effekt (MWp)</t>
  </si>
  <si>
    <t>Årlig nyinstallert effekt (kWp)</t>
  </si>
  <si>
    <t>&lt;=2004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</si>
</sst>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6"/>
      <color theme="1"/>
      <name val="Gill Sans MT"/>
      <family val="2"/>
    </font>
    <font>
      <sz val="11"/>
      <color theme="2" tint="-0.749992370372631"/>
      <name val="Gill Sans MT"/>
      <family val="2"/>
    </font>
    <font>
      <b/>
      <sz val="11"/>
      <color theme="1"/>
      <name val="Gill Sans MT"/>
      <family val="2"/>
    </font>
    <font>
      <b/>
      <sz val="16"/>
      <color theme="1"/>
      <name val="Gill Sans M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9" fontId="0" fillId="0" borderId="0" xfId="2" applyFont="1"/>
    <xf numFmtId="9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9" fontId="0" fillId="0" borderId="1" xfId="2" applyFont="1" applyBorder="1"/>
    <xf numFmtId="164" fontId="0" fillId="0" borderId="1" xfId="1" applyNumberFormat="1" applyFont="1" applyBorder="1"/>
    <xf numFmtId="9" fontId="0" fillId="0" borderId="1" xfId="2" applyNumberFormat="1" applyFont="1" applyBorder="1"/>
    <xf numFmtId="164" fontId="3" fillId="0" borderId="0" xfId="1" applyNumberFormat="1" applyFont="1"/>
    <xf numFmtId="164" fontId="3" fillId="0" borderId="1" xfId="1" applyNumberFormat="1" applyFont="1" applyBorder="1"/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ill="1"/>
    <xf numFmtId="0" fontId="4" fillId="3" borderId="0" xfId="0" applyFont="1" applyFill="1"/>
    <xf numFmtId="0" fontId="7" fillId="3" borderId="0" xfId="0" applyFont="1" applyFill="1"/>
    <xf numFmtId="0" fontId="4" fillId="3" borderId="1" xfId="0" applyFont="1" applyFill="1" applyBorder="1"/>
    <xf numFmtId="164" fontId="4" fillId="3" borderId="1" xfId="1" applyNumberFormat="1" applyFont="1" applyFill="1" applyBorder="1"/>
    <xf numFmtId="0" fontId="0" fillId="3" borderId="2" xfId="0" applyFill="1" applyBorder="1"/>
    <xf numFmtId="0" fontId="4" fillId="3" borderId="2" xfId="0" applyFont="1" applyFill="1" applyBorder="1" applyAlignment="1">
      <alignment wrapText="1"/>
    </xf>
    <xf numFmtId="164" fontId="4" fillId="3" borderId="2" xfId="1" applyNumberFormat="1" applyFont="1" applyFill="1" applyBorder="1"/>
    <xf numFmtId="164" fontId="4" fillId="3" borderId="2" xfId="1" applyNumberFormat="1" applyFont="1" applyFill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9" fillId="0" borderId="0" xfId="3"/>
    <xf numFmtId="0" fontId="0" fillId="3" borderId="0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solcelleanlegg registrert i Elhub, fordelt på fylker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7129629629629628"/>
          <c:w val="0.87753018372703417"/>
          <c:h val="0.49143955963837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'Solkraft fordelt på fylker'!$C$2</c:f>
              <c:strCache>
                <c:ptCount val="1"/>
                <c:pt idx="0">
                  <c:v>Antall anlegg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'Solkraft fordelt på fylker'!$B$3:$B$13</c:f>
              <c:strCache>
                <c:ptCount val="11"/>
                <c:pt idx="0">
                  <c:v>Oslo</c:v>
                </c:pt>
                <c:pt idx="1">
                  <c:v>Rogaland</c:v>
                </c:pt>
                <c:pt idx="2">
                  <c:v>Møre og Romsdal</c:v>
                </c:pt>
                <c:pt idx="3">
                  <c:v>Nordland</c:v>
                </c:pt>
                <c:pt idx="4">
                  <c:v>Viken</c:v>
                </c:pt>
                <c:pt idx="5">
                  <c:v>Innlandet</c:v>
                </c:pt>
                <c:pt idx="6">
                  <c:v>Vestfold og Telemark</c:v>
                </c:pt>
                <c:pt idx="7">
                  <c:v>Agder</c:v>
                </c:pt>
                <c:pt idx="8">
                  <c:v>Vestland</c:v>
                </c:pt>
                <c:pt idx="9">
                  <c:v>Trøndelag</c:v>
                </c:pt>
                <c:pt idx="10">
                  <c:v>Troms og Finnmark</c:v>
                </c:pt>
              </c:strCache>
            </c:strRef>
          </c:cat>
          <c:val>
            <c:numRef>
              <c:f>'Solkraft fordelt på fylker'!$C$3:$C$13</c:f>
              <c:numCache>
                <c:formatCode>General</c:formatCode>
                <c:ptCount val="11"/>
                <c:pt idx="0">
                  <c:v>382</c:v>
                </c:pt>
                <c:pt idx="1">
                  <c:v>746</c:v>
                </c:pt>
                <c:pt idx="2">
                  <c:v>129</c:v>
                </c:pt>
                <c:pt idx="3">
                  <c:v>41</c:v>
                </c:pt>
                <c:pt idx="4">
                  <c:v>1859</c:v>
                </c:pt>
                <c:pt idx="5">
                  <c:v>659</c:v>
                </c:pt>
                <c:pt idx="6">
                  <c:v>743</c:v>
                </c:pt>
                <c:pt idx="7">
                  <c:v>759</c:v>
                </c:pt>
                <c:pt idx="8">
                  <c:v>521</c:v>
                </c:pt>
                <c:pt idx="9">
                  <c:v>574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5-4A55-AF28-98F18497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722335"/>
        <c:axId val="1693703615"/>
      </c:barChart>
      <c:catAx>
        <c:axId val="169372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3703615"/>
        <c:crosses val="autoZero"/>
        <c:auto val="1"/>
        <c:lblAlgn val="ctr"/>
        <c:lblOffset val="100"/>
        <c:noMultiLvlLbl val="0"/>
      </c:catAx>
      <c:valAx>
        <c:axId val="169370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3722335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Installert effekt for</a:t>
            </a:r>
            <a:r>
              <a:rPr lang="nb-NO" baseline="0"/>
              <a:t> solcelleanlegg registrert Elhub og installert effekt per innbygger, fordelt på fylke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'Solkraft fordelt på fylker'!$E$2</c:f>
              <c:strCache>
                <c:ptCount val="1"/>
                <c:pt idx="0">
                  <c:v>Installert effekt i kWp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'Solkraft fordelt på fylker'!$B$3:$B$13</c:f>
              <c:strCache>
                <c:ptCount val="11"/>
                <c:pt idx="0">
                  <c:v>Oslo</c:v>
                </c:pt>
                <c:pt idx="1">
                  <c:v>Rogaland</c:v>
                </c:pt>
                <c:pt idx="2">
                  <c:v>Møre og Romsdal</c:v>
                </c:pt>
                <c:pt idx="3">
                  <c:v>Nordland</c:v>
                </c:pt>
                <c:pt idx="4">
                  <c:v>Viken</c:v>
                </c:pt>
                <c:pt idx="5">
                  <c:v>Innlandet</c:v>
                </c:pt>
                <c:pt idx="6">
                  <c:v>Vestfold og Telemark</c:v>
                </c:pt>
                <c:pt idx="7">
                  <c:v>Agder</c:v>
                </c:pt>
                <c:pt idx="8">
                  <c:v>Vestland</c:v>
                </c:pt>
                <c:pt idx="9">
                  <c:v>Trøndelag</c:v>
                </c:pt>
                <c:pt idx="10">
                  <c:v>Troms og Finnmark</c:v>
                </c:pt>
              </c:strCache>
            </c:strRef>
          </c:cat>
          <c:val>
            <c:numRef>
              <c:f>'Solkraft fordelt på fylker'!$E$3:$E$13</c:f>
              <c:numCache>
                <c:formatCode>_-* #\ ##0_-;\-* #\ ##0_-;_-* "-"??_-;_-@_-</c:formatCode>
                <c:ptCount val="11"/>
                <c:pt idx="0">
                  <c:v>10267</c:v>
                </c:pt>
                <c:pt idx="1">
                  <c:v>10355</c:v>
                </c:pt>
                <c:pt idx="2">
                  <c:v>2502</c:v>
                </c:pt>
                <c:pt idx="3">
                  <c:v>690</c:v>
                </c:pt>
                <c:pt idx="4">
                  <c:v>29282</c:v>
                </c:pt>
                <c:pt idx="5">
                  <c:v>10945</c:v>
                </c:pt>
                <c:pt idx="6">
                  <c:v>12488</c:v>
                </c:pt>
                <c:pt idx="7">
                  <c:v>9269</c:v>
                </c:pt>
                <c:pt idx="8">
                  <c:v>7952</c:v>
                </c:pt>
                <c:pt idx="9">
                  <c:v>11150</c:v>
                </c:pt>
                <c:pt idx="10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A-4805-86A7-186A05FF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370320"/>
        <c:axId val="1860368240"/>
      </c:barChart>
      <c:lineChart>
        <c:grouping val="standard"/>
        <c:varyColors val="0"/>
        <c:ser>
          <c:idx val="1"/>
          <c:order val="1"/>
          <c:tx>
            <c:strRef>
              <c:f>'Solkraft fordelt på fylker'!$G$2</c:f>
              <c:strCache>
                <c:ptCount val="1"/>
                <c:pt idx="0">
                  <c:v>Installert effekt per innbygger i Wp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'Solkraft fordelt på fylker'!$B$3:$B$13</c:f>
              <c:strCache>
                <c:ptCount val="11"/>
                <c:pt idx="0">
                  <c:v>Oslo</c:v>
                </c:pt>
                <c:pt idx="1">
                  <c:v>Rogaland</c:v>
                </c:pt>
                <c:pt idx="2">
                  <c:v>Møre og Romsdal</c:v>
                </c:pt>
                <c:pt idx="3">
                  <c:v>Nordland</c:v>
                </c:pt>
                <c:pt idx="4">
                  <c:v>Viken</c:v>
                </c:pt>
                <c:pt idx="5">
                  <c:v>Innlandet</c:v>
                </c:pt>
                <c:pt idx="6">
                  <c:v>Vestfold og Telemark</c:v>
                </c:pt>
                <c:pt idx="7">
                  <c:v>Agder</c:v>
                </c:pt>
                <c:pt idx="8">
                  <c:v>Vestland</c:v>
                </c:pt>
                <c:pt idx="9">
                  <c:v>Trøndelag</c:v>
                </c:pt>
                <c:pt idx="10">
                  <c:v>Troms og Finnmark</c:v>
                </c:pt>
              </c:strCache>
            </c:strRef>
          </c:cat>
          <c:val>
            <c:numRef>
              <c:f>'Solkraft fordelt på fylker'!$G$3:$G$13</c:f>
              <c:numCache>
                <c:formatCode>_-* #\ ##0_-;\-* #\ ##0_-;_-* "-"??_-;_-@_-</c:formatCode>
                <c:ptCount val="11"/>
                <c:pt idx="0">
                  <c:v>14.730061261674868</c:v>
                </c:pt>
                <c:pt idx="1">
                  <c:v>21.454692372240466</c:v>
                </c:pt>
                <c:pt idx="2">
                  <c:v>9.4221673244358755</c:v>
                </c:pt>
                <c:pt idx="3">
                  <c:v>2.8708731198901578</c:v>
                </c:pt>
                <c:pt idx="4">
                  <c:v>23.381007742034392</c:v>
                </c:pt>
                <c:pt idx="5">
                  <c:v>29.532950353882725</c:v>
                </c:pt>
                <c:pt idx="6">
                  <c:v>29.60069403292864</c:v>
                </c:pt>
                <c:pt idx="7">
                  <c:v>30.01201257596902</c:v>
                </c:pt>
                <c:pt idx="8">
                  <c:v>12.447931423669541</c:v>
                </c:pt>
                <c:pt idx="9">
                  <c:v>23.666805342118</c:v>
                </c:pt>
                <c:pt idx="10">
                  <c:v>1.9531895213240396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A-4805-86A7-186A05FF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369488"/>
        <c:axId val="1860367824"/>
      </c:lineChart>
      <c:catAx>
        <c:axId val="18603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60368240"/>
        <c:crosses val="autoZero"/>
        <c:auto val="1"/>
        <c:lblAlgn val="ctr"/>
        <c:lblOffset val="100"/>
        <c:noMultiLvlLbl val="0"/>
      </c:catAx>
      <c:valAx>
        <c:axId val="18603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60370320"/>
        <c:crosses val="autoZero"/>
        <c:crossBetween val="between"/>
      </c:valAx>
      <c:valAx>
        <c:axId val="1860367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Wp per</a:t>
                </a:r>
                <a:r>
                  <a:rPr lang="nb-NO" baseline="0"/>
                  <a:t> innbygger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60369488"/>
        <c:crosses val="max"/>
        <c:crossBetween val="between"/>
      </c:valAx>
      <c:catAx>
        <c:axId val="186036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0367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solcelleanlegg registrert i Elhub, fordelt på prisområder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3913648293963254"/>
          <c:y val="0.22435389988358556"/>
          <c:w val="0.8303079615048119"/>
          <c:h val="0.6303689512617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'Solkraft fordelt på prisområder'!$C$3</c:f>
              <c:strCache>
                <c:ptCount val="1"/>
                <c:pt idx="0">
                  <c:v>Antall anlegg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'Solkraft fordelt på prisområder'!$B$4:$B$8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 </c:v>
                </c:pt>
                <c:pt idx="4">
                  <c:v>NO5</c:v>
                </c:pt>
              </c:strCache>
            </c:strRef>
          </c:cat>
          <c:val>
            <c:numRef>
              <c:f>'Solkraft fordelt på prisområder'!$C$4:$C$8</c:f>
              <c:numCache>
                <c:formatCode>General</c:formatCode>
                <c:ptCount val="5"/>
                <c:pt idx="0">
                  <c:v>3290</c:v>
                </c:pt>
                <c:pt idx="1">
                  <c:v>2348</c:v>
                </c:pt>
                <c:pt idx="2">
                  <c:v>786</c:v>
                </c:pt>
                <c:pt idx="3">
                  <c:v>77</c:v>
                </c:pt>
                <c:pt idx="4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E-430C-80BA-8B87BDDC9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7355647"/>
        <c:axId val="1697362719"/>
      </c:barChart>
      <c:catAx>
        <c:axId val="1697355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Prisområde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7362719"/>
        <c:crosses val="autoZero"/>
        <c:auto val="1"/>
        <c:lblAlgn val="ctr"/>
        <c:lblOffset val="100"/>
        <c:noMultiLvlLbl val="0"/>
      </c:catAx>
      <c:valAx>
        <c:axId val="169736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735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Installert effekt for solcelleanlegg registrert i Elhub,</a:t>
            </a:r>
            <a:r>
              <a:rPr lang="nb-NO" baseline="0"/>
              <a:t> fordelt på prisområder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'Solkraft fordelt på prisområder'!$E$3</c:f>
              <c:strCache>
                <c:ptCount val="1"/>
                <c:pt idx="0">
                  <c:v>Installert effekt i kWp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'Solkraft fordelt på prisområder'!$B$4:$B$8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 </c:v>
                </c:pt>
                <c:pt idx="4">
                  <c:v>NO5</c:v>
                </c:pt>
              </c:strCache>
            </c:strRef>
          </c:cat>
          <c:val>
            <c:numRef>
              <c:f>'Solkraft fordelt på prisområder'!$E$4:$E$8</c:f>
              <c:numCache>
                <c:formatCode>_-* #\ ##0_-;\-* #\ ##0_-;_-* "-"??_-;_-@_-</c:formatCode>
                <c:ptCount val="5"/>
                <c:pt idx="0">
                  <c:v>57611</c:v>
                </c:pt>
                <c:pt idx="1">
                  <c:v>33827</c:v>
                </c:pt>
                <c:pt idx="2">
                  <c:v>15093</c:v>
                </c:pt>
                <c:pt idx="3">
                  <c:v>1222</c:v>
                </c:pt>
                <c:pt idx="4">
                  <c:v>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9-43C6-B5EB-82072B058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2691632"/>
        <c:axId val="1882685392"/>
      </c:barChart>
      <c:catAx>
        <c:axId val="188269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Prisområde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2685392"/>
        <c:crosses val="autoZero"/>
        <c:auto val="1"/>
        <c:lblAlgn val="ctr"/>
        <c:lblOffset val="100"/>
        <c:noMultiLvlLbl val="0"/>
      </c:catAx>
      <c:valAx>
        <c:axId val="188268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269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 solcelleanlegg registrert</a:t>
            </a:r>
            <a:r>
              <a:rPr lang="en-US" baseline="0"/>
              <a:t> i Elhub, fordelt på anleggsstørrelser</a:t>
            </a:r>
            <a:endParaRPr lang="en-US"/>
          </a:p>
        </c:rich>
      </c:tx>
      <c:layout>
        <c:manualLayout>
          <c:xMode val="edge"/>
          <c:yMode val="edge"/>
          <c:x val="0.14234589031498354"/>
          <c:y val="2.1703740186747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'Solkraft fordelt på type anlegg'!$C$3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'Solkraft fordelt på type anlegg'!$B$4:$B$7</c:f>
              <c:strCache>
                <c:ptCount val="4"/>
                <c:pt idx="0">
                  <c:v>0 - 15 kWp</c:v>
                </c:pt>
                <c:pt idx="1">
                  <c:v>15 - 50 kWp</c:v>
                </c:pt>
                <c:pt idx="2">
                  <c:v>50 - 250 kWp</c:v>
                </c:pt>
                <c:pt idx="3">
                  <c:v>&gt; 250 kWp</c:v>
                </c:pt>
              </c:strCache>
            </c:strRef>
          </c:cat>
          <c:val>
            <c:numRef>
              <c:f>'Solkraft fordelt på type anlegg'!$C$4:$C$7</c:f>
              <c:numCache>
                <c:formatCode>General</c:formatCode>
                <c:ptCount val="4"/>
                <c:pt idx="0">
                  <c:v>5698</c:v>
                </c:pt>
                <c:pt idx="1">
                  <c:v>656</c:v>
                </c:pt>
                <c:pt idx="2">
                  <c:v>324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6-4907-B646-C93A70FC5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571408"/>
        <c:axId val="572567248"/>
      </c:barChart>
      <c:catAx>
        <c:axId val="572571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Anleggsstørrelse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567248"/>
        <c:crosses val="autoZero"/>
        <c:auto val="1"/>
        <c:lblAlgn val="ctr"/>
        <c:lblOffset val="100"/>
        <c:noMultiLvlLbl val="0"/>
      </c:catAx>
      <c:valAx>
        <c:axId val="57256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57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Installert effekt for solcelleanlegg registrert i Elhub,</a:t>
            </a:r>
            <a:r>
              <a:rPr lang="en-US" baseline="0"/>
              <a:t> fordelt på anleggsstørrelser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'Solkraft fordelt på type anlegg'!$E$3</c:f>
              <c:strCache>
                <c:ptCount val="1"/>
                <c:pt idx="0">
                  <c:v>Installert effekt i kWp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'Solkraft fordelt på type anlegg'!$B$4:$B$7</c:f>
              <c:strCache>
                <c:ptCount val="4"/>
                <c:pt idx="0">
                  <c:v>0 - 15 kWp</c:v>
                </c:pt>
                <c:pt idx="1">
                  <c:v>15 - 50 kWp</c:v>
                </c:pt>
                <c:pt idx="2">
                  <c:v>50 - 250 kWp</c:v>
                </c:pt>
                <c:pt idx="3">
                  <c:v>&gt; 250 kWp</c:v>
                </c:pt>
              </c:strCache>
            </c:strRef>
          </c:cat>
          <c:val>
            <c:numRef>
              <c:f>'Solkraft fordelt på type anlegg'!$E$4:$E$7</c:f>
              <c:numCache>
                <c:formatCode>_-* #\ ##0_-;\-* #\ ##0_-;_-* "-"??_-;_-@_-</c:formatCode>
                <c:ptCount val="4"/>
                <c:pt idx="0">
                  <c:v>41411</c:v>
                </c:pt>
                <c:pt idx="1">
                  <c:v>17432</c:v>
                </c:pt>
                <c:pt idx="2">
                  <c:v>32780</c:v>
                </c:pt>
                <c:pt idx="3">
                  <c:v>22747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B-42AB-B18D-67840588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646208"/>
        <c:axId val="1394657024"/>
      </c:barChart>
      <c:catAx>
        <c:axId val="139464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Anleggsstørrelse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4657024"/>
        <c:crosses val="autoZero"/>
        <c:auto val="1"/>
        <c:lblAlgn val="ctr"/>
        <c:lblOffset val="100"/>
        <c:noMultiLvlLbl val="0"/>
      </c:catAx>
      <c:valAx>
        <c:axId val="139465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46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Utviklingen</a:t>
            </a:r>
            <a:r>
              <a:rPr lang="nb-NO" baseline="0"/>
              <a:t> av solkraft i Norge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'Utivklingen i Norge (tom 2020)'!$B$31</c:f>
              <c:strCache>
                <c:ptCount val="1"/>
                <c:pt idx="0">
                  <c:v>Nettilknyttet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'Utivklingen i Norge (tom 2020)'!$C$30:$S$30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'Utivklingen i Norge (tom 2020)'!$C$31:$S$31</c:f>
              <c:numCache>
                <c:formatCode>General</c:formatCode>
                <c:ptCount val="17"/>
                <c:pt idx="0">
                  <c:v>7.4999999999999997E-2</c:v>
                </c:pt>
                <c:pt idx="1">
                  <c:v>7.4999999999999997E-2</c:v>
                </c:pt>
                <c:pt idx="2">
                  <c:v>0.128</c:v>
                </c:pt>
                <c:pt idx="3">
                  <c:v>0.13200000000000001</c:v>
                </c:pt>
                <c:pt idx="4">
                  <c:v>0.13200000000000001</c:v>
                </c:pt>
                <c:pt idx="5">
                  <c:v>0.13200000000000001</c:v>
                </c:pt>
                <c:pt idx="6">
                  <c:v>0.192</c:v>
                </c:pt>
                <c:pt idx="7">
                  <c:v>0.192</c:v>
                </c:pt>
                <c:pt idx="8">
                  <c:v>0.192</c:v>
                </c:pt>
                <c:pt idx="9">
                  <c:v>0.29199999999999998</c:v>
                </c:pt>
                <c:pt idx="10">
                  <c:v>1.712</c:v>
                </c:pt>
                <c:pt idx="11">
                  <c:v>3.2370000000000001</c:v>
                </c:pt>
                <c:pt idx="12">
                  <c:v>13.613</c:v>
                </c:pt>
                <c:pt idx="13">
                  <c:v>31.113</c:v>
                </c:pt>
                <c:pt idx="14">
                  <c:v>53.113</c:v>
                </c:pt>
                <c:pt idx="15">
                  <c:v>102.53359449120121</c:v>
                </c:pt>
                <c:pt idx="16">
                  <c:v>141.53359449120123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3-498B-A4F9-94AEA3762FA3}"/>
            </c:ext>
          </c:extLst>
        </c:ser>
        <c:ser>
          <c:idx val="1"/>
          <c:order val="1"/>
          <c:tx>
            <c:strRef>
              <c:f>'Utivklingen i Norge (tom 2020)'!$B$32</c:f>
              <c:strCache>
                <c:ptCount val="1"/>
                <c:pt idx="0">
                  <c:v>Frittstående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'Utivklingen i Norge (tom 2020)'!$C$30:$S$30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'Utivklingen i Norge (tom 2020)'!$C$32:$S$32</c:f>
              <c:numCache>
                <c:formatCode>General</c:formatCode>
                <c:ptCount val="17"/>
                <c:pt idx="0">
                  <c:v>6.8150000000000004</c:v>
                </c:pt>
                <c:pt idx="1">
                  <c:v>7.1769999999999996</c:v>
                </c:pt>
                <c:pt idx="2">
                  <c:v>7.54</c:v>
                </c:pt>
                <c:pt idx="3">
                  <c:v>7.86</c:v>
                </c:pt>
                <c:pt idx="4">
                  <c:v>8.2100000000000009</c:v>
                </c:pt>
                <c:pt idx="5">
                  <c:v>8.5299999999999994</c:v>
                </c:pt>
                <c:pt idx="6">
                  <c:v>8.8699999999999992</c:v>
                </c:pt>
                <c:pt idx="7">
                  <c:v>9.2899999999999991</c:v>
                </c:pt>
                <c:pt idx="8">
                  <c:v>9.76</c:v>
                </c:pt>
                <c:pt idx="9">
                  <c:v>10.28</c:v>
                </c:pt>
                <c:pt idx="10">
                  <c:v>11.099</c:v>
                </c:pt>
                <c:pt idx="11">
                  <c:v>12.023999999999999</c:v>
                </c:pt>
                <c:pt idx="12">
                  <c:v>13.074</c:v>
                </c:pt>
                <c:pt idx="13">
                  <c:v>13.792</c:v>
                </c:pt>
                <c:pt idx="14">
                  <c:v>15.292</c:v>
                </c:pt>
                <c:pt idx="15">
                  <c:v>17.292000000000002</c:v>
                </c:pt>
                <c:pt idx="16">
                  <c:v>18.292000000000002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3-498B-A4F9-94AEA3762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3213375"/>
        <c:axId val="1073214207"/>
      </c:barChart>
      <c:catAx>
        <c:axId val="107321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3214207"/>
        <c:crosses val="autoZero"/>
        <c:auto val="1"/>
        <c:lblAlgn val="ctr"/>
        <c:lblOffset val="100"/>
        <c:noMultiLvlLbl val="0"/>
      </c:catAx>
      <c:valAx>
        <c:axId val="107321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Produksjonskapasitet i MWp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321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42454068241471"/>
          <c:y val="0.89409667541557303"/>
          <c:w val="0.3709284776902887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83080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C11AC63-ECE5-41A3-8E90-285A34E3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781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193674</xdr:colOff>
      <xdr:row>1</xdr:row>
      <xdr:rowOff>15874</xdr:rowOff>
    </xdr:from>
    <xdr:to>
      <xdr:col>16</xdr:col>
      <xdr:colOff>50799</xdr:colOff>
      <xdr:row>16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B37FEE-41C2-45DF-A8FC-C9DA2F632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202406</xdr:colOff>
      <xdr:row>16</xdr:row>
      <xdr:rowOff>110444</xdr:rowOff>
    </xdr:from>
    <xdr:to>
      <xdr:col>16</xdr:col>
      <xdr:colOff>54429</xdr:colOff>
      <xdr:row>33</xdr:row>
      <xdr:rowOff>72571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A4E3EDC-0444-4F9D-80C4-D5562853E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688975</xdr:colOff>
      <xdr:row>1</xdr:row>
      <xdr:rowOff>95250</xdr:rowOff>
    </xdr:from>
    <xdr:to>
      <xdr:col>12</xdr:col>
      <xdr:colOff>688975</xdr:colOff>
      <xdr:row>14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B7DE5B-1A23-411A-9FB9-672E05DEFC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67469</xdr:colOff>
      <xdr:row>1</xdr:row>
      <xdr:rowOff>96837</xdr:rowOff>
    </xdr:from>
    <xdr:to>
      <xdr:col>19</xdr:col>
      <xdr:colOff>67469</xdr:colOff>
      <xdr:row>14</xdr:row>
      <xdr:rowOff>93662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D9D66C-A419-4432-860F-924015FAD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29368</xdr:colOff>
      <xdr:row>17</xdr:row>
      <xdr:rowOff>29124</xdr:rowOff>
    </xdr:from>
    <xdr:to>
      <xdr:col>8</xdr:col>
      <xdr:colOff>345281</xdr:colOff>
      <xdr:row>49</xdr:row>
      <xdr:rowOff>82272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74D1C5F4-162E-485E-9B02-ED6390A172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47" t="22386" r="35350" b="13543"/>
        <a:stretch/>
      </xdr:blipFill>
      <xdr:spPr bwMode="auto">
        <a:xfrm>
          <a:off x="1553368" y="3434312"/>
          <a:ext cx="4887913" cy="5768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1</xdr:row>
      <xdr:rowOff>41275</xdr:rowOff>
    </xdr:from>
    <xdr:to>
      <xdr:col>11</xdr:col>
      <xdr:colOff>460375</xdr:colOff>
      <xdr:row>16</xdr:row>
      <xdr:rowOff>46038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A22F63-3E7F-413E-B5C6-A2F5228B2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551655</xdr:colOff>
      <xdr:row>1</xdr:row>
      <xdr:rowOff>33337</xdr:rowOff>
    </xdr:from>
    <xdr:to>
      <xdr:col>17</xdr:col>
      <xdr:colOff>452437</xdr:colOff>
      <xdr:row>16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9A0CCAB-04DA-48D5-8365-0E05BD3B0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739775</xdr:colOff>
      <xdr:row>0</xdr:row>
      <xdr:rowOff>180975</xdr:rowOff>
    </xdr:from>
    <xdr:to>
      <xdr:col>6</xdr:col>
      <xdr:colOff>739775</xdr:colOff>
      <xdr:row>15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4683FE8-BBE7-40F6-BDFF-8151B9725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0.48681</cdr:x>
      <cdr:y>0.88542</cdr:y>
    </cdr:from>
    <cdr:to>
      <cdr:x>0.91319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0A76401C-FB12-4B1D-A94F-D7E18D0C6EDC}"/>
            </a:ext>
          </a:extLst>
        </cdr:cNvPr>
        <cdr:cNvSpPr txBox="1"/>
      </cdr:nvSpPr>
      <cdr:spPr>
        <a:xfrm xmlns:a="http://schemas.openxmlformats.org/drawingml/2006/main">
          <a:off x="2225675" y="2428874"/>
          <a:ext cx="1949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000" i="1">
              <a:solidFill>
                <a:schemeClr val="tx2">
                  <a:lumMod val="75000"/>
                </a:schemeClr>
              </a:solidFill>
            </a:rPr>
            <a:t>Kilde: NVE, Multiconsult, SSB og Elhub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rand Hole" id="{FFE87913-E83B-4BEE-A589-C2872BDA9982}" userId="S::jho@nve.no::e056cfa6-3787-4050-a244-b1da804c918d" providerId="AD"/>
</personList>
</file>

<file path=xl/theme/theme1.xml><?xml version="1.0" encoding="utf-8"?>
<a:theme xmlns:a="http://schemas.openxmlformats.org/drawingml/2006/main" name="Office-tema">
  <a:themeElements>
    <a:clrScheme name="Skriv NVE_2018_nye_farger">
      <a:dk1>
        <a:srgbClr val="000000"/>
      </a:dk1>
      <a:lt1>
        <a:srgbClr val="FFFFFF"/>
      </a:lt1>
      <a:dk2>
        <a:srgbClr val="4C4D4F"/>
      </a:dk2>
      <a:lt2>
        <a:srgbClr val="E6E7E7"/>
      </a:lt2>
      <a:accent1>
        <a:srgbClr val="CD1232"/>
      </a:accent1>
      <a:accent2>
        <a:srgbClr val="00667E"/>
      </a:accent2>
      <a:accent3>
        <a:srgbClr val="0096A7"/>
      </a:accent3>
      <a:accent4>
        <a:srgbClr val="A3D0CA"/>
      </a:accent4>
      <a:accent5>
        <a:srgbClr val="ACC282"/>
      </a:accent5>
      <a:accent6>
        <a:srgbClr val="E96956"/>
      </a:accent6>
      <a:hlink>
        <a:srgbClr val="00667E"/>
      </a:hlink>
      <a:folHlink>
        <a:srgbClr val="83848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1-03-16T19:41:51.03" personId="{FFE87913-E83B-4BEE-A589-C2872BDA9982}" id="{7E86FEFE-A184-40BB-9440-83B43F7E3C20}">
    <text>501 anlegg har ikke oppgitt et gyldig kommunenummer og kan derfor ikke fordeles til fylke.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8" dT="2021-03-14T15:33:05.08" personId="{FFE87913-E83B-4BEE-A589-C2872BDA9982}" id="{259A5594-6C09-4A74-891C-521347114495}">
    <text>221 solcelleanlegg er registrert med installert effekt på 0 kW, og er dermed ikke inkludert i denne tabellen.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tlas.nve.no/Html5Viewer/index.html?viewer=nveatlas&amp;layerTheme=null&amp;scale=10240000&amp;basemap=&amp;center=525959.7636241792%2C7294799.667243876&amp;layers=1wPjq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1C90-485E-42E6-92E8-EFCBCA5E6CA1}">
  <dimension ref="B1:J19"/>
  <sheetViews>
    <sheetView tabSelected="1" zoomScale="85" zoomScaleNormal="85" workbookViewId="0">
      <selection activeCell="B18" sqref="B18"/>
    </sheetView>
  </sheetViews>
  <sheetFormatPr baseColWidth="10" defaultRowHeight="14.5" x14ac:dyDescent="0.35"/>
  <cols>
    <col min="2" max="2" width="101.6328125" customWidth="1"/>
    <col min="3" max="3" width="7.81640625" customWidth="1"/>
    <col min="4" max="4" width="25" customWidth="1"/>
    <col min="5" max="5" width="22.7265625" customWidth="1"/>
    <col min="6" max="8" width="13.08984375" bestFit="1" customWidth="1"/>
    <col min="9" max="9" width="14.08984375" bestFit="1" customWidth="1"/>
    <col min="10" max="10" width="11.7265625" bestFit="1" customWidth="1"/>
  </cols>
  <sheetData>
    <row r="1" spans="2:10" ht="24" x14ac:dyDescent="0.7">
      <c r="B1" s="28" t="s">
        <v>26</v>
      </c>
      <c r="C1" s="12"/>
    </row>
    <row r="3" spans="2:10" ht="16.5" x14ac:dyDescent="0.5">
      <c r="B3" s="13" t="s">
        <v>27</v>
      </c>
      <c r="C3" s="16"/>
      <c r="D3" s="15"/>
      <c r="E3" s="20" t="s">
        <v>45</v>
      </c>
      <c r="F3" s="15"/>
      <c r="G3" s="19"/>
      <c r="H3" s="19"/>
      <c r="I3" s="19"/>
      <c r="J3" s="19"/>
    </row>
    <row r="4" spans="2:10" ht="16.5" x14ac:dyDescent="0.5">
      <c r="B4" s="13" t="s">
        <v>28</v>
      </c>
      <c r="C4" s="16"/>
      <c r="D4" s="15"/>
      <c r="E4" s="19"/>
      <c r="F4" s="20">
        <v>2015</v>
      </c>
      <c r="G4" s="20">
        <v>2016</v>
      </c>
      <c r="H4" s="20">
        <v>2017</v>
      </c>
      <c r="I4" s="20">
        <v>2018</v>
      </c>
      <c r="J4" s="20">
        <v>2019</v>
      </c>
    </row>
    <row r="5" spans="2:10" ht="16.5" x14ac:dyDescent="0.5">
      <c r="B5" s="13"/>
      <c r="C5" s="16"/>
      <c r="D5" s="30" t="s">
        <v>40</v>
      </c>
      <c r="E5" s="21" t="s">
        <v>39</v>
      </c>
      <c r="F5" s="22">
        <v>3237</v>
      </c>
      <c r="G5" s="22">
        <v>13613</v>
      </c>
      <c r="H5" s="22">
        <v>31113</v>
      </c>
      <c r="I5" s="22">
        <v>53113</v>
      </c>
      <c r="J5" s="22">
        <v>102533.59449120122</v>
      </c>
    </row>
    <row r="6" spans="2:10" ht="16.5" x14ac:dyDescent="0.5">
      <c r="B6" s="14" t="s">
        <v>38</v>
      </c>
      <c r="C6" s="17"/>
      <c r="D6" s="31"/>
      <c r="E6" s="21" t="s">
        <v>41</v>
      </c>
      <c r="F6" s="22">
        <v>103</v>
      </c>
      <c r="G6" s="22">
        <v>444</v>
      </c>
      <c r="H6" s="22">
        <v>2461</v>
      </c>
      <c r="I6" s="22">
        <v>21419</v>
      </c>
      <c r="J6" s="22">
        <v>73703</v>
      </c>
    </row>
    <row r="7" spans="2:10" ht="66" x14ac:dyDescent="0.5">
      <c r="B7" s="14" t="s">
        <v>47</v>
      </c>
      <c r="C7" s="17"/>
      <c r="D7" s="23"/>
      <c r="E7" s="24" t="s">
        <v>44</v>
      </c>
      <c r="F7" s="25">
        <f>F5-F6</f>
        <v>3134</v>
      </c>
      <c r="G7" s="25">
        <f t="shared" ref="G7:J7" si="0">G5-G6</f>
        <v>13169</v>
      </c>
      <c r="H7" s="25">
        <f t="shared" si="0"/>
        <v>28652</v>
      </c>
      <c r="I7" s="25">
        <f t="shared" si="0"/>
        <v>31694</v>
      </c>
      <c r="J7" s="25">
        <f t="shared" si="0"/>
        <v>28830.59449120122</v>
      </c>
    </row>
    <row r="8" spans="2:10" ht="33" x14ac:dyDescent="0.5">
      <c r="B8" s="14" t="s">
        <v>35</v>
      </c>
      <c r="C8" s="17"/>
      <c r="D8" s="23"/>
      <c r="E8" s="24" t="s">
        <v>42</v>
      </c>
      <c r="F8" s="26" t="s">
        <v>43</v>
      </c>
      <c r="G8" s="25">
        <f>(G5-F5)-(G6-F6)</f>
        <v>10035</v>
      </c>
      <c r="H8" s="25">
        <f t="shared" ref="H8:J8" si="1">(H5-G5)-(H6-G6)</f>
        <v>15483</v>
      </c>
      <c r="I8" s="25">
        <f t="shared" si="1"/>
        <v>3042</v>
      </c>
      <c r="J8" s="25">
        <f t="shared" si="1"/>
        <v>-2863.4055087987799</v>
      </c>
    </row>
    <row r="9" spans="2:10" ht="16.5" x14ac:dyDescent="0.5">
      <c r="B9" s="13"/>
      <c r="C9" s="16"/>
    </row>
    <row r="10" spans="2:10" ht="16.5" x14ac:dyDescent="0.5">
      <c r="B10" s="14" t="s">
        <v>34</v>
      </c>
      <c r="C10" s="17"/>
    </row>
    <row r="11" spans="2:10" ht="16.5" x14ac:dyDescent="0.5">
      <c r="B11" s="13" t="s">
        <v>37</v>
      </c>
      <c r="C11" s="16"/>
    </row>
    <row r="12" spans="2:10" ht="16.5" x14ac:dyDescent="0.5">
      <c r="B12" s="13" t="s">
        <v>48</v>
      </c>
      <c r="C12" s="16"/>
    </row>
    <row r="13" spans="2:10" ht="16.5" x14ac:dyDescent="0.5">
      <c r="B13" s="13"/>
      <c r="C13" s="16"/>
    </row>
    <row r="14" spans="2:10" ht="16.5" x14ac:dyDescent="0.5">
      <c r="B14" s="13" t="s">
        <v>53</v>
      </c>
      <c r="C14" s="16"/>
    </row>
    <row r="15" spans="2:10" ht="16.5" x14ac:dyDescent="0.5">
      <c r="B15" s="13" t="s">
        <v>49</v>
      </c>
      <c r="C15" s="18"/>
    </row>
    <row r="16" spans="2:10" ht="16.5" x14ac:dyDescent="0.5">
      <c r="B16" s="13" t="s">
        <v>50</v>
      </c>
      <c r="C16" s="18"/>
    </row>
    <row r="17" spans="2:3" ht="16.5" x14ac:dyDescent="0.5">
      <c r="B17" s="13"/>
      <c r="C17" s="18"/>
    </row>
    <row r="18" spans="2:3" ht="16.5" x14ac:dyDescent="0.5">
      <c r="B18" s="13" t="s">
        <v>51</v>
      </c>
      <c r="C18" s="18"/>
    </row>
    <row r="19" spans="2:3" ht="16.5" x14ac:dyDescent="0.5">
      <c r="B19" s="27"/>
    </row>
  </sheetData>
  <mergeCells count="1"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3046-C61D-4396-87B7-2074D2478501}">
  <dimension ref="B2:I14"/>
  <sheetViews>
    <sheetView zoomScale="70" zoomScaleNormal="70" workbookViewId="0">
      <selection activeCell="S18" sqref="S18"/>
    </sheetView>
  </sheetViews>
  <sheetFormatPr baseColWidth="10" defaultRowHeight="14.5" x14ac:dyDescent="0.35"/>
  <cols>
    <col min="2" max="2" width="19" customWidth="1"/>
    <col min="3" max="3" width="11.26953125" customWidth="1"/>
    <col min="4" max="4" width="11.36328125" customWidth="1"/>
    <col min="5" max="5" width="13.6328125" customWidth="1"/>
    <col min="6" max="7" width="12" customWidth="1"/>
    <col min="8" max="8" width="16.54296875" customWidth="1"/>
    <col min="9" max="9" width="12.453125" bestFit="1" customWidth="1"/>
  </cols>
  <sheetData>
    <row r="2" spans="2:9" ht="58" x14ac:dyDescent="0.35">
      <c r="B2" s="4" t="s">
        <v>11</v>
      </c>
      <c r="C2" s="4" t="s">
        <v>12</v>
      </c>
      <c r="D2" s="4" t="s">
        <v>13</v>
      </c>
      <c r="E2" s="5" t="s">
        <v>22</v>
      </c>
      <c r="F2" s="4" t="s">
        <v>14</v>
      </c>
      <c r="G2" s="5" t="s">
        <v>23</v>
      </c>
      <c r="H2" s="5" t="s">
        <v>36</v>
      </c>
      <c r="I2" s="5" t="s">
        <v>46</v>
      </c>
    </row>
    <row r="3" spans="2:9" x14ac:dyDescent="0.35">
      <c r="B3" t="s">
        <v>0</v>
      </c>
      <c r="C3">
        <v>382</v>
      </c>
      <c r="D3" s="3">
        <f>C3/$C$14</f>
        <v>5.9270752521334368E-2</v>
      </c>
      <c r="E3" s="1">
        <v>10267</v>
      </c>
      <c r="F3" s="3">
        <f>E3/$E$14</f>
        <v>9.7434826758277734E-2</v>
      </c>
      <c r="G3" s="1">
        <f>E3*1000/I3</f>
        <v>14.730061261674868</v>
      </c>
      <c r="H3" s="10">
        <f>E3/0.31</f>
        <v>33119.354838709674</v>
      </c>
      <c r="I3" s="1">
        <v>697010</v>
      </c>
    </row>
    <row r="4" spans="2:9" x14ac:dyDescent="0.35">
      <c r="B4" t="s">
        <v>1</v>
      </c>
      <c r="C4">
        <v>746</v>
      </c>
      <c r="D4" s="3">
        <f t="shared" ref="D4:D13" si="0">C4/$C$14</f>
        <v>0.11574864235841738</v>
      </c>
      <c r="E4" s="1">
        <v>10355</v>
      </c>
      <c r="F4" s="3">
        <f t="shared" ref="F4:F13" si="1">E4/$E$14</f>
        <v>9.8269955301642731E-2</v>
      </c>
      <c r="G4" s="1">
        <f t="shared" ref="G4:G13" si="2">E4*1000/I4</f>
        <v>21.454692372240466</v>
      </c>
      <c r="H4" s="10">
        <f t="shared" ref="H4:H13" si="3">E4/0.31</f>
        <v>33403.225806451614</v>
      </c>
      <c r="I4" s="1">
        <v>482645</v>
      </c>
    </row>
    <row r="5" spans="2:9" x14ac:dyDescent="0.35">
      <c r="B5" t="s">
        <v>2</v>
      </c>
      <c r="C5">
        <v>129</v>
      </c>
      <c r="D5" s="3">
        <f t="shared" si="0"/>
        <v>2.0015515903801396E-2</v>
      </c>
      <c r="E5" s="1">
        <v>2502</v>
      </c>
      <c r="F5" s="3">
        <f t="shared" si="1"/>
        <v>2.3744222903400301E-2</v>
      </c>
      <c r="G5" s="1">
        <f t="shared" si="2"/>
        <v>9.4221673244358755</v>
      </c>
      <c r="H5" s="10">
        <f t="shared" si="3"/>
        <v>8070.9677419354839</v>
      </c>
      <c r="I5" s="1">
        <v>265544</v>
      </c>
    </row>
    <row r="6" spans="2:9" x14ac:dyDescent="0.35">
      <c r="B6" t="s">
        <v>3</v>
      </c>
      <c r="C6">
        <v>41</v>
      </c>
      <c r="D6" s="3">
        <f t="shared" si="0"/>
        <v>6.361520558572537E-3</v>
      </c>
      <c r="E6" s="1">
        <v>690</v>
      </c>
      <c r="F6" s="3">
        <f t="shared" si="1"/>
        <v>6.5481669877482844E-3</v>
      </c>
      <c r="G6" s="1">
        <f t="shared" si="2"/>
        <v>2.8708731198901578</v>
      </c>
      <c r="H6" s="10">
        <f t="shared" si="3"/>
        <v>2225.8064516129034</v>
      </c>
      <c r="I6" s="1">
        <v>240345</v>
      </c>
    </row>
    <row r="7" spans="2:9" x14ac:dyDescent="0.35">
      <c r="B7" t="s">
        <v>4</v>
      </c>
      <c r="C7">
        <v>1859</v>
      </c>
      <c r="D7" s="3">
        <f t="shared" si="0"/>
        <v>0.28844065166795968</v>
      </c>
      <c r="E7" s="1">
        <v>29282</v>
      </c>
      <c r="F7" s="3">
        <f t="shared" si="1"/>
        <v>0.27788902280470329</v>
      </c>
      <c r="G7" s="1">
        <f t="shared" si="2"/>
        <v>23.381007742034392</v>
      </c>
      <c r="H7" s="10">
        <f t="shared" si="3"/>
        <v>94458.06451612903</v>
      </c>
      <c r="I7" s="1">
        <v>1252384</v>
      </c>
    </row>
    <row r="8" spans="2:9" x14ac:dyDescent="0.35">
      <c r="B8" t="s">
        <v>5</v>
      </c>
      <c r="C8">
        <v>659</v>
      </c>
      <c r="D8" s="3">
        <f t="shared" si="0"/>
        <v>0.10224980605120249</v>
      </c>
      <c r="E8" s="1">
        <v>10945</v>
      </c>
      <c r="F8" s="3">
        <f t="shared" si="1"/>
        <v>0.1038691125810217</v>
      </c>
      <c r="G8" s="1">
        <f t="shared" si="2"/>
        <v>29.532950353882725</v>
      </c>
      <c r="H8" s="10">
        <f t="shared" si="3"/>
        <v>35306.451612903227</v>
      </c>
      <c r="I8" s="1">
        <v>370603</v>
      </c>
    </row>
    <row r="9" spans="2:9" x14ac:dyDescent="0.35">
      <c r="B9" t="s">
        <v>6</v>
      </c>
      <c r="C9">
        <v>743</v>
      </c>
      <c r="D9" s="3">
        <f t="shared" si="0"/>
        <v>0.11528316524437549</v>
      </c>
      <c r="E9" s="1">
        <v>12488</v>
      </c>
      <c r="F9" s="3">
        <f t="shared" si="1"/>
        <v>0.11851233238116025</v>
      </c>
      <c r="G9" s="1">
        <f t="shared" si="2"/>
        <v>29.60069403292864</v>
      </c>
      <c r="H9" s="10">
        <f t="shared" si="3"/>
        <v>40283.870967741939</v>
      </c>
      <c r="I9" s="1">
        <v>421882</v>
      </c>
    </row>
    <row r="10" spans="2:9" x14ac:dyDescent="0.35">
      <c r="B10" t="s">
        <v>7</v>
      </c>
      <c r="C10">
        <v>759</v>
      </c>
      <c r="D10" s="3">
        <f t="shared" si="0"/>
        <v>0.11776570985259892</v>
      </c>
      <c r="E10" s="1">
        <v>9269</v>
      </c>
      <c r="F10" s="3">
        <f t="shared" si="1"/>
        <v>8.796370986875196E-2</v>
      </c>
      <c r="G10" s="1">
        <f t="shared" si="2"/>
        <v>30.01201257596902</v>
      </c>
      <c r="H10" s="10">
        <f t="shared" si="3"/>
        <v>29900</v>
      </c>
      <c r="I10" s="1">
        <v>308843</v>
      </c>
    </row>
    <row r="11" spans="2:9" x14ac:dyDescent="0.35">
      <c r="B11" t="s">
        <v>8</v>
      </c>
      <c r="C11">
        <v>521</v>
      </c>
      <c r="D11" s="3">
        <f t="shared" si="0"/>
        <v>8.08378588052754E-2</v>
      </c>
      <c r="E11" s="1">
        <v>7952</v>
      </c>
      <c r="F11" s="3">
        <f t="shared" si="1"/>
        <v>7.5465252009528055E-2</v>
      </c>
      <c r="G11" s="1">
        <f t="shared" si="2"/>
        <v>12.447931423669541</v>
      </c>
      <c r="H11" s="10">
        <f t="shared" si="3"/>
        <v>25651.612903225807</v>
      </c>
      <c r="I11" s="1">
        <v>638821</v>
      </c>
    </row>
    <row r="12" spans="2:9" x14ac:dyDescent="0.35">
      <c r="B12" t="s">
        <v>9</v>
      </c>
      <c r="C12">
        <v>574</v>
      </c>
      <c r="D12" s="3">
        <f t="shared" si="0"/>
        <v>8.9061287820015517E-2</v>
      </c>
      <c r="E12" s="1">
        <v>11150</v>
      </c>
      <c r="F12" s="3">
        <f t="shared" si="1"/>
        <v>0.10581458248317881</v>
      </c>
      <c r="G12" s="1">
        <f t="shared" si="2"/>
        <v>23.666805342118</v>
      </c>
      <c r="H12" s="10">
        <f t="shared" si="3"/>
        <v>35967.741935483871</v>
      </c>
      <c r="I12" s="1">
        <v>471124</v>
      </c>
    </row>
    <row r="13" spans="2:9" x14ac:dyDescent="0.35">
      <c r="B13" s="6" t="s">
        <v>10</v>
      </c>
      <c r="C13" s="6">
        <v>32</v>
      </c>
      <c r="D13" s="9">
        <f t="shared" si="0"/>
        <v>4.9650892164468576E-3</v>
      </c>
      <c r="E13" s="8">
        <v>473</v>
      </c>
      <c r="F13" s="9">
        <f t="shared" si="1"/>
        <v>4.4888159205868673E-3</v>
      </c>
      <c r="G13" s="8">
        <f t="shared" si="2"/>
        <v>1.9531895213240396</v>
      </c>
      <c r="H13" s="11">
        <f t="shared" si="3"/>
        <v>1525.8064516129032</v>
      </c>
      <c r="I13" s="8">
        <v>242168</v>
      </c>
    </row>
    <row r="14" spans="2:9" x14ac:dyDescent="0.35">
      <c r="B14" s="4" t="s">
        <v>21</v>
      </c>
      <c r="C14">
        <f>SUM(C3:C13)</f>
        <v>6445</v>
      </c>
      <c r="D14">
        <f t="shared" ref="D14:F14" si="4">SUM(D3:D13)</f>
        <v>1</v>
      </c>
      <c r="E14">
        <f t="shared" si="4"/>
        <v>105373</v>
      </c>
      <c r="F14">
        <f t="shared" si="4"/>
        <v>0.99999999999999989</v>
      </c>
      <c r="H14" s="1">
        <f t="shared" ref="H14" si="5">SUM(H3:H13)</f>
        <v>339912.90322580648</v>
      </c>
      <c r="I14">
        <f t="shared" ref="I14" si="6">SUM(I3:I13)</f>
        <v>5391369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850E-2CAC-4445-B646-8CF030E1F40B}">
  <dimension ref="B3:F17"/>
  <sheetViews>
    <sheetView zoomScale="80" zoomScaleNormal="80" workbookViewId="0">
      <selection activeCell="C17" sqref="C17"/>
    </sheetView>
  </sheetViews>
  <sheetFormatPr baseColWidth="10" defaultRowHeight="14.5" x14ac:dyDescent="0.35"/>
  <sheetData>
    <row r="3" spans="2:6" ht="43.5" x14ac:dyDescent="0.35">
      <c r="B3" s="4" t="s">
        <v>15</v>
      </c>
      <c r="C3" s="4" t="s">
        <v>12</v>
      </c>
      <c r="D3" s="4" t="s">
        <v>33</v>
      </c>
      <c r="E3" s="5" t="s">
        <v>22</v>
      </c>
      <c r="F3" s="4" t="s">
        <v>33</v>
      </c>
    </row>
    <row r="4" spans="2:6" x14ac:dyDescent="0.35">
      <c r="B4" t="s">
        <v>16</v>
      </c>
      <c r="C4">
        <v>3290</v>
      </c>
      <c r="D4" s="2">
        <f>C4/$C$9</f>
        <v>0.47365390152605819</v>
      </c>
      <c r="E4" s="1">
        <v>57611</v>
      </c>
      <c r="F4" s="2">
        <f>E4/$E$9</f>
        <v>0.50372475299466646</v>
      </c>
    </row>
    <row r="5" spans="2:6" x14ac:dyDescent="0.35">
      <c r="B5" t="s">
        <v>17</v>
      </c>
      <c r="C5">
        <v>2348</v>
      </c>
      <c r="D5" s="2">
        <f t="shared" ref="D5:D8" si="0">C5/$C$9</f>
        <v>0.33803627987330837</v>
      </c>
      <c r="E5" s="1">
        <v>33827</v>
      </c>
      <c r="F5" s="2">
        <f t="shared" ref="F5:F8" si="1">E5/$E$9</f>
        <v>0.29576812101075456</v>
      </c>
    </row>
    <row r="6" spans="2:6" x14ac:dyDescent="0.35">
      <c r="B6" t="s">
        <v>18</v>
      </c>
      <c r="C6">
        <v>786</v>
      </c>
      <c r="D6" s="2">
        <f t="shared" si="0"/>
        <v>0.11315865246184854</v>
      </c>
      <c r="E6" s="1">
        <v>15093</v>
      </c>
      <c r="F6" s="2">
        <f t="shared" si="1"/>
        <v>0.13196642476173823</v>
      </c>
    </row>
    <row r="7" spans="2:6" x14ac:dyDescent="0.35">
      <c r="B7" t="s">
        <v>19</v>
      </c>
      <c r="C7">
        <v>77</v>
      </c>
      <c r="D7" s="2">
        <f t="shared" si="0"/>
        <v>1.1085516844226893E-2</v>
      </c>
      <c r="E7" s="1">
        <v>1222</v>
      </c>
      <c r="F7" s="2">
        <f t="shared" si="1"/>
        <v>1.0684620092681648E-2</v>
      </c>
    </row>
    <row r="8" spans="2:6" x14ac:dyDescent="0.35">
      <c r="B8" s="6" t="s">
        <v>20</v>
      </c>
      <c r="C8" s="6">
        <v>445</v>
      </c>
      <c r="D8" s="7">
        <f t="shared" si="0"/>
        <v>6.4065649294558019E-2</v>
      </c>
      <c r="E8" s="8">
        <v>6617</v>
      </c>
      <c r="F8" s="7">
        <f t="shared" si="1"/>
        <v>5.7856081140159131E-2</v>
      </c>
    </row>
    <row r="9" spans="2:6" x14ac:dyDescent="0.35">
      <c r="B9" s="4" t="s">
        <v>21</v>
      </c>
      <c r="C9">
        <f>SUM(C4:C8)</f>
        <v>6946</v>
      </c>
      <c r="D9">
        <f t="shared" ref="D9:F9" si="2">SUM(D4:D8)</f>
        <v>1</v>
      </c>
      <c r="E9">
        <f t="shared" si="2"/>
        <v>114370</v>
      </c>
      <c r="F9">
        <f t="shared" si="2"/>
        <v>1</v>
      </c>
    </row>
    <row r="17" spans="3:3" x14ac:dyDescent="0.35">
      <c r="C17" s="29" t="s">
        <v>52</v>
      </c>
    </row>
  </sheetData>
  <hyperlinks>
    <hyperlink ref="C17" r:id="rId1" display="Kart over prisområdene" xr:uid="{593BD1FC-AA6E-494F-A36F-3938277EAABD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AA36-5F4F-4716-A585-E13EA860B12E}">
  <dimension ref="B3:F8"/>
  <sheetViews>
    <sheetView zoomScale="80" zoomScaleNormal="80" workbookViewId="0">
      <selection activeCell="K20" sqref="K20"/>
    </sheetView>
  </sheetViews>
  <sheetFormatPr baseColWidth="10" defaultRowHeight="14.5" x14ac:dyDescent="0.35"/>
  <cols>
    <col min="2" max="2" width="12.36328125" customWidth="1"/>
    <col min="5" max="5" width="16.1796875" customWidth="1"/>
  </cols>
  <sheetData>
    <row r="3" spans="2:6" ht="29" x14ac:dyDescent="0.35">
      <c r="B3" s="4" t="s">
        <v>32</v>
      </c>
      <c r="C3" s="4" t="s">
        <v>24</v>
      </c>
      <c r="D3" s="4" t="s">
        <v>33</v>
      </c>
      <c r="E3" s="5" t="s">
        <v>22</v>
      </c>
      <c r="F3" s="4" t="s">
        <v>33</v>
      </c>
    </row>
    <row r="4" spans="2:6" x14ac:dyDescent="0.35">
      <c r="B4" t="s">
        <v>29</v>
      </c>
      <c r="C4">
        <v>5698</v>
      </c>
      <c r="D4" s="2">
        <f>C4/$C$8</f>
        <v>0.84728624535315988</v>
      </c>
      <c r="E4" s="1">
        <v>41411</v>
      </c>
      <c r="F4" s="2">
        <f>E4/$E$8</f>
        <v>0.36207921657777387</v>
      </c>
    </row>
    <row r="5" spans="2:6" x14ac:dyDescent="0.35">
      <c r="B5" t="s">
        <v>30</v>
      </c>
      <c r="C5">
        <v>656</v>
      </c>
      <c r="D5" s="2">
        <f t="shared" ref="D5:D7" si="0">C5/$C$8</f>
        <v>9.7546468401486994E-2</v>
      </c>
      <c r="E5" s="1">
        <v>17432</v>
      </c>
      <c r="F5" s="2">
        <f t="shared" ref="F5:F7" si="1">E5/$E$8</f>
        <v>0.1524175920258809</v>
      </c>
    </row>
    <row r="6" spans="2:6" x14ac:dyDescent="0.35">
      <c r="B6" t="s">
        <v>31</v>
      </c>
      <c r="C6">
        <v>324</v>
      </c>
      <c r="D6" s="2">
        <f t="shared" si="0"/>
        <v>4.8178438661710038E-2</v>
      </c>
      <c r="E6" s="1">
        <v>32780</v>
      </c>
      <c r="F6" s="2">
        <f t="shared" si="1"/>
        <v>0.28661362245344058</v>
      </c>
    </row>
    <row r="7" spans="2:6" x14ac:dyDescent="0.35">
      <c r="B7" t="s">
        <v>25</v>
      </c>
      <c r="C7">
        <v>47</v>
      </c>
      <c r="D7" s="2">
        <f t="shared" si="0"/>
        <v>6.9888475836431228E-3</v>
      </c>
      <c r="E7" s="1">
        <v>22747</v>
      </c>
      <c r="F7" s="2">
        <f t="shared" si="1"/>
        <v>0.1988895689429046</v>
      </c>
    </row>
    <row r="8" spans="2:6" x14ac:dyDescent="0.35">
      <c r="C8">
        <f>SUM(C4:C7)</f>
        <v>6725</v>
      </c>
      <c r="D8" s="2">
        <f t="shared" ref="D8:F8" si="2">SUM(D4:D7)</f>
        <v>1</v>
      </c>
      <c r="E8" s="1">
        <f t="shared" si="2"/>
        <v>114370</v>
      </c>
      <c r="F8" s="2">
        <f t="shared" si="2"/>
        <v>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BE62-CAAB-414D-B1FA-555D2704641C}">
  <dimension ref="B19:S33"/>
  <sheetViews>
    <sheetView workbookViewId="0">
      <selection activeCell="K7" sqref="K7"/>
    </sheetView>
  </sheetViews>
  <sheetFormatPr baseColWidth="10" defaultRowHeight="14.5" x14ac:dyDescent="0.35"/>
  <sheetData>
    <row r="19" spans="2:19" x14ac:dyDescent="0.35">
      <c r="B19" t="s">
        <v>59</v>
      </c>
      <c r="C19" t="s">
        <v>60</v>
      </c>
      <c r="D19">
        <v>2005</v>
      </c>
      <c r="E19">
        <v>2006</v>
      </c>
      <c r="F19">
        <v>2007</v>
      </c>
      <c r="G19">
        <v>2008</v>
      </c>
      <c r="H19">
        <v>2009</v>
      </c>
      <c r="I19">
        <v>2010</v>
      </c>
      <c r="J19">
        <v>2011</v>
      </c>
      <c r="K19">
        <v>2012</v>
      </c>
      <c r="L19">
        <v>2013</v>
      </c>
      <c r="M19">
        <v>2014</v>
      </c>
      <c r="N19">
        <v>2015</v>
      </c>
      <c r="O19">
        <v>2016</v>
      </c>
      <c r="P19">
        <v>2017</v>
      </c>
      <c r="Q19">
        <v>2018</v>
      </c>
      <c r="R19">
        <v>2019</v>
      </c>
      <c r="S19">
        <v>2020</v>
      </c>
    </row>
    <row r="20" spans="2:19" x14ac:dyDescent="0.35">
      <c r="B20" t="s">
        <v>56</v>
      </c>
      <c r="C20">
        <v>75</v>
      </c>
      <c r="D20">
        <v>0</v>
      </c>
      <c r="E20">
        <v>53</v>
      </c>
      <c r="F20">
        <v>4</v>
      </c>
      <c r="G20">
        <v>0</v>
      </c>
      <c r="H20">
        <v>0</v>
      </c>
      <c r="I20">
        <v>60</v>
      </c>
      <c r="J20">
        <v>0</v>
      </c>
      <c r="K20">
        <v>0</v>
      </c>
      <c r="L20">
        <v>100</v>
      </c>
      <c r="M20">
        <v>1420</v>
      </c>
      <c r="N20">
        <v>1525</v>
      </c>
      <c r="O20">
        <v>10376</v>
      </c>
      <c r="P20">
        <v>17500</v>
      </c>
      <c r="Q20">
        <v>22000</v>
      </c>
      <c r="R20">
        <v>49420.594491201227</v>
      </c>
      <c r="S20">
        <v>39000</v>
      </c>
    </row>
    <row r="21" spans="2:19" x14ac:dyDescent="0.35">
      <c r="B21" t="s">
        <v>54</v>
      </c>
      <c r="C21">
        <v>6815</v>
      </c>
      <c r="D21">
        <v>362</v>
      </c>
      <c r="E21">
        <v>363</v>
      </c>
      <c r="F21">
        <v>320</v>
      </c>
      <c r="G21">
        <v>350</v>
      </c>
      <c r="H21">
        <v>320</v>
      </c>
      <c r="I21">
        <v>340</v>
      </c>
      <c r="J21">
        <v>420</v>
      </c>
      <c r="K21">
        <v>470</v>
      </c>
      <c r="L21">
        <v>520</v>
      </c>
      <c r="M21">
        <v>819</v>
      </c>
      <c r="N21">
        <v>925</v>
      </c>
      <c r="O21">
        <v>1050</v>
      </c>
      <c r="P21">
        <v>718</v>
      </c>
      <c r="Q21">
        <v>1500</v>
      </c>
      <c r="R21">
        <v>2000</v>
      </c>
      <c r="S21">
        <v>1000</v>
      </c>
    </row>
    <row r="22" spans="2:19" x14ac:dyDescent="0.35">
      <c r="B22" t="s">
        <v>55</v>
      </c>
      <c r="C22">
        <v>6890</v>
      </c>
      <c r="D22">
        <v>362</v>
      </c>
      <c r="E22">
        <v>416</v>
      </c>
      <c r="F22">
        <v>324</v>
      </c>
      <c r="G22">
        <v>350</v>
      </c>
      <c r="H22">
        <v>320</v>
      </c>
      <c r="I22">
        <v>400</v>
      </c>
      <c r="J22">
        <v>420</v>
      </c>
      <c r="K22">
        <v>470</v>
      </c>
      <c r="L22">
        <v>620</v>
      </c>
      <c r="M22">
        <v>2239</v>
      </c>
      <c r="N22">
        <v>2450</v>
      </c>
      <c r="O22">
        <v>11426</v>
      </c>
      <c r="P22">
        <v>18218</v>
      </c>
      <c r="Q22">
        <v>23500</v>
      </c>
      <c r="R22">
        <v>51420.594491201227</v>
      </c>
      <c r="S22">
        <v>40000</v>
      </c>
    </row>
    <row r="24" spans="2:19" x14ac:dyDescent="0.35">
      <c r="B24" t="s">
        <v>57</v>
      </c>
      <c r="C24">
        <v>2004</v>
      </c>
      <c r="D24">
        <v>2005</v>
      </c>
      <c r="E24">
        <v>2006</v>
      </c>
      <c r="F24">
        <v>2007</v>
      </c>
      <c r="G24">
        <v>2008</v>
      </c>
      <c r="H24">
        <v>2009</v>
      </c>
      <c r="I24">
        <v>2010</v>
      </c>
      <c r="J24">
        <v>2011</v>
      </c>
      <c r="K24">
        <v>2012</v>
      </c>
      <c r="L24">
        <v>2013</v>
      </c>
      <c r="M24">
        <v>2014</v>
      </c>
      <c r="N24">
        <v>2015</v>
      </c>
      <c r="O24">
        <v>2016</v>
      </c>
      <c r="P24">
        <v>2017</v>
      </c>
      <c r="Q24">
        <v>2018</v>
      </c>
      <c r="R24">
        <v>2019</v>
      </c>
      <c r="S24">
        <v>2020</v>
      </c>
    </row>
    <row r="25" spans="2:19" x14ac:dyDescent="0.35">
      <c r="B25" t="s">
        <v>56</v>
      </c>
      <c r="C25">
        <v>75</v>
      </c>
      <c r="D25">
        <v>75</v>
      </c>
      <c r="E25">
        <v>128</v>
      </c>
      <c r="F25">
        <v>132</v>
      </c>
      <c r="G25">
        <v>132</v>
      </c>
      <c r="H25">
        <v>132</v>
      </c>
      <c r="I25">
        <v>192</v>
      </c>
      <c r="J25">
        <v>192</v>
      </c>
      <c r="K25">
        <v>192</v>
      </c>
      <c r="L25">
        <v>292</v>
      </c>
      <c r="M25">
        <v>1712</v>
      </c>
      <c r="N25">
        <v>3237</v>
      </c>
      <c r="O25">
        <v>13613</v>
      </c>
      <c r="P25">
        <v>31113</v>
      </c>
      <c r="Q25">
        <v>53113</v>
      </c>
      <c r="R25">
        <v>102533.59449120122</v>
      </c>
      <c r="S25">
        <v>141533.59449120122</v>
      </c>
    </row>
    <row r="26" spans="2:19" x14ac:dyDescent="0.35">
      <c r="B26" t="s">
        <v>54</v>
      </c>
      <c r="C26">
        <v>6815</v>
      </c>
      <c r="D26">
        <v>7177</v>
      </c>
      <c r="E26">
        <v>7540</v>
      </c>
      <c r="F26">
        <v>7860</v>
      </c>
      <c r="G26">
        <v>8210</v>
      </c>
      <c r="H26">
        <v>8530</v>
      </c>
      <c r="I26">
        <v>8870</v>
      </c>
      <c r="J26">
        <v>9290</v>
      </c>
      <c r="K26">
        <v>9760</v>
      </c>
      <c r="L26">
        <v>10280</v>
      </c>
      <c r="M26">
        <v>11099</v>
      </c>
      <c r="N26">
        <v>12024</v>
      </c>
      <c r="O26">
        <v>13074</v>
      </c>
      <c r="P26">
        <v>13792</v>
      </c>
      <c r="Q26">
        <v>15292</v>
      </c>
      <c r="R26">
        <v>17292</v>
      </c>
      <c r="S26">
        <v>18292</v>
      </c>
    </row>
    <row r="27" spans="2:19" x14ac:dyDescent="0.35">
      <c r="B27" t="s">
        <v>55</v>
      </c>
      <c r="C27">
        <v>6890</v>
      </c>
      <c r="D27">
        <v>7252</v>
      </c>
      <c r="E27">
        <v>7668</v>
      </c>
      <c r="F27">
        <v>7992</v>
      </c>
      <c r="G27">
        <v>8342</v>
      </c>
      <c r="H27">
        <v>8662</v>
      </c>
      <c r="I27">
        <v>9062</v>
      </c>
      <c r="J27">
        <v>9482</v>
      </c>
      <c r="K27">
        <v>9952</v>
      </c>
      <c r="L27">
        <v>10572</v>
      </c>
      <c r="M27">
        <v>12811</v>
      </c>
      <c r="N27">
        <v>15261</v>
      </c>
      <c r="O27">
        <v>26687</v>
      </c>
      <c r="P27">
        <v>44905</v>
      </c>
      <c r="Q27">
        <v>68405</v>
      </c>
      <c r="R27">
        <v>119825.59449120122</v>
      </c>
      <c r="S27">
        <v>159825.59449120122</v>
      </c>
    </row>
    <row r="29" spans="2:19" x14ac:dyDescent="0.35">
      <c r="B29" t="s">
        <v>58</v>
      </c>
    </row>
    <row r="30" spans="2:19" x14ac:dyDescent="0.35">
      <c r="C30">
        <v>2004</v>
      </c>
      <c r="D30">
        <v>2005</v>
      </c>
      <c r="E30">
        <v>2006</v>
      </c>
      <c r="F30">
        <v>2007</v>
      </c>
      <c r="G30">
        <v>2008</v>
      </c>
      <c r="H30">
        <v>2009</v>
      </c>
      <c r="I30">
        <v>2010</v>
      </c>
      <c r="J30">
        <v>2011</v>
      </c>
      <c r="K30">
        <v>2012</v>
      </c>
      <c r="L30">
        <v>2013</v>
      </c>
      <c r="M30">
        <v>2014</v>
      </c>
      <c r="N30">
        <v>2015</v>
      </c>
      <c r="O30">
        <v>2016</v>
      </c>
      <c r="P30">
        <v>2017</v>
      </c>
      <c r="Q30">
        <v>2018</v>
      </c>
      <c r="R30">
        <v>2019</v>
      </c>
      <c r="S30">
        <v>2020</v>
      </c>
    </row>
    <row r="31" spans="2:19" x14ac:dyDescent="0.35">
      <c r="B31" t="s">
        <v>56</v>
      </c>
      <c r="C31">
        <v>7.4999999999999997E-2</v>
      </c>
      <c r="D31">
        <v>7.4999999999999997E-2</v>
      </c>
      <c r="E31">
        <v>0.128</v>
      </c>
      <c r="F31">
        <v>0.13200000000000001</v>
      </c>
      <c r="G31">
        <v>0.13200000000000001</v>
      </c>
      <c r="H31">
        <v>0.13200000000000001</v>
      </c>
      <c r="I31">
        <v>0.192</v>
      </c>
      <c r="J31">
        <v>0.192</v>
      </c>
      <c r="K31">
        <v>0.192</v>
      </c>
      <c r="L31">
        <v>0.29199999999999998</v>
      </c>
      <c r="M31">
        <v>1.712</v>
      </c>
      <c r="N31">
        <v>3.2370000000000001</v>
      </c>
      <c r="O31">
        <v>13.613</v>
      </c>
      <c r="P31">
        <v>31.113</v>
      </c>
      <c r="Q31">
        <v>53.113</v>
      </c>
      <c r="R31">
        <v>102.53359449120121</v>
      </c>
      <c r="S31">
        <v>141.53359449120123</v>
      </c>
    </row>
    <row r="32" spans="2:19" x14ac:dyDescent="0.35">
      <c r="B32" t="s">
        <v>54</v>
      </c>
      <c r="C32">
        <v>6.8150000000000004</v>
      </c>
      <c r="D32">
        <v>7.1769999999999996</v>
      </c>
      <c r="E32">
        <v>7.54</v>
      </c>
      <c r="F32">
        <v>7.86</v>
      </c>
      <c r="G32">
        <v>8.2100000000000009</v>
      </c>
      <c r="H32">
        <v>8.5299999999999994</v>
      </c>
      <c r="I32">
        <v>8.8699999999999992</v>
      </c>
      <c r="J32">
        <v>9.2899999999999991</v>
      </c>
      <c r="K32">
        <v>9.76</v>
      </c>
      <c r="L32">
        <v>10.28</v>
      </c>
      <c r="M32">
        <v>11.099</v>
      </c>
      <c r="N32">
        <v>12.023999999999999</v>
      </c>
      <c r="O32">
        <v>13.074</v>
      </c>
      <c r="P32">
        <v>13.792</v>
      </c>
      <c r="Q32">
        <v>15.292</v>
      </c>
      <c r="R32">
        <v>17.292000000000002</v>
      </c>
      <c r="S32">
        <v>18.292000000000002</v>
      </c>
    </row>
    <row r="33" spans="2:19" x14ac:dyDescent="0.35">
      <c r="B33" t="s">
        <v>55</v>
      </c>
      <c r="C33">
        <v>6.8900000000000006</v>
      </c>
      <c r="D33">
        <v>7.2519999999999998</v>
      </c>
      <c r="E33">
        <v>7.6680000000000001</v>
      </c>
      <c r="F33">
        <v>7.992</v>
      </c>
      <c r="G33">
        <v>8.3420000000000005</v>
      </c>
      <c r="H33">
        <v>8.661999999999999</v>
      </c>
      <c r="I33">
        <v>9.0619999999999994</v>
      </c>
      <c r="J33">
        <v>9.4819999999999993</v>
      </c>
      <c r="K33">
        <v>9.952</v>
      </c>
      <c r="L33">
        <v>10.571999999999999</v>
      </c>
      <c r="M33">
        <v>12.811</v>
      </c>
      <c r="N33">
        <v>15.260999999999999</v>
      </c>
      <c r="O33">
        <v>26.686999999999998</v>
      </c>
      <c r="P33">
        <v>44.905000000000001</v>
      </c>
      <c r="Q33">
        <v>68.405000000000001</v>
      </c>
      <c r="R33">
        <v>119.82559449120122</v>
      </c>
      <c r="S33">
        <v>159.82559449120123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</vt:lpstr>
      <vt:lpstr>Solkraft fordelt på fylker</vt:lpstr>
      <vt:lpstr>Solkraft fordelt på prisområder</vt:lpstr>
      <vt:lpstr>Solkraft fordelt på type anlegg</vt:lpstr>
      <vt:lpstr>Utivklingen i Norge (tom 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 Jarand</dc:creator>
  <cp:lastModifiedBy>Due Erik</cp:lastModifiedBy>
  <dcterms:created xsi:type="dcterms:W3CDTF">2021-03-12T15:29:07Z</dcterms:created>
  <dcterms:modified xsi:type="dcterms:W3CDTF">2021-03-17T18:02:26Z</dcterms:modified>
</cp:coreProperties>
</file>