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nveazure.sharepoint.com/sites/TEMP-ORG-RMEOE/Delte dokumenter/Inntektsrammer 2021/2020/Til publisering/"/>
    </mc:Choice>
  </mc:AlternateContent>
  <xr:revisionPtr revIDLastSave="2" documentId="8_{02E9C316-3A6B-4331-A7E2-B5A43511CF2A}" xr6:coauthVersionLast="46" xr6:coauthVersionMax="46" xr10:uidLastSave="{9CDD6C49-223B-4583-AAE7-71D15C64BAFD}"/>
  <bookViews>
    <workbookView xWindow="20370" yWindow="-120" windowWidth="29040" windowHeight="15840" tabRatio="784" xr2:uid="{00000000-000D-0000-FFFF-FFFF00000000}"/>
  </bookViews>
  <sheets>
    <sheet name="Luftlinje" sheetId="1" r:id="rId1"/>
    <sheet name="LuftlinjePivot" sheetId="27" r:id="rId2"/>
    <sheet name="Luftfartshinder" sheetId="7" r:id="rId3"/>
    <sheet name="PivotHinder" sheetId="30" r:id="rId4"/>
    <sheet name="Vekt Luftlinje" sheetId="12" r:id="rId5"/>
    <sheet name="Jordkabel" sheetId="2" r:id="rId6"/>
    <sheet name="Jordkabel Pivot" sheetId="31" r:id="rId7"/>
    <sheet name="Lokalisering jordkabler" sheetId="14" r:id="rId8"/>
    <sheet name="Beregning jordkabelvekt" sheetId="15" r:id="rId9"/>
    <sheet name="Sjøkabel" sheetId="16" r:id="rId10"/>
    <sheet name="Sjøkabel Pivot" sheetId="32" r:id="rId11"/>
    <sheet name="Trafo" sheetId="3" r:id="rId12"/>
    <sheet name="Trafo Pivot" sheetId="33" r:id="rId13"/>
    <sheet name="Avgang" sheetId="4" r:id="rId14"/>
    <sheet name="Avgang Pivot" sheetId="34" r:id="rId15"/>
    <sheet name="Stasjon" sheetId="5" r:id="rId16"/>
    <sheet name="Stasjon Pivot" sheetId="35" r:id="rId17"/>
    <sheet name="Kompensering" sheetId="8" r:id="rId18"/>
    <sheet name="Kompensering Pivot" sheetId="36" r:id="rId19"/>
    <sheet name="Avganger (dnett)" sheetId="25" r:id="rId20"/>
    <sheet name="Trafo (dnett)" sheetId="26" r:id="rId21"/>
  </sheets>
  <definedNames>
    <definedName name="_xlnm._FilterDatabase" localSheetId="13" hidden="1">Avgang!$A$2:$K$298</definedName>
    <definedName name="_xlnm._FilterDatabase" localSheetId="8" hidden="1">'Beregning jordkabelvekt'!$A$6:$H$6</definedName>
    <definedName name="_xlnm._FilterDatabase" localSheetId="5" hidden="1">Jordkabel!$A$2:$M$218</definedName>
    <definedName name="_xlnm._FilterDatabase" localSheetId="17" hidden="1">Kompensering!$A$2:$N$28</definedName>
    <definedName name="_xlnm._FilterDatabase" localSheetId="7" hidden="1">'Lokalisering jordkabler'!$A$1:$H$41</definedName>
    <definedName name="_xlnm._FilterDatabase" localSheetId="2" hidden="1">Luftfartshinder!$A$4:$M$147</definedName>
    <definedName name="_xlnm._FilterDatabase" localSheetId="0" hidden="1">Luftlinje!$A$2:$R$513</definedName>
    <definedName name="_xlnm._FilterDatabase" localSheetId="9" hidden="1">Sjøkabel!$A$2:$M$71</definedName>
    <definedName name="_xlnm._FilterDatabase" localSheetId="15" hidden="1">Stasjon!$A$2:$L$329</definedName>
    <definedName name="_xlnm._FilterDatabase" localSheetId="11" hidden="1">Trafo!$A$2:$N$169</definedName>
    <definedName name="_xlnm._FilterDatabase" localSheetId="4" hidden="1">'Vekt Luftlinje'!$A$1:$F$59</definedName>
  </definedNames>
  <calcPr calcId="191029"/>
  <pivotCaches>
    <pivotCache cacheId="0" r:id="rId22"/>
    <pivotCache cacheId="1" r:id="rId23"/>
    <pivotCache cacheId="2" r:id="rId24"/>
    <pivotCache cacheId="3" r:id="rId25"/>
    <pivotCache cacheId="4" r:id="rId26"/>
    <pivotCache cacheId="5" r:id="rId27"/>
    <pivotCache cacheId="6" r:id="rId28"/>
    <pivotCache cacheId="7" r:id="rId2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6" l="1"/>
  <c r="M4" i="26"/>
  <c r="K3" i="25"/>
  <c r="K4" i="25"/>
  <c r="K5" i="25"/>
  <c r="K6" i="25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95" i="4"/>
  <c r="K296" i="4"/>
  <c r="M72" i="16"/>
  <c r="M73" i="16"/>
  <c r="C35" i="15"/>
  <c r="C61" i="15"/>
  <c r="C34" i="15"/>
  <c r="C45" i="15"/>
  <c r="C23" i="15"/>
  <c r="C8" i="15"/>
  <c r="C49" i="15"/>
  <c r="C20" i="15"/>
  <c r="C52" i="15"/>
  <c r="C24" i="15"/>
  <c r="C55" i="15"/>
  <c r="C13" i="15"/>
  <c r="C60" i="15"/>
  <c r="C53" i="15"/>
  <c r="C31" i="15"/>
  <c r="C30" i="15"/>
  <c r="C46" i="15"/>
  <c r="C59" i="15"/>
  <c r="C37" i="15"/>
  <c r="C39" i="15"/>
  <c r="C42" i="15"/>
  <c r="C58" i="15"/>
  <c r="C17" i="15"/>
  <c r="C9" i="15"/>
  <c r="C25" i="15"/>
  <c r="C51" i="15"/>
  <c r="C10" i="15"/>
  <c r="C57" i="15"/>
  <c r="C21" i="15"/>
  <c r="C44" i="15"/>
  <c r="C14" i="15"/>
  <c r="C12" i="15"/>
  <c r="C54" i="15"/>
  <c r="C56" i="15"/>
  <c r="C28" i="15"/>
  <c r="C48" i="15"/>
  <c r="C32" i="15"/>
  <c r="C41" i="15"/>
  <c r="C33" i="15"/>
  <c r="C16" i="15"/>
  <c r="C19" i="15"/>
  <c r="C15" i="15"/>
  <c r="C18" i="15"/>
  <c r="C22" i="15"/>
  <c r="C7" i="15"/>
  <c r="C36" i="15"/>
  <c r="C47" i="15"/>
  <c r="C27" i="15"/>
  <c r="C29" i="15"/>
  <c r="C50" i="15"/>
  <c r="C43" i="15"/>
  <c r="C38" i="15"/>
  <c r="C40" i="15"/>
  <c r="C26" i="15"/>
  <c r="C11" i="15"/>
  <c r="B35" i="15"/>
  <c r="B61" i="15"/>
  <c r="B34" i="15"/>
  <c r="B45" i="15"/>
  <c r="B23" i="15"/>
  <c r="B8" i="15"/>
  <c r="B49" i="15"/>
  <c r="B20" i="15"/>
  <c r="B52" i="15"/>
  <c r="B24" i="15"/>
  <c r="B55" i="15"/>
  <c r="B13" i="15"/>
  <c r="B60" i="15"/>
  <c r="B53" i="15"/>
  <c r="B31" i="15"/>
  <c r="B30" i="15"/>
  <c r="B46" i="15"/>
  <c r="B59" i="15"/>
  <c r="B37" i="15"/>
  <c r="B39" i="15"/>
  <c r="B42" i="15"/>
  <c r="B58" i="15"/>
  <c r="B17" i="15"/>
  <c r="B9" i="15"/>
  <c r="B25" i="15"/>
  <c r="B51" i="15"/>
  <c r="B10" i="15"/>
  <c r="B57" i="15"/>
  <c r="B21" i="15"/>
  <c r="B44" i="15"/>
  <c r="B14" i="15"/>
  <c r="B12" i="15"/>
  <c r="B54" i="15"/>
  <c r="B56" i="15"/>
  <c r="B28" i="15"/>
  <c r="B48" i="15"/>
  <c r="B32" i="15"/>
  <c r="B41" i="15"/>
  <c r="B33" i="15"/>
  <c r="B16" i="15"/>
  <c r="B19" i="15"/>
  <c r="B15" i="15"/>
  <c r="B18" i="15"/>
  <c r="B22" i="15"/>
  <c r="B7" i="15"/>
  <c r="B36" i="15"/>
  <c r="B47" i="15"/>
  <c r="B27" i="15"/>
  <c r="B29" i="15"/>
  <c r="B50" i="15"/>
  <c r="B43" i="15"/>
  <c r="B38" i="15"/>
  <c r="B40" i="15"/>
  <c r="B26" i="15"/>
  <c r="B11" i="15"/>
  <c r="M217" i="2"/>
  <c r="M218" i="2"/>
  <c r="J99" i="7"/>
  <c r="K99" i="7"/>
  <c r="L99" i="7"/>
  <c r="M99" i="7" s="1"/>
  <c r="J100" i="7"/>
  <c r="K100" i="7"/>
  <c r="L100" i="7"/>
  <c r="M100" i="7" s="1"/>
  <c r="J101" i="7"/>
  <c r="K101" i="7"/>
  <c r="L101" i="7"/>
  <c r="J102" i="7"/>
  <c r="K102" i="7"/>
  <c r="L102" i="7"/>
  <c r="J103" i="7"/>
  <c r="K103" i="7"/>
  <c r="L103" i="7"/>
  <c r="J104" i="7"/>
  <c r="M104" i="7" s="1"/>
  <c r="K104" i="7"/>
  <c r="L104" i="7"/>
  <c r="J105" i="7"/>
  <c r="K105" i="7"/>
  <c r="L105" i="7"/>
  <c r="M105" i="7" s="1"/>
  <c r="L512" i="1"/>
  <c r="N512" i="1"/>
  <c r="L513" i="1"/>
  <c r="N513" i="1"/>
  <c r="J54" i="7"/>
  <c r="K54" i="7"/>
  <c r="L54" i="7"/>
  <c r="J55" i="7"/>
  <c r="K55" i="7"/>
  <c r="L55" i="7"/>
  <c r="J56" i="7"/>
  <c r="K56" i="7"/>
  <c r="L56" i="7"/>
  <c r="J57" i="7"/>
  <c r="K57" i="7"/>
  <c r="L57" i="7"/>
  <c r="J58" i="7"/>
  <c r="K58" i="7"/>
  <c r="L58" i="7"/>
  <c r="J59" i="7"/>
  <c r="K59" i="7"/>
  <c r="L59" i="7"/>
  <c r="J60" i="7"/>
  <c r="K60" i="7"/>
  <c r="L60" i="7"/>
  <c r="J61" i="7"/>
  <c r="K61" i="7"/>
  <c r="L61" i="7"/>
  <c r="J62" i="7"/>
  <c r="K62" i="7"/>
  <c r="L62" i="7"/>
  <c r="J63" i="7"/>
  <c r="K63" i="7"/>
  <c r="L63" i="7"/>
  <c r="J64" i="7"/>
  <c r="K64" i="7"/>
  <c r="L64" i="7"/>
  <c r="J65" i="7"/>
  <c r="K65" i="7"/>
  <c r="L65" i="7"/>
  <c r="K66" i="7"/>
  <c r="L66" i="7"/>
  <c r="J66" i="7"/>
  <c r="J67" i="7"/>
  <c r="J68" i="7"/>
  <c r="J69" i="7"/>
  <c r="J70" i="7"/>
  <c r="N4" i="26" l="1"/>
  <c r="R513" i="1"/>
  <c r="R512" i="1"/>
  <c r="M103" i="7"/>
  <c r="M102" i="7"/>
  <c r="M101" i="7"/>
  <c r="M57" i="7"/>
  <c r="M55" i="7"/>
  <c r="M59" i="7"/>
  <c r="M63" i="7"/>
  <c r="M61" i="7"/>
  <c r="M66" i="7"/>
  <c r="M65" i="7"/>
  <c r="M54" i="7"/>
  <c r="M62" i="7"/>
  <c r="M64" i="7"/>
  <c r="M56" i="7"/>
  <c r="M60" i="7"/>
  <c r="M58" i="7"/>
  <c r="D26" i="12" l="1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J147" i="7"/>
  <c r="K147" i="7"/>
  <c r="L147" i="7"/>
  <c r="J5" i="7"/>
  <c r="K5" i="7"/>
  <c r="L5" i="7"/>
  <c r="J6" i="7"/>
  <c r="K6" i="7"/>
  <c r="L6" i="7"/>
  <c r="J7" i="7"/>
  <c r="K7" i="7"/>
  <c r="L7" i="7"/>
  <c r="J8" i="7"/>
  <c r="K8" i="7"/>
  <c r="L8" i="7"/>
  <c r="J9" i="7"/>
  <c r="K9" i="7"/>
  <c r="L9" i="7"/>
  <c r="J10" i="7"/>
  <c r="K10" i="7"/>
  <c r="L10" i="7"/>
  <c r="J11" i="7"/>
  <c r="K11" i="7"/>
  <c r="L11" i="7"/>
  <c r="J12" i="7"/>
  <c r="K12" i="7"/>
  <c r="L12" i="7"/>
  <c r="J13" i="7"/>
  <c r="K13" i="7"/>
  <c r="L13" i="7"/>
  <c r="J14" i="7"/>
  <c r="K14" i="7"/>
  <c r="L14" i="7"/>
  <c r="J15" i="7"/>
  <c r="K15" i="7"/>
  <c r="L15" i="7"/>
  <c r="J16" i="7"/>
  <c r="K16" i="7"/>
  <c r="L16" i="7"/>
  <c r="J17" i="7"/>
  <c r="K17" i="7"/>
  <c r="L17" i="7"/>
  <c r="J18" i="7"/>
  <c r="K18" i="7"/>
  <c r="L18" i="7"/>
  <c r="J19" i="7"/>
  <c r="K19" i="7"/>
  <c r="L19" i="7"/>
  <c r="J20" i="7"/>
  <c r="K20" i="7"/>
  <c r="L20" i="7"/>
  <c r="J21" i="7"/>
  <c r="K21" i="7"/>
  <c r="L21" i="7"/>
  <c r="J22" i="7"/>
  <c r="K22" i="7"/>
  <c r="L22" i="7"/>
  <c r="J23" i="7"/>
  <c r="K23" i="7"/>
  <c r="L23" i="7"/>
  <c r="J24" i="7"/>
  <c r="K24" i="7"/>
  <c r="L24" i="7"/>
  <c r="J25" i="7"/>
  <c r="K25" i="7"/>
  <c r="L25" i="7"/>
  <c r="J26" i="7"/>
  <c r="K26" i="7"/>
  <c r="L26" i="7"/>
  <c r="J27" i="7"/>
  <c r="K27" i="7"/>
  <c r="L27" i="7"/>
  <c r="J28" i="7"/>
  <c r="K28" i="7"/>
  <c r="L28" i="7"/>
  <c r="J29" i="7"/>
  <c r="K29" i="7"/>
  <c r="L29" i="7"/>
  <c r="J30" i="7"/>
  <c r="K30" i="7"/>
  <c r="L30" i="7"/>
  <c r="J31" i="7"/>
  <c r="K31" i="7"/>
  <c r="L31" i="7"/>
  <c r="J32" i="7"/>
  <c r="K32" i="7"/>
  <c r="L32" i="7"/>
  <c r="J33" i="7"/>
  <c r="K33" i="7"/>
  <c r="L33" i="7"/>
  <c r="J34" i="7"/>
  <c r="K34" i="7"/>
  <c r="L34" i="7"/>
  <c r="J35" i="7"/>
  <c r="K35" i="7"/>
  <c r="L35" i="7"/>
  <c r="J36" i="7"/>
  <c r="K36" i="7"/>
  <c r="L36" i="7"/>
  <c r="J37" i="7"/>
  <c r="K37" i="7"/>
  <c r="L37" i="7"/>
  <c r="J38" i="7"/>
  <c r="K38" i="7"/>
  <c r="L38" i="7"/>
  <c r="J39" i="7"/>
  <c r="K39" i="7"/>
  <c r="L39" i="7"/>
  <c r="J40" i="7"/>
  <c r="K40" i="7"/>
  <c r="L40" i="7"/>
  <c r="J41" i="7"/>
  <c r="K41" i="7"/>
  <c r="L41" i="7"/>
  <c r="J42" i="7"/>
  <c r="K42" i="7"/>
  <c r="L42" i="7"/>
  <c r="J43" i="7"/>
  <c r="K43" i="7"/>
  <c r="L43" i="7"/>
  <c r="J44" i="7"/>
  <c r="K44" i="7"/>
  <c r="L44" i="7"/>
  <c r="J45" i="7"/>
  <c r="K45" i="7"/>
  <c r="L45" i="7"/>
  <c r="J46" i="7"/>
  <c r="K46" i="7"/>
  <c r="L46" i="7"/>
  <c r="J47" i="7"/>
  <c r="K47" i="7"/>
  <c r="L47" i="7"/>
  <c r="J48" i="7"/>
  <c r="K48" i="7"/>
  <c r="L48" i="7"/>
  <c r="J49" i="7"/>
  <c r="K49" i="7"/>
  <c r="L49" i="7"/>
  <c r="J50" i="7"/>
  <c r="K50" i="7"/>
  <c r="L50" i="7"/>
  <c r="J51" i="7"/>
  <c r="K51" i="7"/>
  <c r="L51" i="7"/>
  <c r="J52" i="7"/>
  <c r="K52" i="7"/>
  <c r="L52" i="7"/>
  <c r="J53" i="7"/>
  <c r="K53" i="7"/>
  <c r="L53" i="7"/>
  <c r="K67" i="7"/>
  <c r="L67" i="7"/>
  <c r="K68" i="7"/>
  <c r="L68" i="7"/>
  <c r="K69" i="7"/>
  <c r="L69" i="7"/>
  <c r="K70" i="7"/>
  <c r="L70" i="7"/>
  <c r="J71" i="7"/>
  <c r="K71" i="7"/>
  <c r="L71" i="7"/>
  <c r="J72" i="7"/>
  <c r="K72" i="7"/>
  <c r="L72" i="7"/>
  <c r="J73" i="7"/>
  <c r="K73" i="7"/>
  <c r="L73" i="7"/>
  <c r="J74" i="7"/>
  <c r="K74" i="7"/>
  <c r="L74" i="7"/>
  <c r="J75" i="7"/>
  <c r="K75" i="7"/>
  <c r="L75" i="7"/>
  <c r="J76" i="7"/>
  <c r="K76" i="7"/>
  <c r="L76" i="7"/>
  <c r="J77" i="7"/>
  <c r="K77" i="7"/>
  <c r="L77" i="7"/>
  <c r="J78" i="7"/>
  <c r="K78" i="7"/>
  <c r="L78" i="7"/>
  <c r="J79" i="7"/>
  <c r="K79" i="7"/>
  <c r="L79" i="7"/>
  <c r="J80" i="7"/>
  <c r="K80" i="7"/>
  <c r="L80" i="7"/>
  <c r="J81" i="7"/>
  <c r="K81" i="7"/>
  <c r="L81" i="7"/>
  <c r="J82" i="7"/>
  <c r="K82" i="7"/>
  <c r="L82" i="7"/>
  <c r="J83" i="7"/>
  <c r="K83" i="7"/>
  <c r="L83" i="7"/>
  <c r="J84" i="7"/>
  <c r="K84" i="7"/>
  <c r="L84" i="7"/>
  <c r="J85" i="7"/>
  <c r="K85" i="7"/>
  <c r="L85" i="7"/>
  <c r="J86" i="7"/>
  <c r="K86" i="7"/>
  <c r="L86" i="7"/>
  <c r="J87" i="7"/>
  <c r="K87" i="7"/>
  <c r="L87" i="7"/>
  <c r="J88" i="7"/>
  <c r="K88" i="7"/>
  <c r="L88" i="7"/>
  <c r="J89" i="7"/>
  <c r="K89" i="7"/>
  <c r="L89" i="7"/>
  <c r="J90" i="7"/>
  <c r="K90" i="7"/>
  <c r="L90" i="7"/>
  <c r="J91" i="7"/>
  <c r="K91" i="7"/>
  <c r="L91" i="7"/>
  <c r="J92" i="7"/>
  <c r="K92" i="7"/>
  <c r="L92" i="7"/>
  <c r="J93" i="7"/>
  <c r="K93" i="7"/>
  <c r="L93" i="7"/>
  <c r="J94" i="7"/>
  <c r="K94" i="7"/>
  <c r="L94" i="7"/>
  <c r="J95" i="7"/>
  <c r="K95" i="7"/>
  <c r="L95" i="7"/>
  <c r="J96" i="7"/>
  <c r="K96" i="7"/>
  <c r="L96" i="7"/>
  <c r="J97" i="7"/>
  <c r="K97" i="7"/>
  <c r="L97" i="7"/>
  <c r="J98" i="7"/>
  <c r="K98" i="7"/>
  <c r="L98" i="7"/>
  <c r="J106" i="7"/>
  <c r="K106" i="7"/>
  <c r="L106" i="7"/>
  <c r="J107" i="7"/>
  <c r="K107" i="7"/>
  <c r="L107" i="7"/>
  <c r="J108" i="7"/>
  <c r="K108" i="7"/>
  <c r="L108" i="7"/>
  <c r="J109" i="7"/>
  <c r="K109" i="7"/>
  <c r="L109" i="7"/>
  <c r="J110" i="7"/>
  <c r="K110" i="7"/>
  <c r="L110" i="7"/>
  <c r="J111" i="7"/>
  <c r="K111" i="7"/>
  <c r="L111" i="7"/>
  <c r="J112" i="7"/>
  <c r="K112" i="7"/>
  <c r="L112" i="7"/>
  <c r="J113" i="7"/>
  <c r="K113" i="7"/>
  <c r="L113" i="7"/>
  <c r="J114" i="7"/>
  <c r="K114" i="7"/>
  <c r="L114" i="7"/>
  <c r="J115" i="7"/>
  <c r="K115" i="7"/>
  <c r="L115" i="7"/>
  <c r="J116" i="7"/>
  <c r="K116" i="7"/>
  <c r="L116" i="7"/>
  <c r="J117" i="7"/>
  <c r="K117" i="7"/>
  <c r="L117" i="7"/>
  <c r="J118" i="7"/>
  <c r="K118" i="7"/>
  <c r="L118" i="7"/>
  <c r="J119" i="7"/>
  <c r="K119" i="7"/>
  <c r="L119" i="7"/>
  <c r="J120" i="7"/>
  <c r="K120" i="7"/>
  <c r="L120" i="7"/>
  <c r="J121" i="7"/>
  <c r="K121" i="7"/>
  <c r="L121" i="7"/>
  <c r="J122" i="7"/>
  <c r="K122" i="7"/>
  <c r="L122" i="7"/>
  <c r="J123" i="7"/>
  <c r="K123" i="7"/>
  <c r="L123" i="7"/>
  <c r="J124" i="7"/>
  <c r="K124" i="7"/>
  <c r="L124" i="7"/>
  <c r="J125" i="7"/>
  <c r="K125" i="7"/>
  <c r="L125" i="7"/>
  <c r="J126" i="7"/>
  <c r="K126" i="7"/>
  <c r="L126" i="7"/>
  <c r="J127" i="7"/>
  <c r="K127" i="7"/>
  <c r="L127" i="7"/>
  <c r="J128" i="7"/>
  <c r="K128" i="7"/>
  <c r="L128" i="7"/>
  <c r="J129" i="7"/>
  <c r="K129" i="7"/>
  <c r="L129" i="7"/>
  <c r="J130" i="7"/>
  <c r="K130" i="7"/>
  <c r="L130" i="7"/>
  <c r="J131" i="7"/>
  <c r="K131" i="7"/>
  <c r="L131" i="7"/>
  <c r="J132" i="7"/>
  <c r="K132" i="7"/>
  <c r="L132" i="7"/>
  <c r="J133" i="7"/>
  <c r="K133" i="7"/>
  <c r="L133" i="7"/>
  <c r="J134" i="7"/>
  <c r="K134" i="7"/>
  <c r="L134" i="7"/>
  <c r="J135" i="7"/>
  <c r="K135" i="7"/>
  <c r="L135" i="7"/>
  <c r="J136" i="7"/>
  <c r="K136" i="7"/>
  <c r="L136" i="7"/>
  <c r="J137" i="7"/>
  <c r="K137" i="7"/>
  <c r="L137" i="7"/>
  <c r="J138" i="7"/>
  <c r="K138" i="7"/>
  <c r="L138" i="7"/>
  <c r="J139" i="7"/>
  <c r="K139" i="7"/>
  <c r="L139" i="7"/>
  <c r="J140" i="7"/>
  <c r="K140" i="7"/>
  <c r="L140" i="7"/>
  <c r="J141" i="7"/>
  <c r="K141" i="7"/>
  <c r="L141" i="7"/>
  <c r="J142" i="7"/>
  <c r="K142" i="7"/>
  <c r="L142" i="7"/>
  <c r="J143" i="7"/>
  <c r="K143" i="7"/>
  <c r="L143" i="7"/>
  <c r="J144" i="7"/>
  <c r="K144" i="7"/>
  <c r="L144" i="7"/>
  <c r="J145" i="7"/>
  <c r="K145" i="7"/>
  <c r="L145" i="7"/>
  <c r="J146" i="7"/>
  <c r="K146" i="7"/>
  <c r="L146" i="7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2" i="12"/>
  <c r="B30" i="12"/>
  <c r="B27" i="12"/>
  <c r="B59" i="12"/>
  <c r="B29" i="12"/>
  <c r="B39" i="12"/>
  <c r="B41" i="12"/>
  <c r="B16" i="12"/>
  <c r="B3" i="12"/>
  <c r="B44" i="12"/>
  <c r="B12" i="12"/>
  <c r="B48" i="12"/>
  <c r="B51" i="12"/>
  <c r="B17" i="12"/>
  <c r="B52" i="12"/>
  <c r="B8" i="12"/>
  <c r="B58" i="12"/>
  <c r="B15" i="12"/>
  <c r="B49" i="12"/>
  <c r="B25" i="12"/>
  <c r="B24" i="12"/>
  <c r="B40" i="12"/>
  <c r="B57" i="12"/>
  <c r="B32" i="12"/>
  <c r="B34" i="12"/>
  <c r="B46" i="12"/>
  <c r="B56" i="12"/>
  <c r="B4" i="12"/>
  <c r="B18" i="12"/>
  <c r="B47" i="12"/>
  <c r="B54" i="12"/>
  <c r="B5" i="12"/>
  <c r="B55" i="12"/>
  <c r="B13" i="12"/>
  <c r="B38" i="12"/>
  <c r="B7" i="12"/>
  <c r="B50" i="12"/>
  <c r="B53" i="12"/>
  <c r="B21" i="12"/>
  <c r="B22" i="12"/>
  <c r="B43" i="12"/>
  <c r="B26" i="12"/>
  <c r="B36" i="12"/>
  <c r="B28" i="12"/>
  <c r="B10" i="12"/>
  <c r="B11" i="12"/>
  <c r="B9" i="12"/>
  <c r="B14" i="12"/>
  <c r="B2" i="12"/>
  <c r="B31" i="12"/>
  <c r="B42" i="12"/>
  <c r="B45" i="12"/>
  <c r="B20" i="12"/>
  <c r="B23" i="12"/>
  <c r="B37" i="12"/>
  <c r="B33" i="12"/>
  <c r="B35" i="12"/>
  <c r="B19" i="12"/>
  <c r="B6" i="12"/>
  <c r="M91" i="7" l="1"/>
  <c r="M8" i="7"/>
  <c r="M84" i="7"/>
  <c r="M76" i="7"/>
  <c r="M88" i="7"/>
  <c r="M113" i="7"/>
  <c r="M44" i="7"/>
  <c r="M16" i="7"/>
  <c r="M6" i="7"/>
  <c r="M139" i="7"/>
  <c r="M131" i="7"/>
  <c r="M123" i="7"/>
  <c r="M49" i="7"/>
  <c r="M24" i="7"/>
  <c r="M133" i="7"/>
  <c r="M18" i="7"/>
  <c r="M10" i="7"/>
  <c r="M5" i="7"/>
  <c r="M36" i="7"/>
  <c r="M147" i="7"/>
  <c r="M40" i="7"/>
  <c r="M78" i="7"/>
  <c r="M46" i="7"/>
  <c r="M80" i="7"/>
  <c r="M70" i="7"/>
  <c r="M34" i="7"/>
  <c r="M68" i="7"/>
  <c r="M118" i="7"/>
  <c r="M110" i="7"/>
  <c r="M107" i="7"/>
  <c r="M28" i="7"/>
  <c r="M143" i="7"/>
  <c r="M115" i="7"/>
  <c r="M141" i="7"/>
  <c r="M38" i="7"/>
  <c r="M32" i="7"/>
  <c r="M125" i="7"/>
  <c r="M97" i="7"/>
  <c r="M30" i="7"/>
  <c r="M22" i="7"/>
  <c r="M12" i="7"/>
  <c r="M145" i="7"/>
  <c r="M135" i="7"/>
  <c r="M127" i="7"/>
  <c r="M117" i="7"/>
  <c r="M94" i="7"/>
  <c r="M89" i="7"/>
  <c r="M72" i="7"/>
  <c r="M48" i="7"/>
  <c r="M27" i="7"/>
  <c r="M109" i="7"/>
  <c r="M87" i="7"/>
  <c r="M82" i="7"/>
  <c r="M42" i="7"/>
  <c r="M19" i="7"/>
  <c r="M14" i="7"/>
  <c r="M35" i="7"/>
  <c r="M142" i="7"/>
  <c r="M137" i="7"/>
  <c r="M119" i="7"/>
  <c r="M111" i="7"/>
  <c r="M79" i="7"/>
  <c r="M74" i="7"/>
  <c r="M50" i="7"/>
  <c r="M11" i="7"/>
  <c r="M129" i="7"/>
  <c r="M93" i="7"/>
  <c r="M71" i="7"/>
  <c r="M26" i="7"/>
  <c r="M21" i="7"/>
  <c r="M126" i="7"/>
  <c r="M121" i="7"/>
  <c r="M95" i="7"/>
  <c r="M86" i="7"/>
  <c r="M52" i="7"/>
  <c r="M20" i="7"/>
  <c r="M146" i="7"/>
  <c r="M130" i="7"/>
  <c r="M114" i="7"/>
  <c r="M98" i="7"/>
  <c r="M83" i="7"/>
  <c r="M67" i="7"/>
  <c r="M45" i="7"/>
  <c r="M132" i="7"/>
  <c r="M116" i="7"/>
  <c r="M85" i="7"/>
  <c r="M69" i="7"/>
  <c r="M47" i="7"/>
  <c r="M134" i="7"/>
  <c r="M73" i="7"/>
  <c r="M51" i="7"/>
  <c r="M37" i="7"/>
  <c r="M120" i="7"/>
  <c r="M138" i="7"/>
  <c r="M122" i="7"/>
  <c r="M106" i="7"/>
  <c r="M90" i="7"/>
  <c r="M75" i="7"/>
  <c r="M53" i="7"/>
  <c r="M39" i="7"/>
  <c r="M136" i="7"/>
  <c r="M140" i="7"/>
  <c r="M124" i="7"/>
  <c r="M108" i="7"/>
  <c r="M92" i="7"/>
  <c r="M77" i="7"/>
  <c r="M41" i="7"/>
  <c r="M144" i="7"/>
  <c r="M128" i="7"/>
  <c r="M112" i="7"/>
  <c r="M96" i="7"/>
  <c r="M81" i="7"/>
  <c r="M43" i="7"/>
  <c r="M23" i="7"/>
  <c r="M7" i="7"/>
  <c r="M25" i="7"/>
  <c r="M9" i="7"/>
  <c r="M29" i="7"/>
  <c r="M31" i="7"/>
  <c r="M15" i="7"/>
  <c r="M13" i="7"/>
  <c r="M33" i="7"/>
  <c r="M17" i="7"/>
  <c r="E57" i="12"/>
  <c r="E49" i="12"/>
  <c r="E41" i="12"/>
  <c r="E33" i="12"/>
  <c r="E25" i="12"/>
  <c r="E17" i="12"/>
  <c r="E9" i="12"/>
  <c r="E30" i="12"/>
  <c r="E22" i="12"/>
  <c r="E14" i="12"/>
  <c r="E6" i="12"/>
  <c r="E53" i="12"/>
  <c r="E45" i="12"/>
  <c r="E37" i="12"/>
  <c r="E29" i="12"/>
  <c r="E21" i="12"/>
  <c r="E13" i="12"/>
  <c r="E5" i="12"/>
  <c r="E8" i="12"/>
  <c r="E52" i="12"/>
  <c r="E44" i="12"/>
  <c r="E36" i="12"/>
  <c r="E28" i="12"/>
  <c r="E20" i="12"/>
  <c r="E12" i="12"/>
  <c r="E4" i="12"/>
  <c r="E54" i="12"/>
  <c r="E46" i="12"/>
  <c r="E38" i="12"/>
  <c r="E56" i="12"/>
  <c r="E48" i="12"/>
  <c r="E40" i="12"/>
  <c r="E32" i="12"/>
  <c r="E24" i="12"/>
  <c r="E16" i="12"/>
  <c r="E2" i="12"/>
  <c r="E59" i="12"/>
  <c r="E51" i="12"/>
  <c r="E43" i="12"/>
  <c r="E35" i="12"/>
  <c r="E27" i="12"/>
  <c r="E19" i="12"/>
  <c r="E11" i="12"/>
  <c r="E3" i="12"/>
  <c r="E58" i="12"/>
  <c r="E50" i="12"/>
  <c r="E42" i="12"/>
  <c r="E34" i="12"/>
  <c r="E26" i="12"/>
  <c r="E18" i="12"/>
  <c r="E10" i="12"/>
  <c r="E55" i="12"/>
  <c r="E47" i="12"/>
  <c r="E39" i="12"/>
  <c r="E31" i="12"/>
  <c r="E23" i="12"/>
  <c r="E15" i="12"/>
  <c r="E7" i="12"/>
  <c r="M5" i="26" l="1"/>
  <c r="M6" i="26"/>
  <c r="M7" i="26"/>
  <c r="M8" i="26"/>
  <c r="M9" i="26"/>
  <c r="M10" i="26"/>
  <c r="M11" i="26"/>
  <c r="M12" i="26"/>
  <c r="M13" i="26"/>
  <c r="M14" i="26"/>
  <c r="L5" i="26"/>
  <c r="L6" i="26"/>
  <c r="L7" i="26"/>
  <c r="L8" i="26"/>
  <c r="L9" i="26"/>
  <c r="L10" i="26"/>
  <c r="L11" i="26"/>
  <c r="L12" i="26"/>
  <c r="L13" i="26"/>
  <c r="L14" i="26"/>
  <c r="M3" i="26"/>
  <c r="L3" i="26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1" i="25" l="1"/>
  <c r="N14" i="26"/>
  <c r="N13" i="26"/>
  <c r="N12" i="26"/>
  <c r="N11" i="26"/>
  <c r="N7" i="26"/>
  <c r="N5" i="26"/>
  <c r="N3" i="26"/>
  <c r="N1" i="26" s="1"/>
  <c r="N10" i="26"/>
  <c r="N6" i="26"/>
  <c r="N9" i="26"/>
  <c r="N8" i="26"/>
  <c r="F35" i="15"/>
  <c r="F61" i="15"/>
  <c r="F34" i="15"/>
  <c r="F45" i="15"/>
  <c r="F23" i="15"/>
  <c r="F8" i="15"/>
  <c r="F49" i="15"/>
  <c r="F20" i="15"/>
  <c r="F52" i="15"/>
  <c r="F24" i="15"/>
  <c r="F55" i="15"/>
  <c r="F13" i="15"/>
  <c r="F60" i="15"/>
  <c r="F53" i="15"/>
  <c r="F31" i="15"/>
  <c r="F30" i="15"/>
  <c r="F46" i="15"/>
  <c r="F59" i="15"/>
  <c r="F37" i="15"/>
  <c r="F39" i="15"/>
  <c r="F42" i="15"/>
  <c r="F58" i="15"/>
  <c r="F17" i="15"/>
  <c r="F9" i="15"/>
  <c r="F25" i="15"/>
  <c r="F51" i="15"/>
  <c r="F10" i="15"/>
  <c r="F57" i="15"/>
  <c r="F21" i="15"/>
  <c r="F44" i="15"/>
  <c r="F14" i="15"/>
  <c r="F12" i="15"/>
  <c r="F54" i="15"/>
  <c r="F56" i="15"/>
  <c r="F28" i="15"/>
  <c r="F48" i="15"/>
  <c r="F32" i="15"/>
  <c r="F41" i="15"/>
  <c r="F33" i="15"/>
  <c r="F16" i="15"/>
  <c r="F19" i="15"/>
  <c r="F15" i="15"/>
  <c r="F18" i="15"/>
  <c r="F22" i="15"/>
  <c r="F7" i="15"/>
  <c r="F36" i="15"/>
  <c r="F47" i="15"/>
  <c r="F27" i="15"/>
  <c r="F29" i="15"/>
  <c r="F50" i="15"/>
  <c r="F43" i="15"/>
  <c r="F38" i="15"/>
  <c r="F40" i="15"/>
  <c r="F26" i="15"/>
  <c r="F11" i="15"/>
  <c r="D35" i="15"/>
  <c r="D61" i="15"/>
  <c r="D34" i="15"/>
  <c r="D45" i="15"/>
  <c r="D23" i="15"/>
  <c r="D8" i="15"/>
  <c r="D49" i="15"/>
  <c r="D20" i="15"/>
  <c r="D52" i="15"/>
  <c r="D24" i="15"/>
  <c r="D55" i="15"/>
  <c r="D13" i="15"/>
  <c r="D60" i="15"/>
  <c r="D53" i="15"/>
  <c r="D31" i="15"/>
  <c r="D30" i="15"/>
  <c r="D46" i="15"/>
  <c r="D59" i="15"/>
  <c r="D37" i="15"/>
  <c r="D39" i="15"/>
  <c r="D42" i="15"/>
  <c r="D58" i="15"/>
  <c r="D17" i="15"/>
  <c r="D9" i="15"/>
  <c r="D25" i="15"/>
  <c r="D51" i="15"/>
  <c r="D10" i="15"/>
  <c r="D57" i="15"/>
  <c r="D21" i="15"/>
  <c r="D44" i="15"/>
  <c r="D14" i="15"/>
  <c r="D12" i="15"/>
  <c r="D54" i="15"/>
  <c r="D56" i="15"/>
  <c r="D28" i="15"/>
  <c r="D48" i="15"/>
  <c r="D32" i="15"/>
  <c r="D41" i="15"/>
  <c r="D33" i="15"/>
  <c r="D16" i="15"/>
  <c r="D19" i="15"/>
  <c r="D15" i="15"/>
  <c r="D18" i="15"/>
  <c r="D22" i="15"/>
  <c r="D7" i="15"/>
  <c r="D36" i="15"/>
  <c r="D47" i="15"/>
  <c r="D27" i="15"/>
  <c r="D29" i="15"/>
  <c r="D50" i="15"/>
  <c r="D43" i="15"/>
  <c r="D38" i="15"/>
  <c r="D40" i="15"/>
  <c r="D26" i="15"/>
  <c r="D11" i="15"/>
  <c r="L3" i="8" l="1"/>
  <c r="M3" i="8"/>
  <c r="L4" i="8"/>
  <c r="M4" i="8"/>
  <c r="L5" i="8"/>
  <c r="M5" i="8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L16" i="8"/>
  <c r="M16" i="8"/>
  <c r="L17" i="8"/>
  <c r="M17" i="8"/>
  <c r="L18" i="8"/>
  <c r="M18" i="8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3" i="3" l="1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M4" i="16" l="1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3" i="16"/>
  <c r="E35" i="15"/>
  <c r="E61" i="15"/>
  <c r="E34" i="15"/>
  <c r="E45" i="15"/>
  <c r="E23" i="15"/>
  <c r="E8" i="15"/>
  <c r="E49" i="15"/>
  <c r="E20" i="15"/>
  <c r="E52" i="15"/>
  <c r="E24" i="15"/>
  <c r="E55" i="15"/>
  <c r="E13" i="15"/>
  <c r="E60" i="15"/>
  <c r="E53" i="15"/>
  <c r="E31" i="15"/>
  <c r="E30" i="15"/>
  <c r="E46" i="15"/>
  <c r="E59" i="15"/>
  <c r="E37" i="15"/>
  <c r="E39" i="15"/>
  <c r="E42" i="15"/>
  <c r="E58" i="15"/>
  <c r="E17" i="15"/>
  <c r="E9" i="15"/>
  <c r="E25" i="15"/>
  <c r="E51" i="15"/>
  <c r="E10" i="15"/>
  <c r="E57" i="15"/>
  <c r="E21" i="15"/>
  <c r="E44" i="15"/>
  <c r="E14" i="15"/>
  <c r="E12" i="15"/>
  <c r="E54" i="15"/>
  <c r="E56" i="15"/>
  <c r="E28" i="15"/>
  <c r="E48" i="15"/>
  <c r="E32" i="15"/>
  <c r="E41" i="15"/>
  <c r="E33" i="15"/>
  <c r="E16" i="15"/>
  <c r="E19" i="15"/>
  <c r="E15" i="15"/>
  <c r="E18" i="15"/>
  <c r="E22" i="15"/>
  <c r="E7" i="15"/>
  <c r="E36" i="15"/>
  <c r="E47" i="15"/>
  <c r="E27" i="15"/>
  <c r="E29" i="15"/>
  <c r="E50" i="15"/>
  <c r="E43" i="15"/>
  <c r="E38" i="15"/>
  <c r="E40" i="15"/>
  <c r="E26" i="15"/>
  <c r="E11" i="15" l="1"/>
  <c r="G11" i="15"/>
  <c r="G17" i="15"/>
  <c r="H17" i="15" s="1"/>
  <c r="G18" i="15"/>
  <c r="H18" i="15" s="1"/>
  <c r="G55" i="15"/>
  <c r="H55" i="15" s="1"/>
  <c r="G10" i="15"/>
  <c r="H10" i="15" s="1"/>
  <c r="G33" i="15"/>
  <c r="H33" i="15" s="1"/>
  <c r="G20" i="15"/>
  <c r="H20" i="15" s="1"/>
  <c r="G43" i="15"/>
  <c r="H43" i="15" s="1"/>
  <c r="G28" i="15"/>
  <c r="H28" i="15" s="1"/>
  <c r="G37" i="15"/>
  <c r="H37" i="15" s="1"/>
  <c r="G45" i="15"/>
  <c r="H45" i="15" s="1"/>
  <c r="G47" i="15"/>
  <c r="H47" i="15" s="1"/>
  <c r="G14" i="15"/>
  <c r="H14" i="15" s="1"/>
  <c r="G31" i="15"/>
  <c r="H31" i="15" s="1"/>
  <c r="M1" i="16"/>
  <c r="G26" i="15"/>
  <c r="H26" i="15" s="1"/>
  <c r="G50" i="15"/>
  <c r="H50" i="15" s="1"/>
  <c r="G36" i="15"/>
  <c r="H36" i="15" s="1"/>
  <c r="G15" i="15"/>
  <c r="H15" i="15" s="1"/>
  <c r="G41" i="15"/>
  <c r="H41" i="15" s="1"/>
  <c r="G56" i="15"/>
  <c r="H56" i="15" s="1"/>
  <c r="G44" i="15"/>
  <c r="H44" i="15" s="1"/>
  <c r="G51" i="15"/>
  <c r="H51" i="15" s="1"/>
  <c r="G58" i="15"/>
  <c r="H58" i="15" s="1"/>
  <c r="G59" i="15"/>
  <c r="H59" i="15" s="1"/>
  <c r="G53" i="15"/>
  <c r="H53" i="15" s="1"/>
  <c r="G24" i="15"/>
  <c r="H24" i="15" s="1"/>
  <c r="G49" i="15"/>
  <c r="H49" i="15" s="1"/>
  <c r="G34" i="15"/>
  <c r="H34" i="15" s="1"/>
  <c r="G40" i="15"/>
  <c r="H40" i="15" s="1"/>
  <c r="G29" i="15"/>
  <c r="H29" i="15" s="1"/>
  <c r="G7" i="15"/>
  <c r="H7" i="15" s="1"/>
  <c r="G19" i="15"/>
  <c r="H19" i="15" s="1"/>
  <c r="G32" i="15"/>
  <c r="H32" i="15" s="1"/>
  <c r="G54" i="15"/>
  <c r="H54" i="15" s="1"/>
  <c r="G21" i="15"/>
  <c r="H21" i="15" s="1"/>
  <c r="G25" i="15"/>
  <c r="H25" i="15" s="1"/>
  <c r="G42" i="15"/>
  <c r="H42" i="15" s="1"/>
  <c r="G46" i="15"/>
  <c r="H46" i="15" s="1"/>
  <c r="G60" i="15"/>
  <c r="H60" i="15" s="1"/>
  <c r="G8" i="15"/>
  <c r="H8" i="15" s="1"/>
  <c r="G61" i="15"/>
  <c r="H61" i="15" s="1"/>
  <c r="G38" i="15"/>
  <c r="H38" i="15" s="1"/>
  <c r="G27" i="15"/>
  <c r="H27" i="15" s="1"/>
  <c r="G22" i="15"/>
  <c r="G16" i="15"/>
  <c r="H16" i="15" s="1"/>
  <c r="G48" i="15"/>
  <c r="H48" i="15" s="1"/>
  <c r="G12" i="15"/>
  <c r="H12" i="15" s="1"/>
  <c r="G57" i="15"/>
  <c r="H57" i="15" s="1"/>
  <c r="G9" i="15"/>
  <c r="H9" i="15" s="1"/>
  <c r="G39" i="15"/>
  <c r="H39" i="15" s="1"/>
  <c r="G30" i="15"/>
  <c r="H30" i="15" s="1"/>
  <c r="G13" i="15"/>
  <c r="H13" i="15" s="1"/>
  <c r="G52" i="15"/>
  <c r="H52" i="15" s="1"/>
  <c r="G23" i="15"/>
  <c r="H23" i="15" s="1"/>
  <c r="G35" i="15"/>
  <c r="H35" i="15" s="1"/>
  <c r="N3" i="8"/>
  <c r="N5" i="8"/>
  <c r="N8" i="8"/>
  <c r="H11" i="15" l="1"/>
  <c r="N9" i="8"/>
  <c r="N14" i="8"/>
  <c r="N17" i="8"/>
  <c r="N11" i="8"/>
  <c r="N24" i="8"/>
  <c r="N23" i="8"/>
  <c r="N16" i="8"/>
  <c r="N21" i="8"/>
  <c r="N18" i="8"/>
  <c r="N27" i="8"/>
  <c r="N20" i="8"/>
  <c r="N13" i="8"/>
  <c r="N10" i="8"/>
  <c r="N28" i="8"/>
  <c r="N19" i="8"/>
  <c r="N7" i="8"/>
  <c r="N6" i="8"/>
  <c r="N25" i="8"/>
  <c r="N12" i="8"/>
  <c r="N26" i="8"/>
  <c r="N22" i="8"/>
  <c r="N15" i="8"/>
  <c r="N4" i="8"/>
  <c r="H22" i="1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3" i="4"/>
  <c r="N6" i="3"/>
  <c r="N10" i="3"/>
  <c r="N14" i="3"/>
  <c r="N18" i="3"/>
  <c r="N22" i="3"/>
  <c r="N26" i="3"/>
  <c r="N30" i="3"/>
  <c r="N34" i="3"/>
  <c r="N38" i="3"/>
  <c r="N42" i="3"/>
  <c r="N46" i="3"/>
  <c r="N50" i="3"/>
  <c r="N54" i="3"/>
  <c r="N58" i="3"/>
  <c r="N62" i="3"/>
  <c r="N66" i="3"/>
  <c r="N70" i="3"/>
  <c r="N74" i="3"/>
  <c r="N78" i="3"/>
  <c r="N82" i="3"/>
  <c r="N86" i="3"/>
  <c r="N90" i="3"/>
  <c r="N94" i="3"/>
  <c r="N98" i="3"/>
  <c r="N102" i="3"/>
  <c r="N106" i="3"/>
  <c r="N108" i="3"/>
  <c r="N112" i="3"/>
  <c r="N116" i="3"/>
  <c r="N120" i="3"/>
  <c r="N124" i="3"/>
  <c r="N128" i="3"/>
  <c r="N132" i="3"/>
  <c r="N136" i="3"/>
  <c r="N140" i="3"/>
  <c r="N144" i="3"/>
  <c r="N148" i="3"/>
  <c r="N152" i="3"/>
  <c r="N156" i="3"/>
  <c r="N160" i="3"/>
  <c r="N164" i="3"/>
  <c r="N3" i="3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3" i="1"/>
  <c r="N1" i="8" l="1"/>
  <c r="R184" i="1"/>
  <c r="N115" i="3"/>
  <c r="N111" i="3"/>
  <c r="N107" i="3"/>
  <c r="N105" i="3"/>
  <c r="N101" i="3"/>
  <c r="N97" i="3"/>
  <c r="N93" i="3"/>
  <c r="N89" i="3"/>
  <c r="N85" i="3"/>
  <c r="N81" i="3"/>
  <c r="N77" i="3"/>
  <c r="N73" i="3"/>
  <c r="N69" i="3"/>
  <c r="N65" i="3"/>
  <c r="N61" i="3"/>
  <c r="N57" i="3"/>
  <c r="N53" i="3"/>
  <c r="N49" i="3"/>
  <c r="N45" i="3"/>
  <c r="N41" i="3"/>
  <c r="N37" i="3"/>
  <c r="N33" i="3"/>
  <c r="N29" i="3"/>
  <c r="N25" i="3"/>
  <c r="N21" i="3"/>
  <c r="N17" i="3"/>
  <c r="N13" i="3"/>
  <c r="N9" i="3"/>
  <c r="N5" i="3"/>
  <c r="N162" i="3"/>
  <c r="N154" i="3"/>
  <c r="N146" i="3"/>
  <c r="N138" i="3"/>
  <c r="N130" i="3"/>
  <c r="N122" i="3"/>
  <c r="N114" i="3"/>
  <c r="N100" i="3"/>
  <c r="N92" i="3"/>
  <c r="N84" i="3"/>
  <c r="N76" i="3"/>
  <c r="N68" i="3"/>
  <c r="N60" i="3"/>
  <c r="N52" i="3"/>
  <c r="N44" i="3"/>
  <c r="N36" i="3"/>
  <c r="N28" i="3"/>
  <c r="N20" i="3"/>
  <c r="N12" i="3"/>
  <c r="N4" i="3"/>
  <c r="N167" i="3"/>
  <c r="N163" i="3"/>
  <c r="N159" i="3"/>
  <c r="N155" i="3"/>
  <c r="N151" i="3"/>
  <c r="N147" i="3"/>
  <c r="N143" i="3"/>
  <c r="N139" i="3"/>
  <c r="N135" i="3"/>
  <c r="N131" i="3"/>
  <c r="N127" i="3"/>
  <c r="N123" i="3"/>
  <c r="N119" i="3"/>
  <c r="N166" i="3"/>
  <c r="N158" i="3"/>
  <c r="N150" i="3"/>
  <c r="N142" i="3"/>
  <c r="N134" i="3"/>
  <c r="N126" i="3"/>
  <c r="N118" i="3"/>
  <c r="N110" i="3"/>
  <c r="N104" i="3"/>
  <c r="N96" i="3"/>
  <c r="N88" i="3"/>
  <c r="N80" i="3"/>
  <c r="N72" i="3"/>
  <c r="N64" i="3"/>
  <c r="N56" i="3"/>
  <c r="N48" i="3"/>
  <c r="N40" i="3"/>
  <c r="N32" i="3"/>
  <c r="N24" i="3"/>
  <c r="N16" i="3"/>
  <c r="N8" i="3"/>
  <c r="N165" i="3"/>
  <c r="N161" i="3"/>
  <c r="N157" i="3"/>
  <c r="N153" i="3"/>
  <c r="N149" i="3"/>
  <c r="N145" i="3"/>
  <c r="N141" i="3"/>
  <c r="N137" i="3"/>
  <c r="N133" i="3"/>
  <c r="N129" i="3"/>
  <c r="N125" i="3"/>
  <c r="N121" i="3"/>
  <c r="N117" i="3"/>
  <c r="N113" i="3"/>
  <c r="N109" i="3"/>
  <c r="N103" i="3"/>
  <c r="N99" i="3"/>
  <c r="N95" i="3"/>
  <c r="N91" i="3"/>
  <c r="N87" i="3"/>
  <c r="N83" i="3"/>
  <c r="N79" i="3"/>
  <c r="N75" i="3"/>
  <c r="N71" i="3"/>
  <c r="N67" i="3"/>
  <c r="N63" i="3"/>
  <c r="N59" i="3"/>
  <c r="N55" i="3"/>
  <c r="N51" i="3"/>
  <c r="N47" i="3"/>
  <c r="N43" i="3"/>
  <c r="N39" i="3"/>
  <c r="N35" i="3"/>
  <c r="N31" i="3"/>
  <c r="N27" i="3"/>
  <c r="N23" i="3"/>
  <c r="N19" i="3"/>
  <c r="N15" i="3"/>
  <c r="N11" i="3"/>
  <c r="N7" i="3"/>
  <c r="M1" i="2"/>
  <c r="R347" i="1"/>
  <c r="R330" i="1"/>
  <c r="R318" i="1"/>
  <c r="R314" i="1"/>
  <c r="R298" i="1"/>
  <c r="R286" i="1"/>
  <c r="R282" i="1"/>
  <c r="R266" i="1"/>
  <c r="R254" i="1"/>
  <c r="R250" i="1"/>
  <c r="R234" i="1"/>
  <c r="R222" i="1"/>
  <c r="R206" i="1"/>
  <c r="R202" i="1"/>
  <c r="R190" i="1"/>
  <c r="R174" i="1"/>
  <c r="R170" i="1"/>
  <c r="R158" i="1"/>
  <c r="R142" i="1"/>
  <c r="R138" i="1"/>
  <c r="R126" i="1"/>
  <c r="R110" i="1"/>
  <c r="R106" i="1"/>
  <c r="R94" i="1"/>
  <c r="R78" i="1"/>
  <c r="R74" i="1"/>
  <c r="R62" i="1"/>
  <c r="R46" i="1"/>
  <c r="R42" i="1"/>
  <c r="R30" i="1"/>
  <c r="R14" i="1"/>
  <c r="R10" i="1"/>
  <c r="R504" i="1"/>
  <c r="R496" i="1"/>
  <c r="R488" i="1"/>
  <c r="R481" i="1"/>
  <c r="R473" i="1"/>
  <c r="R465" i="1"/>
  <c r="R457" i="1"/>
  <c r="R449" i="1"/>
  <c r="R441" i="1"/>
  <c r="R433" i="1"/>
  <c r="R425" i="1"/>
  <c r="R417" i="1"/>
  <c r="R409" i="1"/>
  <c r="R401" i="1"/>
  <c r="R393" i="1"/>
  <c r="R385" i="1"/>
  <c r="R377" i="1"/>
  <c r="R369" i="1"/>
  <c r="R361" i="1"/>
  <c r="R353" i="1"/>
  <c r="R345" i="1"/>
  <c r="R511" i="1"/>
  <c r="R507" i="1"/>
  <c r="R503" i="1"/>
  <c r="R499" i="1"/>
  <c r="R495" i="1"/>
  <c r="R491" i="1"/>
  <c r="R487" i="1"/>
  <c r="R484" i="1"/>
  <c r="R480" i="1"/>
  <c r="R476" i="1"/>
  <c r="R472" i="1"/>
  <c r="R468" i="1"/>
  <c r="R464" i="1"/>
  <c r="R460" i="1"/>
  <c r="R456" i="1"/>
  <c r="R452" i="1"/>
  <c r="R448" i="1"/>
  <c r="R444" i="1"/>
  <c r="R440" i="1"/>
  <c r="R436" i="1"/>
  <c r="R432" i="1"/>
  <c r="R428" i="1"/>
  <c r="R424" i="1"/>
  <c r="R420" i="1"/>
  <c r="R416" i="1"/>
  <c r="R412" i="1"/>
  <c r="R408" i="1"/>
  <c r="R404" i="1"/>
  <c r="R400" i="1"/>
  <c r="R396" i="1"/>
  <c r="R392" i="1"/>
  <c r="R388" i="1"/>
  <c r="R384" i="1"/>
  <c r="R380" i="1"/>
  <c r="R376" i="1"/>
  <c r="R372" i="1"/>
  <c r="R368" i="1"/>
  <c r="R364" i="1"/>
  <c r="R360" i="1"/>
  <c r="R356" i="1"/>
  <c r="R352" i="1"/>
  <c r="R348" i="1"/>
  <c r="R344" i="1"/>
  <c r="R340" i="1"/>
  <c r="R336" i="1"/>
  <c r="R328" i="1"/>
  <c r="R324" i="1"/>
  <c r="R320" i="1"/>
  <c r="R312" i="1"/>
  <c r="R308" i="1"/>
  <c r="R304" i="1"/>
  <c r="R296" i="1"/>
  <c r="R292" i="1"/>
  <c r="R288" i="1"/>
  <c r="R280" i="1"/>
  <c r="R276" i="1"/>
  <c r="R272" i="1"/>
  <c r="R264" i="1"/>
  <c r="R260" i="1"/>
  <c r="R256" i="1"/>
  <c r="R248" i="1"/>
  <c r="R244" i="1"/>
  <c r="R240" i="1"/>
  <c r="R236" i="1"/>
  <c r="R232" i="1"/>
  <c r="R228" i="1"/>
  <c r="R224" i="1"/>
  <c r="R220" i="1"/>
  <c r="R216" i="1"/>
  <c r="R212" i="1"/>
  <c r="R208" i="1"/>
  <c r="R204" i="1"/>
  <c r="R200" i="1"/>
  <c r="R196" i="1"/>
  <c r="R192" i="1"/>
  <c r="R188" i="1"/>
  <c r="R180" i="1"/>
  <c r="R176" i="1"/>
  <c r="R172" i="1"/>
  <c r="R168" i="1"/>
  <c r="R164" i="1"/>
  <c r="R160" i="1"/>
  <c r="R156" i="1"/>
  <c r="R152" i="1"/>
  <c r="R148" i="1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92" i="1"/>
  <c r="R88" i="1"/>
  <c r="R84" i="1"/>
  <c r="R80" i="1"/>
  <c r="R76" i="1"/>
  <c r="R72" i="1"/>
  <c r="R68" i="1"/>
  <c r="R64" i="1"/>
  <c r="R60" i="1"/>
  <c r="R56" i="1"/>
  <c r="R52" i="1"/>
  <c r="R48" i="1"/>
  <c r="R44" i="1"/>
  <c r="R40" i="1"/>
  <c r="R36" i="1"/>
  <c r="R32" i="1"/>
  <c r="R28" i="1"/>
  <c r="R24" i="1"/>
  <c r="R20" i="1"/>
  <c r="R16" i="1"/>
  <c r="R12" i="1"/>
  <c r="R8" i="1"/>
  <c r="R4" i="1"/>
  <c r="R510" i="1"/>
  <c r="R506" i="1"/>
  <c r="R502" i="1"/>
  <c r="R498" i="1"/>
  <c r="R494" i="1"/>
  <c r="R490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11" i="1"/>
  <c r="R407" i="1"/>
  <c r="R403" i="1"/>
  <c r="R399" i="1"/>
  <c r="R395" i="1"/>
  <c r="R391" i="1"/>
  <c r="R387" i="1"/>
  <c r="R383" i="1"/>
  <c r="R379" i="1"/>
  <c r="R375" i="1"/>
  <c r="R371" i="1"/>
  <c r="R367" i="1"/>
  <c r="R363" i="1"/>
  <c r="R359" i="1"/>
  <c r="R355" i="1"/>
  <c r="R351" i="1"/>
  <c r="R343" i="1"/>
  <c r="R339" i="1"/>
  <c r="R335" i="1"/>
  <c r="R331" i="1"/>
  <c r="R327" i="1"/>
  <c r="R323" i="1"/>
  <c r="R319" i="1"/>
  <c r="R315" i="1"/>
  <c r="R311" i="1"/>
  <c r="R307" i="1"/>
  <c r="R303" i="1"/>
  <c r="R299" i="1"/>
  <c r="R295" i="1"/>
  <c r="R291" i="1"/>
  <c r="R287" i="1"/>
  <c r="R283" i="1"/>
  <c r="R279" i="1"/>
  <c r="R275" i="1"/>
  <c r="R271" i="1"/>
  <c r="R267" i="1"/>
  <c r="R263" i="1"/>
  <c r="R259" i="1"/>
  <c r="R255" i="1"/>
  <c r="R251" i="1"/>
  <c r="R247" i="1"/>
  <c r="R243" i="1"/>
  <c r="R239" i="1"/>
  <c r="R235" i="1"/>
  <c r="R231" i="1"/>
  <c r="R227" i="1"/>
  <c r="R223" i="1"/>
  <c r="R219" i="1"/>
  <c r="R215" i="1"/>
  <c r="R211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R508" i="1"/>
  <c r="R500" i="1"/>
  <c r="R492" i="1"/>
  <c r="R485" i="1"/>
  <c r="R477" i="1"/>
  <c r="R469" i="1"/>
  <c r="R461" i="1"/>
  <c r="R453" i="1"/>
  <c r="R445" i="1"/>
  <c r="R437" i="1"/>
  <c r="R429" i="1"/>
  <c r="R421" i="1"/>
  <c r="R413" i="1"/>
  <c r="R405" i="1"/>
  <c r="R397" i="1"/>
  <c r="R389" i="1"/>
  <c r="R381" i="1"/>
  <c r="R373" i="1"/>
  <c r="R365" i="1"/>
  <c r="R357" i="1"/>
  <c r="R349" i="1"/>
  <c r="R332" i="1"/>
  <c r="R316" i="1"/>
  <c r="R300" i="1"/>
  <c r="R284" i="1"/>
  <c r="R268" i="1"/>
  <c r="R252" i="1"/>
  <c r="R334" i="1"/>
  <c r="R302" i="1"/>
  <c r="R270" i="1"/>
  <c r="R238" i="1"/>
  <c r="R218" i="1"/>
  <c r="R186" i="1"/>
  <c r="R154" i="1"/>
  <c r="R122" i="1"/>
  <c r="R90" i="1"/>
  <c r="R58" i="1"/>
  <c r="R26" i="1"/>
  <c r="R3" i="1"/>
  <c r="R509" i="1"/>
  <c r="R505" i="1"/>
  <c r="R501" i="1"/>
  <c r="R497" i="1"/>
  <c r="R493" i="1"/>
  <c r="R489" i="1"/>
  <c r="R486" i="1"/>
  <c r="R482" i="1"/>
  <c r="R478" i="1"/>
  <c r="R474" i="1"/>
  <c r="R470" i="1"/>
  <c r="R466" i="1"/>
  <c r="R462" i="1"/>
  <c r="R458" i="1"/>
  <c r="R454" i="1"/>
  <c r="R450" i="1"/>
  <c r="R446" i="1"/>
  <c r="R442" i="1"/>
  <c r="R438" i="1"/>
  <c r="R434" i="1"/>
  <c r="R430" i="1"/>
  <c r="R426" i="1"/>
  <c r="R422" i="1"/>
  <c r="R418" i="1"/>
  <c r="R414" i="1"/>
  <c r="R410" i="1"/>
  <c r="R406" i="1"/>
  <c r="R402" i="1"/>
  <c r="R398" i="1"/>
  <c r="R394" i="1"/>
  <c r="R390" i="1"/>
  <c r="R386" i="1"/>
  <c r="R382" i="1"/>
  <c r="R378" i="1"/>
  <c r="R374" i="1"/>
  <c r="R370" i="1"/>
  <c r="R366" i="1"/>
  <c r="R362" i="1"/>
  <c r="R358" i="1"/>
  <c r="R354" i="1"/>
  <c r="R350" i="1"/>
  <c r="R346" i="1"/>
  <c r="R342" i="1"/>
  <c r="R338" i="1"/>
  <c r="R326" i="1"/>
  <c r="R322" i="1"/>
  <c r="R310" i="1"/>
  <c r="R306" i="1"/>
  <c r="R294" i="1"/>
  <c r="R290" i="1"/>
  <c r="R278" i="1"/>
  <c r="R274" i="1"/>
  <c r="R262" i="1"/>
  <c r="R258" i="1"/>
  <c r="R246" i="1"/>
  <c r="R242" i="1"/>
  <c r="R230" i="1"/>
  <c r="R226" i="1"/>
  <c r="R214" i="1"/>
  <c r="R210" i="1"/>
  <c r="R198" i="1"/>
  <c r="R194" i="1"/>
  <c r="R182" i="1"/>
  <c r="R178" i="1"/>
  <c r="R166" i="1"/>
  <c r="R162" i="1"/>
  <c r="R150" i="1"/>
  <c r="R146" i="1"/>
  <c r="R134" i="1"/>
  <c r="R130" i="1"/>
  <c r="R118" i="1"/>
  <c r="R114" i="1"/>
  <c r="R102" i="1"/>
  <c r="R98" i="1"/>
  <c r="R86" i="1"/>
  <c r="R82" i="1"/>
  <c r="R70" i="1"/>
  <c r="R66" i="1"/>
  <c r="R54" i="1"/>
  <c r="R50" i="1"/>
  <c r="R38" i="1"/>
  <c r="R34" i="1"/>
  <c r="R22" i="1"/>
  <c r="R18" i="1"/>
  <c r="R6" i="1"/>
  <c r="R341" i="1"/>
  <c r="R337" i="1"/>
  <c r="R333" i="1"/>
  <c r="R329" i="1"/>
  <c r="R325" i="1"/>
  <c r="R321" i="1"/>
  <c r="R317" i="1"/>
  <c r="R313" i="1"/>
  <c r="R309" i="1"/>
  <c r="R305" i="1"/>
  <c r="R301" i="1"/>
  <c r="R297" i="1"/>
  <c r="R293" i="1"/>
  <c r="R289" i="1"/>
  <c r="R285" i="1"/>
  <c r="R281" i="1"/>
  <c r="R277" i="1"/>
  <c r="R273" i="1"/>
  <c r="R269" i="1"/>
  <c r="R265" i="1"/>
  <c r="R261" i="1"/>
  <c r="R257" i="1"/>
  <c r="R253" i="1"/>
  <c r="R249" i="1"/>
  <c r="R245" i="1"/>
  <c r="R241" i="1"/>
  <c r="R237" i="1"/>
  <c r="R233" i="1"/>
  <c r="R229" i="1"/>
  <c r="R225" i="1"/>
  <c r="R221" i="1"/>
  <c r="R217" i="1"/>
  <c r="R213" i="1"/>
  <c r="R209" i="1"/>
  <c r="R205" i="1"/>
  <c r="R201" i="1"/>
  <c r="R197" i="1"/>
  <c r="R193" i="1"/>
  <c r="R189" i="1"/>
  <c r="R185" i="1"/>
  <c r="R181" i="1"/>
  <c r="R177" i="1"/>
  <c r="R173" i="1"/>
  <c r="R169" i="1"/>
  <c r="R165" i="1"/>
  <c r="R161" i="1"/>
  <c r="R157" i="1"/>
  <c r="R153" i="1"/>
  <c r="R149" i="1"/>
  <c r="R145" i="1"/>
  <c r="R141" i="1"/>
  <c r="R137" i="1"/>
  <c r="R133" i="1"/>
  <c r="R129" i="1"/>
  <c r="R125" i="1"/>
  <c r="R121" i="1"/>
  <c r="R117" i="1"/>
  <c r="R113" i="1"/>
  <c r="R109" i="1"/>
  <c r="R105" i="1"/>
  <c r="R101" i="1"/>
  <c r="R97" i="1"/>
  <c r="R93" i="1"/>
  <c r="R89" i="1"/>
  <c r="R85" i="1"/>
  <c r="R81" i="1"/>
  <c r="R77" i="1"/>
  <c r="R73" i="1"/>
  <c r="R69" i="1"/>
  <c r="R65" i="1"/>
  <c r="R61" i="1"/>
  <c r="R57" i="1"/>
  <c r="R53" i="1"/>
  <c r="R49" i="1"/>
  <c r="R45" i="1"/>
  <c r="R41" i="1"/>
  <c r="R37" i="1"/>
  <c r="R33" i="1"/>
  <c r="R29" i="1"/>
  <c r="R25" i="1"/>
  <c r="R21" i="1"/>
  <c r="R17" i="1"/>
  <c r="R13" i="1"/>
  <c r="R9" i="1"/>
  <c r="R5" i="1"/>
  <c r="K1" i="4"/>
  <c r="L1" i="5"/>
  <c r="N1" i="3" l="1"/>
  <c r="R1" i="1"/>
</calcChain>
</file>

<file path=xl/sharedStrings.xml><?xml version="1.0" encoding="utf-8"?>
<sst xmlns="http://schemas.openxmlformats.org/spreadsheetml/2006/main" count="5368" uniqueCount="426">
  <si>
    <t>Orgnr</t>
  </si>
  <si>
    <t>Selskap</t>
  </si>
  <si>
    <t>År</t>
  </si>
  <si>
    <t>kV</t>
  </si>
  <si>
    <t>Mast</t>
  </si>
  <si>
    <t>Tverrsnitt</t>
  </si>
  <si>
    <t>Antall linjer</t>
  </si>
  <si>
    <t>System</t>
  </si>
  <si>
    <t>Eierandel</t>
  </si>
  <si>
    <t>Driftsandel</t>
  </si>
  <si>
    <t>Trase (km)</t>
  </si>
  <si>
    <t>Traselengde Justert for eier- og driftsandel</t>
  </si>
  <si>
    <t>Herav toppline (km)</t>
  </si>
  <si>
    <t>Traselengde herav Toppline, justert for eier- og driftsandel</t>
  </si>
  <si>
    <t>VektID</t>
  </si>
  <si>
    <t>Vekt med topplinje</t>
  </si>
  <si>
    <t>Vekt uten topplinje</t>
  </si>
  <si>
    <t>Sum vektet verdi</t>
  </si>
  <si>
    <t>Velg selskap i filteret og se vektet verdi i celle R1</t>
  </si>
  <si>
    <t>AGDER ENERGI NETT AS</t>
  </si>
  <si>
    <t>Stål</t>
  </si>
  <si>
    <t>Dobbel</t>
  </si>
  <si>
    <t>Simplex</t>
  </si>
  <si>
    <t>Enkel</t>
  </si>
  <si>
    <t>Tre</t>
  </si>
  <si>
    <t>Duplex</t>
  </si>
  <si>
    <t>Aktieselskabet Saudefaldene</t>
  </si>
  <si>
    <t>ALTA KRAFTLAG SA</t>
  </si>
  <si>
    <t>ANDØY ENERGI AS</t>
  </si>
  <si>
    <t>AS EIDEFOSS</t>
  </si>
  <si>
    <t>BKK NETT AS</t>
  </si>
  <si>
    <t>EIDSIVA NETT AS</t>
  </si>
  <si>
    <t>HALLINGDAL KRAFTNETT AS</t>
  </si>
  <si>
    <t>HAMMERFEST ENERGI NETT AS</t>
  </si>
  <si>
    <t>HAUGALAND KRAFT NETT AS</t>
  </si>
  <si>
    <t>HELGELAND KRAFT NETT AS</t>
  </si>
  <si>
    <t>HEMSEDAL ENERGI KF</t>
  </si>
  <si>
    <t>HERØYA NETT AS</t>
  </si>
  <si>
    <t>ISTAD NETT AS</t>
  </si>
  <si>
    <t>KRAGERØ ENERGI AS</t>
  </si>
  <si>
    <t>LOFOTKRAFT AS</t>
  </si>
  <si>
    <t>LUOSTEJOK KRAFTLAG SA</t>
  </si>
  <si>
    <t>LUSTER ENERGIVERK AS</t>
  </si>
  <si>
    <t>LYSE ELNETT AS</t>
  </si>
  <si>
    <t>LÆRDAL ENERGI AS</t>
  </si>
  <si>
    <t>MIDT NETT BUSKERUD AS</t>
  </si>
  <si>
    <t>MO INDUSTRIPARK AS</t>
  </si>
  <si>
    <t>MØRENETT AS</t>
  </si>
  <si>
    <t>NORDKRAFT NETT AS</t>
  </si>
  <si>
    <t>NORDKYN KRAFTLAG SA</t>
  </si>
  <si>
    <t>NORDLANDSNETT AS</t>
  </si>
  <si>
    <t>NORDMØRE ENERGIVERK AS</t>
  </si>
  <si>
    <t>NORD-SALTEN KRAFT AS</t>
  </si>
  <si>
    <t>Norgesnett AS</t>
  </si>
  <si>
    <t>NTE NETT AS</t>
  </si>
  <si>
    <t>ODDA ENERGI AS</t>
  </si>
  <si>
    <t>RAULAND KRAFTFORSYNINGSLAG SA</t>
  </si>
  <si>
    <t>REPVÅG KRAFTLAG SA</t>
  </si>
  <si>
    <t>RØROS ELEKTRISITETSVERK AS</t>
  </si>
  <si>
    <t>SFE NETT AS</t>
  </si>
  <si>
    <t>SKAGERAK NETT AS</t>
  </si>
  <si>
    <t>SOGNEKRAFT AS</t>
  </si>
  <si>
    <t>STANGE ENERGI NETT AS</t>
  </si>
  <si>
    <t>STATNETT SF</t>
  </si>
  <si>
    <t>SULDAL ELVERK KF</t>
  </si>
  <si>
    <t>SUNNFJORD ENERGI AS</t>
  </si>
  <si>
    <t>SVORKA ENERGI AS</t>
  </si>
  <si>
    <t>TINFOS AS</t>
  </si>
  <si>
    <t>TROLLFJORD NETT AS</t>
  </si>
  <si>
    <t>TROMS KRAFT NETT AS</t>
  </si>
  <si>
    <t>VARANGER KRAFTNETT AS</t>
  </si>
  <si>
    <t>VESTERÅLSKRAFT NETT AS</t>
  </si>
  <si>
    <t>VEST-TELEMARK KRAFTLAG AS</t>
  </si>
  <si>
    <t>VOSS ENERGI NETT AS</t>
  </si>
  <si>
    <t>YMBER AS</t>
  </si>
  <si>
    <t>Velg selskap i filteret og se vektet verdi i celle M1</t>
  </si>
  <si>
    <t>PEX/Olje</t>
  </si>
  <si>
    <t>Vekt</t>
  </si>
  <si>
    <t>Vektet verdi før GIS-korreksjon</t>
  </si>
  <si>
    <t>1*3</t>
  </si>
  <si>
    <t>PEX</t>
  </si>
  <si>
    <t>3*1</t>
  </si>
  <si>
    <t>Olje</t>
  </si>
  <si>
    <t>E-CO ENERGI AS</t>
  </si>
  <si>
    <t>ETNE ELEKTRISITETSLAG SA</t>
  </si>
  <si>
    <t>FLESBERG ELEKTRISITETSVERK AS</t>
  </si>
  <si>
    <t>NOTODDEN ENERGI NETT AS</t>
  </si>
  <si>
    <t>STATKRAFT ENERGI AS</t>
  </si>
  <si>
    <t>Velg selskap i filteret og se vektet verdi i celle N1</t>
  </si>
  <si>
    <t>Antall</t>
  </si>
  <si>
    <t>Ytelse</t>
  </si>
  <si>
    <t>Vekt Antall</t>
  </si>
  <si>
    <t>Vekt ytelse</t>
  </si>
  <si>
    <t>Vektet verdi antall</t>
  </si>
  <si>
    <t>Vektet verdi ytelse</t>
  </si>
  <si>
    <t>Vektet verdi transformator</t>
  </si>
  <si>
    <t>DRANGEDAL EVERK KF</t>
  </si>
  <si>
    <t>JÆREN EVERK KOMMUNALT FORETAK I HÅ</t>
  </si>
  <si>
    <t>MELØY ENERGI AS</t>
  </si>
  <si>
    <t>MIDT-TELEMARK ENERGI AS</t>
  </si>
  <si>
    <t>NORD-ØSTERDAL KRAFTLAG SA</t>
  </si>
  <si>
    <t>PORSA KRAFTLAG AS</t>
  </si>
  <si>
    <t>RAUMA ENERGI AS</t>
  </si>
  <si>
    <t>YARA NORGE AS</t>
  </si>
  <si>
    <t>Velg selskap i filteret og se vektet verdi i celle K1</t>
  </si>
  <si>
    <t>Navn</t>
  </si>
  <si>
    <t>Type</t>
  </si>
  <si>
    <t>Totalvekt</t>
  </si>
  <si>
    <t>Vektet verdi avganger</t>
  </si>
  <si>
    <t>Landsbygd</t>
  </si>
  <si>
    <t>Sentrum</t>
  </si>
  <si>
    <t>Tettsted</t>
  </si>
  <si>
    <t>Velg selskap i filteret og se vektet verdi i celle L1</t>
  </si>
  <si>
    <t>Beliggenhet</t>
  </si>
  <si>
    <t>Vektet verdi</t>
  </si>
  <si>
    <t>under 132 kV</t>
  </si>
  <si>
    <t>over 132 kV</t>
  </si>
  <si>
    <t>Fra</t>
  </si>
  <si>
    <t>Til</t>
  </si>
  <si>
    <t>Belysning</t>
  </si>
  <si>
    <t>Vekt per spenn</t>
  </si>
  <si>
    <t>Vekt per km</t>
  </si>
  <si>
    <t>Vekt belyst spenn</t>
  </si>
  <si>
    <t>Akland</t>
  </si>
  <si>
    <t>Avg Leivoll</t>
  </si>
  <si>
    <t>Bjelland</t>
  </si>
  <si>
    <t>Finså</t>
  </si>
  <si>
    <t>Havik</t>
  </si>
  <si>
    <t>Lyngdal</t>
  </si>
  <si>
    <t>Vallemoen</t>
  </si>
  <si>
    <t>Senumstad</t>
  </si>
  <si>
    <t>Øye</t>
  </si>
  <si>
    <t>Vågåmo</t>
  </si>
  <si>
    <t>Arna 1</t>
  </si>
  <si>
    <t>Dale</t>
  </si>
  <si>
    <t>Arna 2</t>
  </si>
  <si>
    <t>askøy 1</t>
  </si>
  <si>
    <t>Evanger</t>
  </si>
  <si>
    <t>dale</t>
  </si>
  <si>
    <t>Fana</t>
  </si>
  <si>
    <t>fana</t>
  </si>
  <si>
    <t>frøyset 1</t>
  </si>
  <si>
    <t>granvin</t>
  </si>
  <si>
    <t>kartveit</t>
  </si>
  <si>
    <t>meland</t>
  </si>
  <si>
    <t>kollsnes</t>
  </si>
  <si>
    <t>matre</t>
  </si>
  <si>
    <t>Matre</t>
  </si>
  <si>
    <t>Osterøy</t>
  </si>
  <si>
    <t>Øystese</t>
  </si>
  <si>
    <t>Åbjøra</t>
  </si>
  <si>
    <t>Kikut-Lystad</t>
  </si>
  <si>
    <t>Follo - Nystuen</t>
  </si>
  <si>
    <t>kvaløya</t>
  </si>
  <si>
    <t>porsa</t>
  </si>
  <si>
    <t>skaidi trafostasjon</t>
  </si>
  <si>
    <t>Langeland</t>
  </si>
  <si>
    <t>Blåfalli Vik</t>
  </si>
  <si>
    <t>Husnes</t>
  </si>
  <si>
    <t>Spanne</t>
  </si>
  <si>
    <t>HÅVIK</t>
  </si>
  <si>
    <t>Vikedal</t>
  </si>
  <si>
    <t>132-Alsten</t>
  </si>
  <si>
    <t>132-Grytåga-l</t>
  </si>
  <si>
    <t>132-Kolsvik</t>
  </si>
  <si>
    <t>Knardalstrand Koblingsstasjon</t>
  </si>
  <si>
    <t>B2</t>
  </si>
  <si>
    <t>Forsand</t>
  </si>
  <si>
    <t>Jøssang</t>
  </si>
  <si>
    <t>Lysebotn</t>
  </si>
  <si>
    <t>Hjelmeland trafostasjon</t>
  </si>
  <si>
    <t>Bjørke 1</t>
  </si>
  <si>
    <t>Ballangen</t>
  </si>
  <si>
    <t>Halsa (Fjordspenn)</t>
  </si>
  <si>
    <t>Glomfjord (Fjordspenn)</t>
  </si>
  <si>
    <t>Hopen</t>
  </si>
  <si>
    <t>Sulis</t>
  </si>
  <si>
    <t>Sjønstå (M1-22/M23-106)</t>
  </si>
  <si>
    <t>Sjønstå (M1-21)</t>
  </si>
  <si>
    <t>Fauske (Fjordspenn)</t>
  </si>
  <si>
    <t>Svartisen</t>
  </si>
  <si>
    <t>Enga (Fjordspenn)</t>
  </si>
  <si>
    <t>Sundsfjord (M254-255 Fjordspenn)</t>
  </si>
  <si>
    <t>Smibelg (M682-683 Fjordspenn)</t>
  </si>
  <si>
    <t>Gillesvåg (M17-18 Fjordspenn)</t>
  </si>
  <si>
    <t>Sjønstå (M22-23 Fjordspenn)</t>
  </si>
  <si>
    <t>Åsen (M73-74)</t>
  </si>
  <si>
    <t>Bele  skillebryter</t>
  </si>
  <si>
    <t>Kristiansund tr.st.</t>
  </si>
  <si>
    <t>Nordheim tr.st.</t>
  </si>
  <si>
    <t>NyeRensvik tr.st.</t>
  </si>
  <si>
    <t>Botelvatn</t>
  </si>
  <si>
    <t>Bratli</t>
  </si>
  <si>
    <t>Daltrøa</t>
  </si>
  <si>
    <t>Follafoss</t>
  </si>
  <si>
    <t>Kolsvik</t>
  </si>
  <si>
    <t>Salsbruket T</t>
  </si>
  <si>
    <t>Åsen M2a</t>
  </si>
  <si>
    <t>Åsen M2</t>
  </si>
  <si>
    <t>Lindenes Mu3</t>
  </si>
  <si>
    <t>Mågeli (Å1)</t>
  </si>
  <si>
    <t>Grov</t>
  </si>
  <si>
    <t>Leivdal</t>
  </si>
  <si>
    <t>Navelsaker</t>
  </si>
  <si>
    <t>Reed Nye</t>
  </si>
  <si>
    <t>Drageset</t>
  </si>
  <si>
    <t>Skei</t>
  </si>
  <si>
    <t>Øksenelvane</t>
  </si>
  <si>
    <t>Ålfoten</t>
  </si>
  <si>
    <t>Åskåra</t>
  </si>
  <si>
    <t>Brevik</t>
  </si>
  <si>
    <t>Einangsmoen</t>
  </si>
  <si>
    <t>Hauen</t>
  </si>
  <si>
    <t>Jåberg</t>
  </si>
  <si>
    <t>Skotfoss</t>
  </si>
  <si>
    <t>Njøs</t>
  </si>
  <si>
    <t>Kjelland</t>
  </si>
  <si>
    <t>Tonstad</t>
  </si>
  <si>
    <t>Åna-Sira</t>
  </si>
  <si>
    <t>Bjørnabøle (Blåfalli III)</t>
  </si>
  <si>
    <t>Feda (linje 2)</t>
  </si>
  <si>
    <t>Jostedal</t>
  </si>
  <si>
    <t>Balbergskaret</t>
  </si>
  <si>
    <t>Porsgrunn</t>
  </si>
  <si>
    <t>Øvre Årdal</t>
  </si>
  <si>
    <t>Hjorteland</t>
  </si>
  <si>
    <t>Hålandsfoss</t>
  </si>
  <si>
    <t>Sande</t>
  </si>
  <si>
    <t>Stakaldefoss</t>
  </si>
  <si>
    <t>Kviteberg</t>
  </si>
  <si>
    <t>Selnes-1</t>
  </si>
  <si>
    <t>Selnes-2</t>
  </si>
  <si>
    <t>Snillfjord</t>
  </si>
  <si>
    <t>Diplane</t>
  </si>
  <si>
    <t>Vråvatn aust</t>
  </si>
  <si>
    <t>MVAr</t>
  </si>
  <si>
    <t>Ytelse vekt</t>
  </si>
  <si>
    <t>Sum vektet verdi kompenseringsanlegg</t>
  </si>
  <si>
    <t>Kondensatorbatteri</t>
  </si>
  <si>
    <t>Reaktor</t>
  </si>
  <si>
    <t>Vekt hinder</t>
  </si>
  <si>
    <t>Vektet verdi luftlinje</t>
  </si>
  <si>
    <t>Forutsetninger</t>
  </si>
  <si>
    <t>Andel grøftekostnad av totalkostnad</t>
  </si>
  <si>
    <t>Tillegg tettsted</t>
  </si>
  <si>
    <t>Tillegg sentrum</t>
  </si>
  <si>
    <t>Vektet verdi (før geo-korreksjon)</t>
  </si>
  <si>
    <t>Andel Sentrum</t>
  </si>
  <si>
    <t>Andel Tettsted</t>
  </si>
  <si>
    <t>Vektet verdi korrigert for beliggenhet</t>
  </si>
  <si>
    <t>Vekt (per km)</t>
  </si>
  <si>
    <t>Vektet verdi sjøkabel</t>
  </si>
  <si>
    <t>Vektet verdi avgang</t>
  </si>
  <si>
    <t>LYSE PRODUKSJON AS</t>
  </si>
  <si>
    <t>KVÆNANGEN KRAFTVERK AS</t>
  </si>
  <si>
    <t>STRANDA ENERGI AS</t>
  </si>
  <si>
    <t>SYKKYLVEN ENERGI AS</t>
  </si>
  <si>
    <t>VOKKS NETT AS</t>
  </si>
  <si>
    <t>Koblingsstasjon</t>
  </si>
  <si>
    <t>Trafostasjon</t>
  </si>
  <si>
    <t>AURLAND ENERGIVERK AS</t>
  </si>
  <si>
    <t>FINNÅS KRAFTLAG SA</t>
  </si>
  <si>
    <t>Fitjar Kraftlag BA</t>
  </si>
  <si>
    <t>FORSAND ELVERK KOMMUNALT FØRETAK I FORSAND</t>
  </si>
  <si>
    <t>FUSA KRAFTLAG SA</t>
  </si>
  <si>
    <t>HYDRO ALUMINIUM AS</t>
  </si>
  <si>
    <t>HYDRO ENERGI AS</t>
  </si>
  <si>
    <t>KLEPP ENERGI AS</t>
  </si>
  <si>
    <t>KVAM KRAFTVERK AS</t>
  </si>
  <si>
    <t>KVINNHERAD ENERGI AS</t>
  </si>
  <si>
    <t>RAKKESTAD ENERGI AS</t>
  </si>
  <si>
    <t>SKJÅK ENERGI KF</t>
  </si>
  <si>
    <t>STRYN ENERGI AS</t>
  </si>
  <si>
    <t>SUNNDAL ENERGI KF</t>
  </si>
  <si>
    <t>SØR AURDAL ENERGI AS</t>
  </si>
  <si>
    <t>TINN ENERGI AS</t>
  </si>
  <si>
    <t>TRØGSTAD ELVERK AS</t>
  </si>
  <si>
    <t>VALDRES ENERGIVERK AS</t>
  </si>
  <si>
    <t>ÅRDAL ENERGI KF</t>
  </si>
  <si>
    <t>Lengde (meter)</t>
  </si>
  <si>
    <t>Antall hindre</t>
  </si>
  <si>
    <t>Beregnet vekt</t>
  </si>
  <si>
    <t>Vekt eks. hinder</t>
  </si>
  <si>
    <t>Dalane Nett AS</t>
  </si>
  <si>
    <t>Arbeidskostnad andel</t>
  </si>
  <si>
    <t>Andel i Sentrum (%)</t>
  </si>
  <si>
    <t>Andel i Tettsted (%)</t>
  </si>
  <si>
    <t>Tillegg for kabler i sentrum</t>
  </si>
  <si>
    <t>Tillegg for kabler i tettsted</t>
  </si>
  <si>
    <t>Landsbygd (%)</t>
  </si>
  <si>
    <t>Vektet verdi (antall)</t>
  </si>
  <si>
    <t>Vektet verdi Antall</t>
  </si>
  <si>
    <t>Vektet verdi transformator Dnett</t>
  </si>
  <si>
    <t>ELVIA AS</t>
  </si>
  <si>
    <t>GLITRE ENERGI NETT AS</t>
  </si>
  <si>
    <t>GUDBRANDSDAL ENERGI NETT AS</t>
  </si>
  <si>
    <t>HARDANGER ENERGI NETT AS</t>
  </si>
  <si>
    <t>HÅLOGALAND KRAFT NETT AS</t>
  </si>
  <si>
    <t>TENSIO TS AS</t>
  </si>
  <si>
    <t>USTEKVEIKJA KRAFTVERK DA</t>
  </si>
  <si>
    <t>Holt</t>
  </si>
  <si>
    <t>Leivoll</t>
  </si>
  <si>
    <t>Kristiansand</t>
  </si>
  <si>
    <t>Avgr. Konstali</t>
  </si>
  <si>
    <t>Vanse</t>
  </si>
  <si>
    <t>Fjære</t>
  </si>
  <si>
    <t>Ramslandsvågen</t>
  </si>
  <si>
    <t>Lista Vindpark</t>
  </si>
  <si>
    <t>Dombås II</t>
  </si>
  <si>
    <t>jordal</t>
  </si>
  <si>
    <t>myster</t>
  </si>
  <si>
    <t>ravneberget</t>
  </si>
  <si>
    <t>Modalen</t>
  </si>
  <si>
    <t>Samnanger</t>
  </si>
  <si>
    <t>Litlesotra</t>
  </si>
  <si>
    <t>samnanger</t>
  </si>
  <si>
    <t>mongstad</t>
  </si>
  <si>
    <t>bu</t>
  </si>
  <si>
    <t>merkesvik</t>
  </si>
  <si>
    <t>litlesotra</t>
  </si>
  <si>
    <t>seim</t>
  </si>
  <si>
    <t>Jordal</t>
  </si>
  <si>
    <t>Ålvik</t>
  </si>
  <si>
    <t>Tonsåsen</t>
  </si>
  <si>
    <t>sandøybotn</t>
  </si>
  <si>
    <t>Litledalen</t>
  </si>
  <si>
    <t>Stord</t>
  </si>
  <si>
    <t>Håvik</t>
  </si>
  <si>
    <t>SPANNE</t>
  </si>
  <si>
    <t>Åmsosen</t>
  </si>
  <si>
    <t>Stussvik</t>
  </si>
  <si>
    <t>Leirosen</t>
  </si>
  <si>
    <t>Tilrem</t>
  </si>
  <si>
    <t>Lande</t>
  </si>
  <si>
    <t>Herøya Fo2</t>
  </si>
  <si>
    <t>Tronsholen</t>
  </si>
  <si>
    <t>Tronsholen (1)</t>
  </si>
  <si>
    <t>Tronsholen (2)</t>
  </si>
  <si>
    <t>C73</t>
  </si>
  <si>
    <t>Haugen 1</t>
  </si>
  <si>
    <t>Kjøpsvik</t>
  </si>
  <si>
    <t>Reppa</t>
  </si>
  <si>
    <t>Enga</t>
  </si>
  <si>
    <t>Messiosen</t>
  </si>
  <si>
    <t>Tjønndal</t>
  </si>
  <si>
    <t>Sjønstå I</t>
  </si>
  <si>
    <t>Valljord</t>
  </si>
  <si>
    <t>Fauske</t>
  </si>
  <si>
    <t>Rognan</t>
  </si>
  <si>
    <t>Halsa</t>
  </si>
  <si>
    <t>Sjona</t>
  </si>
  <si>
    <t>Gillesvåg</t>
  </si>
  <si>
    <t>Tingvoll lia</t>
  </si>
  <si>
    <t>Gylthalsen tr.st.</t>
  </si>
  <si>
    <t>Liabø</t>
  </si>
  <si>
    <t>Kjørsvik koblingskiosk</t>
  </si>
  <si>
    <t>Pæsa</t>
  </si>
  <si>
    <t>Lauvsnes</t>
  </si>
  <si>
    <t>Jøa T</t>
  </si>
  <si>
    <t>Steinkjer</t>
  </si>
  <si>
    <t>Årsandøy</t>
  </si>
  <si>
    <t>Saltbotn</t>
  </si>
  <si>
    <t>Namsos</t>
  </si>
  <si>
    <t>Samteig</t>
  </si>
  <si>
    <t>Stanavegen (Å1)</t>
  </si>
  <si>
    <t>Kvitur Mu2</t>
  </si>
  <si>
    <t>Øyravatn</t>
  </si>
  <si>
    <t>Haugen</t>
  </si>
  <si>
    <t>Tomasgard</t>
  </si>
  <si>
    <t>Mel</t>
  </si>
  <si>
    <t>Sandane</t>
  </si>
  <si>
    <t>Eid</t>
  </si>
  <si>
    <t>Bryggja</t>
  </si>
  <si>
    <t>Bø</t>
  </si>
  <si>
    <t>Bryggja, fjordspenn</t>
  </si>
  <si>
    <t>Gjerdemyra</t>
  </si>
  <si>
    <t>Rafnes</t>
  </si>
  <si>
    <t>Langesund</t>
  </si>
  <si>
    <t>Glosimot</t>
  </si>
  <si>
    <t>Kjørbekk</t>
  </si>
  <si>
    <t>Lunde (Del 3)</t>
  </si>
  <si>
    <t>Meen</t>
  </si>
  <si>
    <t>Århus</t>
  </si>
  <si>
    <t>Dragsvik</t>
  </si>
  <si>
    <t>Stokkeland</t>
  </si>
  <si>
    <t>Blåfalli</t>
  </si>
  <si>
    <t>Lista (linje 2)</t>
  </si>
  <si>
    <t>Leirdøla</t>
  </si>
  <si>
    <t>Rendalen</t>
  </si>
  <si>
    <t>Herøya</t>
  </si>
  <si>
    <t>Årdalstangen</t>
  </si>
  <si>
    <t>Tysingvatn</t>
  </si>
  <si>
    <t>Fossedal</t>
  </si>
  <si>
    <t>Fillan</t>
  </si>
  <si>
    <t>Malnes</t>
  </si>
  <si>
    <t>Overgang luft/kabel Goullasjåkka</t>
  </si>
  <si>
    <t>Avgreining Sandvika-1</t>
  </si>
  <si>
    <t>Avgreining Sandvika-2</t>
  </si>
  <si>
    <t>Digernes</t>
  </si>
  <si>
    <t>Osen</t>
  </si>
  <si>
    <t xml:space="preserve">Fra R </t>
  </si>
  <si>
    <t>Norheimsund</t>
  </si>
  <si>
    <t>fastlandet</t>
  </si>
  <si>
    <t>Hyggevatn trafo</t>
  </si>
  <si>
    <t>Kvitur Mu1</t>
  </si>
  <si>
    <t>Tysso II Muffehus</t>
  </si>
  <si>
    <t>Odda (Å1/Å2)</t>
  </si>
  <si>
    <t xml:space="preserve"> Tinfos I  _ T2</t>
  </si>
  <si>
    <t xml:space="preserve"> 132kV koblingsanlegg Tinnesgt</t>
  </si>
  <si>
    <t>Helmikstøl</t>
  </si>
  <si>
    <t>Dalen</t>
  </si>
  <si>
    <t>Veland</t>
  </si>
  <si>
    <t>A60</t>
  </si>
  <si>
    <t>Dalane Energi AS (ikke aktiv)</t>
  </si>
  <si>
    <t>Vektet verdi luftfartshinder</t>
  </si>
  <si>
    <t>Vektet verdi jordkabel før korreksjon for geografi</t>
  </si>
  <si>
    <t>Vektet verdi transformatorer</t>
  </si>
  <si>
    <t>Vektet verdi stasjoner</t>
  </si>
  <si>
    <t>Vektet verdi kompenseringsanlegg</t>
  </si>
  <si>
    <t xml:space="preserve">Dalane Nett AS </t>
  </si>
  <si>
    <t>Glitre Energi Nett AS</t>
  </si>
  <si>
    <t>Gudbrandsdal Energi Nett</t>
  </si>
  <si>
    <t>HAFSLUND NETT AS</t>
  </si>
  <si>
    <t>Hålogaland Kraft Nett</t>
  </si>
  <si>
    <t>TRØNDERENERGI NETT AS</t>
  </si>
  <si>
    <t>YMBER NETT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</si>
</sst>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</cellStyleXfs>
  <cellXfs count="9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>
      <alignment horizont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164" fontId="0" fillId="0" borderId="0" xfId="1" applyNumberFormat="1" applyFont="1"/>
    <xf numFmtId="165" fontId="0" fillId="5" borderId="1" xfId="3" applyNumberFormat="1" applyFont="1" applyFill="1" applyBorder="1"/>
    <xf numFmtId="0" fontId="6" fillId="0" borderId="3" xfId="2" applyFont="1" applyFill="1" applyBorder="1" applyAlignment="1">
      <alignment horizontal="right" wrapText="1"/>
    </xf>
    <xf numFmtId="165" fontId="0" fillId="0" borderId="0" xfId="3" applyNumberFormat="1" applyFont="1"/>
    <xf numFmtId="0" fontId="1" fillId="0" borderId="0" xfId="4"/>
    <xf numFmtId="0" fontId="4" fillId="3" borderId="1" xfId="5" applyFont="1" applyFill="1" applyBorder="1" applyAlignment="1">
      <alignment horizontal="center" wrapText="1"/>
    </xf>
    <xf numFmtId="0" fontId="4" fillId="3" borderId="1" xfId="6" applyFont="1" applyFill="1" applyBorder="1" applyAlignment="1">
      <alignment horizontal="center" wrapText="1"/>
    </xf>
    <xf numFmtId="0" fontId="1" fillId="0" borderId="0" xfId="4" applyAlignment="1"/>
    <xf numFmtId="165" fontId="0" fillId="5" borderId="1" xfId="3" applyNumberFormat="1" applyFont="1" applyFill="1" applyBorder="1" applyAlignment="1"/>
    <xf numFmtId="0" fontId="4" fillId="3" borderId="2" xfId="7" applyFont="1" applyFill="1" applyBorder="1" applyAlignment="1">
      <alignment horizontal="center" wrapText="1"/>
    </xf>
    <xf numFmtId="0" fontId="4" fillId="3" borderId="4" xfId="7" applyFont="1" applyFill="1" applyBorder="1" applyAlignment="1">
      <alignment horizontal="center" wrapText="1"/>
    </xf>
    <xf numFmtId="165" fontId="0" fillId="0" borderId="0" xfId="3" applyNumberFormat="1" applyFont="1" applyAlignment="1"/>
    <xf numFmtId="0" fontId="4" fillId="3" borderId="2" xfId="8" applyFont="1" applyFill="1" applyBorder="1" applyAlignment="1">
      <alignment horizontal="center"/>
    </xf>
    <xf numFmtId="0" fontId="4" fillId="3" borderId="4" xfId="8" applyFont="1" applyFill="1" applyBorder="1" applyAlignment="1">
      <alignment horizontal="center" wrapText="1"/>
    </xf>
    <xf numFmtId="0" fontId="0" fillId="0" borderId="0" xfId="0" applyAlignment="1"/>
    <xf numFmtId="0" fontId="4" fillId="3" borderId="2" xfId="9" applyFont="1" applyFill="1" applyBorder="1" applyAlignment="1">
      <alignment horizontal="center"/>
    </xf>
    <xf numFmtId="0" fontId="4" fillId="3" borderId="4" xfId="9" applyFont="1" applyFill="1" applyBorder="1" applyAlignment="1">
      <alignment horizontal="center"/>
    </xf>
    <xf numFmtId="164" fontId="0" fillId="0" borderId="0" xfId="0" applyNumberFormat="1"/>
    <xf numFmtId="0" fontId="0" fillId="4" borderId="5" xfId="0" applyFill="1" applyBorder="1"/>
    <xf numFmtId="165" fontId="6" fillId="0" borderId="3" xfId="1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165" fontId="0" fillId="5" borderId="6" xfId="3" applyNumberFormat="1" applyFont="1" applyFill="1" applyBorder="1"/>
    <xf numFmtId="0" fontId="4" fillId="3" borderId="1" xfId="11" applyFont="1" applyFill="1" applyBorder="1" applyAlignment="1">
      <alignment horizontal="left"/>
    </xf>
    <xf numFmtId="0" fontId="4" fillId="3" borderId="1" xfId="11" applyFont="1" applyFill="1" applyBorder="1" applyAlignment="1">
      <alignment horizontal="center"/>
    </xf>
    <xf numFmtId="0" fontId="6" fillId="0" borderId="3" xfId="12" applyFont="1" applyFill="1" applyBorder="1" applyAlignment="1">
      <alignment horizontal="right" wrapText="1"/>
    </xf>
    <xf numFmtId="0" fontId="6" fillId="0" borderId="3" xfId="12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0" fontId="7" fillId="6" borderId="5" xfId="4" applyFont="1" applyFill="1" applyBorder="1" applyAlignment="1"/>
    <xf numFmtId="0" fontId="1" fillId="6" borderId="5" xfId="4" applyFill="1" applyBorder="1" applyAlignment="1"/>
    <xf numFmtId="0" fontId="1" fillId="6" borderId="5" xfId="4" applyFill="1" applyBorder="1" applyAlignment="1">
      <alignment horizontal="right"/>
    </xf>
    <xf numFmtId="9" fontId="1" fillId="6" borderId="5" xfId="4" applyNumberFormat="1" applyFill="1" applyBorder="1" applyAlignment="1">
      <alignment horizontal="right"/>
    </xf>
    <xf numFmtId="0" fontId="1" fillId="7" borderId="5" xfId="4" applyFill="1" applyBorder="1"/>
    <xf numFmtId="0" fontId="8" fillId="7" borderId="5" xfId="4" applyFont="1" applyFill="1" applyBorder="1" applyAlignment="1">
      <alignment wrapText="1"/>
    </xf>
    <xf numFmtId="0" fontId="1" fillId="5" borderId="5" xfId="4" applyFill="1" applyBorder="1"/>
    <xf numFmtId="9" fontId="0" fillId="0" borderId="0" xfId="13" applyFont="1"/>
    <xf numFmtId="165" fontId="1" fillId="0" borderId="0" xfId="4" applyNumberFormat="1"/>
    <xf numFmtId="0" fontId="4" fillId="3" borderId="2" xfId="16" applyFont="1" applyFill="1" applyBorder="1" applyAlignment="1">
      <alignment horizontal="center" wrapText="1"/>
    </xf>
    <xf numFmtId="0" fontId="4" fillId="3" borderId="4" xfId="16" applyFont="1" applyFill="1" applyBorder="1" applyAlignment="1">
      <alignment horizontal="center" wrapText="1"/>
    </xf>
    <xf numFmtId="0" fontId="6" fillId="0" borderId="3" xfId="10" applyFont="1" applyFill="1" applyBorder="1" applyAlignment="1">
      <alignment horizontal="right" wrapText="1"/>
    </xf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wrapText="1"/>
    </xf>
    <xf numFmtId="43" fontId="0" fillId="0" borderId="0" xfId="0" applyNumberFormat="1"/>
    <xf numFmtId="166" fontId="4" fillId="0" borderId="3" xfId="3" applyNumberFormat="1" applyFont="1" applyFill="1" applyBorder="1" applyAlignment="1">
      <alignment horizontal="right"/>
    </xf>
    <xf numFmtId="0" fontId="4" fillId="3" borderId="2" xfId="10" applyFont="1" applyFill="1" applyBorder="1" applyAlignment="1">
      <alignment horizontal="center" wrapText="1"/>
    </xf>
    <xf numFmtId="0" fontId="6" fillId="3" borderId="2" xfId="10" applyFont="1" applyFill="1" applyBorder="1" applyAlignment="1">
      <alignment horizontal="center" wrapText="1"/>
    </xf>
    <xf numFmtId="0" fontId="6" fillId="3" borderId="4" xfId="10" applyFont="1" applyFill="1" applyBorder="1" applyAlignment="1">
      <alignment horizontal="center" wrapText="1"/>
    </xf>
    <xf numFmtId="0" fontId="0" fillId="4" borderId="1" xfId="0" applyFill="1" applyBorder="1"/>
    <xf numFmtId="164" fontId="4" fillId="3" borderId="2" xfId="1" applyNumberFormat="1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left" wrapText="1"/>
    </xf>
    <xf numFmtId="43" fontId="1" fillId="0" borderId="0" xfId="4" applyNumberFormat="1"/>
    <xf numFmtId="0" fontId="0" fillId="0" borderId="7" xfId="4" applyFont="1" applyFill="1" applyBorder="1"/>
    <xf numFmtId="0" fontId="0" fillId="0" borderId="0" xfId="0" applyFill="1"/>
    <xf numFmtId="165" fontId="0" fillId="0" borderId="0" xfId="1" applyNumberFormat="1" applyFont="1" applyFill="1"/>
    <xf numFmtId="164" fontId="1" fillId="0" borderId="0" xfId="1" applyNumberFormat="1"/>
    <xf numFmtId="164" fontId="4" fillId="3" borderId="1" xfId="1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right" wrapText="1"/>
    </xf>
    <xf numFmtId="164" fontId="4" fillId="3" borderId="2" xfId="1" applyNumberFormat="1" applyFont="1" applyFill="1" applyBorder="1" applyAlignment="1">
      <alignment horizontal="center"/>
    </xf>
    <xf numFmtId="164" fontId="0" fillId="0" borderId="0" xfId="1" applyNumberFormat="1" applyFont="1" applyAlignment="1"/>
    <xf numFmtId="0" fontId="4" fillId="3" borderId="5" xfId="17" applyFont="1" applyFill="1" applyBorder="1" applyAlignment="1">
      <alignment horizontal="center"/>
    </xf>
    <xf numFmtId="165" fontId="0" fillId="5" borderId="0" xfId="3" applyNumberFormat="1" applyFont="1" applyFill="1" applyAlignment="1"/>
    <xf numFmtId="0" fontId="9" fillId="0" borderId="3" xfId="18" applyFont="1" applyFill="1" applyBorder="1" applyAlignment="1">
      <alignment horizontal="right" wrapText="1"/>
    </xf>
    <xf numFmtId="0" fontId="9" fillId="0" borderId="3" xfId="18" applyFont="1" applyFill="1" applyBorder="1" applyAlignment="1">
      <alignment wrapText="1"/>
    </xf>
    <xf numFmtId="165" fontId="0" fillId="5" borderId="5" xfId="3" applyNumberFormat="1" applyFont="1" applyFill="1" applyBorder="1"/>
    <xf numFmtId="0" fontId="4" fillId="3" borderId="5" xfId="19" applyFont="1" applyFill="1" applyBorder="1" applyAlignment="1">
      <alignment horizontal="center" wrapText="1"/>
    </xf>
    <xf numFmtId="164" fontId="9" fillId="0" borderId="3" xfId="1" applyNumberFormat="1" applyFont="1" applyFill="1" applyBorder="1" applyAlignment="1">
      <alignment horizontal="right" wrapText="1"/>
    </xf>
    <xf numFmtId="0" fontId="9" fillId="0" borderId="3" xfId="2" applyFont="1" applyBorder="1" applyAlignment="1">
      <alignment horizontal="right"/>
    </xf>
    <xf numFmtId="0" fontId="9" fillId="0" borderId="3" xfId="2" applyFont="1" applyBorder="1"/>
    <xf numFmtId="0" fontId="3" fillId="0" borderId="0" xfId="2"/>
    <xf numFmtId="0" fontId="11" fillId="0" borderId="8" xfId="0" applyFont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0" fontId="9" fillId="0" borderId="3" xfId="2" applyFont="1" applyBorder="1" applyAlignment="1">
      <alignment horizontal="right" wrapText="1"/>
    </xf>
    <xf numFmtId="0" fontId="9" fillId="0" borderId="3" xfId="2" applyFont="1" applyBorder="1" applyAlignment="1">
      <alignment wrapText="1"/>
    </xf>
    <xf numFmtId="0" fontId="4" fillId="0" borderId="3" xfId="15" applyFont="1" applyBorder="1" applyAlignment="1">
      <alignment horizontal="right" wrapText="1"/>
    </xf>
    <xf numFmtId="0" fontId="4" fillId="0" borderId="3" xfId="15" applyFont="1" applyBorder="1" applyAlignment="1">
      <alignment horizontal="left" wrapText="1"/>
    </xf>
    <xf numFmtId="1" fontId="0" fillId="0" borderId="0" xfId="0" applyNumberFormat="1"/>
    <xf numFmtId="166" fontId="9" fillId="0" borderId="3" xfId="2" applyNumberFormat="1" applyFont="1" applyBorder="1" applyAlignment="1">
      <alignment horizontal="right" wrapText="1"/>
    </xf>
    <xf numFmtId="166" fontId="9" fillId="0" borderId="3" xfId="2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/>
    </xf>
    <xf numFmtId="165" fontId="9" fillId="0" borderId="3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 wrapText="1"/>
    </xf>
  </cellXfs>
  <cellStyles count="20">
    <cellStyle name="Komma" xfId="1" builtinId="3"/>
    <cellStyle name="Komma 2" xfId="3" xr:uid="{00000000-0005-0000-0000-000001000000}"/>
    <cellStyle name="Normal" xfId="0" builtinId="0"/>
    <cellStyle name="Normal 2" xfId="4" xr:uid="{00000000-0005-0000-0000-000003000000}"/>
    <cellStyle name="Normal_Ark1" xfId="2" xr:uid="{00000000-0005-0000-0000-000004000000}"/>
    <cellStyle name="Normal_Ark1 2" xfId="5" xr:uid="{00000000-0005-0000-0000-000005000000}"/>
    <cellStyle name="Normal_Ark1 3" xfId="10" xr:uid="{00000000-0005-0000-0000-000006000000}"/>
    <cellStyle name="Normal_Ark1_1" xfId="17" xr:uid="{00000000-0005-0000-0000-000007000000}"/>
    <cellStyle name="Normal_Ark2" xfId="19" xr:uid="{00000000-0005-0000-0000-000008000000}"/>
    <cellStyle name="Normal_Ark9" xfId="9" xr:uid="{00000000-0005-0000-0000-000009000000}"/>
    <cellStyle name="Normal_Ark9_1" xfId="12" xr:uid="{00000000-0005-0000-0000-00000A000000}"/>
    <cellStyle name="Normal_Avgang" xfId="8" xr:uid="{00000000-0005-0000-0000-00000B000000}"/>
    <cellStyle name="Normal_Jordkabler" xfId="6" xr:uid="{00000000-0005-0000-0000-00000C000000}"/>
    <cellStyle name="Normal_Kompensering" xfId="11" xr:uid="{00000000-0005-0000-0000-00000D000000}"/>
    <cellStyle name="Normal_Lokalisering jordkabler" xfId="15" xr:uid="{00000000-0005-0000-0000-00000E000000}"/>
    <cellStyle name="Normal_Sjøkabel" xfId="16" xr:uid="{00000000-0005-0000-0000-00000F000000}"/>
    <cellStyle name="Normal_Trafo (dnett)" xfId="18" xr:uid="{00000000-0005-0000-0000-000010000000}"/>
    <cellStyle name="Normal_Transformator" xfId="7" xr:uid="{00000000-0005-0000-0000-000011000000}"/>
    <cellStyle name="Prosent" xfId="13" builtinId="5"/>
    <cellStyle name="Prosent 2" xfId="14" xr:uid="{00000000-0005-0000-0000-000013000000}"/>
  </cellStyles>
  <dxfs count="9">
    <dxf>
      <alignment wrapText="1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alignment wrapText="1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9639300" cy="83820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533900" y="0"/>
          <a:ext cx="9639300" cy="8382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100"/>
            <a:t>Vi viser til følgende underlag</a:t>
          </a:r>
          <a:r>
            <a:rPr lang="nb-NO" sz="1100" baseline="0"/>
            <a:t> for hvordan vektet verdi for jordkabler beregnes:</a:t>
          </a:r>
          <a:endParaRPr lang="nb-NO" sz="1100"/>
        </a:p>
        <a:p>
          <a:r>
            <a:rPr lang="nb-NO" sz="1100"/>
            <a:t>NVE rapport 110/2015,</a:t>
          </a:r>
          <a:r>
            <a:rPr lang="nb-NO" sz="1100" baseline="0"/>
            <a:t> </a:t>
          </a:r>
          <a:r>
            <a:rPr lang="nb-NO" sz="1100"/>
            <a:t>NVE</a:t>
          </a:r>
          <a:r>
            <a:rPr lang="nb-NO" sz="1100" baseline="0"/>
            <a:t> høringsdokument 5/2014 og 8/2015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235.666254629628" createdVersion="6" refreshedVersion="6" minRefreshableVersion="3" recordCount="511" xr:uid="{63371BA1-7817-43A5-87BD-CDEB916F2641}">
  <cacheSource type="worksheet">
    <worksheetSource ref="A2:R513" sheet="Luftlinje"/>
  </cacheSource>
  <cacheFields count="18">
    <cacheField name="Orgnr" numFmtId="0">
      <sharedItems containsSemiMixedTypes="0" containsString="0" containsNumber="1" containsInteger="1" minValue="911305631" maxValue="998509289" count="58">
        <n v="982974011"/>
        <n v="915729290"/>
        <n v="971029390"/>
        <n v="971048611"/>
        <n v="911305631"/>
        <n v="976944801"/>
        <n v="918312730"/>
        <n v="981963849"/>
        <n v="980489698"/>
        <n v="981915550"/>
        <n v="916319908"/>
        <n v="971589752"/>
        <n v="982897327"/>
        <n v="919415096"/>
        <n v="915635857"/>
        <n v="917424799"/>
        <n v="971030569"/>
        <n v="998509289"/>
        <n v="985411131"/>
        <n v="979379455"/>
        <n v="979399901"/>
        <n v="986347801"/>
        <n v="938260494"/>
        <n v="933297292"/>
        <n v="980038408"/>
        <n v="914078865"/>
        <n v="980283976"/>
        <n v="914780152"/>
        <n v="912631532"/>
        <n v="983099807"/>
        <n v="956740134"/>
        <n v="990892679"/>
        <n v="960684737"/>
        <n v="995114666"/>
        <n v="980234088"/>
        <n v="988807648"/>
        <n v="976723805"/>
        <n v="915317898"/>
        <n v="948755742"/>
        <n v="915591302"/>
        <n v="984882114"/>
        <n v="979422679"/>
        <n v="916069634"/>
        <n v="985294836"/>
        <n v="962986633"/>
        <n v="971034998"/>
        <n v="916501420"/>
        <n v="919763159"/>
        <n v="978631029"/>
        <n v="916763476"/>
        <n v="917983550"/>
        <n v="979151950"/>
        <n v="971040246"/>
        <n v="971058854"/>
        <n v="968168134"/>
        <n v="955996836"/>
        <n v="918999361"/>
        <n v="914678412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24" maxValue="300"/>
    </cacheField>
    <cacheField name="Mast" numFmtId="0">
      <sharedItems/>
    </cacheField>
    <cacheField name="Tverrsnitt" numFmtId="0">
      <sharedItems containsSemiMixedTypes="0" containsString="0" containsNumber="1" containsInteger="1" minValue="25" maxValue="770"/>
    </cacheField>
    <cacheField name="Antall linjer" numFmtId="0">
      <sharedItems/>
    </cacheField>
    <cacheField name="System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" maxValue="345.78399999999999"/>
    </cacheField>
    <cacheField name="Traselengde Justert for eier- og driftsandel" numFmtId="166">
      <sharedItems containsSemiMixedTypes="0" containsString="0" containsNumber="1" minValue="0" maxValue="345.78399999999999"/>
    </cacheField>
    <cacheField name="Herav toppline (km)" numFmtId="0">
      <sharedItems containsString="0" containsBlank="1" containsNumber="1" minValue="0" maxValue="345.79"/>
    </cacheField>
    <cacheField name="Traselengde herav Toppline, justert for eier- og driftsandel" numFmtId="166">
      <sharedItems containsSemiMixedTypes="0" containsString="0" containsNumber="1" minValue="0" maxValue="345.79"/>
    </cacheField>
    <cacheField name="VektID" numFmtId="0">
      <sharedItems containsString="0" containsBlank="1" containsNumber="1" containsInteger="1" minValue="100000" maxValue="136700"/>
    </cacheField>
    <cacheField name="Vekt med topplinje" numFmtId="0">
      <sharedItems containsSemiMixedTypes="0" containsString="0" containsNumber="1" minValue="56.510496297927403" maxValue="369.07610831938001"/>
    </cacheField>
    <cacheField name="Vekt uten topplinje" numFmtId="0">
      <sharedItems containsSemiMixedTypes="0" containsString="0" containsNumber="1" minValue="57.5104963" maxValue="369.07610829999999"/>
    </cacheField>
    <cacheField name="Sum vektet verdi" numFmtId="165">
      <sharedItems containsSemiMixedTypes="0" containsString="0" containsNumber="1" minValue="0" maxValue="97424.9258808211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235.671744212967" createdVersion="6" refreshedVersion="6" minRefreshableVersion="3" recordCount="143" xr:uid="{3076778C-A639-4064-AFEE-000FABF6FD4E}">
  <cacheSource type="worksheet">
    <worksheetSource ref="A4:M147" sheet="Luftfartshinder"/>
  </cacheSource>
  <cacheFields count="13">
    <cacheField name="Orgnr" numFmtId="0">
      <sharedItems containsSemiMixedTypes="0" containsString="0" containsNumber="1" containsInteger="1" minValue="911305631" maxValue="998509289" count="27">
        <n v="982974011"/>
        <n v="911305631"/>
        <n v="976944801"/>
        <n v="981963849"/>
        <n v="980489698"/>
        <n v="982897327"/>
        <n v="915635857"/>
        <n v="917424799"/>
        <n v="998509289"/>
        <n v="980038408"/>
        <n v="912631532"/>
        <n v="983099807"/>
        <n v="990892679"/>
        <n v="960684737"/>
        <n v="995114666"/>
        <n v="988807648"/>
        <n v="976723805"/>
        <n v="984882114"/>
        <n v="979422679"/>
        <n v="916069634"/>
        <n v="962986633"/>
        <n v="971034998"/>
        <n v="916501420"/>
        <n v="978631029"/>
        <n v="916763476"/>
        <n v="979151950"/>
        <n v="955996836"/>
      </sharedItems>
    </cacheField>
    <cacheField name="Selskap" numFmtId="0">
      <sharedItems/>
    </cacheField>
    <cacheField name="År" numFmtId="0">
      <sharedItems containsString="0" containsBlank="1" containsNumber="1" containsInteger="1" minValue="2018" maxValue="2018"/>
    </cacheField>
    <cacheField name="kV" numFmtId="0">
      <sharedItems containsSemiMixedTypes="0" containsString="0" containsNumber="1" containsInteger="1" minValue="66" maxValue="300"/>
    </cacheField>
    <cacheField name="Fra" numFmtId="0">
      <sharedItems/>
    </cacheField>
    <cacheField name="Til" numFmtId="0">
      <sharedItems/>
    </cacheField>
    <cacheField name="Lengde (meter)" numFmtId="0">
      <sharedItems containsString="0" containsBlank="1" containsNumber="1" containsInteger="1" minValue="0" maxValue="8744"/>
    </cacheField>
    <cacheField name="Belysning" numFmtId="0">
      <sharedItems/>
    </cacheField>
    <cacheField name="Antall hindre" numFmtId="0">
      <sharedItems containsString="0" containsBlank="1" containsNumber="1" containsInteger="1" minValue="0" maxValue="15"/>
    </cacheField>
    <cacheField name="Vekt per spenn" numFmtId="0">
      <sharedItems containsSemiMixedTypes="0" containsString="0" containsNumber="1" minValue="0" maxValue="318"/>
    </cacheField>
    <cacheField name="Vekt per km" numFmtId="165">
      <sharedItems containsSemiMixedTypes="0" containsString="0" containsNumber="1" minValue="0" maxValue="392.60559999999998"/>
    </cacheField>
    <cacheField name="Vekt belyst spenn" numFmtId="0">
      <sharedItems containsSemiMixedTypes="0" containsString="0" containsNumber="1" minValue="0" maxValue="738.59999999999991"/>
    </cacheField>
    <cacheField name="Beregnet vekt" numFmtId="164">
      <sharedItems containsSemiMixedTypes="0" containsString="0" containsNumber="1" minValue="0" maxValue="1066.9968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236.361298958334" createdVersion="6" refreshedVersion="6" minRefreshableVersion="3" recordCount="216" xr:uid="{2A99A319-F20E-4DBD-8145-F88073680852}">
  <cacheSource type="worksheet">
    <worksheetSource ref="A2:M218" sheet="Jordkabel"/>
  </cacheSource>
  <cacheFields count="13">
    <cacheField name="Orgnr" numFmtId="0">
      <sharedItems containsSemiMixedTypes="0" containsString="0" containsNumber="1" containsInteger="1" minValue="911305631" maxValue="998509289" count="56">
        <n v="982974011"/>
        <n v="915729290"/>
        <n v="971029390"/>
        <n v="971048611"/>
        <n v="911305631"/>
        <n v="976944801"/>
        <n v="917368007"/>
        <n v="918312730"/>
        <n v="976894677"/>
        <n v="981963849"/>
        <n v="980489698"/>
        <n v="971028513"/>
        <n v="982677386"/>
        <n v="981915550"/>
        <n v="916319908"/>
        <n v="971589752"/>
        <n v="982897327"/>
        <n v="915635857"/>
        <n v="917424799"/>
        <n v="971030569"/>
        <n v="998509289"/>
        <n v="985411131"/>
        <n v="979379455"/>
        <n v="986347801"/>
        <n v="938260494"/>
        <n v="933297292"/>
        <n v="980038408"/>
        <n v="980283976"/>
        <n v="914780152"/>
        <n v="912631532"/>
        <n v="983099807"/>
        <n v="956740134"/>
        <n v="990892679"/>
        <n v="960684737"/>
        <n v="995114666"/>
        <n v="980234088"/>
        <n v="966731508"/>
        <n v="988807648"/>
        <n v="976723805"/>
        <n v="915317898"/>
        <n v="948755742"/>
        <n v="984882114"/>
        <n v="979422679"/>
        <n v="916069634"/>
        <n v="987059729"/>
        <n v="971034998"/>
        <n v="916501420"/>
        <n v="919763159"/>
        <n v="978631029"/>
        <n v="917983550"/>
        <n v="979151950"/>
        <n v="971058854"/>
        <n v="968168134"/>
        <n v="955996836"/>
        <n v="918999361"/>
        <n v="914678412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24" maxValue="300"/>
    </cacheField>
    <cacheField name="Tverrsnitt" numFmtId="0">
      <sharedItems containsSemiMixedTypes="0" containsString="0" containsNumber="1" containsInteger="1" minValue="50" maxValue="2000"/>
    </cacheField>
    <cacheField name="System" numFmtId="0">
      <sharedItems/>
    </cacheField>
    <cacheField name="PEX/Olje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" maxValue="94.084000000000003"/>
    </cacheField>
    <cacheField name="VektID" numFmtId="0">
      <sharedItems containsSemiMixedTypes="0" containsString="0" containsNumber="1" containsInteger="1" minValue="200000" maxValue="205000"/>
    </cacheField>
    <cacheField name="Vekt" numFmtId="0">
      <sharedItems containsSemiMixedTypes="0" containsString="0" containsNumber="1" minValue="32.158872240444502" maxValue="1159.40177416131"/>
    </cacheField>
    <cacheField name="Vektet verdi før GIS-korreksjon" numFmtId="165">
      <sharedItems containsSemiMixedTypes="0" containsString="0" containsNumber="1" minValue="0" maxValue="37856.8245016713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236.644829398145" createdVersion="6" refreshedVersion="6" minRefreshableVersion="3" recordCount="71" xr:uid="{37B33656-3DC0-4430-9B75-8A201EA08EFB}">
  <cacheSource type="worksheet">
    <worksheetSource ref="A2:M73" sheet="Sjøkabel"/>
  </cacheSource>
  <cacheFields count="13">
    <cacheField name="Orgnr" numFmtId="0">
      <sharedItems containsSemiMixedTypes="0" containsString="0" containsNumber="1" containsInteger="1" minValue="912631532" maxValue="998509289" count="29">
        <n v="971048611"/>
        <n v="976944801"/>
        <n v="918312730"/>
        <n v="981963849"/>
        <n v="980489698"/>
        <n v="982897327"/>
        <n v="919415096"/>
        <n v="915635857"/>
        <n v="917424799"/>
        <n v="998509289"/>
        <n v="985411131"/>
        <n v="986347801"/>
        <n v="980038408"/>
        <n v="912631532"/>
        <n v="983099807"/>
        <n v="990892679"/>
        <n v="960684737"/>
        <n v="995114666"/>
        <n v="988807648"/>
        <n v="976723805"/>
        <n v="948755742"/>
        <n v="984882114"/>
        <n v="979422679"/>
        <n v="978631029"/>
        <n v="979151950"/>
        <n v="968168134"/>
        <n v="914678412"/>
        <n v="917983550" u="1"/>
        <n v="917368007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24" maxValue="300"/>
    </cacheField>
    <cacheField name="Tverrsnitt" numFmtId="0">
      <sharedItems containsSemiMixedTypes="0" containsString="0" containsNumber="1" containsInteger="1" minValue="50" maxValue="1600"/>
    </cacheField>
    <cacheField name="Type" numFmtId="0">
      <sharedItems/>
    </cacheField>
    <cacheField name="System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Trase (km)" numFmtId="0">
      <sharedItems containsSemiMixedTypes="0" containsString="0" containsNumber="1" minValue="0.25" maxValue="48.406999999999996"/>
    </cacheField>
    <cacheField name="VektID" numFmtId="0">
      <sharedItems containsSemiMixedTypes="0" containsString="0" containsNumber="1" containsInteger="1" minValue="300100" maxValue="316300"/>
    </cacheField>
    <cacheField name="Vekt (per km)" numFmtId="0">
      <sharedItems containsSemiMixedTypes="0" containsString="0" containsNumber="1" minValue="90.629706435598294" maxValue="2949.53166395162"/>
    </cacheField>
    <cacheField name="Vektet verdi" numFmtId="165">
      <sharedItems containsSemiMixedTypes="0" containsString="0" containsNumber="1" minValue="0" maxValue="17260.9109571603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236.656202430553" createdVersion="6" refreshedVersion="6" minRefreshableVersion="3" recordCount="24" xr:uid="{33367E81-614B-426D-86B0-CF6C5E08F54C}">
  <cacheSource type="worksheet">
    <worksheetSource ref="A2:N26" sheet="Kompensering"/>
  </cacheSource>
  <cacheFields count="14">
    <cacheField name="Orgnr" numFmtId="0">
      <sharedItems containsSemiMixedTypes="0" containsString="0" containsNumber="1" containsInteger="1" minValue="912631532" maxValue="998509289" count="18">
        <n v="982974011"/>
        <n v="976944801"/>
        <n v="981963849"/>
        <n v="980489698"/>
        <n v="981915550"/>
        <n v="916319908"/>
        <n v="919415096"/>
        <n v="917424799"/>
        <n v="998509289"/>
        <n v="985411131"/>
        <n v="912631532"/>
        <n v="983099807"/>
        <n v="988807648"/>
        <n v="976723805"/>
        <n v="962986633"/>
        <n v="978631029"/>
        <n v="917983550"/>
        <n v="979151950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Type" numFmtId="0">
      <sharedItems/>
    </cacheField>
    <cacheField name="kV" numFmtId="0">
      <sharedItems containsSemiMixedTypes="0" containsString="0" containsNumber="1" containsInteger="1" minValue="33" maxValue="300"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containsInteger="1" minValue="0" maxValue="100"/>
    </cacheField>
    <cacheField name="Antall" numFmtId="0">
      <sharedItems containsSemiMixedTypes="0" containsString="0" containsNumber="1" containsInteger="1" minValue="1" maxValue="24"/>
    </cacheField>
    <cacheField name="MVAr" numFmtId="0">
      <sharedItems containsSemiMixedTypes="0" containsString="0" containsNumber="1" minValue="2.032" maxValue="512"/>
    </cacheField>
    <cacheField name="Totalvekt" numFmtId="0">
      <sharedItems containsSemiMixedTypes="0" containsString="0" containsNumber="1" minValue="15.1" maxValue="15.1"/>
    </cacheField>
    <cacheField name="Ytelse vekt" numFmtId="0">
      <sharedItems containsSemiMixedTypes="0" containsString="0" containsNumber="1" minValue="2.98" maxValue="10.292"/>
    </cacheField>
    <cacheField name="Vektet verdi antall" numFmtId="165">
      <sharedItems containsSemiMixedTypes="0" containsString="0" containsNumber="1" minValue="0" maxValue="362.4"/>
    </cacheField>
    <cacheField name="Vektet verdi ytelse" numFmtId="165">
      <sharedItems containsSemiMixedTypes="0" containsString="0" containsNumber="1" minValue="0" maxValue="1341.596"/>
    </cacheField>
    <cacheField name="Sum vektet verdi kompenseringsanlegg" numFmtId="165">
      <sharedItems containsSemiMixedTypes="0" containsString="0" containsNumber="1" minValue="0" maxValue="1552.996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236.674108796295" createdVersion="6" refreshedVersion="6" minRefreshableVersion="3" recordCount="294" xr:uid="{6377A1FC-2643-4118-B98A-37A354B85B5F}">
  <cacheSource type="worksheet">
    <worksheetSource ref="A2:K296" sheet="Avgang"/>
  </cacheSource>
  <cacheFields count="11">
    <cacheField name="Orgnr" numFmtId="0">
      <sharedItems containsSemiMixedTypes="0" containsString="0" containsNumber="1" containsInteger="1" minValue="882023702" maxValue="999999998" count="74">
        <n v="982974011"/>
        <n v="915729290"/>
        <n v="971029390"/>
        <n v="971048611"/>
        <n v="911305631"/>
        <n v="976944801"/>
        <n v="918312730"/>
        <n v="971028440"/>
        <n v="976894677"/>
        <n v="981963849"/>
        <n v="980489698"/>
        <n v="981915550"/>
        <n v="916319908"/>
        <n v="971589752"/>
        <n v="982897327"/>
        <n v="919415096"/>
        <n v="915635857"/>
        <n v="917424799"/>
        <n v="971030569"/>
        <n v="998509289"/>
        <n v="985411131"/>
        <n v="979379455"/>
        <n v="882023702"/>
        <n v="979399901"/>
        <n v="913680294"/>
        <n v="986347801"/>
        <n v="938260494"/>
        <n v="933297292"/>
        <n v="980038408"/>
        <n v="980335216"/>
        <n v="914078865"/>
        <n v="977106184"/>
        <n v="980283976"/>
        <n v="963022158"/>
        <n v="914780152"/>
        <n v="912631532"/>
        <n v="983099807"/>
        <n v="956740134"/>
        <n v="990892679"/>
        <n v="960684737"/>
        <n v="995114666"/>
        <n v="948526786"/>
        <n v="980234088"/>
        <n v="966731508"/>
        <n v="988807648"/>
        <n v="976723805"/>
        <n v="915231640"/>
        <n v="915317898"/>
        <n v="970974253"/>
        <n v="948755742"/>
        <n v="915591302"/>
        <n v="984882114"/>
        <n v="979422679"/>
        <n v="916069634"/>
        <n v="985294836"/>
        <n v="987059729"/>
        <n v="962986633"/>
        <n v="979951140"/>
        <n v="971034998"/>
        <n v="916501420"/>
        <n v="919763159"/>
        <n v="979918224"/>
        <n v="978631029"/>
        <n v="916763476"/>
        <n v="917983550"/>
        <n v="979151950"/>
        <n v="971058854"/>
        <n v="968168134"/>
        <n v="955996836"/>
        <n v="882783022"/>
        <n v="918999361"/>
        <n v="984015666"/>
        <n v="914678412"/>
        <n v="999999998" u="1"/>
      </sharedItems>
    </cacheField>
    <cacheField name="Navn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5" maxValue="300"/>
    </cacheField>
    <cacheField name="Type" numFmtId="0">
      <sharedItems/>
    </cacheField>
    <cacheField name="Eierandel" numFmtId="0">
      <sharedItems containsSemiMixedTypes="0" containsString="0" containsNumb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0" maxValue="1474"/>
    </cacheField>
    <cacheField name="VektID" numFmtId="0">
      <sharedItems containsSemiMixedTypes="0" containsString="0" containsNumber="1" containsInteger="1" minValue="400000" maxValue="400900"/>
    </cacheField>
    <cacheField name="Totalvekt" numFmtId="165">
      <sharedItems containsSemiMixedTypes="0" containsString="0" containsNumber="1" minValue="32.904186975259101" maxValue="1128.14355343746"/>
    </cacheField>
    <cacheField name="Vektet verdi avganger" numFmtId="165">
      <sharedItems containsSemiMixedTypes="0" containsString="0" containsNumber="1" minValue="0" maxValue="97001.5432030638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236.67426122685" createdVersion="6" refreshedVersion="6" minRefreshableVersion="3" recordCount="150" xr:uid="{5AB54ADC-B56E-4E6C-A8BB-84B11B1BA2F3}">
  <cacheSource type="worksheet">
    <worksheetSource ref="A2:N152" sheet="Trafo"/>
  </cacheSource>
  <cacheFields count="14">
    <cacheField name="Orgnr" numFmtId="0">
      <sharedItems containsSemiMixedTypes="0" containsString="0" containsNumber="1" containsInteger="1" minValue="882023702" maxValue="999999998" count="70">
        <n v="982974011"/>
        <n v="915729290"/>
        <n v="971029390"/>
        <n v="971048611"/>
        <n v="911305631"/>
        <n v="976944801"/>
        <n v="918312730"/>
        <n v="971028440"/>
        <n v="976894677"/>
        <n v="981963849"/>
        <n v="980489698"/>
        <n v="971028513"/>
        <n v="981915550"/>
        <n v="916319908"/>
        <n v="971589752"/>
        <n v="982897327"/>
        <n v="919415096"/>
        <n v="915635857"/>
        <n v="917424799"/>
        <n v="971030569"/>
        <n v="998509289"/>
        <n v="985411131"/>
        <n v="979379455"/>
        <n v="882023702"/>
        <n v="979399901"/>
        <n v="986347801"/>
        <n v="938260494"/>
        <n v="933297292"/>
        <n v="980038408"/>
        <n v="980335216"/>
        <n v="914078865"/>
        <n v="977106184"/>
        <n v="980283976"/>
        <n v="963022158"/>
        <n v="914780152"/>
        <n v="912631532"/>
        <n v="983099807"/>
        <n v="956740134"/>
        <n v="990892679"/>
        <n v="960684737"/>
        <n v="995114666"/>
        <n v="948526786"/>
        <n v="980234088"/>
        <n v="966731508"/>
        <n v="988807648"/>
        <n v="976723805"/>
        <n v="915231640"/>
        <n v="915317898"/>
        <n v="970974253"/>
        <n v="948755742"/>
        <n v="915591302"/>
        <n v="984882114"/>
        <n v="979422679"/>
        <n v="916069634"/>
        <n v="985294836"/>
        <n v="962986633"/>
        <n v="971034998"/>
        <n v="916501420"/>
        <n v="919763159"/>
        <n v="978631029"/>
        <n v="916763476"/>
        <n v="917983550"/>
        <n v="979151950"/>
        <n v="971058854"/>
        <n v="968168134"/>
        <n v="955996836"/>
        <n v="918999361"/>
        <n v="984015666"/>
        <n v="914678412"/>
        <n v="999999998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66" maxValue="300"/>
    </cacheField>
    <cacheField name="Eierandel" numFmtId="0">
      <sharedItems containsSemiMixedTypes="0" containsString="0" containsNumb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1" maxValue="380"/>
    </cacheField>
    <cacheField name="Ytelse" numFmtId="0">
      <sharedItems containsSemiMixedTypes="0" containsString="0" containsNumber="1" minValue="7" maxValue="6671.97"/>
    </cacheField>
    <cacheField name="VektID" numFmtId="0">
      <sharedItems containsSemiMixedTypes="0" containsString="0" containsNumber="1" containsInteger="1" minValue="600100" maxValue="600800"/>
    </cacheField>
    <cacheField name="Vekt Antall" numFmtId="164">
      <sharedItems containsSemiMixedTypes="0" containsString="0" containsNumber="1" minValue="147.32938519715199" maxValue="551.82991776195399"/>
    </cacheField>
    <cacheField name="Vekt ytelse" numFmtId="164">
      <sharedItems containsSemiMixedTypes="0" containsString="0" containsNumber="1" minValue="4.2861857894608004" maxValue="4.8755363355116996"/>
    </cacheField>
    <cacheField name="Vektet verdi antall" numFmtId="165">
      <sharedItems containsSemiMixedTypes="0" containsString="0" containsNumber="1" minValue="0" maxValue="55985.166374917761"/>
    </cacheField>
    <cacheField name="Vektet verdi ytelse" numFmtId="165">
      <sharedItems containsSemiMixedTypes="0" containsString="0" containsNumber="1" minValue="0" maxValue="32529.432164443995"/>
    </cacheField>
    <cacheField name="Vektet verdi transformator" numFmtId="165">
      <sharedItems containsSemiMixedTypes="0" containsString="0" containsNumber="1" minValue="0" maxValue="88514.5985393617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e-Petter Kordahl" refreshedDate="44236.674589467591" createdVersion="6" refreshedVersion="6" minRefreshableVersion="3" recordCount="288" xr:uid="{B20490EC-C6E2-4634-B9C0-D4DCAFE0186A}">
  <cacheSource type="worksheet">
    <worksheetSource ref="A2:L290" sheet="Stasjon"/>
  </cacheSource>
  <cacheFields count="12">
    <cacheField name="Orgnr" numFmtId="0">
      <sharedItems containsSemiMixedTypes="0" containsString="0" containsNumber="1" containsInteger="1" minValue="882023702" maxValue="999999998" count="69">
        <n v="982974011"/>
        <n v="915729290"/>
        <n v="971029390"/>
        <n v="971048611"/>
        <n v="911305631"/>
        <n v="976944801"/>
        <n v="918312730"/>
        <n v="971028440"/>
        <n v="976894677"/>
        <n v="981963849"/>
        <n v="980489698"/>
        <n v="971028513"/>
        <n v="981915550"/>
        <n v="916319908"/>
        <n v="971589752"/>
        <n v="982897327"/>
        <n v="919415096"/>
        <n v="915635857"/>
        <n v="917424799"/>
        <n v="971030569"/>
        <n v="998509289"/>
        <n v="985411131"/>
        <n v="979379455"/>
        <n v="882023702"/>
        <n v="979399901"/>
        <n v="986347801"/>
        <n v="938260494"/>
        <n v="933297292"/>
        <n v="980038408"/>
        <n v="914078865"/>
        <n v="980283976"/>
        <n v="963022158"/>
        <n v="914780152"/>
        <n v="912631532"/>
        <n v="983099807"/>
        <n v="956740134"/>
        <n v="990892679"/>
        <n v="960684737"/>
        <n v="995114666"/>
        <n v="948526786"/>
        <n v="980234088"/>
        <n v="966731508"/>
        <n v="988807648"/>
        <n v="976723805"/>
        <n v="915231640"/>
        <n v="915317898"/>
        <n v="970974253"/>
        <n v="948755742"/>
        <n v="915591302"/>
        <n v="984882114"/>
        <n v="979422679"/>
        <n v="916069634"/>
        <n v="985294836"/>
        <n v="987059729"/>
        <n v="962986633"/>
        <n v="971034998"/>
        <n v="916501420"/>
        <n v="919763159"/>
        <n v="978631029"/>
        <n v="916763476"/>
        <n v="917983550"/>
        <n v="979151950"/>
        <n v="971058854"/>
        <n v="968168134"/>
        <n v="955996836"/>
        <n v="882783022"/>
        <n v="918999361"/>
        <n v="914678412"/>
        <n v="999999998" u="1"/>
      </sharedItems>
    </cacheField>
    <cacheField name="Selskap" numFmtId="0">
      <sharedItems/>
    </cacheField>
    <cacheField name="År" numFmtId="0">
      <sharedItems containsSemiMixedTypes="0" containsString="0" containsNumber="1" containsInteger="1" minValue="2018" maxValue="2018"/>
    </cacheField>
    <cacheField name="kV" numFmtId="0">
      <sharedItems containsSemiMixedTypes="0" containsString="0" containsNumber="1" containsInteger="1" minValue="24" maxValue="420"/>
    </cacheField>
    <cacheField name="Type" numFmtId="0">
      <sharedItems/>
    </cacheField>
    <cacheField name="Beliggenhet" numFmtId="0">
      <sharedItems/>
    </cacheField>
    <cacheField name="Eierandel" numFmtId="0">
      <sharedItems containsSemiMixedTypes="0" containsString="0" containsNumber="1" containsInteger="1" minValue="0" maxValue="100"/>
    </cacheField>
    <cacheField name="Driftsandel" numFmtId="0">
      <sharedItems containsSemiMixedTypes="0" containsString="0" containsNumber="1" minValue="0" maxValue="100"/>
    </cacheField>
    <cacheField name="Antall" numFmtId="0">
      <sharedItems containsSemiMixedTypes="0" containsString="0" containsNumber="1" containsInteger="1" minValue="1" maxValue="103"/>
    </cacheField>
    <cacheField name="VektID" numFmtId="0">
      <sharedItems containsSemiMixedTypes="0" containsString="0" containsNumber="1" containsInteger="1" minValue="500000" maxValue="502100"/>
    </cacheField>
    <cacheField name="Vekt Antall" numFmtId="164">
      <sharedItems containsSemiMixedTypes="0" containsString="0" containsNumber="1" minValue="135.622551211136" maxValue="890.01082638576304"/>
    </cacheField>
    <cacheField name="Vektet verdi" numFmtId="165">
      <sharedItems containsSemiMixedTypes="0" containsString="0" containsNumber="1" minValue="0" maxValue="29614.5402824636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1">
  <r>
    <x v="0"/>
    <s v="AGDER ENERGI NETT AS"/>
    <n v="2018"/>
    <n v="132"/>
    <s v="Stål"/>
    <n v="243"/>
    <s v="Dobbel"/>
    <s v="Simplex"/>
    <n v="100"/>
    <n v="100"/>
    <n v="98.7"/>
    <n v="98.7"/>
    <n v="7.56"/>
    <n v="7.56"/>
    <n v="119200"/>
    <n v="258.675770678118"/>
    <n v="236.10819359999999"/>
    <n v="23474.489591030571"/>
  </r>
  <r>
    <x v="0"/>
    <s v="AGDER ENERGI NETT AS"/>
    <n v="2018"/>
    <n v="132"/>
    <s v="Stål"/>
    <n v="150"/>
    <s v="Dobbel"/>
    <s v="Simplex"/>
    <n v="100"/>
    <n v="100"/>
    <n v="12.2"/>
    <n v="12.2"/>
    <n v="12.2"/>
    <n v="12.2"/>
    <n v="119100"/>
    <n v="252.10268997875599"/>
    <n v="230.192421"/>
    <n v="3075.6528177408227"/>
  </r>
  <r>
    <x v="0"/>
    <s v="AGDER ENERGI NETT AS"/>
    <n v="2018"/>
    <n v="132"/>
    <s v="Stål"/>
    <n v="380"/>
    <s v="Enkel"/>
    <s v="Simplex"/>
    <n v="100"/>
    <n v="100"/>
    <n v="2.9"/>
    <n v="2.9"/>
    <n v="2.9"/>
    <n v="2.9"/>
    <n v="117800"/>
    <n v="215.05489258618499"/>
    <n v="191.11295010000001"/>
    <n v="623.65918849993648"/>
  </r>
  <r>
    <x v="0"/>
    <s v="AGDER ENERGI NETT AS"/>
    <n v="2018"/>
    <n v="132"/>
    <s v="Stål"/>
    <n v="329"/>
    <s v="Enkel"/>
    <s v="Simplex"/>
    <n v="100"/>
    <n v="100"/>
    <n v="16.399999999999999"/>
    <n v="16.399999999999999"/>
    <n v="16.399999999999999"/>
    <n v="16.399999999999999"/>
    <n v="117700"/>
    <n v="209.70863357882101"/>
    <n v="186.4640292"/>
    <n v="3439.2215906926644"/>
  </r>
  <r>
    <x v="0"/>
    <s v="AGDER ENERGI NETT AS"/>
    <n v="2018"/>
    <n v="132"/>
    <s v="Stål"/>
    <n v="243"/>
    <s v="Enkel"/>
    <s v="Simplex"/>
    <n v="100"/>
    <n v="100"/>
    <n v="127.812"/>
    <n v="127.812"/>
    <n v="53.68"/>
    <n v="53.68"/>
    <n v="117600"/>
    <n v="204.51809085322401"/>
    <n v="181.95051380000001"/>
    <n v="24466.886606022665"/>
  </r>
  <r>
    <x v="0"/>
    <s v="AGDER ENERGI NETT AS"/>
    <n v="2018"/>
    <n v="132"/>
    <s v="Stål"/>
    <n v="150"/>
    <s v="Enkel"/>
    <s v="Simplex"/>
    <n v="100"/>
    <n v="100"/>
    <n v="12.975"/>
    <n v="12.975"/>
    <n v="12.975"/>
    <n v="12.975"/>
    <n v="117500"/>
    <n v="199.47872898371301"/>
    <n v="177.56845999999999"/>
    <n v="2588.2365085636761"/>
  </r>
  <r>
    <x v="0"/>
    <s v="AGDER ENERGI NETT AS"/>
    <n v="2018"/>
    <n v="132"/>
    <s v="Stål"/>
    <n v="120"/>
    <s v="Enkel"/>
    <s v="Simplex"/>
    <n v="100"/>
    <n v="100"/>
    <n v="16.448"/>
    <n v="16.448"/>
    <n v="1.78"/>
    <n v="1.78"/>
    <n v="117400"/>
    <n v="194.43936711420099"/>
    <n v="173.18640619999999"/>
    <n v="2886.4002796048781"/>
  </r>
  <r>
    <x v="0"/>
    <s v="AGDER ENERGI NETT AS"/>
    <n v="2018"/>
    <n v="132"/>
    <s v="Tre"/>
    <n v="329"/>
    <s v="Enkel"/>
    <s v="Simplex"/>
    <n v="100"/>
    <n v="100"/>
    <n v="12.87"/>
    <n v="12.87"/>
    <n v="1.39"/>
    <n v="1.39"/>
    <n v="117100"/>
    <n v="139.54701613808999"/>
    <n v="125.6495793"/>
    <n v="1636.4275227959449"/>
  </r>
  <r>
    <x v="0"/>
    <s v="AGDER ENERGI NETT AS"/>
    <n v="2018"/>
    <n v="132"/>
    <s v="Tre"/>
    <n v="243"/>
    <s v="Enkel"/>
    <s v="Simplex"/>
    <n v="100"/>
    <n v="100"/>
    <n v="142.387"/>
    <n v="142.387"/>
    <n v="24.56"/>
    <n v="24.56"/>
    <n v="117000"/>
    <n v="136.44370498843699"/>
    <n v="122.9510478"/>
    <n v="17838.010503646612"/>
  </r>
  <r>
    <x v="0"/>
    <s v="AGDER ENERGI NETT AS"/>
    <n v="2018"/>
    <n v="132"/>
    <s v="Tre"/>
    <n v="150"/>
    <s v="Enkel"/>
    <s v="Simplex"/>
    <n v="100"/>
    <n v="100"/>
    <n v="270.50400000000002"/>
    <n v="270.50400000000002"/>
    <n v="38.590000000000003"/>
    <n v="38.590000000000003"/>
    <n v="116900"/>
    <n v="133.43078154217099"/>
    <n v="120.3311144"/>
    <n v="33055.563924673981"/>
  </r>
  <r>
    <x v="0"/>
    <s v="AGDER ENERGI NETT AS"/>
    <n v="2018"/>
    <n v="132"/>
    <s v="Tre"/>
    <n v="120"/>
    <s v="Enkel"/>
    <s v="Simplex"/>
    <n v="100"/>
    <n v="100"/>
    <n v="80.2"/>
    <n v="80.2"/>
    <n v="12.91"/>
    <n v="12.91"/>
    <n v="116800"/>
    <n v="130.41785809590601"/>
    <n v="117.711181"/>
    <n v="9604.4799175081462"/>
  </r>
  <r>
    <x v="0"/>
    <s v="AGDER ENERGI NETT AS"/>
    <n v="2018"/>
    <n v="132"/>
    <s v="Tre"/>
    <n v="95"/>
    <s v="Enkel"/>
    <s v="Simplex"/>
    <n v="100"/>
    <n v="100"/>
    <n v="13.74"/>
    <n v="13.74"/>
    <n v="3.1"/>
    <n v="3.1"/>
    <n v="116700"/>
    <n v="127.495322353029"/>
    <n v="115.16984549999999"/>
    <n v="1620.64265541439"/>
  </r>
  <r>
    <x v="0"/>
    <s v="AGDER ENERGI NETT AS"/>
    <n v="2018"/>
    <n v="132"/>
    <s v="Tre"/>
    <n v="70"/>
    <s v="Enkel"/>
    <s v="Simplex"/>
    <n v="100"/>
    <n v="100"/>
    <n v="7.9"/>
    <n v="7.9"/>
    <n v="1.2"/>
    <n v="1.2"/>
    <n v="116600"/>
    <n v="124.66046268243799"/>
    <n v="112.70475020000001"/>
    <n v="904.71438155892565"/>
  </r>
  <r>
    <x v="0"/>
    <s v="AGDER ENERGI NETT AS"/>
    <n v="2018"/>
    <n v="132"/>
    <s v="Stål"/>
    <n v="243"/>
    <s v="Enkel"/>
    <s v="Simplex"/>
    <n v="100"/>
    <n v="100"/>
    <n v="0.878"/>
    <n v="0.878"/>
    <n v="0.79"/>
    <n v="0.79"/>
    <n v="111200"/>
    <n v="181.950513785412"/>
    <n v="181.95051380000001"/>
    <n v="159.75255110487549"/>
  </r>
  <r>
    <x v="0"/>
    <s v="AGDER ENERGI NETT AS"/>
    <n v="2018"/>
    <n v="132"/>
    <s v="Stål"/>
    <n v="150"/>
    <s v="Enkel"/>
    <s v="Simplex"/>
    <n v="100"/>
    <n v="100"/>
    <n v="0.73"/>
    <n v="0.73"/>
    <n v="0"/>
    <n v="0"/>
    <n v="111100"/>
    <n v="177.56845998583699"/>
    <n v="177.56845999999999"/>
    <n v="129.62497579999999"/>
  </r>
  <r>
    <x v="0"/>
    <s v="AGDER ENERGI NETT AS"/>
    <n v="2018"/>
    <n v="132"/>
    <s v="Stål"/>
    <n v="120"/>
    <s v="Enkel"/>
    <s v="Simplex"/>
    <n v="100"/>
    <n v="100"/>
    <n v="0.127"/>
    <n v="0.127"/>
    <m/>
    <n v="0"/>
    <n v="111000"/>
    <n v="173.18640618626199"/>
    <n v="173.18640619999999"/>
    <n v="21.994673587400001"/>
  </r>
  <r>
    <x v="0"/>
    <s v="AGDER ENERGI NETT AS"/>
    <n v="2018"/>
    <n v="132"/>
    <s v="Tre"/>
    <n v="243"/>
    <s v="Enkel"/>
    <s v="Simplex"/>
    <n v="100"/>
    <n v="100"/>
    <n v="36.82"/>
    <n v="36.82"/>
    <n v="0"/>
    <n v="0"/>
    <n v="110600"/>
    <n v="122.951047816032"/>
    <n v="122.9510478"/>
    <n v="4527.0575799959997"/>
  </r>
  <r>
    <x v="0"/>
    <s v="AGDER ENERGI NETT AS"/>
    <n v="2018"/>
    <n v="132"/>
    <s v="Tre"/>
    <n v="150"/>
    <s v="Enkel"/>
    <s v="Simplex"/>
    <n v="100"/>
    <n v="100"/>
    <n v="24.09"/>
    <n v="24.09"/>
    <n v="0"/>
    <n v="0"/>
    <n v="110500"/>
    <n v="120.331114384497"/>
    <n v="120.3311144"/>
    <n v="2898.7765458960002"/>
  </r>
  <r>
    <x v="0"/>
    <s v="AGDER ENERGI NETT AS"/>
    <n v="2018"/>
    <n v="132"/>
    <s v="Tre"/>
    <n v="120"/>
    <s v="Enkel"/>
    <s v="Simplex"/>
    <n v="100"/>
    <n v="100"/>
    <n v="0.15"/>
    <n v="0.15"/>
    <n v="0"/>
    <n v="0"/>
    <n v="110400"/>
    <n v="117.711180952962"/>
    <n v="117.711181"/>
    <n v="17.65667715"/>
  </r>
  <r>
    <x v="0"/>
    <s v="AGDER ENERGI NETT AS"/>
    <n v="2018"/>
    <n v="132"/>
    <s v="Tre"/>
    <n v="95"/>
    <s v="Enkel"/>
    <s v="Simplex"/>
    <n v="100"/>
    <n v="100"/>
    <n v="11.25"/>
    <n v="11.25"/>
    <n v="0"/>
    <n v="0"/>
    <n v="110300"/>
    <n v="115.169845524373"/>
    <n v="115.16984549999999"/>
    <n v="1295.6607618749999"/>
  </r>
  <r>
    <x v="0"/>
    <s v="AGDER ENERGI NETT AS"/>
    <n v="2018"/>
    <n v="66"/>
    <s v="Stål"/>
    <n v="243"/>
    <s v="Dobbel"/>
    <s v="Simplex"/>
    <n v="100"/>
    <n v="100"/>
    <n v="1.69"/>
    <n v="1.69"/>
    <n v="1.69"/>
    <n v="1.69"/>
    <n v="108800"/>
    <n v="224.27524428346899"/>
    <n v="204.99771989999999"/>
    <n v="379.0251628390626"/>
  </r>
  <r>
    <x v="0"/>
    <s v="AGDER ENERGI NETT AS"/>
    <n v="2018"/>
    <n v="66"/>
    <s v="Tre"/>
    <n v="70"/>
    <s v="Dobbel"/>
    <s v="Simplex"/>
    <n v="100"/>
    <n v="100"/>
    <n v="7.7"/>
    <n v="7.7"/>
    <n v="3.8"/>
    <n v="3.8"/>
    <n v="107800"/>
    <n v="130.75766582268599"/>
    <n v="120.9818992"/>
    <n v="968.70853700620683"/>
  </r>
  <r>
    <x v="0"/>
    <s v="AGDER ENERGI NETT AS"/>
    <n v="2018"/>
    <n v="66"/>
    <s v="Stål"/>
    <n v="329"/>
    <s v="Enkel"/>
    <s v="Duplex"/>
    <n v="100"/>
    <n v="100"/>
    <n v="0.3"/>
    <n v="0.3"/>
    <n v="0.3"/>
    <n v="0.3"/>
    <n v="107700"/>
    <n v="221.939884891574"/>
    <n v="202.08403469999999"/>
    <n v="66.581965467472202"/>
  </r>
  <r>
    <x v="0"/>
    <s v="AGDER ENERGI NETT AS"/>
    <n v="2018"/>
    <n v="66"/>
    <s v="Tre"/>
    <n v="329"/>
    <s v="Enkel"/>
    <s v="Duplex"/>
    <n v="100"/>
    <n v="100"/>
    <n v="0.3"/>
    <n v="0.3"/>
    <n v="0.3"/>
    <n v="0.3"/>
    <n v="107100"/>
    <n v="141.149014079918"/>
    <n v="129.8060126"/>
    <n v="42.344704223975398"/>
  </r>
  <r>
    <x v="0"/>
    <s v="AGDER ENERGI NETT AS"/>
    <n v="2018"/>
    <n v="66"/>
    <s v="Stål"/>
    <n v="243"/>
    <s v="Enkel"/>
    <s v="Simplex"/>
    <n v="100"/>
    <n v="100"/>
    <n v="12.053000000000001"/>
    <n v="12.053000000000001"/>
    <n v="12.053000000000001"/>
    <n v="12.053000000000001"/>
    <n v="106400"/>
    <n v="177.79435395066"/>
    <n v="158.5168295"/>
    <n v="2142.9553481673051"/>
  </r>
  <r>
    <x v="0"/>
    <s v="AGDER ENERGI NETT AS"/>
    <n v="2018"/>
    <n v="66"/>
    <s v="Stål"/>
    <n v="150"/>
    <s v="Enkel"/>
    <s v="Simplex"/>
    <n v="100"/>
    <n v="100"/>
    <n v="18.72"/>
    <n v="18.72"/>
    <n v="18.72"/>
    <n v="18.72"/>
    <n v="106300"/>
    <n v="173.489664029767"/>
    <n v="154.7736209"/>
    <n v="3247.7265106372379"/>
  </r>
  <r>
    <x v="0"/>
    <s v="AGDER ENERGI NETT AS"/>
    <n v="2018"/>
    <n v="66"/>
    <s v="Stål"/>
    <n v="120"/>
    <s v="Enkel"/>
    <s v="Simplex"/>
    <n v="100"/>
    <n v="100"/>
    <n v="0.43"/>
    <n v="0.43"/>
    <n v="0.43"/>
    <n v="0.43"/>
    <n v="106200"/>
    <n v="169.31035342695799"/>
    <n v="151.1394378"/>
    <n v="72.803451973591933"/>
  </r>
  <r>
    <x v="0"/>
    <s v="AGDER ENERGI NETT AS"/>
    <n v="2018"/>
    <n v="66"/>
    <s v="Stål"/>
    <n v="95"/>
    <s v="Enkel"/>
    <s v="Simplex"/>
    <n v="100"/>
    <n v="100"/>
    <n v="0.63500000000000001"/>
    <n v="0.63500000000000001"/>
    <n v="0.63"/>
    <n v="0.63"/>
    <n v="106100"/>
    <n v="165.25277031743499"/>
    <n v="147.6111046"/>
    <n v="104.84730082298405"/>
  </r>
  <r>
    <x v="0"/>
    <s v="AGDER ENERGI NETT AS"/>
    <n v="2018"/>
    <n v="66"/>
    <s v="Stål"/>
    <n v="70"/>
    <s v="Enkel"/>
    <s v="Simplex"/>
    <n v="100"/>
    <n v="100"/>
    <n v="1.407"/>
    <n v="1.407"/>
    <n v="1.64"/>
    <n v="1.64"/>
    <n v="106000"/>
    <n v="161.195187207912"/>
    <n v="144.08277150000001"/>
    <n v="230.78882126147568"/>
  </r>
  <r>
    <x v="0"/>
    <s v="AGDER ENERGI NETT AS"/>
    <n v="2018"/>
    <n v="66"/>
    <s v="Tre"/>
    <n v="243"/>
    <s v="Enkel"/>
    <s v="Simplex"/>
    <n v="100"/>
    <n v="100"/>
    <n v="2.8"/>
    <n v="2.8"/>
    <n v="2.8"/>
    <n v="2.8"/>
    <n v="105800"/>
    <n v="115.930107928963"/>
    <n v="104.9174852"/>
    <n v="324.60430220109635"/>
  </r>
  <r>
    <x v="0"/>
    <s v="AGDER ENERGI NETT AS"/>
    <n v="2018"/>
    <n v="66"/>
    <s v="Tre"/>
    <n v="150"/>
    <s v="Enkel"/>
    <s v="Simplex"/>
    <n v="100"/>
    <n v="100"/>
    <n v="60.648000000000003"/>
    <n v="60.648000000000003"/>
    <n v="10.55"/>
    <n v="10.55"/>
    <n v="105700"/>
    <n v="113.470978571808"/>
    <n v="102.7791118"/>
    <n v="6346.1467668889745"/>
  </r>
  <r>
    <x v="0"/>
    <s v="AGDER ENERGI NETT AS"/>
    <n v="2018"/>
    <n v="66"/>
    <s v="Tre"/>
    <n v="120"/>
    <s v="Enkel"/>
    <s v="Simplex"/>
    <n v="100"/>
    <n v="100"/>
    <n v="12.23"/>
    <n v="12.23"/>
    <n v="6.74"/>
    <n v="6.74"/>
    <n v="105600"/>
    <n v="111.083474341562"/>
    <n v="100.70302119999999"/>
    <n v="1301.562203450128"/>
  </r>
  <r>
    <x v="0"/>
    <s v="AGDER ENERGI NETT AS"/>
    <n v="2018"/>
    <n v="66"/>
    <s v="Tre"/>
    <n v="95"/>
    <s v="Enkel"/>
    <s v="Simplex"/>
    <n v="100"/>
    <n v="100"/>
    <n v="71.941999999999993"/>
    <n v="71.941999999999993"/>
    <n v="20.024999999999999"/>
    <n v="20.024999999999999"/>
    <n v="105500"/>
    <n v="108.76550906947701"/>
    <n v="98.687399189999994"/>
    <n v="7301.5830228635059"/>
  </r>
  <r>
    <x v="0"/>
    <s v="AGDER ENERGI NETT AS"/>
    <n v="2018"/>
    <n v="66"/>
    <s v="Tre"/>
    <n v="70"/>
    <s v="Enkel"/>
    <s v="Simplex"/>
    <n v="100"/>
    <n v="100"/>
    <n v="28.558"/>
    <n v="28.558"/>
    <n v="5.68"/>
    <n v="5.68"/>
    <n v="105400"/>
    <n v="106.447543797393"/>
    <n v="96.671777219999996"/>
    <n v="2816.278968008352"/>
  </r>
  <r>
    <x v="0"/>
    <s v="AGDER ENERGI NETT AS"/>
    <n v="2018"/>
    <n v="66"/>
    <s v="Tre"/>
    <n v="120"/>
    <s v="Enkel"/>
    <s v="Simplex"/>
    <n v="100"/>
    <n v="100"/>
    <n v="0.38700000000000001"/>
    <n v="0.38700000000000001"/>
    <n v="0"/>
    <n v="0"/>
    <n v="100800"/>
    <n v="100.703021166575"/>
    <n v="100.70302119999999"/>
    <n v="38.9720692044"/>
  </r>
  <r>
    <x v="0"/>
    <s v="AGDER ENERGI NETT AS"/>
    <n v="2018"/>
    <n v="66"/>
    <s v="Tre"/>
    <n v="95"/>
    <s v="Enkel"/>
    <s v="Simplex"/>
    <n v="100"/>
    <n v="100"/>
    <n v="6.6280000000000001"/>
    <n v="6.6280000000000001"/>
    <n v="0"/>
    <n v="0"/>
    <n v="100700"/>
    <n v="98.687399190849803"/>
    <n v="98.687399189999994"/>
    <n v="654.10008183131993"/>
  </r>
  <r>
    <x v="0"/>
    <s v="AGDER ENERGI NETT AS"/>
    <n v="2018"/>
    <n v="66"/>
    <s v="Tre"/>
    <n v="70"/>
    <s v="Enkel"/>
    <s v="Simplex"/>
    <n v="100"/>
    <n v="100"/>
    <n v="0.62"/>
    <n v="0.62"/>
    <n v="0"/>
    <n v="0"/>
    <n v="100600"/>
    <n v="96.671777215124294"/>
    <n v="96.671777219999996"/>
    <n v="59.936501876399994"/>
  </r>
  <r>
    <x v="1"/>
    <s v="Aktieselskabet Saudefaldene"/>
    <n v="2018"/>
    <n v="300"/>
    <s v="Stål"/>
    <n v="481"/>
    <s v="Enkel"/>
    <s v="Simplex"/>
    <n v="100"/>
    <n v="100"/>
    <n v="4"/>
    <n v="4"/>
    <n v="4"/>
    <n v="4"/>
    <n v="135900"/>
    <n v="281.75082097731899"/>
    <n v="281.75082099999997"/>
    <n v="1127.003283909276"/>
  </r>
  <r>
    <x v="1"/>
    <s v="Aktieselskabet Saudefaldene"/>
    <n v="2018"/>
    <n v="66"/>
    <s v="Stål"/>
    <n v="329"/>
    <s v="Dobbel"/>
    <s v="Simplex"/>
    <n v="100"/>
    <n v="100"/>
    <n v="7.47"/>
    <n v="7.47"/>
    <n v="7.47"/>
    <n v="7.47"/>
    <n v="108900"/>
    <n v="230.05850161197301"/>
    <n v="210.2026515"/>
    <n v="1718.5370070414383"/>
  </r>
  <r>
    <x v="1"/>
    <s v="Aktieselskabet Saudefaldene"/>
    <n v="2018"/>
    <n v="66"/>
    <s v="Stål"/>
    <n v="329"/>
    <s v="Enkel"/>
    <s v="Simplex"/>
    <n v="100"/>
    <n v="100"/>
    <n v="5.19"/>
    <n v="5.19"/>
    <n v="5.19"/>
    <n v="5.19"/>
    <n v="106500"/>
    <n v="182.22818456917901"/>
    <n v="162.3723344"/>
    <n v="945.7642779140391"/>
  </r>
  <r>
    <x v="1"/>
    <s v="Aktieselskabet Saudefaldene"/>
    <n v="2018"/>
    <n v="66"/>
    <s v="Tre"/>
    <n v="329"/>
    <s v="Enkel"/>
    <s v="Simplex"/>
    <n v="100"/>
    <n v="100"/>
    <n v="1.8"/>
    <n v="1.8"/>
    <n v="1.8"/>
    <n v="1.8"/>
    <n v="105900"/>
    <n v="118.463011166832"/>
    <n v="107.1200097"/>
    <n v="213.23342010029762"/>
  </r>
  <r>
    <x v="1"/>
    <s v="Aktieselskabet Saudefaldene"/>
    <n v="2018"/>
    <n v="24"/>
    <s v="Tre"/>
    <n v="150"/>
    <s v="Enkel"/>
    <s v="Simplex"/>
    <n v="100"/>
    <n v="100"/>
    <n v="4.3"/>
    <n v="4.3"/>
    <m/>
    <n v="0"/>
    <n v="100400"/>
    <n v="73.287452471718296"/>
    <n v="73.287452470000005"/>
    <n v="315.13604562099999"/>
  </r>
  <r>
    <x v="1"/>
    <s v="Aktieselskabet Saudefaldene"/>
    <n v="2018"/>
    <n v="24"/>
    <s v="Tre"/>
    <n v="95"/>
    <s v="Enkel"/>
    <s v="Simplex"/>
    <n v="100"/>
    <n v="100"/>
    <n v="5.2"/>
    <n v="5.2"/>
    <m/>
    <n v="0"/>
    <n v="100200"/>
    <n v="67.6225062312175"/>
    <n v="67.622506229999999"/>
    <n v="351.637032396"/>
  </r>
  <r>
    <x v="1"/>
    <s v="Aktieselskabet Saudefaldene"/>
    <n v="2018"/>
    <n v="24"/>
    <s v="Tre"/>
    <n v="50"/>
    <s v="Enkel"/>
    <s v="Simplex"/>
    <n v="100"/>
    <n v="100"/>
    <n v="4.4000000000000004"/>
    <n v="4.4000000000000004"/>
    <m/>
    <n v="0"/>
    <n v="100100"/>
    <n v="62.611207633851301"/>
    <n v="62.611207630000003"/>
    <n v="275.48931357200001"/>
  </r>
  <r>
    <x v="2"/>
    <s v="ALTA KRAFTLAG SA"/>
    <n v="2018"/>
    <n v="132"/>
    <s v="Tre"/>
    <n v="150"/>
    <s v="Enkel"/>
    <s v="Simplex"/>
    <n v="100"/>
    <n v="100"/>
    <n v="8.2669999999999995"/>
    <n v="8.2669999999999995"/>
    <m/>
    <n v="0"/>
    <n v="110500"/>
    <n v="120.331114384497"/>
    <n v="120.3311144"/>
    <n v="994.77732274480002"/>
  </r>
  <r>
    <x v="2"/>
    <s v="ALTA KRAFTLAG SA"/>
    <n v="2018"/>
    <n v="66"/>
    <s v="Tre"/>
    <n v="95"/>
    <s v="Enkel"/>
    <s v="Simplex"/>
    <n v="100"/>
    <n v="100"/>
    <n v="58.9"/>
    <n v="58.9"/>
    <m/>
    <n v="0"/>
    <n v="100700"/>
    <n v="98.687399190849803"/>
    <n v="98.687399189999994"/>
    <n v="5812.6878122909993"/>
  </r>
  <r>
    <x v="2"/>
    <s v="ALTA KRAFTLAG SA"/>
    <n v="2018"/>
    <n v="66"/>
    <s v="Tre"/>
    <n v="70"/>
    <s v="Enkel"/>
    <s v="Simplex"/>
    <n v="100"/>
    <n v="100"/>
    <n v="17.399999999999999"/>
    <n v="17.399999999999999"/>
    <m/>
    <n v="0"/>
    <n v="100600"/>
    <n v="96.671777215124294"/>
    <n v="96.671777219999996"/>
    <n v="1682.0889236279997"/>
  </r>
  <r>
    <x v="3"/>
    <s v="ANDØY ENERGI AS"/>
    <n v="2018"/>
    <n v="132"/>
    <s v="Tre"/>
    <n v="150"/>
    <s v="Enkel"/>
    <s v="Simplex"/>
    <n v="100"/>
    <n v="100"/>
    <n v="38.130000000000003"/>
    <n v="38.130000000000003"/>
    <n v="1.6"/>
    <n v="1.6"/>
    <n v="116900"/>
    <n v="133.43078154217099"/>
    <n v="120.3311144"/>
    <n v="4609.1848594994735"/>
  </r>
  <r>
    <x v="3"/>
    <s v="ANDØY ENERGI AS"/>
    <n v="2018"/>
    <n v="132"/>
    <s v="Stål"/>
    <n v="150"/>
    <s v="Enkel"/>
    <s v="Simplex"/>
    <n v="100"/>
    <n v="100"/>
    <n v="1.4"/>
    <n v="1.4"/>
    <m/>
    <n v="0"/>
    <n v="111100"/>
    <n v="177.56845998583699"/>
    <n v="177.56845999999999"/>
    <n v="248.59584399999997"/>
  </r>
  <r>
    <x v="3"/>
    <s v="ANDØY ENERGI AS"/>
    <n v="2018"/>
    <n v="66"/>
    <s v="Tre"/>
    <n v="243"/>
    <s v="Enkel"/>
    <s v="Simplex"/>
    <n v="100"/>
    <n v="100"/>
    <n v="22.308"/>
    <n v="22.308"/>
    <n v="0.7"/>
    <n v="0.7"/>
    <n v="105800"/>
    <n v="115.930107928963"/>
    <n v="104.9174852"/>
    <n v="2348.2080957518742"/>
  </r>
  <r>
    <x v="3"/>
    <s v="ANDØY ENERGI AS"/>
    <n v="2018"/>
    <n v="66"/>
    <s v="Tre"/>
    <n v="70"/>
    <s v="Enkel"/>
    <s v="Simplex"/>
    <n v="100"/>
    <n v="100"/>
    <n v="82.01"/>
    <n v="82.01"/>
    <n v="4.5999999999999996"/>
    <n v="4.5999999999999996"/>
    <n v="105400"/>
    <n v="106.447543797393"/>
    <n v="96.671777219999996"/>
    <n v="7973.0209760682092"/>
  </r>
  <r>
    <x v="3"/>
    <s v="ANDØY ENERGI AS"/>
    <n v="2018"/>
    <n v="66"/>
    <s v="Stål"/>
    <n v="70"/>
    <s v="Enkel"/>
    <s v="Simplex"/>
    <n v="100"/>
    <n v="100"/>
    <n v="0.8"/>
    <n v="0.8"/>
    <m/>
    <n v="0"/>
    <n v="101200"/>
    <n v="144.082771485141"/>
    <n v="144.08277150000001"/>
    <n v="115.26621720000001"/>
  </r>
  <r>
    <x v="4"/>
    <s v="AS EIDEFOSS"/>
    <n v="2018"/>
    <n v="132"/>
    <s v="Tre"/>
    <n v="329"/>
    <s v="Enkel"/>
    <s v="Simplex"/>
    <n v="100"/>
    <n v="100"/>
    <n v="64.8"/>
    <n v="64.8"/>
    <n v="3.38"/>
    <n v="3.38"/>
    <n v="117100"/>
    <n v="139.54701613808999"/>
    <n v="125.6495793"/>
    <n v="8189.0660751527439"/>
  </r>
  <r>
    <x v="4"/>
    <s v="AS EIDEFOSS"/>
    <n v="2018"/>
    <n v="132"/>
    <s v="Tre"/>
    <n v="150"/>
    <s v="Enkel"/>
    <s v="Simplex"/>
    <n v="100"/>
    <n v="100"/>
    <n v="0.65"/>
    <n v="0.65"/>
    <n v="0.65"/>
    <n v="0.65"/>
    <n v="116900"/>
    <n v="133.43078154217099"/>
    <n v="120.3311144"/>
    <n v="86.730008002411154"/>
  </r>
  <r>
    <x v="4"/>
    <s v="AS EIDEFOSS"/>
    <n v="2018"/>
    <n v="132"/>
    <s v="Tre"/>
    <n v="120"/>
    <s v="Enkel"/>
    <s v="Simplex"/>
    <n v="100"/>
    <n v="100"/>
    <n v="8.4700000000000006"/>
    <n v="8.4700000000000006"/>
    <n v="1.97"/>
    <n v="1.97"/>
    <n v="116800"/>
    <n v="130.41785809590601"/>
    <n v="117.711181"/>
    <n v="1022.0458569489349"/>
  </r>
  <r>
    <x v="4"/>
    <s v="AS EIDEFOSS"/>
    <n v="2018"/>
    <n v="66"/>
    <s v="Tre"/>
    <n v="243"/>
    <s v="Enkel"/>
    <s v="Simplex"/>
    <n v="100"/>
    <n v="100"/>
    <n v="8.5"/>
    <n v="8.5"/>
    <m/>
    <n v="0"/>
    <n v="101000"/>
    <n v="104.91748515562"/>
    <n v="104.9174852"/>
    <n v="891.79862420000006"/>
  </r>
  <r>
    <x v="4"/>
    <s v="AS EIDEFOSS"/>
    <n v="2018"/>
    <n v="66"/>
    <s v="Tre"/>
    <n v="150"/>
    <s v="Enkel"/>
    <s v="Simplex"/>
    <n v="100"/>
    <n v="100"/>
    <n v="32.137999999999998"/>
    <n v="32.137999999999998"/>
    <m/>
    <n v="0"/>
    <n v="100900"/>
    <n v="102.77911180157299"/>
    <n v="102.7791118"/>
    <n v="3303.1150950283995"/>
  </r>
  <r>
    <x v="4"/>
    <s v="AS EIDEFOSS"/>
    <n v="2018"/>
    <n v="66"/>
    <s v="Tre"/>
    <n v="120"/>
    <s v="Enkel"/>
    <s v="Simplex"/>
    <n v="100"/>
    <n v="100"/>
    <n v="89.5"/>
    <n v="89.5"/>
    <m/>
    <n v="0"/>
    <n v="100800"/>
    <n v="100.703021166575"/>
    <n v="100.70302119999999"/>
    <n v="9012.9203973999993"/>
  </r>
  <r>
    <x v="4"/>
    <s v="AS EIDEFOSS"/>
    <n v="2018"/>
    <n v="66"/>
    <s v="Tre"/>
    <n v="70"/>
    <s v="Enkel"/>
    <s v="Simplex"/>
    <n v="100"/>
    <n v="100"/>
    <n v="69.962000000000003"/>
    <n v="69.962000000000003"/>
    <m/>
    <n v="0"/>
    <n v="100600"/>
    <n v="96.671777215124294"/>
    <n v="96.671777219999996"/>
    <n v="6763.3508778656396"/>
  </r>
  <r>
    <x v="5"/>
    <s v="BKK NETT AS"/>
    <n v="2018"/>
    <n v="300"/>
    <s v="Stål"/>
    <n v="481"/>
    <s v="Enkel"/>
    <s v="Duplex"/>
    <n v="0"/>
    <n v="0"/>
    <n v="12"/>
    <n v="0"/>
    <n v="12"/>
    <n v="0"/>
    <n v="136300"/>
    <n v="356.60106727051402"/>
    <n v="356.60106730000001"/>
    <n v="0"/>
  </r>
  <r>
    <x v="5"/>
    <s v="BKK NETT AS"/>
    <n v="2018"/>
    <n v="300"/>
    <s v="Stål"/>
    <n v="380"/>
    <s v="Enkel"/>
    <s v="Duplex"/>
    <n v="0"/>
    <n v="0"/>
    <n v="15.2"/>
    <n v="0"/>
    <n v="15.2"/>
    <n v="0"/>
    <n v="136200"/>
    <n v="327.445915156311"/>
    <n v="327.4459152"/>
    <n v="0"/>
  </r>
  <r>
    <x v="5"/>
    <s v="BKK NETT AS"/>
    <n v="2018"/>
    <n v="300"/>
    <s v="Stål"/>
    <n v="770"/>
    <s v="Enkel"/>
    <s v="Simplex"/>
    <n v="0"/>
    <n v="0"/>
    <n v="7.4"/>
    <n v="0"/>
    <n v="7.4"/>
    <n v="0"/>
    <n v="136000"/>
    <n v="291.73085381641101"/>
    <n v="291.73085379999998"/>
    <n v="0"/>
  </r>
  <r>
    <x v="5"/>
    <s v="BKK NETT AS"/>
    <n v="2018"/>
    <n v="300"/>
    <s v="Stål"/>
    <n v="481"/>
    <s v="Enkel"/>
    <s v="Simplex"/>
    <n v="0"/>
    <n v="0"/>
    <n v="21.1"/>
    <n v="0"/>
    <n v="21.1"/>
    <n v="0"/>
    <n v="135900"/>
    <n v="281.75082097731899"/>
    <n v="281.75082099999997"/>
    <n v="0"/>
  </r>
  <r>
    <x v="5"/>
    <s v="BKK NETT AS"/>
    <n v="2018"/>
    <n v="132"/>
    <s v="Tre"/>
    <n v="120"/>
    <s v="Enkel"/>
    <s v="Duplex"/>
    <n v="100"/>
    <n v="100"/>
    <n v="1.2"/>
    <n v="1.2"/>
    <n v="1.2"/>
    <n v="1.2"/>
    <n v="132800"/>
    <n v="155.83121238179501"/>
    <n v="143.1245352"/>
    <n v="186.99745485815401"/>
  </r>
  <r>
    <x v="5"/>
    <s v="BKK NETT AS"/>
    <n v="2018"/>
    <n v="132"/>
    <s v="Stål"/>
    <n v="329"/>
    <s v="Dobbel"/>
    <s v="Simplex"/>
    <n v="100"/>
    <n v="100"/>
    <n v="16.3"/>
    <n v="16.3"/>
    <n v="16.3"/>
    <n v="16.3"/>
    <n v="132100"/>
    <n v="265.44604379846197"/>
    <n v="242.2014394"/>
    <n v="4326.7705139149302"/>
  </r>
  <r>
    <x v="5"/>
    <s v="BKK NETT AS"/>
    <n v="2018"/>
    <n v="132"/>
    <s v="Stål"/>
    <n v="243"/>
    <s v="Dobbel"/>
    <s v="Simplex"/>
    <n v="100"/>
    <n v="100"/>
    <n v="58.1"/>
    <n v="58.1"/>
    <n v="58.1"/>
    <n v="58.1"/>
    <n v="132000"/>
    <n v="258.675770678118"/>
    <n v="236.10819359999999"/>
    <n v="15029.062276398656"/>
  </r>
  <r>
    <x v="5"/>
    <s v="BKK NETT AS"/>
    <n v="2018"/>
    <n v="132"/>
    <s v="Stål"/>
    <n v="150"/>
    <s v="Dobbel"/>
    <s v="Simplex"/>
    <n v="100"/>
    <n v="100"/>
    <n v="24.5"/>
    <n v="24.5"/>
    <n v="24.5"/>
    <n v="24.5"/>
    <n v="131900"/>
    <n v="252.10268997875599"/>
    <n v="230.192421"/>
    <n v="6176.5159044795219"/>
  </r>
  <r>
    <x v="5"/>
    <s v="BKK NETT AS"/>
    <n v="2018"/>
    <n v="132"/>
    <s v="Stål"/>
    <n v="120"/>
    <s v="Dobbel"/>
    <s v="Simplex"/>
    <n v="100"/>
    <n v="100"/>
    <n v="49.1"/>
    <n v="49.1"/>
    <n v="49.1"/>
    <n v="49.1"/>
    <n v="131800"/>
    <n v="245.52960927939299"/>
    <n v="224.2766484"/>
    <n v="12055.503815618196"/>
  </r>
  <r>
    <x v="5"/>
    <s v="BKK NETT AS"/>
    <n v="2018"/>
    <n v="132"/>
    <s v="Stål"/>
    <n v="329"/>
    <s v="Enkel"/>
    <s v="Simplex"/>
    <n v="100"/>
    <n v="100"/>
    <n v="3.5"/>
    <n v="3.5"/>
    <n v="3.5"/>
    <n v="3.5"/>
    <n v="130500"/>
    <n v="209.70863357882101"/>
    <n v="186.4640292"/>
    <n v="733.98021752587351"/>
  </r>
  <r>
    <x v="5"/>
    <s v="BKK NETT AS"/>
    <n v="2018"/>
    <n v="132"/>
    <s v="Stål"/>
    <n v="243"/>
    <s v="Enkel"/>
    <s v="Simplex"/>
    <n v="100"/>
    <n v="100"/>
    <n v="11.1"/>
    <n v="11.1"/>
    <n v="11.1"/>
    <n v="11.1"/>
    <n v="130400"/>
    <n v="204.51809085322401"/>
    <n v="181.95051380000001"/>
    <n v="2270.1508084707866"/>
  </r>
  <r>
    <x v="5"/>
    <s v="BKK NETT AS"/>
    <n v="2018"/>
    <n v="132"/>
    <s v="Tre"/>
    <n v="243"/>
    <s v="Enkel"/>
    <s v="Simplex"/>
    <n v="100"/>
    <n v="100"/>
    <n v="98.5"/>
    <n v="98.5"/>
    <n v="98.5"/>
    <n v="98.5"/>
    <n v="129800"/>
    <n v="136.44370498843699"/>
    <n v="122.9510478"/>
    <n v="13439.704941361044"/>
  </r>
  <r>
    <x v="5"/>
    <s v="BKK NETT AS"/>
    <n v="2018"/>
    <n v="132"/>
    <s v="Tre"/>
    <n v="150"/>
    <s v="Enkel"/>
    <s v="Simplex"/>
    <n v="100"/>
    <n v="100"/>
    <n v="89.6"/>
    <n v="89.6"/>
    <n v="89.6"/>
    <n v="89.6"/>
    <n v="129700"/>
    <n v="133.43078154217099"/>
    <n v="120.3311144"/>
    <n v="11955.39802617852"/>
  </r>
  <r>
    <x v="5"/>
    <s v="BKK NETT AS"/>
    <n v="2018"/>
    <n v="132"/>
    <s v="Tre"/>
    <n v="120"/>
    <s v="Enkel"/>
    <s v="Simplex"/>
    <n v="100"/>
    <n v="100"/>
    <n v="11.6"/>
    <n v="11.6"/>
    <n v="11.6"/>
    <n v="11.6"/>
    <n v="129600"/>
    <n v="130.41785809590601"/>
    <n v="117.711181"/>
    <n v="1512.8471539125096"/>
  </r>
  <r>
    <x v="5"/>
    <s v="BKK NETT AS"/>
    <n v="2018"/>
    <n v="132"/>
    <s v="Stål"/>
    <n v="380"/>
    <s v="Dobbel"/>
    <s v="Simplex"/>
    <n v="100"/>
    <n v="100"/>
    <n v="9.1999999999999993"/>
    <n v="9.1999999999999993"/>
    <n v="9.1999999999999993"/>
    <n v="9.1999999999999993"/>
    <n v="119400"/>
    <n v="272.41942511241598"/>
    <n v="248.4774826"/>
    <n v="2506.258711034227"/>
  </r>
  <r>
    <x v="5"/>
    <s v="BKK NETT AS"/>
    <n v="2018"/>
    <n v="132"/>
    <s v="Stål"/>
    <n v="481"/>
    <s v="Enkel"/>
    <s v="Simplex"/>
    <n v="100"/>
    <n v="100"/>
    <n v="1.2"/>
    <n v="1.2"/>
    <n v="1.2"/>
    <n v="1.2"/>
    <n v="118000"/>
    <n v="226.23338554468401"/>
    <n v="200.8333787"/>
    <n v="271.48006265362079"/>
  </r>
  <r>
    <x v="5"/>
    <s v="BKK NETT AS"/>
    <n v="2018"/>
    <n v="132"/>
    <s v="Stål"/>
    <n v="243"/>
    <s v="Enkel"/>
    <s v="Simplex"/>
    <n v="100"/>
    <n v="100"/>
    <n v="25.1"/>
    <n v="25.1"/>
    <n v="24.2"/>
    <n v="24.2"/>
    <n v="117600"/>
    <n v="204.51809085322401"/>
    <n v="181.95051380000001"/>
    <n v="5113.0932610680211"/>
  </r>
  <r>
    <x v="5"/>
    <s v="BKK NETT AS"/>
    <n v="2018"/>
    <n v="132"/>
    <s v="Stål"/>
    <n v="150"/>
    <s v="Enkel"/>
    <s v="Simplex"/>
    <n v="100"/>
    <n v="100"/>
    <n v="5.2"/>
    <n v="5.2"/>
    <n v="5.2"/>
    <n v="5.2"/>
    <n v="117500"/>
    <n v="199.47872898371301"/>
    <n v="177.56845999999999"/>
    <n v="1037.2893907153077"/>
  </r>
  <r>
    <x v="5"/>
    <s v="BKK NETT AS"/>
    <n v="2018"/>
    <n v="132"/>
    <s v="Tre"/>
    <n v="243"/>
    <s v="Enkel"/>
    <s v="Simplex"/>
    <n v="100"/>
    <n v="100"/>
    <n v="41.7"/>
    <n v="41.7"/>
    <n v="41.6"/>
    <n v="41.6"/>
    <n v="117000"/>
    <n v="136.44370498843699"/>
    <n v="122.9510478"/>
    <n v="5688.3532322989786"/>
  </r>
  <r>
    <x v="5"/>
    <s v="BKK NETT AS"/>
    <n v="2018"/>
    <n v="132"/>
    <s v="Tre"/>
    <n v="150"/>
    <s v="Enkel"/>
    <s v="Simplex"/>
    <n v="100"/>
    <n v="100"/>
    <n v="61.1"/>
    <n v="61.1"/>
    <n v="62.5"/>
    <n v="62.5"/>
    <n v="116900"/>
    <n v="133.43078154217099"/>
    <n v="120.3311144"/>
    <n v="8170.960286225687"/>
  </r>
  <r>
    <x v="5"/>
    <s v="BKK NETT AS"/>
    <n v="2018"/>
    <n v="132"/>
    <s v="Tre"/>
    <n v="120"/>
    <s v="Enkel"/>
    <s v="Simplex"/>
    <n v="100"/>
    <n v="100"/>
    <n v="33.9"/>
    <n v="33.9"/>
    <n v="33.9"/>
    <n v="33.9"/>
    <n v="116800"/>
    <n v="130.41785809590601"/>
    <n v="117.711181"/>
    <n v="4421.1653894512137"/>
  </r>
  <r>
    <x v="5"/>
    <s v="BKK NETT AS"/>
    <n v="2018"/>
    <n v="132"/>
    <s v="Stål"/>
    <n v="481"/>
    <s v="Enkel"/>
    <s v="Simplex"/>
    <n v="100"/>
    <n v="100"/>
    <n v="0.1"/>
    <n v="0.1"/>
    <m/>
    <n v="0"/>
    <n v="111600"/>
    <n v="200.83337873450799"/>
    <n v="200.8333787"/>
    <n v="20.083337870000001"/>
  </r>
  <r>
    <x v="5"/>
    <s v="BKK NETT AS"/>
    <n v="2018"/>
    <n v="66"/>
    <s v="Stål"/>
    <n v="120"/>
    <s v="Dobbel"/>
    <s v="Simplex"/>
    <n v="100"/>
    <n v="100"/>
    <n v="8.86"/>
    <n v="8.86"/>
    <n v="8.86"/>
    <n v="8.86"/>
    <n v="108600"/>
    <n v="213.20915664385799"/>
    <n v="195.038241"/>
    <n v="1889.0331278645817"/>
  </r>
  <r>
    <x v="5"/>
    <s v="BKK NETT AS"/>
    <n v="2018"/>
    <n v="66"/>
    <s v="Tre"/>
    <n v="95"/>
    <s v="Dobbel"/>
    <s v="Simplex"/>
    <n v="100"/>
    <n v="100"/>
    <n v="9.1"/>
    <n v="9.1"/>
    <n v="2.9"/>
    <n v="2.9"/>
    <n v="107900"/>
    <n v="133.78109878627501"/>
    <n v="123.70298889999999"/>
    <n v="1154.9237176601973"/>
  </r>
  <r>
    <x v="5"/>
    <s v="BKK NETT AS"/>
    <n v="2018"/>
    <n v="66"/>
    <s v="Stål"/>
    <n v="243"/>
    <s v="Enkel"/>
    <s v="Simplex"/>
    <n v="100"/>
    <n v="100"/>
    <n v="0.08"/>
    <n v="0.08"/>
    <n v="0.08"/>
    <n v="0.08"/>
    <n v="106400"/>
    <n v="177.79435395066"/>
    <n v="158.5168295"/>
    <n v="14.223548316052799"/>
  </r>
  <r>
    <x v="5"/>
    <s v="BKK NETT AS"/>
    <n v="2018"/>
    <n v="66"/>
    <s v="Tre"/>
    <n v="150"/>
    <s v="Enkel"/>
    <s v="Simplex"/>
    <n v="100"/>
    <n v="100"/>
    <n v="0.8"/>
    <n v="0.8"/>
    <n v="0.8"/>
    <n v="0.8"/>
    <n v="105700"/>
    <n v="113.470978571808"/>
    <n v="102.7791118"/>
    <n v="90.776782857446406"/>
  </r>
  <r>
    <x v="5"/>
    <s v="BKK NETT AS"/>
    <n v="2018"/>
    <n v="66"/>
    <s v="Tre"/>
    <n v="120"/>
    <s v="Enkel"/>
    <s v="Simplex"/>
    <n v="100"/>
    <n v="100"/>
    <n v="1.2"/>
    <n v="1.2"/>
    <n v="1.2"/>
    <n v="1.2"/>
    <n v="105600"/>
    <n v="111.083474341562"/>
    <n v="100.70302119999999"/>
    <n v="133.30016920987438"/>
  </r>
  <r>
    <x v="5"/>
    <s v="BKK NETT AS"/>
    <n v="2018"/>
    <n v="66"/>
    <s v="Tre"/>
    <n v="95"/>
    <s v="Enkel"/>
    <s v="Simplex"/>
    <n v="100"/>
    <n v="100"/>
    <n v="13.8"/>
    <n v="13.8"/>
    <n v="13.8"/>
    <n v="13.8"/>
    <n v="105500"/>
    <n v="108.76550906947701"/>
    <n v="98.687399189999994"/>
    <n v="1500.9640251587828"/>
  </r>
  <r>
    <x v="5"/>
    <s v="BKK NETT AS"/>
    <n v="2018"/>
    <n v="66"/>
    <s v="Tre"/>
    <n v="70"/>
    <s v="Enkel"/>
    <s v="Simplex"/>
    <n v="100"/>
    <n v="100"/>
    <n v="7"/>
    <n v="7"/>
    <m/>
    <n v="0"/>
    <n v="100600"/>
    <n v="96.671777215124294"/>
    <n v="96.671777219999996"/>
    <n v="676.70244054"/>
  </r>
  <r>
    <x v="6"/>
    <s v="Dalane Nett AS"/>
    <n v="2018"/>
    <n v="66"/>
    <s v="Tre"/>
    <n v="150"/>
    <s v="Enkel"/>
    <s v="Simplex"/>
    <n v="100"/>
    <n v="100"/>
    <n v="9.1"/>
    <n v="9.1"/>
    <m/>
    <n v="0"/>
    <n v="100900"/>
    <n v="102.77911180157299"/>
    <n v="102.7791118"/>
    <n v="935.28991737999991"/>
  </r>
  <r>
    <x v="6"/>
    <s v="Dalane Nett AS"/>
    <n v="2018"/>
    <n v="66"/>
    <s v="Tre"/>
    <n v="95"/>
    <s v="Enkel"/>
    <s v="Simplex"/>
    <n v="100"/>
    <n v="100"/>
    <n v="45.17"/>
    <n v="45.17"/>
    <m/>
    <n v="0"/>
    <n v="100700"/>
    <n v="98.687399190849803"/>
    <n v="98.687399189999994"/>
    <n v="4457.7098214122998"/>
  </r>
  <r>
    <x v="6"/>
    <s v="Dalane Nett AS"/>
    <n v="2018"/>
    <n v="66"/>
    <s v="Tre"/>
    <n v="70"/>
    <s v="Enkel"/>
    <s v="Simplex"/>
    <n v="100"/>
    <n v="100"/>
    <n v="19.82"/>
    <n v="19.82"/>
    <m/>
    <n v="0"/>
    <n v="100600"/>
    <n v="96.671777215124294"/>
    <n v="96.671777219999996"/>
    <n v="1916.0346245004"/>
  </r>
  <r>
    <x v="7"/>
    <s v="EIDSIVA NETT AS"/>
    <n v="2018"/>
    <n v="132"/>
    <s v="Stål"/>
    <n v="243"/>
    <s v="Enkel"/>
    <s v="Simplex"/>
    <n v="100"/>
    <n v="100"/>
    <n v="73.099999999999994"/>
    <n v="73.099999999999994"/>
    <n v="73.099999999999994"/>
    <n v="73.099999999999994"/>
    <n v="117600"/>
    <n v="204.51809085322401"/>
    <n v="181.95051380000001"/>
    <n v="14950.272441370675"/>
  </r>
  <r>
    <x v="7"/>
    <s v="EIDSIVA NETT AS"/>
    <n v="2018"/>
    <n v="132"/>
    <s v="Tre"/>
    <n v="243"/>
    <s v="Enkel"/>
    <s v="Simplex"/>
    <n v="100"/>
    <n v="100"/>
    <n v="118.52"/>
    <n v="118.52"/>
    <n v="118.52"/>
    <n v="118.52"/>
    <n v="117000"/>
    <n v="136.44370498843699"/>
    <n v="122.9510478"/>
    <n v="16171.307915229552"/>
  </r>
  <r>
    <x v="7"/>
    <s v="EIDSIVA NETT AS"/>
    <n v="2018"/>
    <n v="132"/>
    <s v="Tre"/>
    <n v="243"/>
    <s v="Enkel"/>
    <s v="Simplex"/>
    <n v="100"/>
    <n v="100"/>
    <n v="181.3"/>
    <n v="181.3"/>
    <m/>
    <n v="0"/>
    <n v="110600"/>
    <n v="122.951047816032"/>
    <n v="122.9510478"/>
    <n v="22291.024966140001"/>
  </r>
  <r>
    <x v="7"/>
    <s v="EIDSIVA NETT AS"/>
    <n v="2018"/>
    <n v="132"/>
    <s v="Tre"/>
    <n v="150"/>
    <s v="Enkel"/>
    <s v="Simplex"/>
    <n v="100"/>
    <n v="100"/>
    <n v="188.7"/>
    <n v="188.7"/>
    <m/>
    <n v="0"/>
    <n v="110500"/>
    <n v="120.331114384497"/>
    <n v="120.3311144"/>
    <n v="22706.481287279999"/>
  </r>
  <r>
    <x v="7"/>
    <s v="EIDSIVA NETT AS"/>
    <n v="2018"/>
    <n v="132"/>
    <s v="Tre"/>
    <n v="120"/>
    <s v="Enkel"/>
    <s v="Simplex"/>
    <n v="100"/>
    <n v="100"/>
    <n v="238"/>
    <n v="238"/>
    <m/>
    <n v="0"/>
    <n v="110400"/>
    <n v="117.711180952962"/>
    <n v="117.711181"/>
    <n v="28015.261078"/>
  </r>
  <r>
    <x v="7"/>
    <s v="EIDSIVA NETT AS"/>
    <n v="2018"/>
    <n v="132"/>
    <s v="Tre"/>
    <n v="95"/>
    <s v="Enkel"/>
    <s v="Simplex"/>
    <n v="100"/>
    <n v="100"/>
    <n v="6.9"/>
    <n v="6.9"/>
    <m/>
    <n v="0"/>
    <n v="110300"/>
    <n v="115.169845524373"/>
    <n v="115.16984549999999"/>
    <n v="794.67193395000004"/>
  </r>
  <r>
    <x v="7"/>
    <s v="EIDSIVA NETT AS"/>
    <n v="2018"/>
    <n v="132"/>
    <s v="Tre"/>
    <n v="70"/>
    <s v="Enkel"/>
    <s v="Simplex"/>
    <n v="100"/>
    <n v="100"/>
    <n v="14.1"/>
    <n v="14.1"/>
    <m/>
    <n v="0"/>
    <n v="110200"/>
    <n v="112.704750158642"/>
    <n v="112.70475020000001"/>
    <n v="1589.1369778200001"/>
  </r>
  <r>
    <x v="7"/>
    <s v="EIDSIVA NETT AS"/>
    <n v="2018"/>
    <n v="66"/>
    <s v="Stål"/>
    <n v="243"/>
    <s v="Dobbel"/>
    <s v="Simplex"/>
    <n v="100"/>
    <n v="100"/>
    <n v="0.63"/>
    <n v="0.63"/>
    <n v="0.63"/>
    <n v="0.63"/>
    <n v="108800"/>
    <n v="224.27524428346899"/>
    <n v="204.99771989999999"/>
    <n v="141.29340389858547"/>
  </r>
  <r>
    <x v="7"/>
    <s v="EIDSIVA NETT AS"/>
    <n v="2018"/>
    <n v="66"/>
    <s v="Stål"/>
    <n v="150"/>
    <s v="Enkel"/>
    <s v="Simplex"/>
    <n v="100"/>
    <n v="100"/>
    <n v="1.4"/>
    <n v="1.4"/>
    <n v="1.4"/>
    <n v="1.4"/>
    <n v="106300"/>
    <n v="173.489664029767"/>
    <n v="154.7736209"/>
    <n v="242.88552964167377"/>
  </r>
  <r>
    <x v="7"/>
    <s v="EIDSIVA NETT AS"/>
    <n v="2018"/>
    <n v="66"/>
    <s v="Tre"/>
    <n v="150"/>
    <s v="Enkel"/>
    <s v="Simplex"/>
    <n v="100"/>
    <n v="100"/>
    <n v="14.35"/>
    <n v="14.35"/>
    <n v="14.35"/>
    <n v="14.35"/>
    <n v="105700"/>
    <n v="113.470978571808"/>
    <n v="102.7791118"/>
    <n v="1628.3085425054448"/>
  </r>
  <r>
    <x v="7"/>
    <s v="EIDSIVA NETT AS"/>
    <n v="2018"/>
    <n v="66"/>
    <s v="Tre"/>
    <n v="95"/>
    <s v="Enkel"/>
    <s v="Simplex"/>
    <n v="100"/>
    <n v="100"/>
    <n v="7.4"/>
    <n v="7.4"/>
    <n v="7.4"/>
    <n v="7.4"/>
    <n v="105500"/>
    <n v="108.76550906947701"/>
    <n v="98.687399189999994"/>
    <n v="804.8647671141299"/>
  </r>
  <r>
    <x v="7"/>
    <s v="EIDSIVA NETT AS"/>
    <n v="2018"/>
    <n v="66"/>
    <s v="Stål"/>
    <n v="329"/>
    <s v="Dobbel"/>
    <s v="Simplex"/>
    <n v="100"/>
    <n v="100"/>
    <n v="10.1"/>
    <n v="10.1"/>
    <m/>
    <n v="0"/>
    <n v="104100"/>
    <n v="210.20265145077599"/>
    <n v="210.2026515"/>
    <n v="2123.0467801499999"/>
  </r>
  <r>
    <x v="7"/>
    <s v="EIDSIVA NETT AS"/>
    <n v="2018"/>
    <n v="66"/>
    <s v="Stål"/>
    <n v="243"/>
    <s v="Dobbel"/>
    <s v="Simplex"/>
    <n v="100"/>
    <n v="100"/>
    <n v="56.314999999999998"/>
    <n v="56.314999999999998"/>
    <m/>
    <n v="0"/>
    <n v="104000"/>
    <n v="204.997719855122"/>
    <n v="204.99771989999999"/>
    <n v="11544.446596168498"/>
  </r>
  <r>
    <x v="7"/>
    <s v="EIDSIVA NETT AS"/>
    <n v="2018"/>
    <n v="66"/>
    <s v="Stål"/>
    <n v="150"/>
    <s v="Dobbel"/>
    <s v="Simplex"/>
    <n v="100"/>
    <n v="100"/>
    <n v="7.9"/>
    <n v="7.9"/>
    <m/>
    <n v="0"/>
    <n v="103900"/>
    <n v="199.944388208856"/>
    <n v="199.94438819999999"/>
    <n v="1579.56066678"/>
  </r>
  <r>
    <x v="7"/>
    <s v="EIDSIVA NETT AS"/>
    <n v="2018"/>
    <n v="66"/>
    <s v="Stål"/>
    <n v="95"/>
    <s v="Dobbel"/>
    <s v="Simplex"/>
    <n v="100"/>
    <n v="100"/>
    <n v="5.2"/>
    <n v="5.2"/>
    <m/>
    <n v="0"/>
    <n v="103700"/>
    <n v="190.274991242206"/>
    <n v="190.27499119999999"/>
    <n v="989.42995423999992"/>
  </r>
  <r>
    <x v="7"/>
    <s v="EIDSIVA NETT AS"/>
    <n v="2018"/>
    <n v="66"/>
    <s v="Tre"/>
    <n v="243"/>
    <s v="Dobbel"/>
    <s v="Simplex"/>
    <n v="100"/>
    <n v="100"/>
    <n v="6.25"/>
    <n v="6.25"/>
    <m/>
    <n v="0"/>
    <n v="103400"/>
    <n v="132.113604960087"/>
    <n v="132.11360500000001"/>
    <n v="825.71003125000004"/>
  </r>
  <r>
    <x v="7"/>
    <s v="EIDSIVA NETT AS"/>
    <n v="2018"/>
    <n v="66"/>
    <s v="Stål"/>
    <n v="70"/>
    <s v="Enkel"/>
    <s v="Simplex"/>
    <n v="100"/>
    <n v="100"/>
    <n v="8.6999999999999993"/>
    <n v="8.6999999999999993"/>
    <m/>
    <n v="0"/>
    <n v="101200"/>
    <n v="144.082771485141"/>
    <n v="144.08277150000001"/>
    <n v="1253.5201120499999"/>
  </r>
  <r>
    <x v="7"/>
    <s v="EIDSIVA NETT AS"/>
    <n v="2018"/>
    <n v="66"/>
    <s v="Tre"/>
    <n v="243"/>
    <s v="Enkel"/>
    <s v="Simplex"/>
    <n v="100"/>
    <n v="100"/>
    <n v="76.400000000000006"/>
    <n v="76.400000000000006"/>
    <m/>
    <n v="0"/>
    <n v="101000"/>
    <n v="104.91748515562"/>
    <n v="104.9174852"/>
    <n v="8015.6958692800008"/>
  </r>
  <r>
    <x v="7"/>
    <s v="EIDSIVA NETT AS"/>
    <n v="2018"/>
    <n v="66"/>
    <s v="Tre"/>
    <n v="150"/>
    <s v="Enkel"/>
    <s v="Simplex"/>
    <n v="100"/>
    <n v="100"/>
    <n v="66.099999999999994"/>
    <n v="66.099999999999994"/>
    <m/>
    <n v="0"/>
    <n v="100900"/>
    <n v="102.77911180157299"/>
    <n v="102.7791118"/>
    <n v="6793.6992899799989"/>
  </r>
  <r>
    <x v="7"/>
    <s v="EIDSIVA NETT AS"/>
    <n v="2018"/>
    <n v="66"/>
    <s v="Tre"/>
    <n v="120"/>
    <s v="Enkel"/>
    <s v="Simplex"/>
    <n v="100"/>
    <n v="100"/>
    <n v="97.37"/>
    <n v="97.37"/>
    <m/>
    <n v="0"/>
    <n v="100800"/>
    <n v="100.703021166575"/>
    <n v="100.70302119999999"/>
    <n v="9805.4531742439995"/>
  </r>
  <r>
    <x v="7"/>
    <s v="EIDSIVA NETT AS"/>
    <n v="2018"/>
    <n v="66"/>
    <s v="Tre"/>
    <n v="95"/>
    <s v="Enkel"/>
    <s v="Simplex"/>
    <n v="100"/>
    <n v="100"/>
    <n v="69.42"/>
    <n v="69.42"/>
    <m/>
    <n v="0"/>
    <n v="100700"/>
    <n v="98.687399190849803"/>
    <n v="98.687399189999994"/>
    <n v="6850.8792517697993"/>
  </r>
  <r>
    <x v="7"/>
    <s v="EIDSIVA NETT AS"/>
    <n v="2018"/>
    <n v="66"/>
    <s v="Tre"/>
    <n v="70"/>
    <s v="Enkel"/>
    <s v="Simplex"/>
    <n v="100"/>
    <n v="100"/>
    <n v="302.47000000000003"/>
    <n v="302.47000000000003"/>
    <m/>
    <n v="0"/>
    <n v="100600"/>
    <n v="96.671777215124294"/>
    <n v="96.671777219999996"/>
    <n v="29240.312455733401"/>
  </r>
  <r>
    <x v="8"/>
    <s v="ELVIA AS"/>
    <n v="2018"/>
    <n v="132"/>
    <s v="Stål"/>
    <n v="430"/>
    <s v="Dobbel"/>
    <s v="Simplex"/>
    <n v="100"/>
    <n v="100"/>
    <n v="28.470700000000001"/>
    <n v="28.470700000000001"/>
    <n v="28.47"/>
    <n v="28.47"/>
    <n v="122400"/>
    <n v="279.60200786578798"/>
    <n v="254.94180710000001"/>
    <n v="7960.4476232039533"/>
  </r>
  <r>
    <x v="8"/>
    <s v="ELVIA AS"/>
    <n v="2018"/>
    <n v="132"/>
    <s v="Stål"/>
    <n v="243"/>
    <s v="Dobbel"/>
    <s v="Simplex"/>
    <n v="100"/>
    <n v="100"/>
    <n v="62.925600000000003"/>
    <n v="62.925600000000003"/>
    <n v="62.89"/>
    <n v="62.89"/>
    <n v="119300"/>
    <n v="258.675770678118"/>
    <n v="236.10819359999999"/>
    <n v="16276.524669639002"/>
  </r>
  <r>
    <x v="8"/>
    <s v="ELVIA AS"/>
    <n v="2018"/>
    <n v="132"/>
    <s v="Stål"/>
    <n v="430"/>
    <s v="Enkel"/>
    <s v="Simplex"/>
    <n v="100"/>
    <n v="100"/>
    <n v="8.2138000000000009"/>
    <n v="8.2138000000000009"/>
    <n v="8.2100000000000009"/>
    <n v="8.2100000000000009"/>
    <n v="119200"/>
    <n v="220.561539363771"/>
    <n v="195.9013386"/>
    <n v="1811.5546632632402"/>
  </r>
  <r>
    <x v="8"/>
    <s v="ELVIA AS"/>
    <n v="2018"/>
    <n v="132"/>
    <s v="Stål"/>
    <n v="329"/>
    <s v="Enkel"/>
    <s v="Simplex"/>
    <n v="100"/>
    <n v="100"/>
    <n v="7.7039"/>
    <n v="7.7039"/>
    <n v="7.7"/>
    <n v="7.7"/>
    <n v="119000"/>
    <n v="209.70863357882101"/>
    <n v="186.4640292"/>
    <n v="1615.4836882708018"/>
  </r>
  <r>
    <x v="8"/>
    <s v="ELVIA AS"/>
    <n v="2018"/>
    <n v="132"/>
    <s v="Tre"/>
    <n v="243"/>
    <s v="Enkel"/>
    <s v="Simplex"/>
    <n v="100"/>
    <n v="100"/>
    <n v="10.961499999999999"/>
    <n v="10.961499999999999"/>
    <n v="10.93"/>
    <n v="10.93"/>
    <n v="118900"/>
    <n v="136.44370498843699"/>
    <n v="122.9510478"/>
    <n v="1495.2026535293162"/>
  </r>
  <r>
    <x v="8"/>
    <s v="ELVIA AS"/>
    <n v="2018"/>
    <n v="132"/>
    <s v="Stål"/>
    <n v="243"/>
    <s v="Dobbel"/>
    <s v="Simplex"/>
    <n v="100"/>
    <n v="100"/>
    <n v="9.8190000000000008"/>
    <n v="9.8190000000000008"/>
    <n v="9.81"/>
    <n v="9.81"/>
    <n v="117600"/>
    <n v="236.10819361030701"/>
    <n v="236.10819359999999"/>
    <n v="2318.3463530595118"/>
  </r>
  <r>
    <x v="8"/>
    <s v="ELVIA AS"/>
    <n v="2018"/>
    <n v="132"/>
    <s v="Tre"/>
    <n v="243"/>
    <s v="Enkel"/>
    <s v="Simplex"/>
    <n v="100"/>
    <n v="100"/>
    <n v="6.4999999999999997E-3"/>
    <n v="6.4999999999999997E-3"/>
    <n v="0"/>
    <n v="0"/>
    <n v="117500"/>
    <n v="122.951047816032"/>
    <n v="122.9510478"/>
    <n v="0.79918181069999994"/>
  </r>
  <r>
    <x v="8"/>
    <s v="ELVIA AS"/>
    <n v="2018"/>
    <n v="66"/>
    <s v="Stål"/>
    <n v="329"/>
    <s v="Dobbel"/>
    <s v="Simplex"/>
    <n v="100"/>
    <n v="100"/>
    <n v="61.592100000000002"/>
    <n v="61.592100000000002"/>
    <n v="61.46"/>
    <n v="61.46"/>
    <n v="117400"/>
    <n v="230.05850161197301"/>
    <n v="210.2026515"/>
    <n v="14167.163279335011"/>
  </r>
  <r>
    <x v="8"/>
    <s v="ELVIA AS"/>
    <n v="2018"/>
    <n v="66"/>
    <s v="Stål"/>
    <n v="243"/>
    <s v="Dobbel"/>
    <s v="Simplex"/>
    <n v="100"/>
    <n v="100"/>
    <n v="159.85720000000001"/>
    <n v="159.85720000000001"/>
    <n v="159.63"/>
    <n v="159.63"/>
    <n v="117000"/>
    <n v="224.27524428346899"/>
    <n v="204.99771989999999"/>
    <n v="35847.632726931442"/>
  </r>
  <r>
    <x v="8"/>
    <s v="ELVIA AS"/>
    <n v="2018"/>
    <n v="66"/>
    <s v="Stål"/>
    <n v="150"/>
    <s v="Dobbel"/>
    <s v="Simplex"/>
    <n v="100"/>
    <n v="100"/>
    <n v="100.6208"/>
    <n v="100.6208"/>
    <n v="100.45"/>
    <n v="100.45"/>
    <n v="116900"/>
    <n v="218.660431343174"/>
    <n v="199.94438819999999"/>
    <n v="21998.590829926387"/>
  </r>
  <r>
    <x v="8"/>
    <s v="ELVIA AS"/>
    <n v="2018"/>
    <n v="66"/>
    <s v="Stål"/>
    <n v="120"/>
    <s v="Dobbel"/>
    <s v="Simplex"/>
    <n v="100"/>
    <n v="100"/>
    <n v="15.307499999999999"/>
    <n v="15.307499999999999"/>
    <n v="15.29"/>
    <n v="15.29"/>
    <n v="110300"/>
    <n v="213.20915664385799"/>
    <n v="195.038241"/>
    <n v="3263.3811743020888"/>
  </r>
  <r>
    <x v="8"/>
    <s v="ELVIA AS"/>
    <n v="2018"/>
    <n v="66"/>
    <s v="Stål"/>
    <n v="95"/>
    <s v="Dobbel"/>
    <s v="Simplex"/>
    <n v="100"/>
    <n v="100"/>
    <n v="51.310899999999997"/>
    <n v="51.310899999999997"/>
    <n v="51.26"/>
    <n v="51.26"/>
    <n v="108900"/>
    <n v="207.916656935784"/>
    <n v="190.27499119999999"/>
    <n v="10667.492831580368"/>
  </r>
  <r>
    <x v="8"/>
    <s v="ELVIA AS"/>
    <n v="2018"/>
    <n v="66"/>
    <s v="Stål"/>
    <n v="70"/>
    <s v="Dobbel"/>
    <s v="Simplex"/>
    <n v="100"/>
    <n v="100"/>
    <n v="3.8281999999999998"/>
    <n v="3.8281999999999998"/>
    <n v="3.82"/>
    <n v="3.82"/>
    <n v="108800"/>
    <n v="202.62415722771101"/>
    <n v="185.5117415"/>
    <n v="775.54547689015612"/>
  </r>
  <r>
    <x v="8"/>
    <s v="ELVIA AS"/>
    <n v="2018"/>
    <n v="66"/>
    <s v="Tre"/>
    <n v="243"/>
    <s v="Dobbel"/>
    <s v="Simplex"/>
    <n v="100"/>
    <n v="100"/>
    <n v="3.3902999999999999"/>
    <n v="3.3902999999999999"/>
    <n v="3.39"/>
    <n v="3.39"/>
    <n v="108500"/>
    <n v="143.12622773343"/>
    <n v="132.11360500000001"/>
    <n v="485.2375460978277"/>
  </r>
  <r>
    <x v="8"/>
    <s v="ELVIA AS"/>
    <n v="2018"/>
    <n v="66"/>
    <s v="Tre"/>
    <n v="150"/>
    <s v="Dobbel"/>
    <s v="Simplex"/>
    <n v="100"/>
    <n v="100"/>
    <n v="26.332899999999999"/>
    <n v="26.332899999999999"/>
    <n v="26.32"/>
    <n v="26.32"/>
    <n v="108400"/>
    <n v="139.91866770235899"/>
    <n v="129.2268009"/>
    <n v="3684.3263596576985"/>
  </r>
  <r>
    <x v="8"/>
    <s v="ELVIA AS"/>
    <n v="2018"/>
    <n v="66"/>
    <s v="Stål"/>
    <n v="243"/>
    <s v="Enkel"/>
    <s v="Duplex"/>
    <n v="100"/>
    <n v="100"/>
    <n v="0.48559999999999998"/>
    <n v="0.48559999999999998"/>
    <n v="0.48"/>
    <n v="0.48"/>
    <n v="108200"/>
    <n v="216.34940280735299"/>
    <n v="197.0718784"/>
    <n v="104.95131586656943"/>
  </r>
  <r>
    <x v="8"/>
    <s v="ELVIA AS"/>
    <n v="2018"/>
    <n v="66"/>
    <s v="Stål"/>
    <n v="150"/>
    <s v="Enkel"/>
    <s v="Duplex"/>
    <n v="100"/>
    <n v="100"/>
    <n v="0.15509999999999999"/>
    <n v="0.15509999999999999"/>
    <n v="0.15"/>
    <n v="0.15"/>
    <n v="108100"/>
    <n v="210.92175029840101"/>
    <n v="192.20570720000001"/>
    <n v="32.618511651480148"/>
  </r>
  <r>
    <x v="8"/>
    <s v="ELVIA AS"/>
    <n v="2018"/>
    <n v="66"/>
    <s v="Stål"/>
    <n v="329"/>
    <s v="Enkel"/>
    <s v="Simplex"/>
    <n v="100"/>
    <n v="100"/>
    <n v="0.14729999999999999"/>
    <n v="0.14729999999999999"/>
    <n v="0.14000000000000001"/>
    <n v="0.14000000000000001"/>
    <n v="107900"/>
    <n v="182.22818456917901"/>
    <n v="162.3723344"/>
    <n v="26.697263880805057"/>
  </r>
  <r>
    <x v="8"/>
    <s v="ELVIA AS"/>
    <n v="2018"/>
    <n v="66"/>
    <s v="Stål"/>
    <n v="243"/>
    <s v="Enkel"/>
    <s v="Simplex"/>
    <n v="100"/>
    <n v="100"/>
    <n v="21.709399999999999"/>
    <n v="21.709399999999999"/>
    <n v="21.66"/>
    <n v="21.66"/>
    <n v="106900"/>
    <n v="177.79435395066"/>
    <n v="158.5168295"/>
    <n v="3858.8564379485952"/>
  </r>
  <r>
    <x v="8"/>
    <s v="ELVIA AS"/>
    <n v="2018"/>
    <n v="66"/>
    <s v="Stål"/>
    <n v="150"/>
    <s v="Enkel"/>
    <s v="Simplex"/>
    <n v="100"/>
    <n v="100"/>
    <n v="34.616700000000002"/>
    <n v="34.616700000000002"/>
    <n v="34.57"/>
    <n v="34.57"/>
    <n v="106400"/>
    <n v="173.489664029767"/>
    <n v="154.7736209"/>
    <n v="6004.7656136050755"/>
  </r>
  <r>
    <x v="8"/>
    <s v="ELVIA AS"/>
    <n v="2018"/>
    <n v="66"/>
    <s v="Stål"/>
    <n v="95"/>
    <s v="Enkel"/>
    <s v="Simplex"/>
    <n v="100"/>
    <n v="100"/>
    <n v="10.3789"/>
    <n v="10.3789"/>
    <n v="10.37"/>
    <n v="10.37"/>
    <n v="106200"/>
    <n v="165.25277031743499"/>
    <n v="147.6111046"/>
    <n v="1714.9849670227409"/>
  </r>
  <r>
    <x v="8"/>
    <s v="ELVIA AS"/>
    <n v="2018"/>
    <n v="66"/>
    <s v="Stål"/>
    <n v="70"/>
    <s v="Enkel"/>
    <s v="Simplex"/>
    <n v="100"/>
    <n v="100"/>
    <n v="6.9168000000000003"/>
    <n v="6.9168000000000003"/>
    <n v="6.91"/>
    <n v="6.91"/>
    <n v="106100"/>
    <n v="161.195187207912"/>
    <n v="144.08277150000001"/>
    <n v="1114.8385064528718"/>
  </r>
  <r>
    <x v="8"/>
    <s v="ELVIA AS"/>
    <n v="2018"/>
    <n v="66"/>
    <s v="Tre"/>
    <n v="243"/>
    <s v="Enkel"/>
    <s v="Simplex"/>
    <n v="100"/>
    <n v="100"/>
    <n v="47.922899999999998"/>
    <n v="47.922899999999998"/>
    <n v="43.44"/>
    <n v="43.44"/>
    <n v="106000"/>
    <n v="115.930107928963"/>
    <n v="104.9174852"/>
    <n v="5506.3384828372318"/>
  </r>
  <r>
    <x v="8"/>
    <s v="ELVIA AS"/>
    <n v="2018"/>
    <n v="66"/>
    <s v="Tre"/>
    <n v="150"/>
    <s v="Enkel"/>
    <s v="Simplex"/>
    <n v="100"/>
    <n v="100"/>
    <n v="86.489500000000007"/>
    <n v="86.489500000000007"/>
    <n v="71.41"/>
    <n v="71.41"/>
    <n v="105800"/>
    <n v="113.470978571808"/>
    <n v="102.7791118"/>
    <n v="9652.8201962009098"/>
  </r>
  <r>
    <x v="8"/>
    <s v="ELVIA AS"/>
    <n v="2018"/>
    <n v="66"/>
    <s v="Tre"/>
    <n v="120"/>
    <s v="Enkel"/>
    <s v="Simplex"/>
    <n v="100"/>
    <n v="100"/>
    <n v="41.817100000000003"/>
    <n v="41.817100000000003"/>
    <n v="7.42"/>
    <n v="7.42"/>
    <n v="105700"/>
    <n v="111.083474341562"/>
    <n v="100.70302119999999"/>
    <n v="4288.1312701329098"/>
  </r>
  <r>
    <x v="8"/>
    <s v="ELVIA AS"/>
    <n v="2018"/>
    <n v="66"/>
    <s v="Tre"/>
    <n v="95"/>
    <s v="Enkel"/>
    <s v="Simplex"/>
    <n v="100"/>
    <n v="100"/>
    <n v="19.672899999999998"/>
    <n v="19.672899999999998"/>
    <n v="19.93"/>
    <n v="19.93"/>
    <n v="105500"/>
    <n v="108.76550906947701"/>
    <n v="98.687399189999994"/>
    <n v="2142.3240654229276"/>
  </r>
  <r>
    <x v="8"/>
    <s v="ELVIA AS"/>
    <n v="2018"/>
    <n v="66"/>
    <s v="Tre"/>
    <n v="70"/>
    <s v="Enkel"/>
    <s v="Simplex"/>
    <n v="100"/>
    <n v="100"/>
    <n v="45.772199999999998"/>
    <n v="45.772199999999998"/>
    <n v="33.700000000000003"/>
    <n v="33.700000000000003"/>
    <n v="105400"/>
    <n v="106.447543797393"/>
    <n v="96.671777219999996"/>
    <n v="4754.323254927428"/>
  </r>
  <r>
    <x v="8"/>
    <s v="ELVIA AS"/>
    <n v="2018"/>
    <n v="66"/>
    <s v="Stål"/>
    <n v="243"/>
    <s v="Dobbel"/>
    <s v="Duplex"/>
    <n v="100"/>
    <n v="100"/>
    <n v="3.8067000000000002"/>
    <n v="3.8067000000000002"/>
    <n v="3.8"/>
    <n v="3.8"/>
    <n v="100400"/>
    <n v="243.55276871181599"/>
    <n v="243.5527687"/>
    <n v="927.13232465519081"/>
  </r>
  <r>
    <x v="8"/>
    <s v="ELVIA AS"/>
    <n v="2018"/>
    <n v="66"/>
    <s v="Stål"/>
    <n v="243"/>
    <s v="Dobbel"/>
    <s v="Simplex"/>
    <n v="100"/>
    <n v="100"/>
    <n v="41.942999999999998"/>
    <n v="41.942999999999998"/>
    <n v="0.1"/>
    <n v="0.1"/>
    <n v="100300"/>
    <n v="204.997719855122"/>
    <n v="204.99771989999999"/>
    <n v="8598.2193657612115"/>
  </r>
  <r>
    <x v="8"/>
    <s v="ELVIA AS"/>
    <n v="2018"/>
    <n v="66"/>
    <s v="Stål"/>
    <n v="150"/>
    <s v="Dobbel"/>
    <s v="Simplex"/>
    <n v="100"/>
    <n v="100"/>
    <n v="5.1877000000000004"/>
    <n v="5.1877000000000004"/>
    <n v="5.17"/>
    <n v="5.17"/>
    <n v="100000"/>
    <n v="199.944388208856"/>
    <n v="199.94438819999999"/>
    <n v="1037.2515027109255"/>
  </r>
  <r>
    <x v="8"/>
    <s v="ELVIA AS"/>
    <n v="2018"/>
    <n v="66"/>
    <s v="Stål"/>
    <n v="70"/>
    <s v="Dobbel"/>
    <s v="Simplex"/>
    <n v="100"/>
    <n v="100"/>
    <n v="7.6802999999999999"/>
    <n v="7.6802999999999999"/>
    <n v="0"/>
    <n v="0"/>
    <n v="105700"/>
    <n v="185.51174150494001"/>
    <n v="185.5117415"/>
    <n v="1424.78582824245"/>
  </r>
  <r>
    <x v="8"/>
    <s v="ELVIA AS"/>
    <n v="2018"/>
    <n v="66"/>
    <s v="Stål"/>
    <n v="243"/>
    <s v="Enkel"/>
    <s v="Simplex"/>
    <n v="100"/>
    <n v="100"/>
    <n v="0.18740000000000001"/>
    <n v="0.18740000000000001"/>
    <n v="0"/>
    <n v="0"/>
    <n v="100900"/>
    <n v="158.516829522313"/>
    <n v="158.5168295"/>
    <n v="29.706053848300002"/>
  </r>
  <r>
    <x v="8"/>
    <s v="ELVIA AS"/>
    <n v="2018"/>
    <n v="66"/>
    <s v="Stål"/>
    <n v="150"/>
    <s v="Enkel"/>
    <s v="Simplex"/>
    <n v="100"/>
    <n v="100"/>
    <n v="3.0785999999999998"/>
    <n v="3.0785999999999998"/>
    <n v="0"/>
    <n v="0"/>
    <n v="100800"/>
    <n v="154.773620895449"/>
    <n v="154.7736209"/>
    <n v="476.48606930273996"/>
  </r>
  <r>
    <x v="8"/>
    <s v="ELVIA AS"/>
    <n v="2018"/>
    <n v="66"/>
    <s v="Tre"/>
    <n v="243"/>
    <s v="Enkel"/>
    <s v="Simplex"/>
    <n v="100"/>
    <n v="100"/>
    <n v="3.633"/>
    <n v="3.633"/>
    <n v="0"/>
    <n v="0"/>
    <n v="100600"/>
    <n v="104.91748515562"/>
    <n v="104.9174852"/>
    <n v="381.16522373160001"/>
  </r>
  <r>
    <x v="8"/>
    <s v="ELVIA AS"/>
    <n v="2018"/>
    <n v="66"/>
    <s v="Tre"/>
    <n v="150"/>
    <s v="Enkel"/>
    <s v="Simplex"/>
    <n v="100"/>
    <n v="100"/>
    <n v="23.214700000000001"/>
    <n v="23.214700000000001"/>
    <n v="0"/>
    <n v="0"/>
    <n v="100600"/>
    <n v="102.77911180157299"/>
    <n v="102.7791118"/>
    <n v="2385.98624670346"/>
  </r>
  <r>
    <x v="8"/>
    <s v="ELVIA AS"/>
    <n v="2018"/>
    <n v="66"/>
    <s v="Tre"/>
    <n v="120"/>
    <s v="Enkel"/>
    <s v="Simplex"/>
    <n v="100"/>
    <n v="100"/>
    <n v="4.6024000000000003"/>
    <n v="4.6024000000000003"/>
    <n v="0"/>
    <n v="0"/>
    <n v="119500"/>
    <n v="100.703021166575"/>
    <n v="100.70302119999999"/>
    <n v="463.47558477088"/>
  </r>
  <r>
    <x v="9"/>
    <s v="GLITRE ENERGI NETT AS"/>
    <n v="2018"/>
    <n v="132"/>
    <s v="Stål"/>
    <n v="243"/>
    <s v="Dobbel"/>
    <s v="Duplex"/>
    <n v="100"/>
    <n v="100"/>
    <n v="10"/>
    <n v="10"/>
    <n v="10"/>
    <n v="10"/>
    <n v="119200"/>
    <n v="303.81092481374202"/>
    <n v="281.24334770000002"/>
    <n v="3038.1092481374203"/>
  </r>
  <r>
    <x v="9"/>
    <s v="GLITRE ENERGI NETT AS"/>
    <n v="2018"/>
    <n v="132"/>
    <s v="Stål"/>
    <n v="329"/>
    <s v="Dobbel"/>
    <s v="Simplex"/>
    <n v="100"/>
    <n v="100"/>
    <n v="9.9909999999999997"/>
    <n v="9.9909999999999997"/>
    <n v="9.99"/>
    <n v="9.99"/>
    <n v="117900"/>
    <n v="265.44604379846197"/>
    <n v="242.2014394"/>
    <n v="2652.0481789860346"/>
  </r>
  <r>
    <x v="9"/>
    <s v="GLITRE ENERGI NETT AS"/>
    <n v="2018"/>
    <n v="132"/>
    <s v="Stål"/>
    <n v="243"/>
    <s v="Dobbel"/>
    <s v="Simplex"/>
    <n v="100"/>
    <n v="100"/>
    <n v="49.81"/>
    <n v="49.81"/>
    <n v="49.81"/>
    <n v="49.81"/>
    <n v="117700"/>
    <n v="258.675770678118"/>
    <n v="236.10819359999999"/>
    <n v="12884.640137477058"/>
  </r>
  <r>
    <x v="9"/>
    <s v="GLITRE ENERGI NETT AS"/>
    <n v="2018"/>
    <n v="132"/>
    <s v="Stål"/>
    <n v="120"/>
    <s v="Dobbel"/>
    <s v="Simplex"/>
    <n v="100"/>
    <n v="100"/>
    <n v="8.3000000000000007"/>
    <n v="8.3000000000000007"/>
    <n v="8.3000000000000007"/>
    <n v="8.3000000000000007"/>
    <n v="117000"/>
    <n v="245.52960927939299"/>
    <n v="224.2766484"/>
    <n v="2037.8957570189621"/>
  </r>
  <r>
    <x v="9"/>
    <s v="GLITRE ENERGI NETT AS"/>
    <n v="2018"/>
    <n v="132"/>
    <s v="Stål"/>
    <n v="95"/>
    <s v="Dobbel"/>
    <s v="Simplex"/>
    <n v="100"/>
    <n v="100"/>
    <n v="79.760000000000005"/>
    <n v="79.760000000000005"/>
    <n v="79.760000000000005"/>
    <n v="79.760000000000005"/>
    <n v="112800"/>
    <n v="239.15372100101101"/>
    <n v="218.53834889999999"/>
    <n v="19074.900787040639"/>
  </r>
  <r>
    <x v="9"/>
    <s v="GLITRE ENERGI NETT AS"/>
    <n v="2018"/>
    <n v="132"/>
    <s v="Stål"/>
    <n v="243"/>
    <s v="Enkel"/>
    <s v="Simplex"/>
    <n v="100"/>
    <n v="100"/>
    <n v="112.15300000000001"/>
    <n v="112.15300000000001"/>
    <n v="112.12"/>
    <n v="112.12"/>
    <n v="110600"/>
    <n v="204.51809085322401"/>
    <n v="181.95051380000001"/>
    <n v="22936.572713418878"/>
  </r>
  <r>
    <x v="9"/>
    <s v="GLITRE ENERGI NETT AS"/>
    <n v="2018"/>
    <n v="132"/>
    <s v="Stål"/>
    <n v="150"/>
    <s v="Enkel"/>
    <s v="Simplex"/>
    <n v="100"/>
    <n v="100"/>
    <n v="3.26"/>
    <n v="3.26"/>
    <n v="3.26"/>
    <n v="3.26"/>
    <n v="108900"/>
    <n v="199.47872898371301"/>
    <n v="177.56845999999999"/>
    <n v="650.30065648690436"/>
  </r>
  <r>
    <x v="9"/>
    <s v="GLITRE ENERGI NETT AS"/>
    <n v="2018"/>
    <n v="132"/>
    <s v="Stål"/>
    <n v="120"/>
    <s v="Enkel"/>
    <s v="Simplex"/>
    <n v="100"/>
    <n v="100"/>
    <n v="59.48"/>
    <n v="59.48"/>
    <n v="59.48"/>
    <n v="59.48"/>
    <n v="108800"/>
    <n v="194.43936711420099"/>
    <n v="173.18640619999999"/>
    <n v="11565.253555952675"/>
  </r>
  <r>
    <x v="9"/>
    <s v="GLITRE ENERGI NETT AS"/>
    <n v="2018"/>
    <n v="132"/>
    <s v="Tre"/>
    <n v="243"/>
    <s v="Enkel"/>
    <s v="Simplex"/>
    <n v="100"/>
    <n v="100"/>
    <n v="65.349999999999994"/>
    <n v="65.349999999999994"/>
    <n v="44.51"/>
    <n v="44.51"/>
    <n v="108700"/>
    <n v="136.44370498843699"/>
    <n v="122.9510478"/>
    <n v="8635.4091451873301"/>
  </r>
  <r>
    <x v="9"/>
    <s v="GLITRE ENERGI NETT AS"/>
    <n v="2018"/>
    <n v="132"/>
    <s v="Tre"/>
    <n v="150"/>
    <s v="Enkel"/>
    <s v="Simplex"/>
    <n v="100"/>
    <n v="100"/>
    <n v="2.1"/>
    <n v="2.1"/>
    <n v="2.1"/>
    <n v="2.1"/>
    <n v="108600"/>
    <n v="133.43078154217099"/>
    <n v="120.3311144"/>
    <n v="280.20464123855908"/>
  </r>
  <r>
    <x v="9"/>
    <s v="GLITRE ENERGI NETT AS"/>
    <n v="2018"/>
    <n v="132"/>
    <s v="Tre"/>
    <n v="95"/>
    <s v="Enkel"/>
    <s v="Simplex"/>
    <n v="100"/>
    <n v="100"/>
    <n v="24.472000000000001"/>
    <n v="24.472000000000001"/>
    <n v="5.4160000000000004"/>
    <n v="5.4160000000000004"/>
    <n v="108500"/>
    <n v="115.169845524373"/>
    <n v="115.16984549999999"/>
    <n v="2818.4364592080042"/>
  </r>
  <r>
    <x v="9"/>
    <s v="GLITRE ENERGI NETT AS"/>
    <n v="2018"/>
    <n v="66"/>
    <s v="Stål"/>
    <n v="329"/>
    <s v="Dobbel"/>
    <s v="Simplex"/>
    <n v="100"/>
    <n v="100"/>
    <n v="9.4920000000000009"/>
    <n v="9.4920000000000009"/>
    <n v="9.48"/>
    <n v="9.48"/>
    <n v="108400"/>
    <n v="230.05850161197301"/>
    <n v="210.2026515"/>
    <n v="2183.4770270995045"/>
  </r>
  <r>
    <x v="9"/>
    <s v="GLITRE ENERGI NETT AS"/>
    <n v="2018"/>
    <n v="66"/>
    <s v="Stål"/>
    <n v="243"/>
    <s v="Dobbel"/>
    <s v="Simplex"/>
    <n v="100"/>
    <n v="100"/>
    <n v="0.93"/>
    <n v="0.93"/>
    <n v="0.93"/>
    <n v="0.93"/>
    <n v="108200"/>
    <n v="224.27524428346899"/>
    <n v="204.99771989999999"/>
    <n v="208.57597718362618"/>
  </r>
  <r>
    <x v="9"/>
    <s v="GLITRE ENERGI NETT AS"/>
    <n v="2018"/>
    <n v="66"/>
    <s v="Stål"/>
    <n v="95"/>
    <s v="Dobbel"/>
    <s v="Simplex"/>
    <n v="100"/>
    <n v="100"/>
    <n v="3.375"/>
    <n v="3.375"/>
    <n v="3.37"/>
    <n v="3.37"/>
    <n v="108100"/>
    <n v="207.916656935784"/>
    <n v="190.27499119999999"/>
    <n v="701.63050882959215"/>
  </r>
  <r>
    <x v="9"/>
    <s v="GLITRE ENERGI NETT AS"/>
    <n v="2018"/>
    <n v="66"/>
    <s v="Stål"/>
    <n v="70"/>
    <s v="Dobbel"/>
    <s v="Simplex"/>
    <n v="100"/>
    <n v="100"/>
    <n v="32.06"/>
    <n v="32.06"/>
    <n v="32.06"/>
    <n v="32.06"/>
    <n v="107600"/>
    <n v="202.62415722771101"/>
    <n v="185.5117415"/>
    <n v="6496.1304807204151"/>
  </r>
  <r>
    <x v="9"/>
    <s v="GLITRE ENERGI NETT AS"/>
    <n v="2018"/>
    <n v="66"/>
    <s v="Tre"/>
    <n v="243"/>
    <s v="Dobbel"/>
    <s v="Simplex"/>
    <n v="100"/>
    <n v="100"/>
    <n v="1.2"/>
    <n v="1.2"/>
    <n v="1.2"/>
    <n v="1.2"/>
    <n v="107500"/>
    <n v="143.12622773343"/>
    <n v="132.11360500000001"/>
    <n v="171.75147328011599"/>
  </r>
  <r>
    <x v="9"/>
    <s v="GLITRE ENERGI NETT AS"/>
    <n v="2018"/>
    <n v="66"/>
    <s v="Tre"/>
    <n v="150"/>
    <s v="Dobbel"/>
    <s v="Simplex"/>
    <n v="100"/>
    <n v="100"/>
    <n v="31.9"/>
    <n v="31.9"/>
    <n v="31.9"/>
    <n v="31.9"/>
    <n v="106500"/>
    <n v="139.91866770235899"/>
    <n v="129.2268009"/>
    <n v="4463.4054997052517"/>
  </r>
  <r>
    <x v="9"/>
    <s v="GLITRE ENERGI NETT AS"/>
    <n v="2018"/>
    <n v="66"/>
    <s v="Tre"/>
    <n v="95"/>
    <s v="Dobbel"/>
    <s v="Simplex"/>
    <n v="100"/>
    <n v="100"/>
    <n v="8.5109999999999992"/>
    <n v="8.5109999999999992"/>
    <n v="8.51"/>
    <n v="8.51"/>
    <n v="106400"/>
    <n v="133.78109878627501"/>
    <n v="123.70298889999999"/>
    <n v="1138.6008536601"/>
  </r>
  <r>
    <x v="9"/>
    <s v="GLITRE ENERGI NETT AS"/>
    <n v="2018"/>
    <n v="66"/>
    <s v="Tre"/>
    <n v="150"/>
    <s v="Enkel"/>
    <s v="Duplex"/>
    <n v="100"/>
    <n v="100"/>
    <n v="3.4"/>
    <n v="3.4"/>
    <n v="3.4"/>
    <n v="3.4"/>
    <n v="106300"/>
    <n v="134.85471211228"/>
    <n v="124.1628453"/>
    <n v="458.50602118175198"/>
  </r>
  <r>
    <x v="9"/>
    <s v="GLITRE ENERGI NETT AS"/>
    <n v="2018"/>
    <n v="66"/>
    <s v="Stål"/>
    <n v="243"/>
    <s v="Enkel"/>
    <s v="Simplex"/>
    <n v="100"/>
    <n v="100"/>
    <n v="3.45"/>
    <n v="3.45"/>
    <n v="3.45"/>
    <n v="3.45"/>
    <n v="106100"/>
    <n v="177.79435395066"/>
    <n v="158.5168295"/>
    <n v="613.39052112977697"/>
  </r>
  <r>
    <x v="9"/>
    <s v="GLITRE ENERGI NETT AS"/>
    <n v="2018"/>
    <n v="66"/>
    <s v="Stål"/>
    <n v="120"/>
    <s v="Enkel"/>
    <s v="Simplex"/>
    <n v="100"/>
    <n v="100"/>
    <n v="33.729999999999997"/>
    <n v="33.729999999999997"/>
    <n v="33.729999999999997"/>
    <n v="33.729999999999997"/>
    <n v="106000"/>
    <n v="169.31035342695799"/>
    <n v="151.1394378"/>
    <n v="5710.8382210912923"/>
  </r>
  <r>
    <x v="9"/>
    <s v="GLITRE ENERGI NETT AS"/>
    <n v="2018"/>
    <n v="66"/>
    <s v="Stål"/>
    <n v="95"/>
    <s v="Enkel"/>
    <s v="Simplex"/>
    <n v="100"/>
    <n v="100"/>
    <n v="20.097999999999999"/>
    <n v="20.097999999999999"/>
    <n v="20.097999999999999"/>
    <n v="20.097999999999999"/>
    <n v="105800"/>
    <n v="165.25277031743499"/>
    <n v="147.6111046"/>
    <n v="3321.2501778398082"/>
  </r>
  <r>
    <x v="9"/>
    <s v="GLITRE ENERGI NETT AS"/>
    <n v="2018"/>
    <n v="66"/>
    <s v="Stål"/>
    <n v="70"/>
    <s v="Enkel"/>
    <s v="Simplex"/>
    <n v="100"/>
    <n v="100"/>
    <n v="49.204999999999998"/>
    <n v="49.204999999999998"/>
    <n v="42.765000000000001"/>
    <n v="42.765000000000001"/>
    <n v="105700"/>
    <n v="161.195187207912"/>
    <n v="144.08277150000001"/>
    <n v="7821.4052294063567"/>
  </r>
  <r>
    <x v="9"/>
    <s v="GLITRE ENERGI NETT AS"/>
    <n v="2018"/>
    <n v="66"/>
    <s v="Tre"/>
    <n v="243"/>
    <s v="Enkel"/>
    <s v="Simplex"/>
    <n v="100"/>
    <n v="100"/>
    <n v="13.84"/>
    <n v="13.84"/>
    <n v="13.84"/>
    <n v="13.84"/>
    <n v="105600"/>
    <n v="115.930107928963"/>
    <n v="104.9174852"/>
    <n v="1604.4726937368478"/>
  </r>
  <r>
    <x v="9"/>
    <s v="GLITRE ENERGI NETT AS"/>
    <n v="2018"/>
    <n v="66"/>
    <s v="Tre"/>
    <n v="150"/>
    <s v="Enkel"/>
    <s v="Simplex"/>
    <n v="100"/>
    <n v="100"/>
    <n v="0.73"/>
    <n v="0.73"/>
    <n v="0.73"/>
    <n v="0.73"/>
    <n v="105500"/>
    <n v="113.470978571808"/>
    <n v="102.7791118"/>
    <n v="82.83381435741984"/>
  </r>
  <r>
    <x v="9"/>
    <s v="GLITRE ENERGI NETT AS"/>
    <n v="2018"/>
    <n v="66"/>
    <s v="Tre"/>
    <n v="95"/>
    <s v="Enkel"/>
    <s v="Simplex"/>
    <n v="100"/>
    <n v="100"/>
    <n v="0.48"/>
    <n v="0.48"/>
    <n v="0.48"/>
    <n v="0.48"/>
    <n v="105400"/>
    <n v="108.76550906947701"/>
    <n v="98.687399189999994"/>
    <n v="52.207444353348961"/>
  </r>
  <r>
    <x v="9"/>
    <s v="GLITRE ENERGI NETT AS"/>
    <n v="2018"/>
    <n v="66"/>
    <s v="Tre"/>
    <n v="70"/>
    <s v="Enkel"/>
    <s v="Simplex"/>
    <n v="100"/>
    <n v="100"/>
    <n v="81.691000000000003"/>
    <n v="81.691000000000003"/>
    <n v="63.290999999999997"/>
    <n v="63.290999999999997"/>
    <n v="105200"/>
    <n v="106.447543797393"/>
    <n v="96.671777219999996"/>
    <n v="8515.9321953287999"/>
  </r>
  <r>
    <x v="9"/>
    <s v="GLITRE ENERGI NETT AS"/>
    <n v="2018"/>
    <n v="24"/>
    <s v="Tre"/>
    <n v="150"/>
    <s v="Enkel"/>
    <s v="Simplex"/>
    <n v="100"/>
    <n v="100"/>
    <n v="2.8"/>
    <n v="2.8"/>
    <m/>
    <n v="0"/>
    <n v="104000"/>
    <n v="73.287452471718296"/>
    <n v="73.287452470000005"/>
    <n v="205.20486691600001"/>
  </r>
  <r>
    <x v="9"/>
    <s v="GLITRE ENERGI NETT AS"/>
    <n v="2018"/>
    <n v="24"/>
    <s v="Tre"/>
    <n v="120"/>
    <s v="Enkel"/>
    <s v="Simplex"/>
    <n v="100"/>
    <n v="100"/>
    <n v="2.4"/>
    <n v="2.4"/>
    <m/>
    <n v="0"/>
    <n v="103900"/>
    <n v="69.583449160621598"/>
    <n v="69.583449160000001"/>
    <n v="167.00027798400001"/>
  </r>
  <r>
    <x v="9"/>
    <s v="GLITRE ENERGI NETT AS"/>
    <n v="2018"/>
    <n v="24"/>
    <s v="Tre"/>
    <n v="25"/>
    <s v="Enkel"/>
    <s v="Simplex"/>
    <n v="100"/>
    <n v="100"/>
    <n v="26.5"/>
    <n v="26.5"/>
    <m/>
    <n v="0"/>
    <n v="103600"/>
    <n v="56.510496297927403"/>
    <n v="57.5104963"/>
    <n v="1524.0281519499999"/>
  </r>
  <r>
    <x v="10"/>
    <s v="GUDBRANDSDAL ENERGI NETT AS"/>
    <n v="2018"/>
    <n v="66"/>
    <s v="Tre"/>
    <n v="150"/>
    <s v="Enkel"/>
    <s v="Simplex"/>
    <n v="100"/>
    <n v="100"/>
    <n v="2.2000000000000002"/>
    <n v="2.2000000000000002"/>
    <n v="2.2000000000000002"/>
    <n v="2.2000000000000002"/>
    <n v="101600"/>
    <n v="113.470978571808"/>
    <n v="102.7791118"/>
    <n v="249.63615285797763"/>
  </r>
  <r>
    <x v="10"/>
    <s v="GUDBRANDSDAL ENERGI NETT AS"/>
    <n v="2018"/>
    <n v="66"/>
    <s v="Tre"/>
    <n v="150"/>
    <s v="Enkel"/>
    <s v="Simplex"/>
    <n v="100"/>
    <n v="100"/>
    <n v="5.6920000000000002"/>
    <n v="5.6920000000000002"/>
    <m/>
    <n v="0"/>
    <n v="101500"/>
    <n v="102.77911180157299"/>
    <n v="102.7791118"/>
    <n v="585.0187043656"/>
  </r>
  <r>
    <x v="10"/>
    <s v="GUDBRANDSDAL ENERGI NETT AS"/>
    <n v="2018"/>
    <n v="66"/>
    <s v="Tre"/>
    <n v="120"/>
    <s v="Enkel"/>
    <s v="Simplex"/>
    <n v="100"/>
    <n v="100"/>
    <n v="54.582000000000001"/>
    <n v="54.582000000000001"/>
    <m/>
    <n v="0"/>
    <n v="101000"/>
    <n v="100.703021166575"/>
    <n v="100.70302119999999"/>
    <n v="5496.5723031383995"/>
  </r>
  <r>
    <x v="10"/>
    <s v="GUDBRANDSDAL ENERGI NETT AS"/>
    <n v="2018"/>
    <n v="66"/>
    <s v="Tre"/>
    <n v="70"/>
    <s v="Enkel"/>
    <s v="Simplex"/>
    <n v="0"/>
    <n v="0"/>
    <n v="2.2000000000000002"/>
    <n v="0"/>
    <m/>
    <n v="0"/>
    <n v="100900"/>
    <n v="96.671777215124294"/>
    <n v="96.671777219999996"/>
    <n v="0"/>
  </r>
  <r>
    <x v="10"/>
    <s v="GUDBRANDSDAL ENERGI NETT AS"/>
    <n v="2018"/>
    <n v="66"/>
    <s v="Tre"/>
    <n v="70"/>
    <s v="Enkel"/>
    <s v="Simplex"/>
    <n v="100"/>
    <n v="100"/>
    <n v="13.965999999999999"/>
    <n v="13.965999999999999"/>
    <m/>
    <n v="0"/>
    <n v="100800"/>
    <n v="96.671777215124294"/>
    <n v="96.671777219999996"/>
    <n v="1350.11804065452"/>
  </r>
  <r>
    <x v="11"/>
    <s v="HALLINGDAL KRAFTNETT AS"/>
    <n v="2018"/>
    <n v="66"/>
    <s v="Stål"/>
    <n v="95"/>
    <s v="Enkel"/>
    <s v="Simplex"/>
    <n v="100"/>
    <n v="100"/>
    <n v="0.6"/>
    <n v="0.6"/>
    <n v="0.6"/>
    <n v="0.6"/>
    <n v="106100"/>
    <n v="165.25277031743499"/>
    <n v="147.6111046"/>
    <n v="99.151662190460996"/>
  </r>
  <r>
    <x v="11"/>
    <s v="HALLINGDAL KRAFTNETT AS"/>
    <n v="2018"/>
    <n v="66"/>
    <s v="Stål"/>
    <n v="70"/>
    <s v="Enkel"/>
    <s v="Simplex"/>
    <n v="100"/>
    <n v="100"/>
    <n v="13.94"/>
    <n v="13.94"/>
    <n v="7.5"/>
    <n v="7.5"/>
    <n v="106000"/>
    <n v="161.195187207912"/>
    <n v="144.08277150000001"/>
    <n v="2136.8569525193398"/>
  </r>
  <r>
    <x v="11"/>
    <s v="HALLINGDAL KRAFTNETT AS"/>
    <n v="2018"/>
    <n v="66"/>
    <s v="Tre"/>
    <n v="150"/>
    <s v="Enkel"/>
    <s v="Simplex"/>
    <n v="100"/>
    <n v="100"/>
    <n v="42.521999999999998"/>
    <n v="42.521999999999998"/>
    <n v="10.119"/>
    <n v="10.119"/>
    <n v="105700"/>
    <n v="113.470978571808"/>
    <n v="102.7791118"/>
    <n v="4478.5643918235255"/>
  </r>
  <r>
    <x v="11"/>
    <s v="HALLINGDAL KRAFTNETT AS"/>
    <n v="2018"/>
    <n v="66"/>
    <s v="Tre"/>
    <n v="120"/>
    <s v="Enkel"/>
    <s v="Simplex"/>
    <n v="0"/>
    <n v="100"/>
    <n v="7.9"/>
    <n v="3.95"/>
    <n v="1"/>
    <n v="0.5"/>
    <n v="105600"/>
    <n v="111.083474341562"/>
    <n v="100.70302119999999"/>
    <n v="402.96716031078103"/>
  </r>
  <r>
    <x v="11"/>
    <s v="HALLINGDAL KRAFTNETT AS"/>
    <n v="2018"/>
    <n v="66"/>
    <s v="Tre"/>
    <n v="120"/>
    <s v="Enkel"/>
    <s v="Simplex"/>
    <n v="100"/>
    <n v="100"/>
    <n v="0.372"/>
    <n v="0.372"/>
    <n v="0.372"/>
    <n v="0.372"/>
    <n v="105600"/>
    <n v="111.083474341562"/>
    <n v="100.70302119999999"/>
    <n v="41.32305245506106"/>
  </r>
  <r>
    <x v="11"/>
    <s v="HALLINGDAL KRAFTNETT AS"/>
    <n v="2018"/>
    <n v="66"/>
    <s v="Tre"/>
    <n v="70"/>
    <s v="Enkel"/>
    <s v="Simplex"/>
    <n v="100"/>
    <n v="100"/>
    <n v="2.758"/>
    <n v="2.758"/>
    <n v="2.758"/>
    <n v="2.758"/>
    <n v="105400"/>
    <n v="106.447543797393"/>
    <n v="96.671777219999996"/>
    <n v="293.58232579320986"/>
  </r>
  <r>
    <x v="11"/>
    <s v="HALLINGDAL KRAFTNETT AS"/>
    <n v="2018"/>
    <n v="66"/>
    <s v="Tre"/>
    <n v="150"/>
    <s v="Enkel"/>
    <s v="Simplex"/>
    <n v="100"/>
    <n v="100"/>
    <n v="1.06"/>
    <n v="1.06"/>
    <m/>
    <n v="0"/>
    <n v="100900"/>
    <n v="102.77911180157299"/>
    <n v="102.7791118"/>
    <n v="108.945858508"/>
  </r>
  <r>
    <x v="11"/>
    <s v="HALLINGDAL KRAFTNETT AS"/>
    <n v="2018"/>
    <n v="66"/>
    <s v="Tre"/>
    <n v="70"/>
    <s v="Enkel"/>
    <s v="Simplex"/>
    <n v="100"/>
    <n v="0"/>
    <n v="1.0489999999999999"/>
    <n v="0.52449999999999997"/>
    <m/>
    <n v="0"/>
    <n v="100600"/>
    <n v="96.671777215124294"/>
    <n v="96.671777219999996"/>
    <n v="50.704347151889998"/>
  </r>
  <r>
    <x v="12"/>
    <s v="HAMMERFEST ENERGI NETT AS"/>
    <n v="2018"/>
    <n v="132"/>
    <s v="Tre"/>
    <n v="243"/>
    <s v="Enkel"/>
    <s v="Simplex"/>
    <n v="100"/>
    <n v="100"/>
    <n v="5.0999999999999996"/>
    <n v="5.0999999999999996"/>
    <n v="5.0999999999999996"/>
    <n v="5.0999999999999996"/>
    <n v="117000"/>
    <n v="136.44370498843699"/>
    <n v="122.9510478"/>
    <n v="695.86289544102863"/>
  </r>
  <r>
    <x v="12"/>
    <s v="HAMMERFEST ENERGI NETT AS"/>
    <n v="2018"/>
    <n v="132"/>
    <s v="Tre"/>
    <n v="243"/>
    <s v="Enkel"/>
    <s v="Simplex"/>
    <n v="100"/>
    <n v="100"/>
    <n v="57"/>
    <n v="57"/>
    <m/>
    <n v="0"/>
    <n v="110600"/>
    <n v="122.951047816032"/>
    <n v="122.9510478"/>
    <n v="7008.2097246000003"/>
  </r>
  <r>
    <x v="12"/>
    <s v="HAMMERFEST ENERGI NETT AS"/>
    <n v="2018"/>
    <n v="132"/>
    <s v="Tre"/>
    <n v="150"/>
    <s v="Enkel"/>
    <s v="Simplex"/>
    <n v="100"/>
    <n v="100"/>
    <n v="1.2470000000000001"/>
    <n v="1.2470000000000001"/>
    <m/>
    <n v="0"/>
    <n v="110500"/>
    <n v="120.331114384497"/>
    <n v="120.3311144"/>
    <n v="150.05289965680001"/>
  </r>
  <r>
    <x v="12"/>
    <s v="HAMMERFEST ENERGI NETT AS"/>
    <n v="2018"/>
    <n v="132"/>
    <s v="Tre"/>
    <n v="120"/>
    <s v="Enkel"/>
    <s v="Simplex"/>
    <n v="100"/>
    <n v="100"/>
    <n v="49.2"/>
    <n v="49.2"/>
    <m/>
    <n v="0"/>
    <n v="110400"/>
    <n v="117.711180952962"/>
    <n v="117.711181"/>
    <n v="5791.3901052000001"/>
  </r>
  <r>
    <x v="12"/>
    <s v="HAMMERFEST ENERGI NETT AS"/>
    <n v="2018"/>
    <n v="66"/>
    <s v="Tre"/>
    <n v="150"/>
    <s v="Enkel"/>
    <s v="Simplex"/>
    <n v="100"/>
    <n v="100"/>
    <n v="18.05"/>
    <n v="18.05"/>
    <m/>
    <n v="0"/>
    <n v="100900"/>
    <n v="102.77911180157299"/>
    <n v="102.7791118"/>
    <n v="1855.16296799"/>
  </r>
  <r>
    <x v="12"/>
    <s v="HAMMERFEST ENERGI NETT AS"/>
    <n v="2018"/>
    <n v="66"/>
    <s v="Tre"/>
    <n v="70"/>
    <s v="Enkel"/>
    <s v="Simplex"/>
    <n v="100"/>
    <n v="100"/>
    <n v="73.643000000000001"/>
    <n v="73.643000000000001"/>
    <m/>
    <n v="0"/>
    <n v="100600"/>
    <n v="96.671777215124294"/>
    <n v="96.671777219999996"/>
    <n v="7119.1996898124598"/>
  </r>
  <r>
    <x v="13"/>
    <s v="HARDANGER ENERGI NETT AS"/>
    <n v="2018"/>
    <n v="66"/>
    <s v="Tre"/>
    <n v="70"/>
    <s v="Enkel"/>
    <s v="Simplex"/>
    <n v="100"/>
    <n v="100"/>
    <n v="20"/>
    <n v="20"/>
    <m/>
    <n v="0"/>
    <n v="100600"/>
    <n v="96.671777215124294"/>
    <n v="96.671777219999996"/>
    <n v="1933.4355443999998"/>
  </r>
  <r>
    <x v="14"/>
    <s v="HAUGALAND KRAFT NETT AS"/>
    <n v="2018"/>
    <n v="300"/>
    <s v="Stål"/>
    <n v="481"/>
    <s v="Enkel"/>
    <s v="Simplex"/>
    <n v="100"/>
    <n v="100"/>
    <n v="12"/>
    <n v="12"/>
    <n v="12"/>
    <n v="12"/>
    <n v="135900"/>
    <n v="281.75082097731899"/>
    <n v="281.75082099999997"/>
    <n v="3381.0098517278279"/>
  </r>
  <r>
    <x v="14"/>
    <s v="HAUGALAND KRAFT NETT AS"/>
    <n v="2018"/>
    <n v="132"/>
    <s v="Tre"/>
    <n v="120"/>
    <s v="Enkel"/>
    <s v="Simplex"/>
    <n v="100"/>
    <n v="100"/>
    <n v="35.93"/>
    <n v="35.93"/>
    <n v="35.93"/>
    <n v="35.93"/>
    <n v="109600"/>
    <n v="117.711180952962"/>
    <n v="117.711181"/>
    <n v="4229.3627316399243"/>
  </r>
  <r>
    <x v="14"/>
    <s v="HAUGALAND KRAFT NETT AS"/>
    <n v="2018"/>
    <n v="66"/>
    <s v="Stål"/>
    <n v="70"/>
    <s v="Dobbel"/>
    <s v="Duplex"/>
    <n v="100"/>
    <n v="100"/>
    <n v="27.172000000000001"/>
    <n v="27.172000000000001"/>
    <n v="27.16"/>
    <n v="27.16"/>
    <n v="108400"/>
    <n v="236.84898867325299"/>
    <n v="219.73657299999999"/>
    <n v="6435.4553712415518"/>
  </r>
  <r>
    <x v="14"/>
    <s v="HAUGALAND KRAFT NETT AS"/>
    <n v="2018"/>
    <n v="66"/>
    <s v="Stål"/>
    <n v="70"/>
    <s v="Dobbel"/>
    <s v="Simplex"/>
    <n v="100"/>
    <n v="100"/>
    <n v="36.865000000000002"/>
    <n v="36.865000000000002"/>
    <n v="36.85"/>
    <n v="36.85"/>
    <n v="108300"/>
    <n v="202.62415722771101"/>
    <n v="185.5117415"/>
    <n v="7469.482869963651"/>
  </r>
  <r>
    <x v="14"/>
    <s v="HAUGALAND KRAFT NETT AS"/>
    <n v="2018"/>
    <n v="66"/>
    <s v="Tre"/>
    <n v="329"/>
    <s v="Dobbel"/>
    <s v="Simplex"/>
    <n v="100"/>
    <n v="100"/>
    <n v="2.4510000000000001"/>
    <n v="2.4510000000000001"/>
    <n v="2.4500000000000002"/>
    <n v="2.4500000000000002"/>
    <n v="108200"/>
    <n v="146.430014565432"/>
    <n v="135.08701310000001"/>
    <n v="358.88862269840837"/>
  </r>
  <r>
    <x v="14"/>
    <s v="HAUGALAND KRAFT NETT AS"/>
    <n v="2018"/>
    <n v="66"/>
    <s v="Tre"/>
    <n v="243"/>
    <s v="Dobbel"/>
    <s v="Simplex"/>
    <n v="100"/>
    <n v="100"/>
    <n v="3.66"/>
    <n v="3.66"/>
    <n v="3.66"/>
    <n v="3.66"/>
    <n v="106500"/>
    <n v="143.12622773343"/>
    <n v="132.11360500000001"/>
    <n v="523.84199350435381"/>
  </r>
  <r>
    <x v="14"/>
    <s v="HAUGALAND KRAFT NETT AS"/>
    <n v="2018"/>
    <n v="66"/>
    <s v="Stål"/>
    <n v="329"/>
    <s v="Enkel"/>
    <s v="Simplex"/>
    <n v="100"/>
    <n v="100"/>
    <n v="3.09"/>
    <n v="3.09"/>
    <n v="3.09"/>
    <n v="3.09"/>
    <n v="106400"/>
    <n v="182.22818456917901"/>
    <n v="162.3723344"/>
    <n v="563.08509031876315"/>
  </r>
  <r>
    <x v="14"/>
    <s v="HAUGALAND KRAFT NETT AS"/>
    <n v="2018"/>
    <n v="66"/>
    <s v="Stål"/>
    <n v="243"/>
    <s v="Enkel"/>
    <s v="Simplex"/>
    <n v="100"/>
    <n v="100"/>
    <n v="4.4219999999999997"/>
    <n v="4.4219999999999997"/>
    <n v="4.42"/>
    <n v="4.42"/>
    <n v="106200"/>
    <n v="177.79435395066"/>
    <n v="158.5168295"/>
    <n v="786.16807812091713"/>
  </r>
  <r>
    <x v="14"/>
    <s v="HAUGALAND KRAFT NETT AS"/>
    <n v="2018"/>
    <n v="66"/>
    <s v="Stål"/>
    <n v="120"/>
    <s v="Enkel"/>
    <s v="Simplex"/>
    <n v="100"/>
    <n v="100"/>
    <n v="14.9"/>
    <n v="14.9"/>
    <n v="1.1200000000000001"/>
    <n v="1.1200000000000001"/>
    <n v="106100"/>
    <n v="169.31035342695799"/>
    <n v="151.1394378"/>
    <n v="2272.329048722193"/>
  </r>
  <r>
    <x v="14"/>
    <s v="HAUGALAND KRAFT NETT AS"/>
    <n v="2018"/>
    <n v="66"/>
    <s v="Stål"/>
    <n v="95"/>
    <s v="Enkel"/>
    <s v="Simplex"/>
    <n v="100"/>
    <n v="100"/>
    <n v="0.03"/>
    <n v="0.03"/>
    <n v="0.03"/>
    <n v="0.03"/>
    <n v="105900"/>
    <n v="165.25277031743499"/>
    <n v="147.6111046"/>
    <n v="4.9575831095230498"/>
  </r>
  <r>
    <x v="14"/>
    <s v="HAUGALAND KRAFT NETT AS"/>
    <n v="2018"/>
    <n v="66"/>
    <s v="Tre"/>
    <n v="329"/>
    <s v="Enkel"/>
    <s v="Simplex"/>
    <n v="100"/>
    <n v="100"/>
    <n v="14.378"/>
    <n v="14.378"/>
    <n v="14.36"/>
    <n v="14.36"/>
    <n v="105800"/>
    <n v="118.463011166832"/>
    <n v="107.1200097"/>
    <n v="1703.0570005303077"/>
  </r>
  <r>
    <x v="14"/>
    <s v="HAUGALAND KRAFT NETT AS"/>
    <n v="2018"/>
    <n v="66"/>
    <s v="Tre"/>
    <n v="243"/>
    <s v="Enkel"/>
    <s v="Simplex"/>
    <n v="100"/>
    <n v="100"/>
    <n v="38.015000000000001"/>
    <n v="38.015000000000001"/>
    <n v="38.01"/>
    <n v="38.01"/>
    <n v="105700"/>
    <n v="115.930107928963"/>
    <n v="104.9174852"/>
    <n v="4407.0279898058834"/>
  </r>
  <r>
    <x v="14"/>
    <s v="HAUGALAND KRAFT NETT AS"/>
    <n v="2018"/>
    <n v="66"/>
    <s v="Tre"/>
    <n v="150"/>
    <s v="Enkel"/>
    <s v="Simplex"/>
    <n v="100"/>
    <n v="100"/>
    <n v="130.88999999999999"/>
    <n v="130.88999999999999"/>
    <n v="123.86"/>
    <n v="123.86"/>
    <n v="105600"/>
    <n v="113.470978571808"/>
    <n v="102.7791118"/>
    <n v="14777.052561858138"/>
  </r>
  <r>
    <x v="14"/>
    <s v="HAUGALAND KRAFT NETT AS"/>
    <n v="2018"/>
    <n v="66"/>
    <s v="Tre"/>
    <n v="120"/>
    <s v="Enkel"/>
    <s v="Simplex"/>
    <n v="100"/>
    <n v="100"/>
    <n v="87.7"/>
    <n v="87.7"/>
    <n v="17.16"/>
    <n v="17.16"/>
    <n v="105400"/>
    <n v="111.083474341562"/>
    <n v="100.70302119999999"/>
    <n v="9009.7835351492031"/>
  </r>
  <r>
    <x v="14"/>
    <s v="HAUGALAND KRAFT NETT AS"/>
    <n v="2018"/>
    <n v="66"/>
    <s v="Tre"/>
    <n v="70"/>
    <s v="Enkel"/>
    <s v="Simplex"/>
    <n v="100"/>
    <n v="100"/>
    <n v="25.983000000000001"/>
    <n v="25.983000000000001"/>
    <n v="9.2200000000000006"/>
    <n v="9.2200000000000006"/>
    <n v="101500"/>
    <n v="106.447543797393"/>
    <n v="96.671777219999996"/>
    <n v="2601.9553553508231"/>
  </r>
  <r>
    <x v="14"/>
    <s v="HAUGALAND KRAFT NETT AS"/>
    <n v="2018"/>
    <n v="66"/>
    <s v="Stål"/>
    <n v="150"/>
    <s v="Enkel"/>
    <s v="Simplex"/>
    <n v="100"/>
    <n v="100"/>
    <n v="0.7"/>
    <n v="0.7"/>
    <m/>
    <n v="0"/>
    <n v="101000"/>
    <n v="154.773620895449"/>
    <n v="154.7736209"/>
    <n v="108.34153463"/>
  </r>
  <r>
    <x v="14"/>
    <s v="HAUGALAND KRAFT NETT AS"/>
    <n v="2018"/>
    <n v="66"/>
    <s v="Tre"/>
    <n v="243"/>
    <s v="Enkel"/>
    <s v="Simplex"/>
    <n v="100"/>
    <n v="100"/>
    <n v="0.23"/>
    <n v="0.23"/>
    <m/>
    <n v="0"/>
    <n v="100900"/>
    <n v="104.91748515562"/>
    <n v="104.9174852"/>
    <n v="24.131021596"/>
  </r>
  <r>
    <x v="14"/>
    <s v="HAUGALAND KRAFT NETT AS"/>
    <n v="2018"/>
    <n v="66"/>
    <s v="Tre"/>
    <n v="150"/>
    <s v="Enkel"/>
    <s v="Simplex"/>
    <n v="100"/>
    <n v="100"/>
    <n v="15.577"/>
    <n v="15.577"/>
    <m/>
    <n v="0"/>
    <n v="100800"/>
    <n v="102.77911180157299"/>
    <n v="102.7791118"/>
    <n v="1600.9902245086"/>
  </r>
  <r>
    <x v="14"/>
    <s v="HAUGALAND KRAFT NETT AS"/>
    <n v="2018"/>
    <n v="66"/>
    <s v="Tre"/>
    <n v="120"/>
    <s v="Enkel"/>
    <s v="Simplex"/>
    <n v="100"/>
    <n v="100"/>
    <n v="11.98"/>
    <n v="11.98"/>
    <n v="1.23"/>
    <n v="1.23"/>
    <n v="100700"/>
    <n v="100.703021166575"/>
    <n v="100.70302119999999"/>
    <n v="1206.4221939348872"/>
  </r>
  <r>
    <x v="14"/>
    <s v="HAUGALAND KRAFT NETT AS"/>
    <n v="2018"/>
    <n v="66"/>
    <s v="Tre"/>
    <n v="95"/>
    <s v="Enkel"/>
    <s v="Simplex"/>
    <n v="100"/>
    <n v="100"/>
    <n v="12.288"/>
    <n v="12.288"/>
    <m/>
    <n v="0"/>
    <n v="100600"/>
    <n v="98.687399190849803"/>
    <n v="98.687399189999994"/>
    <n v="1212.6707612467198"/>
  </r>
  <r>
    <x v="14"/>
    <s v="HAUGALAND KRAFT NETT AS"/>
    <n v="2018"/>
    <n v="66"/>
    <s v="Tre"/>
    <n v="70"/>
    <s v="Enkel"/>
    <s v="Simplex"/>
    <n v="100"/>
    <n v="100"/>
    <n v="48.192999999999998"/>
    <n v="48.192999999999998"/>
    <m/>
    <n v="0"/>
    <n v="121200"/>
    <n v="96.671777215124294"/>
    <n v="96.671777219999996"/>
    <n v="4658.9029595634593"/>
  </r>
  <r>
    <x v="15"/>
    <s v="HELGELAND KRAFT NETT AS"/>
    <n v="2018"/>
    <n v="132"/>
    <s v="Stål"/>
    <n v="481"/>
    <s v="Enkel"/>
    <s v="Duplex"/>
    <n v="100"/>
    <n v="100"/>
    <n v="4.3"/>
    <n v="4.3"/>
    <n v="4.3"/>
    <n v="4.3"/>
    <n v="119100"/>
    <n v="277.03339916503597"/>
    <n v="251.63339239999999"/>
    <n v="1191.2436164096546"/>
  </r>
  <r>
    <x v="15"/>
    <s v="HELGELAND KRAFT NETT AS"/>
    <n v="2018"/>
    <n v="132"/>
    <s v="Stål"/>
    <n v="150"/>
    <s v="Dobbel"/>
    <s v="Simplex"/>
    <n v="100"/>
    <n v="100"/>
    <n v="52.7"/>
    <n v="52.7"/>
    <n v="52.7"/>
    <n v="52.7"/>
    <n v="119000"/>
    <n v="252.10268997875599"/>
    <n v="230.192421"/>
    <n v="13285.811761880441"/>
  </r>
  <r>
    <x v="15"/>
    <s v="HELGELAND KRAFT NETT AS"/>
    <n v="2018"/>
    <n v="132"/>
    <s v="Stål"/>
    <n v="120"/>
    <s v="Dobbel"/>
    <s v="Simplex"/>
    <n v="100"/>
    <n v="100"/>
    <n v="0.98"/>
    <n v="0.98"/>
    <n v="0.98"/>
    <n v="0.98"/>
    <n v="118000"/>
    <n v="245.52960927939299"/>
    <n v="224.2766484"/>
    <n v="240.61901709380513"/>
  </r>
  <r>
    <x v="15"/>
    <s v="HELGELAND KRAFT NETT AS"/>
    <n v="2018"/>
    <n v="132"/>
    <s v="Stål"/>
    <n v="481"/>
    <s v="Enkel"/>
    <s v="Simplex"/>
    <n v="100"/>
    <n v="100"/>
    <n v="0.3"/>
    <n v="0.3"/>
    <n v="0.3"/>
    <n v="0.3"/>
    <n v="117500"/>
    <n v="226.23338554468401"/>
    <n v="200.8333787"/>
    <n v="67.870015663405198"/>
  </r>
  <r>
    <x v="15"/>
    <s v="HELGELAND KRAFT NETT AS"/>
    <n v="2018"/>
    <n v="132"/>
    <s v="Stål"/>
    <n v="150"/>
    <s v="Enkel"/>
    <s v="Simplex"/>
    <n v="100"/>
    <n v="100"/>
    <n v="46.8"/>
    <n v="46.8"/>
    <n v="46.8"/>
    <n v="46.8"/>
    <n v="117400"/>
    <n v="199.47872898371301"/>
    <n v="177.56845999999999"/>
    <n v="9335.6045164377683"/>
  </r>
  <r>
    <x v="15"/>
    <s v="HELGELAND KRAFT NETT AS"/>
    <n v="2018"/>
    <n v="132"/>
    <s v="Stål"/>
    <n v="120"/>
    <s v="Enkel"/>
    <s v="Simplex"/>
    <n v="100"/>
    <n v="100"/>
    <n v="37"/>
    <n v="37"/>
    <n v="2"/>
    <n v="2"/>
    <n v="117000"/>
    <n v="194.43936711420099"/>
    <n v="173.18640619999999"/>
    <n v="6450.4029512284023"/>
  </r>
  <r>
    <x v="15"/>
    <s v="HELGELAND KRAFT NETT AS"/>
    <n v="2018"/>
    <n v="132"/>
    <s v="Tre"/>
    <n v="243"/>
    <s v="Enkel"/>
    <s v="Simplex"/>
    <n v="100"/>
    <n v="100"/>
    <n v="16.3"/>
    <n v="16.3"/>
    <n v="4.8949999999999996"/>
    <n v="4.8949999999999996"/>
    <n v="116900"/>
    <n v="136.44370498843699"/>
    <n v="122.9510478"/>
    <n v="2070.1486360773988"/>
  </r>
  <r>
    <x v="15"/>
    <s v="HELGELAND KRAFT NETT AS"/>
    <n v="2018"/>
    <n v="132"/>
    <s v="Tre"/>
    <n v="150"/>
    <s v="Enkel"/>
    <s v="Simplex"/>
    <n v="100"/>
    <n v="100"/>
    <n v="56.21"/>
    <n v="56.21"/>
    <n v="10.14"/>
    <n v="10.14"/>
    <n v="116800"/>
    <n v="133.43078154217099"/>
    <n v="120.3311144"/>
    <n v="6896.6425652456146"/>
  </r>
  <r>
    <x v="15"/>
    <s v="HELGELAND KRAFT NETT AS"/>
    <n v="2018"/>
    <n v="132"/>
    <s v="Tre"/>
    <n v="120"/>
    <s v="Enkel"/>
    <s v="Simplex"/>
    <n v="100"/>
    <n v="100"/>
    <n v="120.9"/>
    <n v="120.9"/>
    <n v="10.199999999999999"/>
    <n v="10.199999999999999"/>
    <n v="116700"/>
    <n v="130.41785809590601"/>
    <n v="117.711181"/>
    <n v="14360.889889278242"/>
  </r>
  <r>
    <x v="15"/>
    <s v="HELGELAND KRAFT NETT AS"/>
    <n v="2018"/>
    <n v="132"/>
    <s v="Tre"/>
    <n v="95"/>
    <s v="Enkel"/>
    <s v="Simplex"/>
    <n v="100"/>
    <n v="100"/>
    <n v="14.153"/>
    <n v="14.153"/>
    <n v="3.41"/>
    <n v="3.41"/>
    <n v="111200"/>
    <n v="127.495322353029"/>
    <n v="115.16984549999999"/>
    <n v="1672.028699430329"/>
  </r>
  <r>
    <x v="15"/>
    <s v="HELGELAND KRAFT NETT AS"/>
    <n v="2018"/>
    <n v="132"/>
    <s v="Stål"/>
    <n v="243"/>
    <s v="Enkel"/>
    <s v="Simplex"/>
    <n v="100"/>
    <n v="100"/>
    <n v="0.7"/>
    <n v="0.7"/>
    <m/>
    <n v="0"/>
    <n v="111100"/>
    <n v="181.950513785412"/>
    <n v="181.95051380000001"/>
    <n v="127.36535966"/>
  </r>
  <r>
    <x v="15"/>
    <s v="HELGELAND KRAFT NETT AS"/>
    <n v="2018"/>
    <n v="132"/>
    <s v="Stål"/>
    <n v="150"/>
    <s v="Enkel"/>
    <s v="Simplex"/>
    <n v="100"/>
    <n v="100"/>
    <n v="2.9"/>
    <n v="2.9"/>
    <m/>
    <n v="0"/>
    <n v="111000"/>
    <n v="177.56845998583699"/>
    <n v="177.56845999999999"/>
    <n v="514.948534"/>
  </r>
  <r>
    <x v="15"/>
    <s v="HELGELAND KRAFT NETT AS"/>
    <n v="2018"/>
    <n v="132"/>
    <s v="Stål"/>
    <n v="120"/>
    <s v="Enkel"/>
    <s v="Simplex"/>
    <n v="100"/>
    <n v="100"/>
    <n v="0.59"/>
    <n v="0.59"/>
    <m/>
    <n v="0"/>
    <n v="110600"/>
    <n v="173.18640618626199"/>
    <n v="173.18640619999999"/>
    <n v="102.17997965799999"/>
  </r>
  <r>
    <x v="15"/>
    <s v="HELGELAND KRAFT NETT AS"/>
    <n v="2018"/>
    <n v="132"/>
    <s v="Tre"/>
    <n v="243"/>
    <s v="Enkel"/>
    <s v="Simplex"/>
    <n v="100"/>
    <n v="100"/>
    <n v="19.3"/>
    <n v="19.3"/>
    <m/>
    <n v="0"/>
    <n v="110500"/>
    <n v="122.951047816032"/>
    <n v="122.9510478"/>
    <n v="2372.9552225400002"/>
  </r>
  <r>
    <x v="15"/>
    <s v="HELGELAND KRAFT NETT AS"/>
    <n v="2018"/>
    <n v="132"/>
    <s v="Tre"/>
    <n v="150"/>
    <s v="Enkel"/>
    <s v="Simplex"/>
    <n v="100"/>
    <n v="100"/>
    <n v="21.19"/>
    <n v="21.19"/>
    <m/>
    <n v="0"/>
    <n v="110400"/>
    <n v="120.331114384497"/>
    <n v="120.3311144"/>
    <n v="2549.8163141360001"/>
  </r>
  <r>
    <x v="15"/>
    <s v="HELGELAND KRAFT NETT AS"/>
    <n v="2018"/>
    <n v="132"/>
    <s v="Tre"/>
    <n v="120"/>
    <s v="Enkel"/>
    <s v="Simplex"/>
    <n v="100"/>
    <n v="100"/>
    <n v="5.085"/>
    <n v="5.085"/>
    <n v="0"/>
    <n v="0"/>
    <n v="110300"/>
    <n v="117.711180952962"/>
    <n v="117.711181"/>
    <n v="598.56135538499996"/>
  </r>
  <r>
    <x v="15"/>
    <s v="HELGELAND KRAFT NETT AS"/>
    <n v="2018"/>
    <n v="132"/>
    <s v="Tre"/>
    <n v="95"/>
    <s v="Enkel"/>
    <s v="Simplex"/>
    <n v="100"/>
    <n v="100"/>
    <n v="31.1"/>
    <n v="31.1"/>
    <m/>
    <n v="0"/>
    <n v="110200"/>
    <n v="115.169845524373"/>
    <n v="115.16984549999999"/>
    <n v="3581.7821950500002"/>
  </r>
  <r>
    <x v="15"/>
    <s v="HELGELAND KRAFT NETT AS"/>
    <n v="2018"/>
    <n v="132"/>
    <s v="Tre"/>
    <n v="70"/>
    <s v="Enkel"/>
    <s v="Simplex"/>
    <n v="100"/>
    <n v="100"/>
    <n v="2.4"/>
    <n v="2.4"/>
    <m/>
    <n v="0"/>
    <n v="107900"/>
    <n v="112.704750158642"/>
    <n v="112.70475020000001"/>
    <n v="270.49140047999998"/>
  </r>
  <r>
    <x v="15"/>
    <s v="HELGELAND KRAFT NETT AS"/>
    <n v="2018"/>
    <n v="66"/>
    <s v="Tre"/>
    <n v="95"/>
    <s v="Dobbel"/>
    <s v="Simplex"/>
    <n v="100"/>
    <n v="100"/>
    <n v="2.5"/>
    <n v="2.5"/>
    <n v="0.5"/>
    <n v="0.5"/>
    <n v="105400"/>
    <n v="133.78109878627501"/>
    <n v="123.70298889999999"/>
    <n v="314.29652719313748"/>
  </r>
  <r>
    <x v="15"/>
    <s v="HELGELAND KRAFT NETT AS"/>
    <n v="2018"/>
    <n v="66"/>
    <s v="Tre"/>
    <n v="70"/>
    <s v="Enkel"/>
    <s v="Simplex"/>
    <n v="100"/>
    <n v="100"/>
    <n v="65.8"/>
    <n v="65.8"/>
    <n v="7.6"/>
    <n v="7.6"/>
    <n v="100600"/>
    <n v="106.447543797393"/>
    <n v="96.671777219999996"/>
    <n v="6435.2987670641869"/>
  </r>
  <r>
    <x v="15"/>
    <s v="HELGELAND KRAFT NETT AS"/>
    <n v="2018"/>
    <n v="66"/>
    <s v="Tre"/>
    <n v="70"/>
    <s v="Enkel"/>
    <s v="Simplex"/>
    <n v="100"/>
    <n v="100"/>
    <n v="4.9000000000000004"/>
    <n v="4.9000000000000004"/>
    <m/>
    <n v="0"/>
    <n v="100600"/>
    <n v="96.671777215124294"/>
    <n v="96.671777219999996"/>
    <n v="473.69170837799999"/>
  </r>
  <r>
    <x v="16"/>
    <s v="HEMSEDAL ENERGI KF"/>
    <n v="2018"/>
    <n v="66"/>
    <s v="Tre"/>
    <n v="70"/>
    <s v="Enkel"/>
    <s v="Simplex"/>
    <n v="0"/>
    <n v="100"/>
    <n v="1.05"/>
    <n v="0.52500000000000002"/>
    <m/>
    <n v="0"/>
    <n v="100600"/>
    <n v="96.671777215124294"/>
    <n v="96.671777219999996"/>
    <n v="50.752683040500003"/>
  </r>
  <r>
    <x v="16"/>
    <s v="HEMSEDAL ENERGI KF"/>
    <n v="2018"/>
    <n v="66"/>
    <s v="Tre"/>
    <n v="70"/>
    <s v="Enkel"/>
    <s v="Simplex"/>
    <n v="100"/>
    <n v="100"/>
    <n v="18.2"/>
    <n v="18.2"/>
    <m/>
    <n v="0"/>
    <n v="112500"/>
    <n v="96.671777215124294"/>
    <n v="96.671777219999996"/>
    <n v="1759.4263454039999"/>
  </r>
  <r>
    <x v="17"/>
    <s v="HERØYA NETT AS"/>
    <n v="2018"/>
    <n v="132"/>
    <s v="Stål"/>
    <n v="95"/>
    <s v="Dobbel"/>
    <s v="Simplex"/>
    <n v="100"/>
    <n v="100"/>
    <n v="2.2000000000000002"/>
    <n v="2.2000000000000002"/>
    <n v="0"/>
    <n v="0"/>
    <n v="110600"/>
    <n v="218.53834890090999"/>
    <n v="218.53834889999999"/>
    <n v="480.78436758000004"/>
  </r>
  <r>
    <x v="18"/>
    <s v="HÅLOGALAND KRAFT NETT AS"/>
    <n v="2018"/>
    <n v="132"/>
    <s v="Tre"/>
    <n v="243"/>
    <s v="Enkel"/>
    <s v="Simplex"/>
    <n v="100"/>
    <n v="100"/>
    <n v="34.982999999999997"/>
    <n v="34.982999999999997"/>
    <m/>
    <n v="0"/>
    <n v="100600"/>
    <n v="122.951047816032"/>
    <n v="122.9510478"/>
    <n v="4301.1965051873995"/>
  </r>
  <r>
    <x v="18"/>
    <s v="HÅLOGALAND KRAFT NETT AS"/>
    <n v="2018"/>
    <n v="66"/>
    <s v="Tre"/>
    <n v="70"/>
    <s v="Enkel"/>
    <s v="Simplex"/>
    <n v="100"/>
    <n v="100"/>
    <n v="132.09399999999999"/>
    <n v="132.09399999999999"/>
    <m/>
    <n v="0"/>
    <n v="110600"/>
    <n v="96.671777215124294"/>
    <n v="96.671777219999996"/>
    <n v="12769.761740098678"/>
  </r>
  <r>
    <x v="19"/>
    <s v="ISTAD NETT AS"/>
    <n v="2018"/>
    <n v="132"/>
    <s v="Tre"/>
    <n v="243"/>
    <s v="Enkel"/>
    <s v="Simplex"/>
    <n v="100"/>
    <n v="100"/>
    <n v="22.4"/>
    <n v="22.4"/>
    <m/>
    <n v="0"/>
    <n v="110500"/>
    <n v="122.951047816032"/>
    <n v="122.9510478"/>
    <n v="2754.1034707199997"/>
  </r>
  <r>
    <x v="19"/>
    <s v="ISTAD NETT AS"/>
    <n v="2018"/>
    <n v="132"/>
    <s v="Tre"/>
    <n v="150"/>
    <s v="Enkel"/>
    <s v="Simplex"/>
    <n v="100"/>
    <n v="100"/>
    <n v="107.899"/>
    <n v="107.899"/>
    <m/>
    <n v="0"/>
    <n v="110400"/>
    <n v="120.331114384497"/>
    <n v="120.3311144"/>
    <n v="12983.6069126456"/>
  </r>
  <r>
    <x v="19"/>
    <s v="ISTAD NETT AS"/>
    <n v="2018"/>
    <n v="132"/>
    <s v="Tre"/>
    <n v="120"/>
    <s v="Enkel"/>
    <s v="Simplex"/>
    <n v="100"/>
    <n v="100"/>
    <n v="1"/>
    <n v="1"/>
    <m/>
    <n v="0"/>
    <n v="119100"/>
    <n v="117.711180952962"/>
    <n v="117.711181"/>
    <n v="117.711181"/>
  </r>
  <r>
    <x v="20"/>
    <s v="KRAGERØ ENERGI AS"/>
    <n v="2018"/>
    <n v="132"/>
    <s v="Stål"/>
    <n v="150"/>
    <s v="Dobbel"/>
    <s v="Simplex"/>
    <n v="100"/>
    <n v="100"/>
    <n v="9.6"/>
    <n v="9.6"/>
    <n v="9.6"/>
    <n v="9.6"/>
    <n v="106300"/>
    <n v="252.10268997875599"/>
    <n v="230.192421"/>
    <n v="2420.1858237960573"/>
  </r>
  <r>
    <x v="20"/>
    <s v="KRAGERØ ENERGI AS"/>
    <n v="2018"/>
    <n v="66"/>
    <s v="Stål"/>
    <n v="150"/>
    <s v="Enkel"/>
    <s v="Simplex"/>
    <n v="100"/>
    <n v="100"/>
    <n v="0.26500000000000001"/>
    <n v="0.26500000000000001"/>
    <n v="0.26"/>
    <n v="0.26"/>
    <n v="105400"/>
    <n v="173.489664029767"/>
    <n v="154.7736209"/>
    <n v="45.881180752239423"/>
  </r>
  <r>
    <x v="20"/>
    <s v="KRAGERØ ENERGI AS"/>
    <n v="2018"/>
    <n v="66"/>
    <s v="Tre"/>
    <n v="70"/>
    <s v="Enkel"/>
    <s v="Simplex"/>
    <n v="100"/>
    <n v="100"/>
    <n v="5.2"/>
    <n v="5.2"/>
    <n v="5.2"/>
    <n v="5.2"/>
    <n v="116800"/>
    <n v="106.447543797393"/>
    <n v="96.671777219999996"/>
    <n v="553.5272277464436"/>
  </r>
  <r>
    <x v="21"/>
    <s v="LOFOTKRAFT AS"/>
    <n v="2018"/>
    <n v="132"/>
    <s v="Tre"/>
    <n v="120"/>
    <s v="Enkel"/>
    <s v="Simplex"/>
    <n v="100"/>
    <n v="100"/>
    <n v="28.388999999999999"/>
    <n v="28.388999999999999"/>
    <n v="3.25"/>
    <n v="3.25"/>
    <n v="110400"/>
    <n v="130.41785809590601"/>
    <n v="117.711181"/>
    <n v="3382.9994179706946"/>
  </r>
  <r>
    <x v="21"/>
    <s v="LOFOTKRAFT AS"/>
    <n v="2018"/>
    <n v="132"/>
    <s v="Tre"/>
    <n v="120"/>
    <s v="Enkel"/>
    <s v="Simplex"/>
    <n v="100"/>
    <n v="100"/>
    <n v="51.131999999999998"/>
    <n v="51.131999999999998"/>
    <m/>
    <n v="0"/>
    <n v="101500"/>
    <n v="117.711180952962"/>
    <n v="117.711181"/>
    <n v="6018.8081068919992"/>
  </r>
  <r>
    <x v="21"/>
    <s v="LOFOTKRAFT AS"/>
    <n v="2018"/>
    <n v="66"/>
    <s v="Stål"/>
    <n v="150"/>
    <s v="Enkel"/>
    <s v="Simplex"/>
    <n v="100"/>
    <n v="100"/>
    <n v="0.72099999999999997"/>
    <n v="0.72099999999999997"/>
    <n v="0"/>
    <n v="0"/>
    <n v="100800"/>
    <n v="154.773620895449"/>
    <n v="154.7736209"/>
    <n v="111.5917806689"/>
  </r>
  <r>
    <x v="21"/>
    <s v="LOFOTKRAFT AS"/>
    <n v="2018"/>
    <n v="66"/>
    <s v="Tre"/>
    <n v="120"/>
    <s v="Enkel"/>
    <s v="Simplex"/>
    <n v="100"/>
    <n v="100"/>
    <n v="9.7159999999999993"/>
    <n v="9.7159999999999993"/>
    <n v="1"/>
    <n v="1"/>
    <n v="100700"/>
    <n v="100.703021166575"/>
    <n v="100.70302119999999"/>
    <n v="978.43055394577493"/>
  </r>
  <r>
    <x v="21"/>
    <s v="LOFOTKRAFT AS"/>
    <n v="2018"/>
    <n v="66"/>
    <s v="Tre"/>
    <n v="95"/>
    <s v="Enkel"/>
    <s v="Simplex"/>
    <n v="100"/>
    <n v="100"/>
    <n v="68.581000000000003"/>
    <n v="68.581000000000003"/>
    <m/>
    <n v="0"/>
    <n v="100600"/>
    <n v="98.687399190849803"/>
    <n v="98.687399189999994"/>
    <n v="6768.0805238493895"/>
  </r>
  <r>
    <x v="21"/>
    <s v="LOFOTKRAFT AS"/>
    <n v="2018"/>
    <n v="66"/>
    <s v="Tre"/>
    <n v="70"/>
    <s v="Enkel"/>
    <s v="Simplex"/>
    <n v="100"/>
    <n v="100"/>
    <n v="30.914999999999999"/>
    <n v="30.914999999999999"/>
    <m/>
    <n v="0"/>
    <n v="100700"/>
    <n v="96.671777215124294"/>
    <n v="96.671777219999996"/>
    <n v="2988.6079927562996"/>
  </r>
  <r>
    <x v="22"/>
    <s v="LUOSTEJOK KRAFTLAG SA"/>
    <n v="2018"/>
    <n v="66"/>
    <s v="Tre"/>
    <n v="95"/>
    <s v="Enkel"/>
    <s v="Simplex"/>
    <n v="100"/>
    <n v="100"/>
    <n v="144"/>
    <n v="144"/>
    <m/>
    <n v="0"/>
    <n v="100700"/>
    <n v="98.687399190849803"/>
    <n v="98.687399189999994"/>
    <n v="14210.985483359998"/>
  </r>
  <r>
    <x v="23"/>
    <s v="LUSTER ENERGIVERK AS"/>
    <n v="2018"/>
    <n v="66"/>
    <s v="Tre"/>
    <n v="95"/>
    <s v="Enkel"/>
    <s v="Simplex"/>
    <n v="100"/>
    <n v="100"/>
    <n v="25.1"/>
    <n v="25.1"/>
    <m/>
    <n v="0"/>
    <n v="119200"/>
    <n v="98.687399190849803"/>
    <n v="98.687399189999994"/>
    <n v="2477.0537196690002"/>
  </r>
  <r>
    <x v="24"/>
    <s v="LYSE ELNETT AS"/>
    <n v="2018"/>
    <n v="132"/>
    <s v="Stål"/>
    <n v="243"/>
    <s v="Dobbel"/>
    <s v="Simplex"/>
    <n v="100"/>
    <n v="100"/>
    <n v="11.46"/>
    <n v="11.46"/>
    <n v="11.46"/>
    <n v="11.46"/>
    <n v="117700"/>
    <n v="258.675770678118"/>
    <n v="236.10819359999999"/>
    <n v="2964.4243319712323"/>
  </r>
  <r>
    <x v="24"/>
    <s v="LYSE ELNETT AS"/>
    <n v="2018"/>
    <n v="132"/>
    <s v="Stål"/>
    <n v="329"/>
    <s v="Enkel"/>
    <s v="Simplex"/>
    <n v="100"/>
    <n v="100"/>
    <n v="2.262"/>
    <n v="2.262"/>
    <n v="2.262"/>
    <n v="2.262"/>
    <n v="117600"/>
    <n v="209.70863357882101"/>
    <n v="186.4640292"/>
    <n v="474.36092915529315"/>
  </r>
  <r>
    <x v="24"/>
    <s v="LYSE ELNETT AS"/>
    <n v="2018"/>
    <n v="132"/>
    <s v="Stål"/>
    <n v="243"/>
    <s v="Enkel"/>
    <s v="Simplex"/>
    <n v="100"/>
    <n v="100"/>
    <n v="63.012999999999998"/>
    <n v="63.012999999999998"/>
    <n v="63.012999999999998"/>
    <n v="63.012999999999998"/>
    <n v="117500"/>
    <n v="204.51809085322401"/>
    <n v="181.95051380000001"/>
    <n v="12887.298458934205"/>
  </r>
  <r>
    <x v="24"/>
    <s v="LYSE ELNETT AS"/>
    <n v="2018"/>
    <n v="132"/>
    <s v="Stål"/>
    <n v="150"/>
    <s v="Enkel"/>
    <s v="Simplex"/>
    <n v="100"/>
    <n v="100"/>
    <n v="100.73"/>
    <n v="100.73"/>
    <n v="100.73"/>
    <n v="100.73"/>
    <n v="117400"/>
    <n v="199.47872898371301"/>
    <n v="177.56845999999999"/>
    <n v="20093.492370529413"/>
  </r>
  <r>
    <x v="24"/>
    <s v="LYSE ELNETT AS"/>
    <n v="2018"/>
    <n v="132"/>
    <s v="Stål"/>
    <n v="120"/>
    <s v="Enkel"/>
    <s v="Simplex"/>
    <n v="100"/>
    <n v="100"/>
    <n v="1.77"/>
    <n v="1.77"/>
    <n v="1.77"/>
    <n v="1.77"/>
    <n v="116900"/>
    <n v="194.43936711420099"/>
    <n v="173.18640619999999"/>
    <n v="344.15767979213575"/>
  </r>
  <r>
    <x v="24"/>
    <s v="LYSE ELNETT AS"/>
    <n v="2018"/>
    <n v="132"/>
    <s v="Tre"/>
    <n v="150"/>
    <s v="Enkel"/>
    <s v="Simplex"/>
    <n v="100"/>
    <n v="100"/>
    <n v="41.802999999999997"/>
    <n v="41.802999999999997"/>
    <n v="41.802999999999997"/>
    <n v="41.802999999999997"/>
    <n v="110000"/>
    <n v="133.43078154217099"/>
    <n v="120.3311144"/>
    <n v="5577.8069608073738"/>
  </r>
  <r>
    <x v="24"/>
    <s v="LYSE ELNETT AS"/>
    <n v="2018"/>
    <n v="66"/>
    <s v="Stål"/>
    <n v="243"/>
    <s v="Dobbel"/>
    <s v="Duplex"/>
    <n v="100"/>
    <n v="100"/>
    <n v="0.626"/>
    <n v="0.626"/>
    <n v="0.626"/>
    <n v="0.626"/>
    <n v="108800"/>
    <n v="262.83029314016301"/>
    <n v="243.5527687"/>
    <n v="164.53176350574205"/>
  </r>
  <r>
    <x v="24"/>
    <s v="LYSE ELNETT AS"/>
    <n v="2018"/>
    <n v="66"/>
    <s v="Stål"/>
    <n v="243"/>
    <s v="Dobbel"/>
    <s v="Simplex"/>
    <n v="100"/>
    <n v="100"/>
    <n v="13.121"/>
    <n v="13.121"/>
    <n v="12.021000000000001"/>
    <n v="12.021000000000001"/>
    <n v="108600"/>
    <n v="224.27524428346899"/>
    <n v="204.99771989999999"/>
    <n v="2921.5102034215806"/>
  </r>
  <r>
    <x v="24"/>
    <s v="LYSE ELNETT AS"/>
    <n v="2018"/>
    <n v="66"/>
    <s v="Stål"/>
    <n v="120"/>
    <s v="Dobbel"/>
    <s v="Simplex"/>
    <n v="100"/>
    <n v="100"/>
    <n v="17.940000000000001"/>
    <n v="17.940000000000001"/>
    <n v="17.940000000000001"/>
    <n v="17.940000000000001"/>
    <n v="108500"/>
    <n v="213.20915664385799"/>
    <n v="195.038241"/>
    <n v="3824.9722701908127"/>
  </r>
  <r>
    <x v="24"/>
    <s v="LYSE ELNETT AS"/>
    <n v="2018"/>
    <n v="66"/>
    <s v="Stål"/>
    <n v="95"/>
    <s v="Dobbel"/>
    <s v="Simplex"/>
    <n v="100"/>
    <n v="100"/>
    <n v="1.31"/>
    <n v="1.31"/>
    <n v="1.31"/>
    <n v="1.31"/>
    <n v="108000"/>
    <n v="207.916656935784"/>
    <n v="190.27499119999999"/>
    <n v="272.37082058587708"/>
  </r>
  <r>
    <x v="24"/>
    <s v="LYSE ELNETT AS"/>
    <n v="2018"/>
    <n v="66"/>
    <s v="Tre"/>
    <n v="120"/>
    <s v="Dobbel"/>
    <s v="Simplex"/>
    <n v="100"/>
    <n v="100"/>
    <n v="7.5460000000000003"/>
    <n v="7.5460000000000003"/>
    <n v="7.5460000000000003"/>
    <n v="7.5460000000000003"/>
    <n v="107900"/>
    <n v="136.804531749863"/>
    <n v="126.4240786"/>
    <n v="1032.3269965844663"/>
  </r>
  <r>
    <x v="24"/>
    <s v="LYSE ELNETT AS"/>
    <n v="2018"/>
    <n v="66"/>
    <s v="Tre"/>
    <n v="95"/>
    <s v="Dobbel"/>
    <s v="Simplex"/>
    <n v="100"/>
    <n v="100"/>
    <n v="27.827999999999999"/>
    <n v="27.827999999999999"/>
    <n v="27.827999999999999"/>
    <n v="27.827999999999999"/>
    <n v="107800"/>
    <n v="133.78109878627501"/>
    <n v="123.70298889999999"/>
    <n v="3722.8604170244607"/>
  </r>
  <r>
    <x v="24"/>
    <s v="LYSE ELNETT AS"/>
    <n v="2018"/>
    <n v="66"/>
    <s v="Tre"/>
    <n v="70"/>
    <s v="Dobbel"/>
    <s v="Simplex"/>
    <n v="100"/>
    <n v="100"/>
    <n v="10.702"/>
    <n v="10.702"/>
    <n v="10.702"/>
    <n v="10.702"/>
    <n v="107600"/>
    <n v="130.75766582268599"/>
    <n v="120.9818992"/>
    <n v="1399.3685396343856"/>
  </r>
  <r>
    <x v="24"/>
    <s v="LYSE ELNETT AS"/>
    <n v="2018"/>
    <n v="66"/>
    <s v="Stål"/>
    <n v="243"/>
    <s v="Enkel"/>
    <s v="Duplex"/>
    <n v="100"/>
    <n v="100"/>
    <n v="4.7"/>
    <n v="4.7"/>
    <n v="4.7"/>
    <n v="4.7"/>
    <n v="106400"/>
    <n v="216.34940280735299"/>
    <n v="197.0718784"/>
    <n v="1016.8421931945591"/>
  </r>
  <r>
    <x v="24"/>
    <s v="LYSE ELNETT AS"/>
    <n v="2018"/>
    <n v="66"/>
    <s v="Stål"/>
    <n v="243"/>
    <s v="Enkel"/>
    <s v="Simplex"/>
    <n v="100"/>
    <n v="100"/>
    <n v="7.3330000000000002"/>
    <n v="7.3330000000000002"/>
    <n v="7.3330000000000002"/>
    <n v="7.3330000000000002"/>
    <n v="106200"/>
    <n v="177.79435395066"/>
    <n v="158.5168295"/>
    <n v="1303.7659975201898"/>
  </r>
  <r>
    <x v="24"/>
    <s v="LYSE ELNETT AS"/>
    <n v="2018"/>
    <n v="66"/>
    <s v="Stål"/>
    <n v="120"/>
    <s v="Enkel"/>
    <s v="Simplex"/>
    <n v="100"/>
    <n v="100"/>
    <n v="7.78"/>
    <n v="7.78"/>
    <n v="7.78"/>
    <n v="7.78"/>
    <n v="105800"/>
    <n v="169.31035342695799"/>
    <n v="151.1394378"/>
    <n v="1317.2345496617331"/>
  </r>
  <r>
    <x v="24"/>
    <s v="LYSE ELNETT AS"/>
    <n v="2018"/>
    <n v="66"/>
    <s v="Tre"/>
    <n v="243"/>
    <s v="Enkel"/>
    <s v="Simplex"/>
    <n v="100"/>
    <n v="100"/>
    <n v="77.748000000000005"/>
    <n v="77.748000000000005"/>
    <n v="46.738"/>
    <n v="46.738"/>
    <n v="105700"/>
    <n v="115.930107928963"/>
    <n v="104.9174852"/>
    <n v="8671.8326004358732"/>
  </r>
  <r>
    <x v="24"/>
    <s v="LYSE ELNETT AS"/>
    <n v="2018"/>
    <n v="66"/>
    <s v="Tre"/>
    <n v="150"/>
    <s v="Enkel"/>
    <s v="Simplex"/>
    <n v="100"/>
    <n v="100"/>
    <n v="6.5949999999999998"/>
    <n v="6.5949999999999998"/>
    <n v="0"/>
    <n v="0"/>
    <n v="105600"/>
    <n v="113.470978571808"/>
    <n v="102.7791118"/>
    <n v="677.82824232099995"/>
  </r>
  <r>
    <x v="24"/>
    <s v="LYSE ELNETT AS"/>
    <n v="2018"/>
    <n v="66"/>
    <s v="Tre"/>
    <n v="120"/>
    <s v="Enkel"/>
    <s v="Simplex"/>
    <n v="100"/>
    <n v="100"/>
    <n v="21.701000000000001"/>
    <n v="21.701000000000001"/>
    <n v="13.811"/>
    <n v="13.811"/>
    <n v="105500"/>
    <n v="111.083474341562"/>
    <n v="100.70302119999999"/>
    <n v="2328.7207013993129"/>
  </r>
  <r>
    <x v="24"/>
    <s v="LYSE ELNETT AS"/>
    <n v="2018"/>
    <n v="66"/>
    <s v="Tre"/>
    <n v="95"/>
    <s v="Enkel"/>
    <s v="Simplex"/>
    <n v="100"/>
    <n v="100"/>
    <n v="7.6"/>
    <n v="7.6"/>
    <n v="2.96"/>
    <n v="2.96"/>
    <n v="105400"/>
    <n v="108.76550906947701"/>
    <n v="98.687399189999994"/>
    <n v="779.85543908725185"/>
  </r>
  <r>
    <x v="24"/>
    <s v="LYSE ELNETT AS"/>
    <n v="2018"/>
    <n v="66"/>
    <s v="Tre"/>
    <n v="70"/>
    <s v="Enkel"/>
    <s v="Simplex"/>
    <n v="100"/>
    <n v="100"/>
    <n v="64.706999999999994"/>
    <n v="64.706999999999994"/>
    <n v="45.856999999999999"/>
    <n v="45.856999999999999"/>
    <n v="100700"/>
    <n v="106.447543797393"/>
    <n v="96.671777219999996"/>
    <n v="6703.6280165140497"/>
  </r>
  <r>
    <x v="25"/>
    <s v="LÆRDAL ENERGI AS"/>
    <n v="2018"/>
    <n v="66"/>
    <s v="Tre"/>
    <n v="95"/>
    <s v="Enkel"/>
    <s v="Simplex"/>
    <n v="100"/>
    <n v="100"/>
    <n v="12.207000000000001"/>
    <n v="12.207000000000001"/>
    <m/>
    <n v="0"/>
    <n v="100600"/>
    <n v="98.687399190849803"/>
    <n v="98.687399189999994"/>
    <n v="1204.6770819123301"/>
  </r>
  <r>
    <x v="25"/>
    <s v="LÆRDAL ENERGI AS"/>
    <n v="2018"/>
    <n v="66"/>
    <s v="Tre"/>
    <n v="70"/>
    <s v="Enkel"/>
    <s v="Simplex"/>
    <n v="100"/>
    <n v="100"/>
    <n v="10.79"/>
    <n v="10.79"/>
    <m/>
    <n v="0"/>
    <n v="111000"/>
    <n v="96.671777215124294"/>
    <n v="96.671777219999996"/>
    <n v="1043.0884762037999"/>
  </r>
  <r>
    <x v="26"/>
    <s v="MIDT NETT BUSKERUD AS"/>
    <n v="2018"/>
    <n v="132"/>
    <s v="Stål"/>
    <n v="120"/>
    <s v="Enkel"/>
    <s v="Simplex"/>
    <n v="100"/>
    <n v="100"/>
    <n v="0.01"/>
    <n v="0.01"/>
    <m/>
    <n v="0"/>
    <n v="107900"/>
    <n v="173.18640618626199"/>
    <n v="173.18640619999999"/>
    <n v="1.7318640619999999"/>
  </r>
  <r>
    <x v="26"/>
    <s v="MIDT NETT BUSKERUD AS"/>
    <n v="2018"/>
    <n v="66"/>
    <s v="Tre"/>
    <n v="95"/>
    <s v="Dobbel"/>
    <s v="Simplex"/>
    <n v="100"/>
    <n v="100"/>
    <n v="17.5"/>
    <n v="17.5"/>
    <n v="17.5"/>
    <n v="17.5"/>
    <n v="105400"/>
    <n v="133.78109878627501"/>
    <n v="123.70298889999999"/>
    <n v="2341.1692287598125"/>
  </r>
  <r>
    <x v="26"/>
    <s v="MIDT NETT BUSKERUD AS"/>
    <n v="2018"/>
    <n v="66"/>
    <s v="Tre"/>
    <n v="70"/>
    <s v="Enkel"/>
    <s v="Simplex"/>
    <n v="100"/>
    <n v="100"/>
    <n v="10.7"/>
    <n v="10.7"/>
    <n v="10.7"/>
    <n v="10.7"/>
    <n v="100600"/>
    <n v="106.447543797393"/>
    <n v="96.671777219999996"/>
    <n v="1138.988718632105"/>
  </r>
  <r>
    <x v="26"/>
    <s v="MIDT NETT BUSKERUD AS"/>
    <n v="2018"/>
    <n v="66"/>
    <s v="Tre"/>
    <n v="70"/>
    <s v="Enkel"/>
    <s v="Simplex"/>
    <n v="100"/>
    <n v="100"/>
    <n v="20.100000000000001"/>
    <n v="20.100000000000001"/>
    <m/>
    <n v="0"/>
    <n v="110400"/>
    <n v="96.671777215124294"/>
    <n v="96.671777219999996"/>
    <n v="1943.1027221220002"/>
  </r>
  <r>
    <x v="27"/>
    <s v="MO INDUSTRIPARK AS"/>
    <n v="2018"/>
    <n v="132"/>
    <s v="Tre"/>
    <n v="120"/>
    <s v="Enkel"/>
    <s v="Simplex"/>
    <n v="100"/>
    <n v="100"/>
    <n v="28.5"/>
    <n v="28.5"/>
    <m/>
    <n v="0"/>
    <n v="119200"/>
    <n v="117.711180952962"/>
    <n v="117.711181"/>
    <n v="3354.7686584999997"/>
  </r>
  <r>
    <x v="28"/>
    <s v="MØRENETT AS"/>
    <n v="2018"/>
    <n v="132"/>
    <s v="Stål"/>
    <n v="243"/>
    <s v="Dobbel"/>
    <s v="Simplex"/>
    <n v="100"/>
    <n v="100"/>
    <n v="1.6919999999999999"/>
    <n v="1.6919999999999999"/>
    <n v="1.68"/>
    <n v="1.68"/>
    <n v="119100"/>
    <n v="258.675770678118"/>
    <n v="236.10819359999999"/>
    <n v="437.40859306243823"/>
  </r>
  <r>
    <x v="28"/>
    <s v="MØRENETT AS"/>
    <n v="2018"/>
    <n v="132"/>
    <s v="Stål"/>
    <n v="150"/>
    <s v="Dobbel"/>
    <s v="Simplex"/>
    <n v="100"/>
    <n v="100"/>
    <n v="44.536000000000001"/>
    <n v="44.536000000000001"/>
    <n v="37.81"/>
    <n v="37.81"/>
    <n v="118900"/>
    <n v="252.10268997875599"/>
    <n v="230.192421"/>
    <n v="11080.276931742765"/>
  </r>
  <r>
    <x v="28"/>
    <s v="MØRENETT AS"/>
    <n v="2018"/>
    <n v="132"/>
    <s v="Stål"/>
    <n v="95"/>
    <s v="Dobbel"/>
    <s v="Simplex"/>
    <n v="100"/>
    <n v="100"/>
    <n v="82.236999999999995"/>
    <n v="82.236999999999995"/>
    <n v="75.319999999999993"/>
    <n v="75.319999999999993"/>
    <n v="117500"/>
    <n v="239.15372100101101"/>
    <n v="218.53834889999999"/>
    <n v="19524.688025137446"/>
  </r>
  <r>
    <x v="28"/>
    <s v="MØRENETT AS"/>
    <n v="2018"/>
    <n v="132"/>
    <s v="Stål"/>
    <n v="150"/>
    <s v="Enkel"/>
    <s v="Simplex"/>
    <n v="100"/>
    <n v="100"/>
    <n v="4.7519999999999998"/>
    <n v="4.7519999999999998"/>
    <n v="4.74"/>
    <n v="4.74"/>
    <n v="116900"/>
    <n v="199.47872898371301"/>
    <n v="177.56845999999999"/>
    <n v="947.65999690279966"/>
  </r>
  <r>
    <x v="28"/>
    <s v="MØRENETT AS"/>
    <n v="2018"/>
    <n v="132"/>
    <s v="Tre"/>
    <n v="150"/>
    <s v="Enkel"/>
    <s v="Simplex"/>
    <n v="100"/>
    <n v="100"/>
    <n v="57.061999999999998"/>
    <n v="57.061999999999998"/>
    <n v="26"/>
    <n v="26"/>
    <n v="116800"/>
    <n v="133.43078154217099"/>
    <n v="120.3311144"/>
    <n v="7206.9253955892455"/>
  </r>
  <r>
    <x v="28"/>
    <s v="MØRENETT AS"/>
    <n v="2018"/>
    <n v="132"/>
    <s v="Tre"/>
    <n v="120"/>
    <s v="Enkel"/>
    <s v="Simplex"/>
    <n v="100"/>
    <n v="100"/>
    <n v="19.677"/>
    <n v="19.677"/>
    <n v="2.1"/>
    <n v="2.1"/>
    <n v="112500"/>
    <n v="130.41785809590601"/>
    <n v="117.711181"/>
    <n v="2342.8869304384025"/>
  </r>
  <r>
    <x v="28"/>
    <s v="MØRENETT AS"/>
    <n v="2018"/>
    <n v="132"/>
    <s v="Stål"/>
    <n v="95"/>
    <s v="Dobbel"/>
    <s v="Simplex"/>
    <n v="100"/>
    <n v="100"/>
    <n v="2.4"/>
    <n v="2.4"/>
    <n v="0"/>
    <n v="0"/>
    <n v="110500"/>
    <n v="218.53834890090999"/>
    <n v="218.53834889999999"/>
    <n v="524.49203735999993"/>
  </r>
  <r>
    <x v="28"/>
    <s v="MØRENETT AS"/>
    <n v="2018"/>
    <n v="132"/>
    <s v="Tre"/>
    <n v="150"/>
    <s v="Enkel"/>
    <s v="Simplex"/>
    <n v="100"/>
    <n v="100"/>
    <n v="41.27"/>
    <n v="41.27"/>
    <n v="9.36"/>
    <n v="9.36"/>
    <n v="105700"/>
    <n v="120.331114384497"/>
    <n v="120.3311144"/>
    <n v="4966.0650911428929"/>
  </r>
  <r>
    <x v="28"/>
    <s v="MØRENETT AS"/>
    <n v="2018"/>
    <n v="66"/>
    <s v="Tre"/>
    <n v="150"/>
    <s v="Enkel"/>
    <s v="Simplex"/>
    <n v="100"/>
    <n v="100"/>
    <n v="23.091000000000001"/>
    <n v="23.091000000000001"/>
    <n v="3.74"/>
    <n v="3.74"/>
    <n v="105600"/>
    <n v="113.470978571808"/>
    <n v="102.7791118"/>
    <n v="2413.2600523003616"/>
  </r>
  <r>
    <x v="28"/>
    <s v="MØRENETT AS"/>
    <n v="2018"/>
    <n v="66"/>
    <s v="Tre"/>
    <n v="120"/>
    <s v="Enkel"/>
    <s v="Simplex"/>
    <n v="100"/>
    <n v="100"/>
    <n v="5.77"/>
    <n v="5.77"/>
    <n v="1.38"/>
    <n v="1.38"/>
    <n v="105500"/>
    <n v="111.083474341562"/>
    <n v="100.70302119999999"/>
    <n v="595.38145765935542"/>
  </r>
  <r>
    <x v="28"/>
    <s v="MØRENETT AS"/>
    <n v="2018"/>
    <n v="66"/>
    <s v="Tre"/>
    <n v="95"/>
    <s v="Enkel"/>
    <s v="Simplex"/>
    <n v="100"/>
    <n v="100"/>
    <n v="69.649000000000001"/>
    <n v="69.649000000000001"/>
    <n v="9.86"/>
    <n v="9.86"/>
    <n v="105400"/>
    <n v="108.76550906947701"/>
    <n v="98.687399189999994"/>
    <n v="6972.8488295959523"/>
  </r>
  <r>
    <x v="28"/>
    <s v="MØRENETT AS"/>
    <n v="2018"/>
    <n v="66"/>
    <s v="Tre"/>
    <n v="70"/>
    <s v="Enkel"/>
    <s v="Simplex"/>
    <n v="100"/>
    <n v="100"/>
    <n v="38.566000000000003"/>
    <n v="38.566000000000003"/>
    <n v="5.91"/>
    <n v="5.91"/>
    <n v="100900"/>
    <n v="106.447543797393"/>
    <n v="96.671777219999996"/>
    <n v="3786.0185407389135"/>
  </r>
  <r>
    <x v="28"/>
    <s v="MØRENETT AS"/>
    <n v="2018"/>
    <n v="66"/>
    <s v="Tre"/>
    <n v="150"/>
    <s v="Enkel"/>
    <s v="Simplex"/>
    <n v="100"/>
    <n v="100"/>
    <n v="5.55"/>
    <n v="5.55"/>
    <n v="0"/>
    <n v="0"/>
    <n v="100700"/>
    <n v="102.77911180157299"/>
    <n v="102.7791118"/>
    <n v="570.42407048999996"/>
  </r>
  <r>
    <x v="28"/>
    <s v="MØRENETT AS"/>
    <n v="2018"/>
    <n v="66"/>
    <s v="Tre"/>
    <n v="95"/>
    <s v="Enkel"/>
    <s v="Simplex"/>
    <n v="100"/>
    <n v="100"/>
    <n v="3.2149999999999999"/>
    <n v="3.2149999999999999"/>
    <n v="0"/>
    <n v="0"/>
    <n v="100600"/>
    <n v="98.687399190849803"/>
    <n v="98.687399189999994"/>
    <n v="317.27998839584995"/>
  </r>
  <r>
    <x v="28"/>
    <s v="MØRENETT AS"/>
    <n v="2018"/>
    <n v="66"/>
    <s v="Tre"/>
    <n v="70"/>
    <s v="Enkel"/>
    <s v="Simplex"/>
    <n v="100"/>
    <n v="100"/>
    <n v="1.5629999999999999"/>
    <n v="1.5629999999999999"/>
    <n v="0"/>
    <n v="0"/>
    <n v="100400"/>
    <n v="96.671777215124294"/>
    <n v="96.671777219999996"/>
    <n v="151.09798779485999"/>
  </r>
  <r>
    <x v="28"/>
    <s v="MØRENETT AS"/>
    <n v="2018"/>
    <n v="24"/>
    <s v="Tre"/>
    <n v="150"/>
    <s v="Enkel"/>
    <s v="Simplex"/>
    <n v="100"/>
    <n v="100"/>
    <n v="19.015999999999998"/>
    <n v="19.015999999999998"/>
    <n v="0"/>
    <n v="0"/>
    <n v="100100"/>
    <n v="73.287452471718296"/>
    <n v="73.287452470000005"/>
    <n v="1393.63419616952"/>
  </r>
  <r>
    <x v="28"/>
    <s v="MØRENETT AS"/>
    <n v="2018"/>
    <n v="24"/>
    <s v="Tre"/>
    <n v="50"/>
    <s v="Enkel"/>
    <s v="Simplex"/>
    <n v="100"/>
    <n v="100"/>
    <n v="17.327999999999999"/>
    <n v="17.327999999999999"/>
    <m/>
    <n v="0"/>
    <n v="117000"/>
    <n v="62.611207633851301"/>
    <n v="62.611207630000003"/>
    <n v="1084.9270058126401"/>
  </r>
  <r>
    <x v="29"/>
    <s v="NORDKRAFT NETT AS"/>
    <n v="2018"/>
    <n v="132"/>
    <s v="Tre"/>
    <n v="243"/>
    <s v="Enkel"/>
    <s v="Simplex"/>
    <n v="100"/>
    <n v="100"/>
    <n v="28.35"/>
    <n v="28.35"/>
    <n v="2.2000000000000002"/>
    <n v="2.2000000000000002"/>
    <n v="110400"/>
    <n v="136.44370498843699"/>
    <n v="122.9510478"/>
    <n v="3515.3460509445617"/>
  </r>
  <r>
    <x v="29"/>
    <s v="NORDKRAFT NETT AS"/>
    <n v="2018"/>
    <n v="132"/>
    <s v="Tre"/>
    <n v="120"/>
    <s v="Enkel"/>
    <s v="Simplex"/>
    <n v="100"/>
    <n v="100"/>
    <n v="8.4"/>
    <n v="8.4"/>
    <m/>
    <n v="0"/>
    <n v="100700"/>
    <n v="117.711180952962"/>
    <n v="117.711181"/>
    <n v="988.77392040000007"/>
  </r>
  <r>
    <x v="29"/>
    <s v="NORDKRAFT NETT AS"/>
    <n v="2018"/>
    <n v="66"/>
    <s v="Tre"/>
    <n v="95"/>
    <s v="Enkel"/>
    <s v="Simplex"/>
    <n v="100"/>
    <n v="100"/>
    <n v="2.91"/>
    <n v="2.91"/>
    <m/>
    <n v="0"/>
    <n v="100600"/>
    <n v="98.687399190849803"/>
    <n v="98.687399189999994"/>
    <n v="287.1803316429"/>
  </r>
  <r>
    <x v="29"/>
    <s v="NORDKRAFT NETT AS"/>
    <n v="2018"/>
    <n v="66"/>
    <s v="Tre"/>
    <n v="70"/>
    <s v="Enkel"/>
    <s v="Simplex"/>
    <n v="100"/>
    <n v="100"/>
    <n v="2.6739999999999999"/>
    <n v="2.6739999999999999"/>
    <m/>
    <n v="0"/>
    <n v="100700"/>
    <n v="96.671777215124294"/>
    <n v="96.671777219999996"/>
    <n v="258.50033228627996"/>
  </r>
  <r>
    <x v="30"/>
    <s v="NORDKYN KRAFTLAG SA"/>
    <n v="2018"/>
    <n v="66"/>
    <s v="Tre"/>
    <n v="95"/>
    <s v="Enkel"/>
    <s v="Simplex"/>
    <n v="100"/>
    <n v="100"/>
    <n v="85.42"/>
    <n v="85.42"/>
    <m/>
    <n v="0"/>
    <n v="100600"/>
    <n v="98.687399190849803"/>
    <n v="98.687399189999994"/>
    <n v="8429.8776388097995"/>
  </r>
  <r>
    <x v="30"/>
    <s v="NORDKYN KRAFTLAG SA"/>
    <n v="2018"/>
    <n v="66"/>
    <s v="Tre"/>
    <n v="70"/>
    <s v="Enkel"/>
    <s v="Simplex"/>
    <n v="100"/>
    <n v="100"/>
    <n v="64.790000000000006"/>
    <n v="64.790000000000006"/>
    <m/>
    <n v="0"/>
    <n v="117600"/>
    <n v="96.671777215124294"/>
    <n v="96.671777219999996"/>
    <n v="6263.3644460838004"/>
  </r>
  <r>
    <x v="31"/>
    <s v="NORDLANDSNETT AS"/>
    <n v="2018"/>
    <n v="132"/>
    <s v="Stål"/>
    <n v="243"/>
    <s v="Enkel"/>
    <s v="Simplex"/>
    <n v="100"/>
    <n v="100"/>
    <n v="1.339"/>
    <n v="1.339"/>
    <m/>
    <n v="0"/>
    <n v="117500"/>
    <n v="204.51809085322401"/>
    <n v="181.95051380000001"/>
    <n v="243.63173797820002"/>
  </r>
  <r>
    <x v="31"/>
    <s v="NORDLANDSNETT AS"/>
    <n v="2018"/>
    <n v="132"/>
    <s v="Stål"/>
    <n v="150"/>
    <s v="Enkel"/>
    <s v="Simplex"/>
    <n v="100"/>
    <n v="100"/>
    <n v="23.07"/>
    <n v="23.07"/>
    <n v="11.07"/>
    <n v="11.07"/>
    <n v="117000"/>
    <n v="199.47872898371301"/>
    <n v="177.56845999999999"/>
    <n v="4339.0510498497024"/>
  </r>
  <r>
    <x v="31"/>
    <s v="NORDLANDSNETT AS"/>
    <n v="2018"/>
    <n v="132"/>
    <s v="Tre"/>
    <n v="243"/>
    <s v="Enkel"/>
    <s v="Simplex"/>
    <n v="100"/>
    <n v="100"/>
    <n v="145.16399999999999"/>
    <n v="145.16399999999999"/>
    <n v="17.66"/>
    <n v="17.66"/>
    <n v="116900"/>
    <n v="136.44370498843699"/>
    <n v="122.9510478"/>
    <n v="18086.346228786995"/>
  </r>
  <r>
    <x v="31"/>
    <s v="NORDLANDSNETT AS"/>
    <n v="2018"/>
    <n v="132"/>
    <s v="Tre"/>
    <n v="150"/>
    <s v="Enkel"/>
    <s v="Simplex"/>
    <n v="100"/>
    <n v="100"/>
    <n v="98.66"/>
    <n v="98.66"/>
    <n v="18.100000000000001"/>
    <n v="18.100000000000001"/>
    <n v="116800"/>
    <n v="133.43078154217099"/>
    <n v="120.3311144"/>
    <n v="12108.971721977297"/>
  </r>
  <r>
    <x v="31"/>
    <s v="NORDLANDSNETT AS"/>
    <n v="2018"/>
    <n v="132"/>
    <s v="Tre"/>
    <n v="120"/>
    <s v="Enkel"/>
    <s v="Simplex"/>
    <n v="100"/>
    <n v="100"/>
    <n v="70.81"/>
    <n v="70.81"/>
    <n v="3.83"/>
    <n v="3.83"/>
    <n v="111200"/>
    <n v="130.41785809590601"/>
    <n v="117.711181"/>
    <n v="8383.7952998873207"/>
  </r>
  <r>
    <x v="31"/>
    <s v="NORDLANDSNETT AS"/>
    <n v="2018"/>
    <n v="132"/>
    <s v="Stål"/>
    <n v="243"/>
    <s v="Enkel"/>
    <s v="Simplex"/>
    <n v="100"/>
    <n v="100"/>
    <n v="2.081"/>
    <n v="2.081"/>
    <m/>
    <n v="0"/>
    <n v="111100"/>
    <n v="181.950513785412"/>
    <n v="181.95051380000001"/>
    <n v="378.63901921780001"/>
  </r>
  <r>
    <x v="31"/>
    <s v="NORDLANDSNETT AS"/>
    <n v="2018"/>
    <n v="132"/>
    <s v="Stål"/>
    <n v="150"/>
    <s v="Enkel"/>
    <s v="Simplex"/>
    <n v="100"/>
    <n v="100"/>
    <n v="2.6920000000000002"/>
    <n v="2.6920000000000002"/>
    <m/>
    <n v="0"/>
    <n v="111000"/>
    <n v="177.56845998583699"/>
    <n v="177.56845999999999"/>
    <n v="478.01429431999998"/>
  </r>
  <r>
    <x v="31"/>
    <s v="NORDLANDSNETT AS"/>
    <n v="2018"/>
    <n v="132"/>
    <s v="Stål"/>
    <n v="120"/>
    <s v="Enkel"/>
    <s v="Simplex"/>
    <n v="100"/>
    <n v="100"/>
    <n v="2.0070000000000001"/>
    <n v="2.0070000000000001"/>
    <m/>
    <n v="0"/>
    <n v="110800"/>
    <n v="173.18640618626199"/>
    <n v="173.18640619999999"/>
    <n v="347.58511724340002"/>
  </r>
  <r>
    <x v="31"/>
    <s v="NORDLANDSNETT AS"/>
    <n v="2018"/>
    <n v="132"/>
    <s v="Stål"/>
    <n v="70"/>
    <s v="Enkel"/>
    <s v="Simplex"/>
    <n v="100"/>
    <n v="100"/>
    <n v="1.07"/>
    <n v="1.07"/>
    <m/>
    <n v="0"/>
    <n v="110700"/>
    <n v="164.81273958065401"/>
    <n v="164.81273959999999"/>
    <n v="176.349631372"/>
  </r>
  <r>
    <x v="31"/>
    <s v="NORDLANDSNETT AS"/>
    <n v="2018"/>
    <n v="132"/>
    <s v="Tre"/>
    <n v="329"/>
    <s v="Enkel"/>
    <s v="Simplex"/>
    <n v="50"/>
    <n v="0"/>
    <n v="0.36199999999999999"/>
    <n v="9.0499999999999997E-2"/>
    <m/>
    <n v="0"/>
    <n v="110600"/>
    <n v="125.649579250513"/>
    <n v="125.6495793"/>
    <n v="11.371286926649999"/>
  </r>
  <r>
    <x v="31"/>
    <s v="NORDLANDSNETT AS"/>
    <n v="2018"/>
    <n v="132"/>
    <s v="Tre"/>
    <n v="243"/>
    <s v="Enkel"/>
    <s v="Simplex"/>
    <n v="100"/>
    <n v="100"/>
    <n v="12.943"/>
    <n v="12.943"/>
    <n v="1.78"/>
    <n v="1.78"/>
    <n v="110500"/>
    <n v="122.951047816032"/>
    <n v="122.9510478"/>
    <n v="1591.3554117039371"/>
  </r>
  <r>
    <x v="31"/>
    <s v="NORDLANDSNETT AS"/>
    <n v="2018"/>
    <n v="132"/>
    <s v="Tre"/>
    <n v="150"/>
    <s v="Enkel"/>
    <s v="Simplex"/>
    <n v="100"/>
    <n v="100"/>
    <n v="30.626000000000001"/>
    <n v="30.626000000000001"/>
    <m/>
    <n v="0"/>
    <n v="110400"/>
    <n v="120.331114384497"/>
    <n v="120.3311144"/>
    <n v="3685.2607096144002"/>
  </r>
  <r>
    <x v="31"/>
    <s v="NORDLANDSNETT AS"/>
    <n v="2018"/>
    <n v="132"/>
    <s v="Tre"/>
    <n v="120"/>
    <s v="Enkel"/>
    <s v="Simplex"/>
    <n v="100"/>
    <n v="100"/>
    <n v="19.321999999999999"/>
    <n v="19.321999999999999"/>
    <n v="0.82"/>
    <n v="0.82"/>
    <n v="105800"/>
    <n v="117.711180952962"/>
    <n v="117.711181"/>
    <n v="2274.4154392434284"/>
  </r>
  <r>
    <x v="31"/>
    <s v="NORDLANDSNETT AS"/>
    <n v="2018"/>
    <n v="66"/>
    <s v="Tre"/>
    <n v="243"/>
    <s v="Enkel"/>
    <s v="Simplex"/>
    <n v="100"/>
    <n v="100"/>
    <n v="15.743"/>
    <n v="15.743"/>
    <n v="2.81"/>
    <n v="2.81"/>
    <n v="105600"/>
    <n v="115.930107928963"/>
    <n v="104.9174852"/>
    <n v="1682.661439371986"/>
  </r>
  <r>
    <x v="31"/>
    <s v="NORDLANDSNETT AS"/>
    <n v="2018"/>
    <n v="66"/>
    <s v="Tre"/>
    <n v="120"/>
    <s v="Enkel"/>
    <s v="Simplex"/>
    <n v="100"/>
    <n v="100"/>
    <n v="4.2770000000000001"/>
    <n v="4.2770000000000001"/>
    <n v="4.32"/>
    <n v="4.32"/>
    <n v="105400"/>
    <n v="111.083474341562"/>
    <n v="100.70302119999999"/>
    <n v="475.55037924394782"/>
  </r>
  <r>
    <x v="31"/>
    <s v="NORDLANDSNETT AS"/>
    <n v="2018"/>
    <n v="66"/>
    <s v="Tre"/>
    <n v="70"/>
    <s v="Enkel"/>
    <s v="Simplex"/>
    <n v="100"/>
    <n v="100"/>
    <n v="38.851999999999997"/>
    <n v="38.851999999999997"/>
    <n v="1.99"/>
    <n v="1.99"/>
    <n v="101600"/>
    <n v="106.447543797393"/>
    <n v="96.671777219999996"/>
    <n v="3775.3456640404515"/>
  </r>
  <r>
    <x v="31"/>
    <s v="NORDLANDSNETT AS"/>
    <n v="2018"/>
    <n v="66"/>
    <s v="Stål"/>
    <n v="243"/>
    <s v="Enkel"/>
    <s v="Simplex"/>
    <n v="100"/>
    <n v="100"/>
    <n v="8.9260000000000002"/>
    <n v="8.9260000000000002"/>
    <m/>
    <n v="0"/>
    <n v="101200"/>
    <n v="158.516829522313"/>
    <n v="158.5168295"/>
    <n v="1414.9212201170001"/>
  </r>
  <r>
    <x v="31"/>
    <s v="NORDLANDSNETT AS"/>
    <n v="2018"/>
    <n v="66"/>
    <s v="Stål"/>
    <n v="70"/>
    <s v="Enkel"/>
    <s v="Simplex"/>
    <n v="100"/>
    <n v="100"/>
    <n v="2.383"/>
    <n v="2.383"/>
    <m/>
    <n v="0"/>
    <n v="100600"/>
    <n v="144.082771485141"/>
    <n v="144.08277150000001"/>
    <n v="343.34924448449999"/>
  </r>
  <r>
    <x v="31"/>
    <s v="NORDLANDSNETT AS"/>
    <n v="2018"/>
    <n v="66"/>
    <s v="Tre"/>
    <n v="70"/>
    <s v="Enkel"/>
    <s v="Simplex"/>
    <n v="100"/>
    <n v="100"/>
    <n v="16.221"/>
    <n v="16.221"/>
    <n v="1.04"/>
    <n v="1.04"/>
    <n v="117000"/>
    <n v="96.671777215124294"/>
    <n v="96.671777219999996"/>
    <n v="1568.1128982805494"/>
  </r>
  <r>
    <x v="32"/>
    <s v="NORDMØRE ENERGIVERK AS"/>
    <n v="2018"/>
    <n v="132"/>
    <s v="Tre"/>
    <n v="243"/>
    <s v="Enkel"/>
    <s v="Simplex"/>
    <n v="100"/>
    <n v="100"/>
    <n v="154.5"/>
    <n v="154.5"/>
    <n v="26.6"/>
    <n v="26.6"/>
    <n v="105700"/>
    <n v="136.44370498843699"/>
    <n v="122.9510478"/>
    <n v="19354.841566312425"/>
  </r>
  <r>
    <x v="32"/>
    <s v="NORDMØRE ENERGIVERK AS"/>
    <n v="2018"/>
    <n v="66"/>
    <s v="Tre"/>
    <n v="150"/>
    <s v="Enkel"/>
    <s v="Simplex"/>
    <n v="100"/>
    <n v="100"/>
    <n v="11.4"/>
    <n v="11.4"/>
    <n v="2"/>
    <n v="2"/>
    <n v="105400"/>
    <n v="113.470978571808"/>
    <n v="102.7791118"/>
    <n v="1193.0656080636161"/>
  </r>
  <r>
    <x v="32"/>
    <s v="NORDMØRE ENERGIVERK AS"/>
    <n v="2018"/>
    <n v="66"/>
    <s v="Tre"/>
    <n v="70"/>
    <s v="Enkel"/>
    <s v="Simplex"/>
    <n v="100"/>
    <n v="100"/>
    <n v="95.28"/>
    <n v="95.28"/>
    <n v="20.2"/>
    <n v="20.2"/>
    <n v="101000"/>
    <n v="106.447543797393"/>
    <n v="96.671777219999996"/>
    <n v="9408.3574183849378"/>
  </r>
  <r>
    <x v="32"/>
    <s v="NORDMØRE ENERGIVERK AS"/>
    <n v="2018"/>
    <n v="66"/>
    <s v="Tre"/>
    <n v="243"/>
    <s v="Enkel"/>
    <s v="Simplex"/>
    <n v="100"/>
    <n v="100"/>
    <n v="4.3"/>
    <n v="4.3"/>
    <n v="0"/>
    <n v="0"/>
    <n v="100700"/>
    <n v="104.91748515562"/>
    <n v="104.9174852"/>
    <n v="451.14518635999997"/>
  </r>
  <r>
    <x v="32"/>
    <s v="NORDMØRE ENERGIVERK AS"/>
    <n v="2018"/>
    <n v="66"/>
    <s v="Tre"/>
    <n v="95"/>
    <s v="Enkel"/>
    <s v="Simplex"/>
    <n v="100"/>
    <n v="100"/>
    <n v="21.14"/>
    <n v="21.14"/>
    <n v="0"/>
    <n v="0"/>
    <n v="100600"/>
    <n v="98.687399190849803"/>
    <n v="98.687399189999994"/>
    <n v="2086.2516188765999"/>
  </r>
  <r>
    <x v="32"/>
    <s v="NORDMØRE ENERGIVERK AS"/>
    <n v="2018"/>
    <n v="66"/>
    <s v="Tre"/>
    <n v="70"/>
    <s v="Enkel"/>
    <s v="Simplex"/>
    <n v="100"/>
    <n v="100"/>
    <n v="15.7"/>
    <n v="15.7"/>
    <n v="0"/>
    <n v="0"/>
    <n v="101500"/>
    <n v="96.671777215124294"/>
    <n v="96.671777219999996"/>
    <n v="1517.7469023539998"/>
  </r>
  <r>
    <x v="33"/>
    <s v="NORD-SALTEN KRAFT AS"/>
    <n v="2018"/>
    <n v="66"/>
    <s v="Stål"/>
    <n v="150"/>
    <s v="Enkel"/>
    <s v="Simplex"/>
    <n v="100"/>
    <n v="100"/>
    <n v="7"/>
    <n v="7"/>
    <m/>
    <n v="0"/>
    <n v="100900"/>
    <n v="154.773620895449"/>
    <n v="154.7736209"/>
    <n v="1083.4153463"/>
  </r>
  <r>
    <x v="33"/>
    <s v="NORD-SALTEN KRAFT AS"/>
    <n v="2018"/>
    <n v="66"/>
    <s v="Tre"/>
    <n v="150"/>
    <s v="Enkel"/>
    <s v="Simplex"/>
    <n v="100"/>
    <n v="100"/>
    <n v="3.7"/>
    <n v="3.7"/>
    <m/>
    <n v="0"/>
    <n v="100700"/>
    <n v="102.77911180157299"/>
    <n v="102.7791118"/>
    <n v="380.28271366000001"/>
  </r>
  <r>
    <x v="33"/>
    <s v="NORD-SALTEN KRAFT AS"/>
    <n v="2018"/>
    <n v="66"/>
    <s v="Tre"/>
    <n v="95"/>
    <s v="Enkel"/>
    <s v="Simplex"/>
    <n v="100"/>
    <n v="100"/>
    <n v="139.80000000000001"/>
    <n v="139.80000000000001"/>
    <m/>
    <n v="0"/>
    <n v="100600"/>
    <n v="98.687399190849803"/>
    <n v="98.687399189999994"/>
    <n v="13796.498406762001"/>
  </r>
  <r>
    <x v="33"/>
    <s v="NORD-SALTEN KRAFT AS"/>
    <n v="2018"/>
    <n v="66"/>
    <s v="Tre"/>
    <n v="70"/>
    <s v="Enkel"/>
    <s v="Simplex"/>
    <n v="100"/>
    <n v="100"/>
    <n v="83.4"/>
    <n v="83.4"/>
    <m/>
    <n v="0"/>
    <n v="112600"/>
    <n v="96.671777215124294"/>
    <n v="96.671777219999996"/>
    <n v="8062.4262201480005"/>
  </r>
  <r>
    <x v="34"/>
    <s v="Norgesnett AS"/>
    <n v="2018"/>
    <n v="132"/>
    <s v="Stål"/>
    <n v="120"/>
    <s v="Dobbel"/>
    <s v="Simplex"/>
    <n v="100"/>
    <n v="100"/>
    <n v="0.3"/>
    <n v="0.3"/>
    <n v="0"/>
    <n v="0"/>
    <n v="117000"/>
    <n v="224.27664835145401"/>
    <n v="224.2766484"/>
    <n v="67.282994520000003"/>
  </r>
  <r>
    <x v="35"/>
    <s v="NTE NETT AS"/>
    <n v="2018"/>
    <n v="132"/>
    <s v="Tre"/>
    <n v="243"/>
    <s v="Enkel"/>
    <s v="Simplex"/>
    <n v="100"/>
    <n v="100"/>
    <n v="62.302999999999997"/>
    <n v="62.302999999999997"/>
    <n v="21.05"/>
    <n v="21.05"/>
    <n v="116900"/>
    <n v="136.44370498843699"/>
    <n v="122.9510478"/>
    <n v="7944.2395648999991"/>
  </r>
  <r>
    <x v="35"/>
    <s v="NTE NETT AS"/>
    <n v="2018"/>
    <n v="132"/>
    <s v="Tre"/>
    <n v="150"/>
    <s v="Enkel"/>
    <s v="Simplex"/>
    <n v="100"/>
    <n v="100"/>
    <n v="37.200000000000003"/>
    <n v="37.200000000000003"/>
    <n v="1.62"/>
    <n v="1.62"/>
    <n v="110600"/>
    <n v="133.43078154217099"/>
    <n v="120.3311144"/>
    <n v="4497.5389164503176"/>
  </r>
  <r>
    <x v="35"/>
    <s v="NTE NETT AS"/>
    <n v="2018"/>
    <n v="132"/>
    <s v="Tre"/>
    <n v="243"/>
    <s v="Enkel"/>
    <s v="Simplex"/>
    <n v="100"/>
    <n v="100"/>
    <n v="85.676000000000002"/>
    <n v="85.676000000000002"/>
    <n v="10.52"/>
    <n v="10.52"/>
    <n v="110500"/>
    <n v="122.951047816032"/>
    <n v="122.9510478"/>
    <n v="10533.953971481456"/>
  </r>
  <r>
    <x v="35"/>
    <s v="NTE NETT AS"/>
    <n v="2018"/>
    <n v="132"/>
    <s v="Tre"/>
    <n v="150"/>
    <s v="Enkel"/>
    <s v="Simplex"/>
    <n v="100"/>
    <n v="100"/>
    <n v="2.5190000000000001"/>
    <n v="2.5190000000000001"/>
    <n v="0"/>
    <n v="0"/>
    <n v="110300"/>
    <n v="120.331114384497"/>
    <n v="120.3311144"/>
    <n v="303.11407717360004"/>
  </r>
  <r>
    <x v="35"/>
    <s v="NTE NETT AS"/>
    <n v="2018"/>
    <n v="132"/>
    <s v="Tre"/>
    <n v="95"/>
    <s v="Enkel"/>
    <s v="Simplex"/>
    <n v="100"/>
    <n v="100"/>
    <n v="3.3000000000000002E-2"/>
    <n v="3.3000000000000002E-2"/>
    <n v="0"/>
    <n v="0"/>
    <n v="108700"/>
    <n v="115.169845524373"/>
    <n v="115.16984549999999"/>
    <n v="3.8006049014999999"/>
  </r>
  <r>
    <x v="35"/>
    <s v="NTE NETT AS"/>
    <n v="2018"/>
    <n v="66"/>
    <s v="Stål"/>
    <n v="150"/>
    <s v="Dobbel"/>
    <s v="Simplex"/>
    <n v="100"/>
    <n v="100"/>
    <n v="4.5659999999999998"/>
    <n v="4.5659999999999998"/>
    <n v="4.5599999999999996"/>
    <n v="4.5599999999999996"/>
    <n v="108500"/>
    <n v="218.660431343174"/>
    <n v="199.94438819999999"/>
    <n v="998.29123325407329"/>
  </r>
  <r>
    <x v="35"/>
    <s v="NTE NETT AS"/>
    <n v="2018"/>
    <n v="66"/>
    <s v="Stål"/>
    <n v="95"/>
    <s v="Dobbel"/>
    <s v="Simplex"/>
    <n v="100"/>
    <n v="100"/>
    <n v="1.2230000000000001"/>
    <n v="1.2230000000000001"/>
    <n v="1.02"/>
    <n v="1.02"/>
    <n v="108200"/>
    <n v="207.916656935784"/>
    <n v="190.27499119999999"/>
    <n v="250.70081328809968"/>
  </r>
  <r>
    <x v="35"/>
    <s v="NTE NETT AS"/>
    <n v="2018"/>
    <n v="66"/>
    <s v="Tre"/>
    <n v="243"/>
    <s v="Dobbel"/>
    <s v="Simplex"/>
    <n v="100"/>
    <n v="100"/>
    <n v="11.36"/>
    <n v="11.36"/>
    <n v="0.63"/>
    <n v="0.63"/>
    <n v="105800"/>
    <n v="143.12622773343"/>
    <n v="132.11360500000001"/>
    <n v="1507.7485051220608"/>
  </r>
  <r>
    <x v="35"/>
    <s v="NTE NETT AS"/>
    <n v="2018"/>
    <n v="66"/>
    <s v="Tre"/>
    <n v="243"/>
    <s v="Enkel"/>
    <s v="Simplex"/>
    <n v="100"/>
    <n v="100"/>
    <n v="38.801000000000002"/>
    <n v="38.801000000000002"/>
    <n v="12.01"/>
    <n v="12.01"/>
    <n v="105700"/>
    <n v="115.930107928963"/>
    <n v="104.9174852"/>
    <n v="4203.1649422200462"/>
  </r>
  <r>
    <x v="35"/>
    <s v="NTE NETT AS"/>
    <n v="2018"/>
    <n v="66"/>
    <s v="Tre"/>
    <n v="150"/>
    <s v="Enkel"/>
    <s v="Simplex"/>
    <n v="100"/>
    <n v="100"/>
    <n v="163.881"/>
    <n v="163.881"/>
    <n v="40.01"/>
    <n v="40.01"/>
    <n v="105600"/>
    <n v="113.470978571808"/>
    <n v="102.7791118"/>
    <n v="17271.32521043584"/>
  </r>
  <r>
    <x v="35"/>
    <s v="NTE NETT AS"/>
    <n v="2018"/>
    <n v="66"/>
    <s v="Tre"/>
    <n v="120"/>
    <s v="Enkel"/>
    <s v="Simplex"/>
    <n v="100"/>
    <n v="100"/>
    <n v="121.753"/>
    <n v="121.753"/>
    <n v="39.659999999999997"/>
    <n v="39.659999999999997"/>
    <n v="105500"/>
    <n v="111.083474341562"/>
    <n v="100.70302119999999"/>
    <n v="12672.583711757949"/>
  </r>
  <r>
    <x v="35"/>
    <s v="NTE NETT AS"/>
    <n v="2018"/>
    <n v="66"/>
    <s v="Tre"/>
    <n v="95"/>
    <s v="Enkel"/>
    <s v="Simplex"/>
    <n v="100"/>
    <n v="100"/>
    <n v="32.377000000000002"/>
    <n v="32.377000000000002"/>
    <n v="1.29"/>
    <n v="1.29"/>
    <n v="105400"/>
    <n v="108.76550906947701"/>
    <n v="98.687399189999994"/>
    <n v="3208.2026853191555"/>
  </r>
  <r>
    <x v="35"/>
    <s v="NTE NETT AS"/>
    <n v="2018"/>
    <n v="66"/>
    <s v="Tre"/>
    <n v="70"/>
    <s v="Enkel"/>
    <s v="Simplex"/>
    <n v="100"/>
    <n v="100"/>
    <n v="43.69"/>
    <n v="43.69"/>
    <n v="1.38"/>
    <n v="1.38"/>
    <n v="103500"/>
    <n v="106.447543797393"/>
    <n v="96.671777219999996"/>
    <n v="4237.0805046186015"/>
  </r>
  <r>
    <x v="35"/>
    <s v="NTE NETT AS"/>
    <n v="2018"/>
    <n v="66"/>
    <s v="Tre"/>
    <n v="329"/>
    <s v="Dobbel"/>
    <s v="Simplex"/>
    <n v="100"/>
    <n v="100"/>
    <n v="0.68300000000000005"/>
    <n v="0.68300000000000005"/>
    <n v="0.68"/>
    <n v="0.68"/>
    <n v="103400"/>
    <n v="135.08701310888901"/>
    <n v="135.08701310000001"/>
    <n v="92.264429953344532"/>
  </r>
  <r>
    <x v="35"/>
    <s v="NTE NETT AS"/>
    <n v="2018"/>
    <n v="66"/>
    <s v="Tre"/>
    <n v="243"/>
    <s v="Dobbel"/>
    <s v="Simplex"/>
    <n v="100"/>
    <n v="100"/>
    <n v="5.843"/>
    <n v="5.843"/>
    <n v="5.84"/>
    <n v="5.84"/>
    <n v="101600"/>
    <n v="132.113604960087"/>
    <n v="132.11360500000001"/>
    <n v="771.93979378190807"/>
  </r>
  <r>
    <x v="35"/>
    <s v="NTE NETT AS"/>
    <n v="2018"/>
    <n v="66"/>
    <s v="Stål"/>
    <n v="243"/>
    <s v="Enkel"/>
    <s v="Simplex"/>
    <n v="100"/>
    <n v="100"/>
    <n v="0.95799999999999996"/>
    <n v="0.95799999999999996"/>
    <n v="0"/>
    <n v="0"/>
    <n v="101500"/>
    <n v="158.516829522313"/>
    <n v="158.5168295"/>
    <n v="151.85912266099999"/>
  </r>
  <r>
    <x v="35"/>
    <s v="NTE NETT AS"/>
    <n v="2018"/>
    <n v="66"/>
    <s v="Stål"/>
    <n v="150"/>
    <s v="Enkel"/>
    <s v="Simplex"/>
    <n v="100"/>
    <n v="100"/>
    <n v="2.1230000000000002"/>
    <n v="2.1230000000000002"/>
    <n v="0"/>
    <n v="0"/>
    <n v="101300"/>
    <n v="154.773620895449"/>
    <n v="154.7736209"/>
    <n v="328.58439717070002"/>
  </r>
  <r>
    <x v="35"/>
    <s v="NTE NETT AS"/>
    <n v="2018"/>
    <n v="66"/>
    <s v="Stål"/>
    <n v="95"/>
    <s v="Enkel"/>
    <s v="Simplex"/>
    <n v="100"/>
    <n v="100"/>
    <n v="1.161"/>
    <n v="1.161"/>
    <n v="0"/>
    <n v="0"/>
    <n v="101000"/>
    <n v="147.61110462385599"/>
    <n v="147.6111046"/>
    <n v="171.3764924406"/>
  </r>
  <r>
    <x v="35"/>
    <s v="NTE NETT AS"/>
    <n v="2018"/>
    <n v="66"/>
    <s v="Tre"/>
    <n v="243"/>
    <s v="Enkel"/>
    <s v="Simplex"/>
    <n v="100"/>
    <n v="100"/>
    <n v="44.936999999999998"/>
    <n v="44.936999999999998"/>
    <n v="0"/>
    <n v="0"/>
    <n v="100900"/>
    <n v="104.91748515562"/>
    <n v="104.9174852"/>
    <n v="4714.6770324323998"/>
  </r>
  <r>
    <x v="35"/>
    <s v="NTE NETT AS"/>
    <n v="2018"/>
    <n v="66"/>
    <s v="Tre"/>
    <n v="150"/>
    <s v="Enkel"/>
    <s v="Simplex"/>
    <n v="100"/>
    <n v="100"/>
    <n v="91.379000000000005"/>
    <n v="91.379000000000005"/>
    <n v="0"/>
    <n v="0"/>
    <n v="100800"/>
    <n v="102.77911180157299"/>
    <n v="102.7791118"/>
    <n v="9391.852457172201"/>
  </r>
  <r>
    <x v="35"/>
    <s v="NTE NETT AS"/>
    <n v="2018"/>
    <n v="66"/>
    <s v="Tre"/>
    <n v="120"/>
    <s v="Enkel"/>
    <s v="Simplex"/>
    <n v="100"/>
    <n v="100"/>
    <n v="87.747"/>
    <n v="87.747"/>
    <n v="0"/>
    <n v="0"/>
    <n v="100700"/>
    <n v="100.703021166575"/>
    <n v="100.70302119999999"/>
    <n v="8836.3880012363988"/>
  </r>
  <r>
    <x v="35"/>
    <s v="NTE NETT AS"/>
    <n v="2018"/>
    <n v="66"/>
    <s v="Tre"/>
    <n v="95"/>
    <s v="Enkel"/>
    <s v="Simplex"/>
    <n v="100"/>
    <n v="100"/>
    <n v="56.23"/>
    <n v="56.23"/>
    <n v="0"/>
    <n v="0"/>
    <n v="100600"/>
    <n v="98.687399190849803"/>
    <n v="98.687399189999994"/>
    <n v="5549.1924564536994"/>
  </r>
  <r>
    <x v="35"/>
    <s v="NTE NETT AS"/>
    <n v="2018"/>
    <n v="66"/>
    <s v="Tre"/>
    <n v="70"/>
    <s v="Enkel"/>
    <s v="Simplex"/>
    <n v="100"/>
    <n v="100"/>
    <n v="29.452999999999999"/>
    <n v="29.452999999999999"/>
    <n v="0"/>
    <n v="0"/>
    <n v="108800"/>
    <n v="96.671777215124294"/>
    <n v="96.671777219999996"/>
    <n v="2847.27385446066"/>
  </r>
  <r>
    <x v="36"/>
    <s v="ODDA ENERGI AS"/>
    <n v="2018"/>
    <n v="66"/>
    <s v="Stål"/>
    <n v="243"/>
    <s v="Dobbel"/>
    <s v="Simplex"/>
    <n v="100"/>
    <n v="100"/>
    <n v="10"/>
    <n v="10"/>
    <n v="10"/>
    <n v="10"/>
    <n v="106400"/>
    <n v="224.27524428346899"/>
    <n v="204.99771989999999"/>
    <n v="2242.7524428346901"/>
  </r>
  <r>
    <x v="36"/>
    <s v="ODDA ENERGI AS"/>
    <n v="2018"/>
    <n v="66"/>
    <s v="Stål"/>
    <n v="243"/>
    <s v="Enkel"/>
    <s v="Simplex"/>
    <n v="100"/>
    <n v="100"/>
    <n v="6.3"/>
    <n v="6.3"/>
    <n v="6.3"/>
    <n v="6.3"/>
    <n v="105800"/>
    <n v="177.79435395066"/>
    <n v="158.5168295"/>
    <n v="1120.1044298891579"/>
  </r>
  <r>
    <x v="36"/>
    <s v="ODDA ENERGI AS"/>
    <n v="2018"/>
    <n v="66"/>
    <s v="Tre"/>
    <n v="243"/>
    <s v="Enkel"/>
    <s v="Simplex"/>
    <n v="100"/>
    <n v="100"/>
    <n v="4.7"/>
    <n v="4.7"/>
    <n v="4.7"/>
    <n v="4.7"/>
    <n v="100700"/>
    <n v="115.930107928963"/>
    <n v="104.9174852"/>
    <n v="544.87150726612606"/>
  </r>
  <r>
    <x v="37"/>
    <s v="RAULAND KRAFTFORSYNINGSLAG SA"/>
    <n v="2018"/>
    <n v="66"/>
    <s v="Tre"/>
    <n v="95"/>
    <s v="Enkel"/>
    <s v="Simplex"/>
    <n v="100"/>
    <n v="100"/>
    <n v="6"/>
    <n v="6"/>
    <m/>
    <n v="0"/>
    <n v="100600"/>
    <n v="98.687399190849803"/>
    <n v="98.687399189999994"/>
    <n v="592.12439513999993"/>
  </r>
  <r>
    <x v="37"/>
    <s v="RAULAND KRAFTFORSYNINGSLAG SA"/>
    <n v="2018"/>
    <n v="66"/>
    <s v="Tre"/>
    <n v="70"/>
    <s v="Enkel"/>
    <s v="Simplex"/>
    <n v="100"/>
    <n v="100"/>
    <n v="17"/>
    <n v="17"/>
    <m/>
    <n v="0"/>
    <n v="105500"/>
    <n v="96.671777215124294"/>
    <n v="96.671777219999996"/>
    <n v="1643.4202127399999"/>
  </r>
  <r>
    <x v="38"/>
    <s v="REPVÅG KRAFTLAG SA"/>
    <n v="2018"/>
    <n v="66"/>
    <s v="Tre"/>
    <n v="95"/>
    <s v="Enkel"/>
    <s v="Simplex"/>
    <n v="100"/>
    <n v="100"/>
    <n v="271.7"/>
    <n v="271.7"/>
    <n v="12"/>
    <n v="12"/>
    <n v="105400"/>
    <n v="108.76550906947701"/>
    <n v="98.687399189999994"/>
    <n v="26934.303678476721"/>
  </r>
  <r>
    <x v="38"/>
    <s v="REPVÅG KRAFTLAG SA"/>
    <n v="2018"/>
    <n v="66"/>
    <s v="Tre"/>
    <n v="70"/>
    <s v="Enkel"/>
    <s v="Simplex"/>
    <n v="100"/>
    <n v="100"/>
    <n v="17.3"/>
    <n v="17.3"/>
    <n v="2"/>
    <n v="2"/>
    <n v="105600"/>
    <n v="106.447543797393"/>
    <n v="96.671777219999996"/>
    <n v="1691.9732790607859"/>
  </r>
  <r>
    <x v="39"/>
    <s v="RØROS ELEKTRISITETSVERK AS"/>
    <n v="2018"/>
    <n v="66"/>
    <s v="Tre"/>
    <n v="120"/>
    <s v="Enkel"/>
    <s v="Simplex"/>
    <n v="100"/>
    <n v="100"/>
    <n v="40.392000000000003"/>
    <n v="40.392000000000003"/>
    <n v="4.827"/>
    <n v="4.827"/>
    <n v="105400"/>
    <n v="111.083474341562"/>
    <n v="100.70302119999999"/>
    <n v="4117.7028796247205"/>
  </r>
  <r>
    <x v="39"/>
    <s v="RØROS ELEKTRISITETSVERK AS"/>
    <n v="2018"/>
    <n v="66"/>
    <s v="Tre"/>
    <n v="70"/>
    <s v="Enkel"/>
    <s v="Simplex"/>
    <n v="100"/>
    <n v="100"/>
    <n v="17.399999999999999"/>
    <n v="17.399999999999999"/>
    <n v="2.9820000000000002"/>
    <n v="2.9820000000000002"/>
    <n v="111400"/>
    <n v="106.447543797393"/>
    <n v="96.671777219999996"/>
    <n v="1711.2402595617859"/>
  </r>
  <r>
    <x v="40"/>
    <s v="SFE NETT AS"/>
    <n v="2018"/>
    <n v="132"/>
    <s v="Stål"/>
    <n v="380"/>
    <s v="Enkel"/>
    <s v="Simplex"/>
    <n v="100"/>
    <n v="100"/>
    <n v="2.3199999999999998"/>
    <n v="2.3199999999999998"/>
    <m/>
    <n v="0"/>
    <n v="110700"/>
    <n v="191.112950074944"/>
    <n v="191.11295010000001"/>
    <n v="443.382044232"/>
  </r>
  <r>
    <x v="40"/>
    <s v="SFE NETT AS"/>
    <n v="2018"/>
    <n v="132"/>
    <s v="Tre"/>
    <n v="329"/>
    <s v="Enkel"/>
    <s v="Simplex"/>
    <n v="100"/>
    <n v="100"/>
    <n v="22.5"/>
    <n v="22.5"/>
    <m/>
    <n v="0"/>
    <n v="110600"/>
    <n v="125.649579250513"/>
    <n v="125.6495793"/>
    <n v="2827.1155342500001"/>
  </r>
  <r>
    <x v="40"/>
    <s v="SFE NETT AS"/>
    <n v="2018"/>
    <n v="132"/>
    <s v="Tre"/>
    <n v="243"/>
    <s v="Enkel"/>
    <s v="Simplex"/>
    <n v="100"/>
    <n v="100"/>
    <n v="72.45"/>
    <n v="72.45"/>
    <m/>
    <n v="0"/>
    <n v="110500"/>
    <n v="122.951047816032"/>
    <n v="122.9510478"/>
    <n v="8907.8034131099994"/>
  </r>
  <r>
    <x v="40"/>
    <s v="SFE NETT AS"/>
    <n v="2018"/>
    <n v="132"/>
    <s v="Tre"/>
    <n v="150"/>
    <s v="Enkel"/>
    <s v="Simplex"/>
    <n v="100"/>
    <n v="100"/>
    <n v="22.056999999999999"/>
    <n v="22.056999999999999"/>
    <n v="0"/>
    <n v="0"/>
    <n v="101300"/>
    <n v="120.331114384497"/>
    <n v="120.3311144"/>
    <n v="2654.1433903207999"/>
  </r>
  <r>
    <x v="40"/>
    <s v="SFE NETT AS"/>
    <n v="2018"/>
    <n v="66"/>
    <s v="Stål"/>
    <n v="95"/>
    <s v="Enkel"/>
    <s v="Simplex"/>
    <n v="100"/>
    <n v="100"/>
    <n v="3.3"/>
    <n v="3.3"/>
    <m/>
    <n v="0"/>
    <n v="101200"/>
    <n v="147.61110462385599"/>
    <n v="147.6111046"/>
    <n v="487.11664517999998"/>
  </r>
  <r>
    <x v="40"/>
    <s v="SFE NETT AS"/>
    <n v="2018"/>
    <n v="66"/>
    <s v="Stål"/>
    <n v="70"/>
    <s v="Enkel"/>
    <s v="Simplex"/>
    <n v="100"/>
    <n v="100"/>
    <n v="39.9"/>
    <n v="39.9"/>
    <m/>
    <n v="0"/>
    <n v="101000"/>
    <n v="144.082771485141"/>
    <n v="144.08277150000001"/>
    <n v="5748.9025828499998"/>
  </r>
  <r>
    <x v="40"/>
    <s v="SFE NETT AS"/>
    <n v="2018"/>
    <n v="66"/>
    <s v="Tre"/>
    <n v="243"/>
    <s v="Enkel"/>
    <s v="Simplex"/>
    <n v="100"/>
    <n v="100"/>
    <n v="2.9350000000000001"/>
    <n v="2.9350000000000001"/>
    <m/>
    <n v="0"/>
    <n v="100900"/>
    <n v="104.91748515562"/>
    <n v="104.9174852"/>
    <n v="307.93281906200002"/>
  </r>
  <r>
    <x v="40"/>
    <s v="SFE NETT AS"/>
    <n v="2018"/>
    <n v="66"/>
    <s v="Tre"/>
    <n v="150"/>
    <s v="Enkel"/>
    <s v="Simplex"/>
    <n v="100"/>
    <n v="100"/>
    <n v="30.047999999999998"/>
    <n v="30.047999999999998"/>
    <m/>
    <n v="0"/>
    <n v="100800"/>
    <n v="102.77911180157299"/>
    <n v="102.7791118"/>
    <n v="3088.3067513663996"/>
  </r>
  <r>
    <x v="40"/>
    <s v="SFE NETT AS"/>
    <n v="2018"/>
    <n v="66"/>
    <s v="Tre"/>
    <n v="120"/>
    <s v="Enkel"/>
    <s v="Simplex"/>
    <n v="100"/>
    <n v="100"/>
    <n v="19.196999999999999"/>
    <n v="19.196999999999999"/>
    <m/>
    <n v="0"/>
    <n v="100700"/>
    <n v="100.703021166575"/>
    <n v="100.70302119999999"/>
    <n v="1933.1958979763999"/>
  </r>
  <r>
    <x v="40"/>
    <s v="SFE NETT AS"/>
    <n v="2018"/>
    <n v="66"/>
    <s v="Tre"/>
    <n v="95"/>
    <s v="Enkel"/>
    <s v="Simplex"/>
    <n v="100"/>
    <n v="100"/>
    <n v="56.749000000000002"/>
    <n v="56.749000000000002"/>
    <m/>
    <n v="0"/>
    <n v="100600"/>
    <n v="98.687399190849803"/>
    <n v="98.687399189999994"/>
    <n v="5600.4112166333098"/>
  </r>
  <r>
    <x v="40"/>
    <s v="SFE NETT AS"/>
    <n v="2018"/>
    <n v="66"/>
    <s v="Tre"/>
    <n v="70"/>
    <s v="Enkel"/>
    <s v="Simplex"/>
    <n v="100"/>
    <n v="100"/>
    <n v="65.81"/>
    <n v="65.81"/>
    <m/>
    <n v="0"/>
    <n v="120800"/>
    <n v="96.671777215124294"/>
    <n v="96.671777219999996"/>
    <n v="6361.9696588482002"/>
  </r>
  <r>
    <x v="41"/>
    <s v="SKAGERAK NETT AS"/>
    <n v="2018"/>
    <n v="132"/>
    <s v="Stål"/>
    <n v="243"/>
    <s v="Enkel"/>
    <s v="Duplex"/>
    <n v="100"/>
    <n v="100"/>
    <n v="3.3"/>
    <n v="3.3"/>
    <n v="3.3"/>
    <n v="3.3"/>
    <n v="119300"/>
    <n v="249.653244988848"/>
    <n v="227.0856679"/>
    <n v="823.85570846319831"/>
  </r>
  <r>
    <x v="41"/>
    <s v="SKAGERAK NETT AS"/>
    <n v="2018"/>
    <n v="132"/>
    <s v="Stål"/>
    <n v="329"/>
    <s v="Dobbel"/>
    <s v="Simplex"/>
    <n v="100"/>
    <n v="100"/>
    <n v="1.2"/>
    <n v="1.2"/>
    <n v="1.2"/>
    <n v="1.2"/>
    <n v="119200"/>
    <n v="265.44604379846197"/>
    <n v="242.2014394"/>
    <n v="318.53525255815435"/>
  </r>
  <r>
    <x v="41"/>
    <s v="SKAGERAK NETT AS"/>
    <n v="2018"/>
    <n v="132"/>
    <s v="Stål"/>
    <n v="243"/>
    <s v="Dobbel"/>
    <s v="Simplex"/>
    <n v="100"/>
    <n v="100"/>
    <n v="37.276000000000003"/>
    <n v="37.276000000000003"/>
    <n v="38.46"/>
    <n v="38.46"/>
    <n v="119100"/>
    <n v="258.675770678118"/>
    <n v="236.10819359999999"/>
    <n v="9669.1180390580193"/>
  </r>
  <r>
    <x v="41"/>
    <s v="SKAGERAK NETT AS"/>
    <n v="2018"/>
    <n v="132"/>
    <s v="Stål"/>
    <n v="150"/>
    <s v="Dobbel"/>
    <s v="Simplex"/>
    <n v="100"/>
    <n v="100"/>
    <n v="14"/>
    <n v="14"/>
    <n v="14"/>
    <n v="14"/>
    <n v="119000"/>
    <n v="252.10268997875599"/>
    <n v="230.192421"/>
    <n v="3529.4376597025839"/>
  </r>
  <r>
    <x v="41"/>
    <s v="SKAGERAK NETT AS"/>
    <n v="2018"/>
    <n v="132"/>
    <s v="Stål"/>
    <n v="120"/>
    <s v="Dobbel"/>
    <s v="Simplex"/>
    <n v="100"/>
    <n v="100"/>
    <n v="54.6"/>
    <n v="54.6"/>
    <n v="54.6"/>
    <n v="54.6"/>
    <n v="118500"/>
    <n v="245.52960927939299"/>
    <n v="224.2766484"/>
    <n v="13405.916666654857"/>
  </r>
  <r>
    <x v="41"/>
    <s v="SKAGERAK NETT AS"/>
    <n v="2018"/>
    <n v="132"/>
    <s v="Tre"/>
    <n v="150"/>
    <s v="Dobbel"/>
    <s v="Simplex"/>
    <n v="100"/>
    <n v="100"/>
    <n v="14.5"/>
    <n v="14.5"/>
    <n v="1"/>
    <n v="1"/>
    <n v="118400"/>
    <n v="165.496671576745"/>
    <n v="152.39700439999999"/>
    <n v="2222.8562309767449"/>
  </r>
  <r>
    <x v="41"/>
    <s v="SKAGERAK NETT AS"/>
    <n v="2018"/>
    <n v="132"/>
    <s v="Tre"/>
    <n v="120"/>
    <s v="Dobbel"/>
    <s v="Simplex"/>
    <n v="100"/>
    <n v="100"/>
    <n v="3.39"/>
    <n v="3.39"/>
    <n v="3.39"/>
    <n v="3.39"/>
    <n v="117900"/>
    <n v="161.56677142944301"/>
    <n v="148.86009429999999"/>
    <n v="547.71135514581181"/>
  </r>
  <r>
    <x v="41"/>
    <s v="SKAGERAK NETT AS"/>
    <n v="2018"/>
    <n v="132"/>
    <s v="Stål"/>
    <n v="430"/>
    <s v="Enkel"/>
    <s v="Simplex"/>
    <n v="100"/>
    <n v="100"/>
    <n v="2.69"/>
    <n v="2.69"/>
    <n v="2.69"/>
    <n v="2.69"/>
    <n v="117700"/>
    <n v="220.561539363771"/>
    <n v="195.9013386"/>
    <n v="593.31054088854398"/>
  </r>
  <r>
    <x v="41"/>
    <s v="SKAGERAK NETT AS"/>
    <n v="2018"/>
    <n v="132"/>
    <s v="Stål"/>
    <n v="329"/>
    <s v="Enkel"/>
    <s v="Simplex"/>
    <n v="100"/>
    <n v="100"/>
    <n v="78.542000000000002"/>
    <n v="78.542000000000002"/>
    <n v="78.66"/>
    <n v="78.66"/>
    <n v="117600"/>
    <n v="209.70863357882101"/>
    <n v="186.4640292"/>
    <n v="16473.678361864462"/>
  </r>
  <r>
    <x v="41"/>
    <s v="SKAGERAK NETT AS"/>
    <n v="2018"/>
    <n v="132"/>
    <s v="Stål"/>
    <n v="243"/>
    <s v="Enkel"/>
    <s v="Simplex"/>
    <n v="100"/>
    <n v="100"/>
    <n v="316.57900000000001"/>
    <n v="316.57900000000001"/>
    <n v="316.49"/>
    <n v="316.49"/>
    <n v="117500"/>
    <n v="204.51809085322401"/>
    <n v="181.95051380000001"/>
    <n v="64744.124169865063"/>
  </r>
  <r>
    <x v="41"/>
    <s v="SKAGERAK NETT AS"/>
    <n v="2018"/>
    <n v="132"/>
    <s v="Stål"/>
    <n v="150"/>
    <s v="Enkel"/>
    <s v="Simplex"/>
    <n v="100"/>
    <n v="100"/>
    <n v="115.91"/>
    <n v="115.91"/>
    <n v="115.9"/>
    <n v="115.9"/>
    <n v="117400"/>
    <n v="199.47872898371301"/>
    <n v="177.56845999999999"/>
    <n v="23121.360373812338"/>
  </r>
  <r>
    <x v="41"/>
    <s v="SKAGERAK NETT AS"/>
    <n v="2018"/>
    <n v="132"/>
    <s v="Stål"/>
    <n v="120"/>
    <s v="Enkel"/>
    <s v="Simplex"/>
    <n v="100"/>
    <n v="100"/>
    <n v="145.12100000000001"/>
    <n v="145.12100000000001"/>
    <n v="129.71"/>
    <n v="129.71"/>
    <n v="117300"/>
    <n v="194.43936711420099"/>
    <n v="173.18640619999999"/>
    <n v="27889.706014331212"/>
  </r>
  <r>
    <x v="41"/>
    <s v="SKAGERAK NETT AS"/>
    <n v="2018"/>
    <n v="132"/>
    <s v="Stål"/>
    <n v="95"/>
    <s v="Enkel"/>
    <s v="Simplex"/>
    <n v="100"/>
    <n v="100"/>
    <n v="20.763999999999999"/>
    <n v="20.763999999999999"/>
    <n v="20.76"/>
    <n v="20.76"/>
    <n v="117000"/>
    <n v="189.551186100775"/>
    <n v="168.93581399999999"/>
    <n v="3935.7583667080889"/>
  </r>
  <r>
    <x v="41"/>
    <s v="SKAGERAK NETT AS"/>
    <n v="2018"/>
    <n v="132"/>
    <s v="Tre"/>
    <n v="243"/>
    <s v="Enkel"/>
    <s v="Simplex"/>
    <n v="100"/>
    <n v="100"/>
    <n v="56.418999999999997"/>
    <n v="56.418999999999997"/>
    <n v="32.020000000000003"/>
    <n v="32.020000000000003"/>
    <n v="116900"/>
    <n v="136.44370498843699"/>
    <n v="122.9510478"/>
    <n v="7368.8100490019515"/>
  </r>
  <r>
    <x v="41"/>
    <s v="SKAGERAK NETT AS"/>
    <n v="2018"/>
    <n v="132"/>
    <s v="Tre"/>
    <n v="150"/>
    <s v="Enkel"/>
    <s v="Simplex"/>
    <n v="100"/>
    <n v="100"/>
    <n v="9.657"/>
    <n v="9.657"/>
    <n v="9.65"/>
    <n v="9.65"/>
    <n v="112900"/>
    <n v="133.43078154217099"/>
    <n v="120.3311144"/>
    <n v="1288.4493596827501"/>
  </r>
  <r>
    <x v="41"/>
    <s v="SKAGERAK NETT AS"/>
    <n v="2018"/>
    <n v="132"/>
    <s v="Stål"/>
    <n v="329"/>
    <s v="Dobbel"/>
    <s v="Simplex"/>
    <n v="100"/>
    <n v="100"/>
    <n v="86.1"/>
    <n v="86.1"/>
    <m/>
    <n v="0"/>
    <n v="112800"/>
    <n v="242.20143941861599"/>
    <n v="242.2014394"/>
    <n v="20853.543932339999"/>
  </r>
  <r>
    <x v="41"/>
    <s v="SKAGERAK NETT AS"/>
    <n v="2018"/>
    <n v="132"/>
    <s v="Stål"/>
    <n v="243"/>
    <s v="Dobbel"/>
    <s v="Simplex"/>
    <n v="100"/>
    <n v="100"/>
    <n v="33.200000000000003"/>
    <n v="33.200000000000003"/>
    <m/>
    <n v="0"/>
    <n v="111000"/>
    <n v="236.10819361030701"/>
    <n v="236.10819359999999"/>
    <n v="7838.7920275200004"/>
  </r>
  <r>
    <x v="41"/>
    <s v="SKAGERAK NETT AS"/>
    <n v="2018"/>
    <n v="132"/>
    <s v="Stål"/>
    <n v="120"/>
    <s v="Enkel"/>
    <s v="Simplex"/>
    <n v="100"/>
    <n v="100"/>
    <n v="0.2"/>
    <n v="0.2"/>
    <m/>
    <n v="0"/>
    <n v="110400"/>
    <n v="173.18640618626199"/>
    <n v="173.18640619999999"/>
    <n v="34.63728124"/>
  </r>
  <r>
    <x v="41"/>
    <s v="SKAGERAK NETT AS"/>
    <n v="2018"/>
    <n v="132"/>
    <s v="Tre"/>
    <n v="120"/>
    <s v="Enkel"/>
    <s v="Simplex"/>
    <n v="100"/>
    <n v="100"/>
    <n v="24.190999999999999"/>
    <n v="24.190999999999999"/>
    <m/>
    <n v="0"/>
    <n v="106400"/>
    <n v="117.711180952962"/>
    <n v="117.711181"/>
    <n v="2847.5511795709999"/>
  </r>
  <r>
    <x v="41"/>
    <s v="SKAGERAK NETT AS"/>
    <n v="2018"/>
    <n v="66"/>
    <s v="Stål"/>
    <n v="243"/>
    <s v="Enkel"/>
    <s v="Simplex"/>
    <n v="100"/>
    <n v="100"/>
    <n v="56.600999999999999"/>
    <n v="56.600999999999999"/>
    <n v="56.57"/>
    <n v="56.57"/>
    <n v="105600"/>
    <n v="177.79435395066"/>
    <n v="158.5168295"/>
    <n v="10062.740624703336"/>
  </r>
  <r>
    <x v="41"/>
    <s v="SKAGERAK NETT AS"/>
    <n v="2018"/>
    <n v="66"/>
    <s v="Tre"/>
    <n v="120"/>
    <s v="Enkel"/>
    <s v="Simplex"/>
    <n v="100"/>
    <n v="100"/>
    <n v="29.916"/>
    <n v="29.916"/>
    <n v="29.91"/>
    <n v="29.91"/>
    <n v="105400"/>
    <n v="111.083474341562"/>
    <n v="100.70302119999999"/>
    <n v="3323.1109356833194"/>
  </r>
  <r>
    <x v="41"/>
    <s v="SKAGERAK NETT AS"/>
    <n v="2018"/>
    <n v="66"/>
    <s v="Tre"/>
    <n v="70"/>
    <s v="Enkel"/>
    <s v="Simplex"/>
    <n v="100"/>
    <n v="100"/>
    <n v="21.024999999999999"/>
    <n v="21.024999999999999"/>
    <n v="20.95"/>
    <n v="20.95"/>
    <n v="100700"/>
    <n v="106.447543797393"/>
    <n v="96.671777219999996"/>
    <n v="2237.326425846883"/>
  </r>
  <r>
    <x v="41"/>
    <s v="SKAGERAK NETT AS"/>
    <n v="2018"/>
    <n v="66"/>
    <s v="Tre"/>
    <n v="95"/>
    <s v="Enkel"/>
    <s v="Simplex"/>
    <n v="100"/>
    <n v="100"/>
    <n v="6.16"/>
    <n v="6.16"/>
    <m/>
    <n v="0"/>
    <n v="116900"/>
    <n v="98.687399190849803"/>
    <n v="98.687399189999994"/>
    <n v="607.91437901040001"/>
  </r>
  <r>
    <x v="42"/>
    <s v="SOGNEKRAFT AS"/>
    <n v="2018"/>
    <n v="132"/>
    <s v="Tre"/>
    <n v="150"/>
    <s v="Enkel"/>
    <s v="Simplex"/>
    <n v="100"/>
    <n v="100"/>
    <n v="14"/>
    <n v="14"/>
    <n v="14"/>
    <n v="14"/>
    <n v="105500"/>
    <n v="133.43078154217099"/>
    <n v="120.3311144"/>
    <n v="1868.0309415903939"/>
  </r>
  <r>
    <x v="42"/>
    <s v="SOGNEKRAFT AS"/>
    <n v="2018"/>
    <n v="66"/>
    <s v="Tre"/>
    <n v="95"/>
    <s v="Enkel"/>
    <s v="Simplex"/>
    <n v="100"/>
    <n v="100"/>
    <n v="43.4"/>
    <n v="43.4"/>
    <n v="10.1"/>
    <n v="10.1"/>
    <n v="105400"/>
    <n v="108.76550906947701"/>
    <n v="98.687399189999994"/>
    <n v="4384.8220346287171"/>
  </r>
  <r>
    <x v="42"/>
    <s v="SOGNEKRAFT AS"/>
    <n v="2018"/>
    <n v="66"/>
    <s v="Tre"/>
    <n v="70"/>
    <s v="Enkel"/>
    <s v="Simplex"/>
    <n v="100"/>
    <n v="100"/>
    <n v="36"/>
    <n v="36"/>
    <n v="29.2"/>
    <n v="29.2"/>
    <n v="100900"/>
    <n v="106.447543797393"/>
    <n v="96.671777219999996"/>
    <n v="3765.6363639798756"/>
  </r>
  <r>
    <x v="42"/>
    <s v="SOGNEKRAFT AS"/>
    <n v="2018"/>
    <n v="66"/>
    <s v="Tre"/>
    <n v="150"/>
    <s v="Enkel"/>
    <s v="Simplex"/>
    <n v="100"/>
    <n v="100"/>
    <n v="20.100000000000001"/>
    <n v="20.100000000000001"/>
    <m/>
    <n v="0"/>
    <n v="100600"/>
    <n v="102.77911180157299"/>
    <n v="102.7791118"/>
    <n v="2065.8601471800002"/>
  </r>
  <r>
    <x v="43"/>
    <s v="STANGE ENERGI NETT AS"/>
    <n v="2018"/>
    <n v="66"/>
    <s v="Tre"/>
    <n v="70"/>
    <s v="Enkel"/>
    <s v="Simplex"/>
    <n v="100"/>
    <n v="100"/>
    <n v="4.6310000000000002"/>
    <n v="4.6310000000000002"/>
    <m/>
    <n v="0"/>
    <n v="136700"/>
    <n v="96.671777215124294"/>
    <n v="96.671777219999996"/>
    <n v="447.68700030581999"/>
  </r>
  <r>
    <x v="44"/>
    <s v="STATNETT SF"/>
    <n v="2018"/>
    <n v="300"/>
    <s v="Stål"/>
    <n v="481"/>
    <s v="Dobbel"/>
    <s v="Simplex"/>
    <n v="100"/>
    <n v="100"/>
    <n v="18.350000000000001"/>
    <n v="18.350000000000001"/>
    <n v="18.350000000000001"/>
    <n v="18.350000000000001"/>
    <n v="135900"/>
    <n v="369.07610831938001"/>
    <n v="369.07610829999999"/>
    <n v="6772.546587660624"/>
  </r>
  <r>
    <x v="44"/>
    <s v="STATNETT SF"/>
    <n v="2018"/>
    <n v="300"/>
    <s v="Stål"/>
    <n v="481"/>
    <s v="Enkel"/>
    <s v="Simplex"/>
    <n v="100"/>
    <n v="100"/>
    <n v="345.78399999999999"/>
    <n v="345.78399999999999"/>
    <n v="345.79"/>
    <n v="345.79"/>
    <n v="135800"/>
    <n v="281.75082097731899"/>
    <n v="281.75082099999997"/>
    <n v="97424.925880821131"/>
  </r>
  <r>
    <x v="44"/>
    <s v="STATNETT SF"/>
    <n v="2018"/>
    <n v="300"/>
    <s v="Stål"/>
    <n v="380"/>
    <s v="Enkel"/>
    <s v="Simplex"/>
    <n v="100"/>
    <n v="100"/>
    <n v="12.9"/>
    <n v="12.9"/>
    <n v="12.9"/>
    <n v="12.9"/>
    <n v="120800"/>
    <n v="259.32378088947002"/>
    <n v="259.32378089999997"/>
    <n v="3345.2767734741633"/>
  </r>
  <r>
    <x v="44"/>
    <s v="STATNETT SF"/>
    <n v="2018"/>
    <n v="132"/>
    <s v="Stål"/>
    <n v="243"/>
    <s v="Enkel"/>
    <s v="Duplex"/>
    <n v="100"/>
    <n v="100"/>
    <n v="5.3250000000000002"/>
    <n v="5.3250000000000002"/>
    <n v="5.32"/>
    <n v="5.32"/>
    <n v="119200"/>
    <n v="249.653244988848"/>
    <n v="227.0856679"/>
    <n v="1329.2906916801712"/>
  </r>
  <r>
    <x v="44"/>
    <s v="STATNETT SF"/>
    <n v="2018"/>
    <n v="132"/>
    <s v="Stål"/>
    <n v="243"/>
    <s v="Dobbel"/>
    <s v="Simplex"/>
    <n v="100"/>
    <n v="100"/>
    <n v="1.2"/>
    <n v="1.2"/>
    <n v="1.2"/>
    <n v="1.2"/>
    <n v="119000"/>
    <n v="258.675770678118"/>
    <n v="236.10819359999999"/>
    <n v="310.41092481374159"/>
  </r>
  <r>
    <x v="44"/>
    <s v="STATNETT SF"/>
    <n v="2018"/>
    <n v="132"/>
    <s v="Stål"/>
    <n v="120"/>
    <s v="Dobbel"/>
    <s v="Simplex"/>
    <n v="100"/>
    <n v="100"/>
    <n v="31.7"/>
    <n v="31.7"/>
    <n v="31.7"/>
    <n v="31.7"/>
    <n v="117700"/>
    <n v="245.52960927939299"/>
    <n v="224.2766484"/>
    <n v="7783.2886141567578"/>
  </r>
  <r>
    <x v="44"/>
    <s v="STATNETT SF"/>
    <n v="2018"/>
    <n v="132"/>
    <s v="Stål"/>
    <n v="329"/>
    <s v="Enkel"/>
    <s v="Simplex"/>
    <n v="100"/>
    <n v="100"/>
    <n v="80.7"/>
    <n v="80.7"/>
    <n v="80.7"/>
    <n v="80.7"/>
    <n v="117600"/>
    <n v="209.70863357882101"/>
    <n v="186.4640292"/>
    <n v="16923.486729810855"/>
  </r>
  <r>
    <x v="44"/>
    <s v="STATNETT SF"/>
    <n v="2018"/>
    <n v="132"/>
    <s v="Stål"/>
    <n v="243"/>
    <s v="Enkel"/>
    <s v="Simplex"/>
    <n v="100"/>
    <n v="100"/>
    <n v="6"/>
    <n v="6"/>
    <n v="6"/>
    <n v="6"/>
    <n v="117400"/>
    <n v="204.51809085322401"/>
    <n v="181.95051380000001"/>
    <n v="1227.1085451193439"/>
  </r>
  <r>
    <x v="44"/>
    <s v="STATNETT SF"/>
    <n v="2018"/>
    <n v="132"/>
    <s v="Stål"/>
    <n v="120"/>
    <s v="Enkel"/>
    <s v="Simplex"/>
    <n v="100"/>
    <n v="100"/>
    <n v="30.4"/>
    <n v="30.4"/>
    <n v="30.4"/>
    <n v="30.4"/>
    <n v="116900"/>
    <n v="194.43936711420099"/>
    <n v="173.18640619999999"/>
    <n v="5910.9567602717098"/>
  </r>
  <r>
    <x v="44"/>
    <s v="STATNETT SF"/>
    <n v="2018"/>
    <n v="132"/>
    <s v="Tre"/>
    <n v="150"/>
    <s v="Enkel"/>
    <s v="Simplex"/>
    <n v="100"/>
    <n v="100"/>
    <n v="12"/>
    <n v="12"/>
    <n v="12"/>
    <n v="12"/>
    <n v="116700"/>
    <n v="133.43078154217099"/>
    <n v="120.3311144"/>
    <n v="1601.169378506052"/>
  </r>
  <r>
    <x v="44"/>
    <s v="STATNETT SF"/>
    <n v="2018"/>
    <n v="132"/>
    <s v="Tre"/>
    <n v="95"/>
    <s v="Enkel"/>
    <s v="Simplex"/>
    <n v="100"/>
    <n v="100"/>
    <n v="1.8"/>
    <n v="1.8"/>
    <n v="1.8"/>
    <n v="1.8"/>
    <n v="105500"/>
    <n v="127.495322353029"/>
    <n v="115.16984549999999"/>
    <n v="229.4915802354522"/>
  </r>
  <r>
    <x v="44"/>
    <s v="STATNETT SF"/>
    <n v="2018"/>
    <n v="66"/>
    <s v="Tre"/>
    <n v="95"/>
    <s v="Enkel"/>
    <s v="Simplex"/>
    <n v="0"/>
    <n v="0"/>
    <n v="23.8"/>
    <n v="0"/>
    <n v="23.8"/>
    <n v="0"/>
    <n v="105400"/>
    <n v="108.76550906947701"/>
    <n v="98.687399189999994"/>
    <n v="0"/>
  </r>
  <r>
    <x v="44"/>
    <s v="STATNETT SF"/>
    <n v="2018"/>
    <n v="66"/>
    <s v="Tre"/>
    <n v="70"/>
    <s v="Enkel"/>
    <s v="Simplex"/>
    <n v="100"/>
    <n v="100"/>
    <n v="12.8"/>
    <n v="12.8"/>
    <n v="12.8"/>
    <n v="12.8"/>
    <n v="100100"/>
    <n v="106.447543797393"/>
    <n v="96.671777219999996"/>
    <n v="1362.5285606066304"/>
  </r>
  <r>
    <x v="44"/>
    <s v="STATNETT SF"/>
    <n v="2018"/>
    <n v="24"/>
    <s v="Tre"/>
    <n v="50"/>
    <s v="Enkel"/>
    <s v="Simplex"/>
    <n v="100"/>
    <n v="100"/>
    <n v="18.7"/>
    <n v="18.7"/>
    <m/>
    <n v="0"/>
    <n v="100000"/>
    <n v="62.611207633851301"/>
    <n v="62.611207630000003"/>
    <n v="1170.8295826809999"/>
  </r>
  <r>
    <x v="44"/>
    <s v="STATNETT SF"/>
    <n v="2018"/>
    <n v="24"/>
    <s v="Tre"/>
    <n v="25"/>
    <s v="Enkel"/>
    <s v="Simplex"/>
    <n v="100"/>
    <n v="100"/>
    <n v="6.4"/>
    <n v="6.4"/>
    <m/>
    <n v="0"/>
    <n v="105500"/>
    <n v="56.510496297927403"/>
    <n v="57.5104963"/>
    <n v="368.06717632000004"/>
  </r>
  <r>
    <x v="45"/>
    <s v="SULDAL ELVERK KF"/>
    <n v="2018"/>
    <n v="66"/>
    <s v="Tre"/>
    <n v="95"/>
    <s v="Enkel"/>
    <s v="Simplex"/>
    <n v="100"/>
    <n v="100"/>
    <n v="19.038"/>
    <n v="19.038"/>
    <n v="3.02"/>
    <n v="3.02"/>
    <n v="105400"/>
    <n v="108.76550906947701"/>
    <n v="98.687399189999994"/>
    <n v="1909.2465976152405"/>
  </r>
  <r>
    <x v="45"/>
    <s v="SULDAL ELVERK KF"/>
    <n v="2018"/>
    <n v="66"/>
    <s v="Tre"/>
    <n v="70"/>
    <s v="Enkel"/>
    <s v="Simplex"/>
    <n v="100"/>
    <n v="100"/>
    <n v="17.193999999999999"/>
    <n v="17.193999999999999"/>
    <n v="5.6"/>
    <n v="5.6"/>
    <n v="100600"/>
    <n v="106.447543797393"/>
    <n v="96.671777219999996"/>
    <n v="1716.9188303540807"/>
  </r>
  <r>
    <x v="45"/>
    <s v="SULDAL ELVERK KF"/>
    <n v="2018"/>
    <n v="66"/>
    <s v="Tre"/>
    <n v="70"/>
    <s v="Enkel"/>
    <s v="Simplex"/>
    <n v="100"/>
    <n v="100"/>
    <n v="5.806"/>
    <n v="5.806"/>
    <m/>
    <n v="0"/>
    <n v="117000"/>
    <n v="96.671777215124294"/>
    <n v="96.671777219999996"/>
    <n v="561.27633853932002"/>
  </r>
  <r>
    <x v="46"/>
    <s v="SUNNFJORD ENERGI AS"/>
    <n v="2018"/>
    <n v="132"/>
    <s v="Tre"/>
    <n v="243"/>
    <s v="Enkel"/>
    <s v="Simplex"/>
    <n v="100"/>
    <n v="100"/>
    <n v="3.45"/>
    <n v="3.45"/>
    <n v="0.56999999999999995"/>
    <n v="0.56999999999999995"/>
    <n v="116900"/>
    <n v="136.44370498843699"/>
    <n v="122.9510478"/>
    <n v="431.87192950740911"/>
  </r>
  <r>
    <x v="46"/>
    <s v="SUNNFJORD ENERGI AS"/>
    <n v="2018"/>
    <n v="132"/>
    <s v="Tre"/>
    <n v="150"/>
    <s v="Enkel"/>
    <s v="Simplex"/>
    <n v="100"/>
    <n v="100"/>
    <n v="40.72"/>
    <n v="40.72"/>
    <n v="4.9000000000000004"/>
    <n v="4.9000000000000004"/>
    <n v="116700"/>
    <n v="133.43078154217099"/>
    <n v="120.3311144"/>
    <n v="4964.0713473646383"/>
  </r>
  <r>
    <x v="46"/>
    <s v="SUNNFJORD ENERGI AS"/>
    <n v="2018"/>
    <n v="132"/>
    <s v="Tre"/>
    <n v="95"/>
    <s v="Enkel"/>
    <s v="Simplex"/>
    <n v="100"/>
    <n v="100"/>
    <n v="2.04"/>
    <n v="2.04"/>
    <n v="0.5"/>
    <n v="0.5"/>
    <n v="105700"/>
    <n v="127.495322353029"/>
    <n v="115.16984549999999"/>
    <n v="241.10922324651449"/>
  </r>
  <r>
    <x v="46"/>
    <s v="SUNNFJORD ENERGI AS"/>
    <n v="2018"/>
    <n v="66"/>
    <s v="Tre"/>
    <n v="150"/>
    <s v="Enkel"/>
    <s v="Simplex"/>
    <n v="100"/>
    <n v="100"/>
    <n v="6.74"/>
    <n v="6.74"/>
    <n v="1.96"/>
    <n v="1.96"/>
    <n v="105500"/>
    <n v="113.470978571808"/>
    <n v="102.7791118"/>
    <n v="713.68727240474368"/>
  </r>
  <r>
    <x v="46"/>
    <s v="SUNNFJORD ENERGI AS"/>
    <n v="2018"/>
    <n v="66"/>
    <s v="Tre"/>
    <n v="95"/>
    <s v="Enkel"/>
    <s v="Simplex"/>
    <n v="100"/>
    <n v="100"/>
    <n v="13.25"/>
    <n v="13.25"/>
    <n v="0.7"/>
    <n v="0.7"/>
    <n v="105400"/>
    <n v="108.76550906947701"/>
    <n v="98.687399189999994"/>
    <n v="1314.6627161831341"/>
  </r>
  <r>
    <x v="46"/>
    <s v="SUNNFJORD ENERGI AS"/>
    <n v="2018"/>
    <n v="66"/>
    <s v="Tre"/>
    <n v="70"/>
    <s v="Enkel"/>
    <s v="Simplex"/>
    <n v="100"/>
    <n v="100"/>
    <n v="41.83"/>
    <n v="41.83"/>
    <n v="3.08"/>
    <n v="3.08"/>
    <n v="100900"/>
    <n v="106.447543797393"/>
    <n v="96.671777219999996"/>
    <n v="4073.8898021709701"/>
  </r>
  <r>
    <x v="46"/>
    <s v="SUNNFJORD ENERGI AS"/>
    <n v="2018"/>
    <n v="66"/>
    <s v="Tre"/>
    <n v="150"/>
    <s v="Enkel"/>
    <s v="Simplex"/>
    <n v="100"/>
    <n v="100"/>
    <n v="5.04"/>
    <n v="5.04"/>
    <m/>
    <n v="0"/>
    <n v="100700"/>
    <n v="102.77911180157299"/>
    <n v="102.7791118"/>
    <n v="518.00672347199998"/>
  </r>
  <r>
    <x v="46"/>
    <s v="SUNNFJORD ENERGI AS"/>
    <n v="2018"/>
    <n v="66"/>
    <s v="Tre"/>
    <n v="95"/>
    <s v="Enkel"/>
    <s v="Simplex"/>
    <n v="100"/>
    <n v="100"/>
    <n v="2.75"/>
    <n v="2.75"/>
    <m/>
    <n v="0"/>
    <n v="100600"/>
    <n v="98.687399190849803"/>
    <n v="98.687399189999994"/>
    <n v="271.39034777249998"/>
  </r>
  <r>
    <x v="46"/>
    <s v="SUNNFJORD ENERGI AS"/>
    <n v="2018"/>
    <n v="66"/>
    <s v="Tre"/>
    <n v="70"/>
    <s v="Enkel"/>
    <s v="Simplex"/>
    <n v="100"/>
    <n v="100"/>
    <n v="34.99"/>
    <n v="34.99"/>
    <n v="0.75"/>
    <n v="0.75"/>
    <n v="100600"/>
    <n v="96.671777215124294"/>
    <n v="96.671777219999996"/>
    <n v="3382.5454849241432"/>
  </r>
  <r>
    <x v="47"/>
    <s v="SVORKA ENERGI AS"/>
    <n v="2018"/>
    <n v="66"/>
    <s v="Tre"/>
    <n v="70"/>
    <s v="Enkel"/>
    <s v="Simplex"/>
    <n v="100"/>
    <n v="100"/>
    <n v="10"/>
    <n v="10"/>
    <m/>
    <n v="0"/>
    <n v="111000"/>
    <n v="96.671777215124294"/>
    <n v="96.671777219999996"/>
    <n v="966.7177721999999"/>
  </r>
  <r>
    <x v="48"/>
    <s v="TENSIO TS AS"/>
    <n v="2018"/>
    <n v="132"/>
    <s v="Tre"/>
    <n v="243"/>
    <s v="Dobbel"/>
    <s v="Simplex"/>
    <n v="100"/>
    <n v="100"/>
    <n v="40.4"/>
    <n v="40.4"/>
    <n v="2.2000000000000002"/>
    <n v="2.2000000000000002"/>
    <n v="110500"/>
    <n v="169.42657172404799"/>
    <n v="155.93391460000001"/>
    <n v="6329.4139955129049"/>
  </r>
  <r>
    <x v="48"/>
    <s v="TENSIO TS AS"/>
    <n v="2018"/>
    <n v="132"/>
    <s v="Stål"/>
    <n v="150"/>
    <s v="Enkel"/>
    <s v="Simplex"/>
    <n v="100"/>
    <n v="100"/>
    <n v="64.808000000000007"/>
    <n v="64.808000000000007"/>
    <n v="64.808000000000007"/>
    <n v="64.808000000000007"/>
    <n v="110500"/>
    <n v="199.47872898371301"/>
    <n v="177.56845999999999"/>
    <n v="12927.817467976474"/>
  </r>
  <r>
    <x v="48"/>
    <s v="TENSIO TS AS"/>
    <n v="2018"/>
    <n v="132"/>
    <s v="Tre"/>
    <n v="243"/>
    <s v="Enkel"/>
    <s v="Simplex"/>
    <n v="100"/>
    <n v="100"/>
    <n v="44.6"/>
    <n v="44.6"/>
    <n v="4.4000000000000004"/>
    <n v="4.4000000000000004"/>
    <n v="116700"/>
    <n v="136.44370498843699"/>
    <n v="122.9510478"/>
    <n v="5542.9844235091232"/>
  </r>
  <r>
    <x v="48"/>
    <s v="TENSIO TS AS"/>
    <n v="2018"/>
    <n v="132"/>
    <s v="Tre"/>
    <n v="150"/>
    <s v="Enkel"/>
    <s v="Simplex"/>
    <n v="100"/>
    <n v="100"/>
    <n v="139.39400000000001"/>
    <n v="139.39400000000001"/>
    <n v="10.8"/>
    <n v="10.8"/>
    <n v="116600"/>
    <n v="133.43078154217099"/>
    <n v="120.3311144"/>
    <n v="16914.911765809047"/>
  </r>
  <r>
    <x v="48"/>
    <s v="TENSIO TS AS"/>
    <n v="2018"/>
    <n v="132"/>
    <s v="Tre"/>
    <n v="120"/>
    <s v="Enkel"/>
    <s v="Simplex"/>
    <n v="100"/>
    <n v="100"/>
    <n v="69.650999999999996"/>
    <n v="69.650999999999996"/>
    <n v="5.2519999999999998"/>
    <n v="5.2519999999999998"/>
    <n v="111100"/>
    <n v="130.41785809590601"/>
    <n v="117.711181"/>
    <n v="8265.4369359386983"/>
  </r>
  <r>
    <x v="48"/>
    <s v="TENSIO TS AS"/>
    <n v="2018"/>
    <n v="132"/>
    <s v="Stål"/>
    <n v="380"/>
    <s v="Dobbel"/>
    <s v="Simplex"/>
    <n v="100"/>
    <n v="100"/>
    <n v="7.1840000000000002"/>
    <n v="7.1840000000000002"/>
    <n v="7.18"/>
    <n v="7.18"/>
    <n v="110700"/>
    <n v="248.47748260117399"/>
    <n v="248.4774826"/>
    <n v="1785.0622350068293"/>
  </r>
  <r>
    <x v="48"/>
    <s v="TENSIO TS AS"/>
    <n v="2018"/>
    <n v="132"/>
    <s v="Stål"/>
    <n v="430"/>
    <s v="Enkel"/>
    <s v="Simplex"/>
    <n v="100"/>
    <n v="100"/>
    <n v="11.4"/>
    <n v="11.4"/>
    <n v="11.4"/>
    <n v="11.4"/>
    <n v="110600"/>
    <n v="195.90133857719201"/>
    <n v="195.9013386"/>
    <n v="2233.275259779989"/>
  </r>
  <r>
    <x v="48"/>
    <s v="TENSIO TS AS"/>
    <n v="2018"/>
    <n v="132"/>
    <s v="Tre"/>
    <n v="329"/>
    <s v="Enkel"/>
    <s v="Simplex"/>
    <n v="100"/>
    <n v="100"/>
    <n v="1.661"/>
    <n v="1.661"/>
    <n v="1.66"/>
    <n v="1.66"/>
    <n v="110500"/>
    <n v="125.649579250513"/>
    <n v="125.6495793"/>
    <n v="208.70395113515158"/>
  </r>
  <r>
    <x v="48"/>
    <s v="TENSIO TS AS"/>
    <n v="2018"/>
    <n v="132"/>
    <s v="Tre"/>
    <n v="120"/>
    <s v="Enkel"/>
    <s v="Simplex"/>
    <n v="100"/>
    <n v="100"/>
    <n v="41.95"/>
    <n v="41.95"/>
    <m/>
    <n v="0"/>
    <n v="110300"/>
    <n v="117.711180952962"/>
    <n v="117.711181"/>
    <n v="4937.98404295"/>
  </r>
  <r>
    <x v="48"/>
    <s v="TENSIO TS AS"/>
    <n v="2018"/>
    <n v="132"/>
    <s v="Tre"/>
    <n v="95"/>
    <s v="Enkel"/>
    <s v="Simplex"/>
    <n v="100"/>
    <n v="100"/>
    <n v="0.379"/>
    <n v="0.379"/>
    <m/>
    <n v="0"/>
    <n v="105700"/>
    <n v="115.169845524373"/>
    <n v="115.16984549999999"/>
    <n v="43.649371444499998"/>
  </r>
  <r>
    <x v="48"/>
    <s v="TENSIO TS AS"/>
    <n v="2018"/>
    <n v="66"/>
    <s v="Tre"/>
    <n v="150"/>
    <s v="Dobbel"/>
    <s v="Duplex"/>
    <n v="100"/>
    <n v="100"/>
    <n v="8.41"/>
    <n v="8.41"/>
    <n v="2"/>
    <n v="2"/>
    <n v="105500"/>
    <n v="161.302401242831"/>
    <n v="150.6105345"/>
    <n v="1288.0183286306619"/>
  </r>
  <r>
    <x v="48"/>
    <s v="TENSIO TS AS"/>
    <n v="2018"/>
    <n v="66"/>
    <s v="Stål"/>
    <n v="243"/>
    <s v="Dobbel"/>
    <s v="Simplex"/>
    <n v="100"/>
    <n v="100"/>
    <n v="10.412000000000001"/>
    <n v="10.412000000000001"/>
    <n v="10.412000000000001"/>
    <n v="10.412000000000001"/>
    <n v="105400"/>
    <n v="224.27524428346899"/>
    <n v="204.99771989999999"/>
    <n v="2335.1538434794793"/>
  </r>
  <r>
    <x v="48"/>
    <s v="TENSIO TS AS"/>
    <n v="2018"/>
    <n v="66"/>
    <s v="Tre"/>
    <n v="150"/>
    <s v="Dobbel"/>
    <s v="Simplex"/>
    <n v="100"/>
    <n v="100"/>
    <n v="2.42"/>
    <n v="2.42"/>
    <n v="2.42"/>
    <n v="2.42"/>
    <n v="100900"/>
    <n v="139.91866770235899"/>
    <n v="129.2268009"/>
    <n v="338.60317583970874"/>
  </r>
  <r>
    <x v="48"/>
    <s v="TENSIO TS AS"/>
    <n v="2018"/>
    <n v="66"/>
    <s v="Stål"/>
    <n v="150"/>
    <s v="Enkel"/>
    <s v="Duplex"/>
    <n v="100"/>
    <n v="100"/>
    <n v="4.2190000000000003"/>
    <n v="4.2190000000000003"/>
    <n v="4.2190000000000003"/>
    <n v="4.2190000000000003"/>
    <n v="100700"/>
    <n v="210.92175029840101"/>
    <n v="192.20570720000001"/>
    <n v="889.87886450895394"/>
  </r>
  <r>
    <x v="48"/>
    <s v="TENSIO TS AS"/>
    <n v="2018"/>
    <n v="66"/>
    <s v="Stål"/>
    <n v="243"/>
    <s v="Enkel"/>
    <s v="Simplex"/>
    <n v="100"/>
    <n v="100"/>
    <n v="66.314999999999998"/>
    <n v="66.314999999999998"/>
    <n v="66.668000000000006"/>
    <n v="66.668000000000006"/>
    <n v="118600"/>
    <n v="177.79435395066"/>
    <n v="158.5168295"/>
    <n v="11797.237548369101"/>
  </r>
  <r>
    <x v="48"/>
    <s v="TENSIO TS AS"/>
    <n v="2018"/>
    <n v="66"/>
    <s v="Stål"/>
    <n v="150"/>
    <s v="Enkel"/>
    <s v="Simplex"/>
    <n v="100"/>
    <n v="100"/>
    <n v="9.1590000000000007"/>
    <n v="9.1590000000000007"/>
    <n v="9.15"/>
    <n v="9.15"/>
    <n v="117500"/>
    <n v="173.489664029767"/>
    <n v="154.7736209"/>
    <n v="1588.8233884604681"/>
  </r>
  <r>
    <x v="48"/>
    <s v="TENSIO TS AS"/>
    <n v="2018"/>
    <n v="66"/>
    <s v="Tre"/>
    <n v="329"/>
    <s v="Enkel"/>
    <s v="Simplex"/>
    <n v="100"/>
    <n v="100"/>
    <n v="2.4E-2"/>
    <n v="2.4E-2"/>
    <n v="2.4E-2"/>
    <n v="2.4E-2"/>
    <n v="117000"/>
    <n v="118.463011166832"/>
    <n v="107.1200097"/>
    <n v="2.843112268003968"/>
  </r>
  <r>
    <x v="48"/>
    <s v="TENSIO TS AS"/>
    <n v="2018"/>
    <n v="66"/>
    <s v="Tre"/>
    <n v="243"/>
    <s v="Enkel"/>
    <s v="Simplex"/>
    <n v="100"/>
    <n v="100"/>
    <n v="20.814"/>
    <n v="20.814"/>
    <n v="3.742"/>
    <n v="3.742"/>
    <n v="116900"/>
    <n v="115.930107928963"/>
    <n v="104.9174852"/>
    <n v="2224.9617712045792"/>
  </r>
  <r>
    <x v="48"/>
    <s v="TENSIO TS AS"/>
    <n v="2018"/>
    <n v="66"/>
    <s v="Tre"/>
    <n v="150"/>
    <s v="Enkel"/>
    <s v="Simplex"/>
    <n v="100"/>
    <n v="100"/>
    <n v="105.03400000000001"/>
    <n v="105.03400000000001"/>
    <n v="21.216999999999999"/>
    <n v="21.216999999999999"/>
    <n v="116800"/>
    <n v="113.470978571808"/>
    <n v="102.7791118"/>
    <n v="11022.150566098651"/>
  </r>
  <r>
    <x v="48"/>
    <s v="TENSIO TS AS"/>
    <n v="2018"/>
    <n v="66"/>
    <s v="Tre"/>
    <n v="120"/>
    <s v="Enkel"/>
    <s v="Simplex"/>
    <n v="100"/>
    <n v="100"/>
    <n v="53.744"/>
    <n v="53.744"/>
    <n v="8.8689999999999998"/>
    <n v="8.8689999999999998"/>
    <n v="113000"/>
    <n v="111.083474341562"/>
    <n v="100.70302119999999"/>
    <n v="5504.247410285313"/>
  </r>
  <r>
    <x v="48"/>
    <s v="TENSIO TS AS"/>
    <n v="2018"/>
    <n v="66"/>
    <s v="Tre"/>
    <n v="95"/>
    <s v="Enkel"/>
    <s v="Simplex"/>
    <n v="100"/>
    <n v="100"/>
    <n v="153.49"/>
    <n v="153.49"/>
    <n v="28.006"/>
    <n v="28.006"/>
    <n v="111500"/>
    <n v="108.76550906947701"/>
    <n v="98.687399189999994"/>
    <n v="15429.776446957732"/>
  </r>
  <r>
    <x v="48"/>
    <s v="TENSIO TS AS"/>
    <n v="2018"/>
    <n v="66"/>
    <s v="Tre"/>
    <n v="70"/>
    <s v="Enkel"/>
    <s v="Simplex"/>
    <n v="100"/>
    <n v="100"/>
    <n v="192.53399999999999"/>
    <n v="192.53399999999999"/>
    <n v="18.692"/>
    <n v="18.692"/>
    <n v="110700"/>
    <n v="106.447543797393"/>
    <n v="96.671777219999996"/>
    <n v="18795.332584140109"/>
  </r>
  <r>
    <x v="48"/>
    <s v="TENSIO TS AS"/>
    <n v="2018"/>
    <n v="66"/>
    <s v="Tre"/>
    <n v="70"/>
    <s v="Enkel"/>
    <s v="Simplex"/>
    <n v="0"/>
    <n v="0"/>
    <n v="0"/>
    <n v="0"/>
    <n v="2.2000000000000002"/>
    <n v="0"/>
    <n v="110400"/>
    <n v="106.447543797393"/>
    <n v="96.671777219999996"/>
    <n v="0"/>
  </r>
  <r>
    <x v="48"/>
    <s v="TENSIO TS AS"/>
    <n v="2018"/>
    <n v="66"/>
    <s v="Stål"/>
    <n v="243"/>
    <s v="Enkel"/>
    <s v="Simplex"/>
    <n v="100"/>
    <n v="100"/>
    <n v="0"/>
    <n v="0"/>
    <m/>
    <n v="0"/>
    <n v="110300"/>
    <n v="158.516829522313"/>
    <n v="158.5168295"/>
    <n v="0"/>
  </r>
  <r>
    <x v="48"/>
    <s v="TENSIO TS AS"/>
    <n v="2018"/>
    <n v="66"/>
    <s v="Tre"/>
    <n v="243"/>
    <s v="Enkel"/>
    <s v="Simplex"/>
    <n v="100"/>
    <n v="100"/>
    <n v="0"/>
    <n v="0"/>
    <m/>
    <n v="0"/>
    <n v="109300"/>
    <n v="104.91748515562"/>
    <n v="104.9174852"/>
    <n v="0"/>
  </r>
  <r>
    <x v="48"/>
    <s v="TENSIO TS AS"/>
    <n v="2018"/>
    <n v="66"/>
    <s v="Tre"/>
    <n v="150"/>
    <s v="Enkel"/>
    <s v="Simplex"/>
    <n v="0"/>
    <n v="0"/>
    <n v="0"/>
    <n v="0"/>
    <m/>
    <n v="0"/>
    <n v="108800"/>
    <n v="102.77911180157299"/>
    <n v="102.7791118"/>
    <n v="0"/>
  </r>
  <r>
    <x v="48"/>
    <s v="TENSIO TS AS"/>
    <n v="2018"/>
    <n v="66"/>
    <s v="Tre"/>
    <n v="150"/>
    <s v="Enkel"/>
    <s v="Simplex"/>
    <n v="100"/>
    <n v="100"/>
    <n v="2.8239999999999998"/>
    <n v="2.8239999999999998"/>
    <m/>
    <n v="0"/>
    <n v="108100"/>
    <n v="102.77911180157299"/>
    <n v="102.7791118"/>
    <n v="290.24821172319997"/>
  </r>
  <r>
    <x v="48"/>
    <s v="TENSIO TS AS"/>
    <n v="2018"/>
    <n v="66"/>
    <s v="Tre"/>
    <n v="120"/>
    <s v="Enkel"/>
    <s v="Simplex"/>
    <n v="100"/>
    <n v="100"/>
    <n v="1.167"/>
    <n v="1.167"/>
    <m/>
    <n v="0"/>
    <n v="107500"/>
    <n v="100.703021166575"/>
    <n v="100.70302119999999"/>
    <n v="117.5204257404"/>
  </r>
  <r>
    <x v="48"/>
    <s v="TENSIO TS AS"/>
    <n v="2018"/>
    <n v="66"/>
    <s v="Tre"/>
    <n v="70"/>
    <s v="Enkel"/>
    <s v="Simplex"/>
    <n v="100"/>
    <n v="100"/>
    <n v="7.41"/>
    <n v="7.41"/>
    <m/>
    <n v="0"/>
    <n v="106400"/>
    <n v="96.671777215124294"/>
    <n v="96.671777219999996"/>
    <n v="716.33786920019998"/>
  </r>
  <r>
    <x v="48"/>
    <s v="TENSIO TS AS"/>
    <n v="2018"/>
    <n v="24"/>
    <s v="Tre"/>
    <n v="240"/>
    <s v="Enkel"/>
    <s v="Simplex"/>
    <n v="100"/>
    <n v="100"/>
    <n v="2.7"/>
    <n v="2.7"/>
    <n v="2.7"/>
    <n v="2.7"/>
    <n v="106300"/>
    <n v="80.695459093911694"/>
    <n v="80.69545909"/>
    <n v="217.87773955356158"/>
  </r>
  <r>
    <x v="49"/>
    <s v="TINFOS AS"/>
    <n v="2018"/>
    <n v="132"/>
    <s v="Stål"/>
    <n v="120"/>
    <s v="Enkel"/>
    <s v="Simplex"/>
    <n v="100"/>
    <n v="100"/>
    <n v="0.2"/>
    <n v="0.2"/>
    <n v="0.2"/>
    <n v="0.2"/>
    <n v="105900"/>
    <n v="173.18640618626199"/>
    <n v="173.18640619999999"/>
    <n v="34.637281237252402"/>
  </r>
  <r>
    <x v="50"/>
    <s v="TROLLFJORD NETT AS"/>
    <n v="2018"/>
    <n v="132"/>
    <s v="Tre"/>
    <n v="150"/>
    <s v="Enkel"/>
    <s v="Simplex"/>
    <n v="0"/>
    <n v="0"/>
    <n v="30.327000000000002"/>
    <n v="0"/>
    <m/>
    <n v="0"/>
    <n v="105800"/>
    <n v="120.331114384497"/>
    <n v="120.3311144"/>
    <n v="0"/>
  </r>
  <r>
    <x v="50"/>
    <s v="TROLLFJORD NETT AS"/>
    <n v="2018"/>
    <n v="132"/>
    <s v="Tre"/>
    <n v="150"/>
    <s v="Enkel"/>
    <s v="Simplex"/>
    <n v="100"/>
    <n v="100"/>
    <n v="3.3140000000000001"/>
    <n v="3.3140000000000001"/>
    <m/>
    <n v="0"/>
    <n v="105700"/>
    <n v="120.331114384497"/>
    <n v="120.3311144"/>
    <n v="398.7773131216"/>
  </r>
  <r>
    <x v="51"/>
    <s v="TROMS KRAFT NETT AS"/>
    <n v="2018"/>
    <n v="132"/>
    <s v="Tre"/>
    <n v="95"/>
    <s v="Enkel"/>
    <s v="Simplex"/>
    <n v="100"/>
    <n v="100"/>
    <n v="63.725000000000001"/>
    <n v="63.725000000000001"/>
    <n v="3.9209999999999998"/>
    <n v="3.9209999999999998"/>
    <n v="105600"/>
    <n v="127.495322353029"/>
    <n v="115.16984549999999"/>
    <n v="7387.5265992282266"/>
  </r>
  <r>
    <x v="51"/>
    <s v="TROMS KRAFT NETT AS"/>
    <n v="2018"/>
    <n v="132"/>
    <s v="Tre"/>
    <n v="70"/>
    <s v="Enkel"/>
    <s v="Simplex"/>
    <n v="100"/>
    <n v="100"/>
    <n v="0.92"/>
    <n v="0.92"/>
    <n v="0.65600000000000003"/>
    <n v="0.65600000000000003"/>
    <n v="105500"/>
    <n v="124.66046268243799"/>
    <n v="112.70475020000001"/>
    <n v="111.53131757247932"/>
  </r>
  <r>
    <x v="51"/>
    <s v="TROMS KRAFT NETT AS"/>
    <n v="2018"/>
    <n v="132"/>
    <s v="Stål"/>
    <n v="150"/>
    <s v="Enkel"/>
    <s v="Simplex"/>
    <n v="100"/>
    <n v="100"/>
    <n v="1.105"/>
    <n v="1.105"/>
    <m/>
    <n v="0"/>
    <n v="105400"/>
    <n v="177.56845998583699"/>
    <n v="177.56845999999999"/>
    <n v="196.21314829999997"/>
  </r>
  <r>
    <x v="51"/>
    <s v="TROMS KRAFT NETT AS"/>
    <n v="2018"/>
    <n v="132"/>
    <s v="Tre"/>
    <n v="329"/>
    <s v="Enkel"/>
    <s v="Simplex"/>
    <n v="100"/>
    <n v="100"/>
    <n v="30.05"/>
    <n v="30.05"/>
    <m/>
    <n v="0"/>
    <n v="105400"/>
    <n v="125.649579250513"/>
    <n v="125.6495793"/>
    <n v="3775.769857965"/>
  </r>
  <r>
    <x v="51"/>
    <s v="TROMS KRAFT NETT AS"/>
    <n v="2018"/>
    <n v="132"/>
    <s v="Tre"/>
    <n v="243"/>
    <s v="Enkel"/>
    <s v="Simplex"/>
    <n v="100"/>
    <n v="100"/>
    <n v="24.344000000000001"/>
    <n v="24.344000000000001"/>
    <m/>
    <n v="0"/>
    <n v="101600"/>
    <n v="122.951047816032"/>
    <n v="122.9510478"/>
    <n v="2993.1203076432002"/>
  </r>
  <r>
    <x v="51"/>
    <s v="TROMS KRAFT NETT AS"/>
    <n v="2018"/>
    <n v="132"/>
    <s v="Tre"/>
    <n v="150"/>
    <s v="Enkel"/>
    <s v="Simplex"/>
    <n v="100"/>
    <n v="100"/>
    <n v="57.429000000000002"/>
    <n v="57.429000000000002"/>
    <m/>
    <n v="0"/>
    <n v="101000"/>
    <n v="120.331114384497"/>
    <n v="120.3311144"/>
    <n v="6910.4955688776008"/>
  </r>
  <r>
    <x v="51"/>
    <s v="TROMS KRAFT NETT AS"/>
    <n v="2018"/>
    <n v="132"/>
    <s v="Tre"/>
    <n v="95"/>
    <s v="Enkel"/>
    <s v="Simplex"/>
    <n v="100"/>
    <n v="100"/>
    <n v="0.22600000000000001"/>
    <n v="0.22600000000000001"/>
    <m/>
    <n v="0"/>
    <n v="100900"/>
    <n v="115.169845524373"/>
    <n v="115.16984549999999"/>
    <n v="26.028385083"/>
  </r>
  <r>
    <x v="51"/>
    <s v="TROMS KRAFT NETT AS"/>
    <n v="2018"/>
    <n v="66"/>
    <s v="Tre"/>
    <n v="150"/>
    <s v="Enkel"/>
    <s v="Simplex"/>
    <n v="100"/>
    <n v="100"/>
    <n v="21.001999999999999"/>
    <n v="21.001999999999999"/>
    <n v="1.288"/>
    <n v="1.288"/>
    <n v="100900"/>
    <n v="113.470978571808"/>
    <n v="102.7791118"/>
    <n v="2172.3380304256884"/>
  </r>
  <r>
    <x v="51"/>
    <s v="TROMS KRAFT NETT AS"/>
    <n v="2018"/>
    <n v="66"/>
    <s v="Tre"/>
    <n v="95"/>
    <s v="Enkel"/>
    <s v="Simplex"/>
    <n v="100"/>
    <n v="100"/>
    <n v="52.262999999999998"/>
    <n v="52.262999999999998"/>
    <n v="5.4960000000000004"/>
    <n v="5.4960000000000004"/>
    <n v="100800"/>
    <n v="108.76550906947701"/>
    <n v="98.687399189999994"/>
    <n v="5213.0888357645745"/>
  </r>
  <r>
    <x v="51"/>
    <s v="TROMS KRAFT NETT AS"/>
    <n v="2018"/>
    <n v="66"/>
    <s v="Tre"/>
    <n v="70"/>
    <s v="Enkel"/>
    <s v="Simplex"/>
    <n v="100"/>
    <n v="100"/>
    <n v="98.995000000000005"/>
    <n v="98.995000000000005"/>
    <n v="8.7409999999999997"/>
    <n v="8.7409999999999997"/>
    <n v="100600"/>
    <n v="106.447543797393"/>
    <n v="96.671777219999996"/>
    <n v="9655.4725615468924"/>
  </r>
  <r>
    <x v="51"/>
    <s v="TROMS KRAFT NETT AS"/>
    <n v="2018"/>
    <n v="66"/>
    <s v="Tre"/>
    <n v="150"/>
    <s v="Enkel"/>
    <s v="Simplex"/>
    <n v="100"/>
    <n v="100"/>
    <n v="19.251000000000001"/>
    <n v="19.251000000000001"/>
    <m/>
    <n v="0"/>
    <n v="100500"/>
    <n v="102.77911180157299"/>
    <n v="102.7791118"/>
    <n v="1978.6006812618"/>
  </r>
  <r>
    <x v="51"/>
    <s v="TROMS KRAFT NETT AS"/>
    <n v="2018"/>
    <n v="66"/>
    <s v="Tre"/>
    <n v="95"/>
    <s v="Enkel"/>
    <s v="Simplex"/>
    <n v="100"/>
    <n v="100"/>
    <n v="26.564"/>
    <n v="26.564"/>
    <m/>
    <n v="0"/>
    <n v="117000"/>
    <n v="98.687399190849803"/>
    <n v="98.687399189999994"/>
    <n v="2621.5320720831596"/>
  </r>
  <r>
    <x v="52"/>
    <s v="USTEKVEIKJA KRAFTVERK DA"/>
    <n v="2018"/>
    <n v="66"/>
    <s v="Tre"/>
    <n v="95"/>
    <s v="Enkel"/>
    <s v="Duplex"/>
    <n v="100"/>
    <n v="0"/>
    <n v="9.1"/>
    <n v="4.55"/>
    <m/>
    <n v="0"/>
    <n v="116900"/>
    <n v="118.843618948105"/>
    <n v="118.8436189"/>
    <n v="540.73846599499996"/>
  </r>
  <r>
    <x v="53"/>
    <s v="VARANGER KRAFTNETT AS"/>
    <n v="2018"/>
    <n v="132"/>
    <s v="Tre"/>
    <n v="243"/>
    <s v="Enkel"/>
    <s v="Simplex"/>
    <n v="100"/>
    <n v="100"/>
    <n v="11"/>
    <n v="11"/>
    <n v="11"/>
    <n v="11"/>
    <n v="116800"/>
    <n v="136.44370498843699"/>
    <n v="122.9510478"/>
    <n v="1500.8807548728068"/>
  </r>
  <r>
    <x v="53"/>
    <s v="VARANGER KRAFTNETT AS"/>
    <n v="2018"/>
    <n v="132"/>
    <s v="Tre"/>
    <n v="150"/>
    <s v="Enkel"/>
    <s v="Simplex"/>
    <n v="100"/>
    <n v="100"/>
    <n v="50.45"/>
    <n v="50.45"/>
    <n v="2.4500000000000002"/>
    <n v="2.4500000000000002"/>
    <n v="116700"/>
    <n v="133.43078154217099"/>
    <n v="120.3311144"/>
    <n v="6102.7989059783195"/>
  </r>
  <r>
    <x v="53"/>
    <s v="VARANGER KRAFTNETT AS"/>
    <n v="2018"/>
    <n v="132"/>
    <s v="Tre"/>
    <n v="120"/>
    <s v="Enkel"/>
    <s v="Simplex"/>
    <n v="100"/>
    <n v="100"/>
    <n v="22.5"/>
    <n v="22.5"/>
    <n v="22.5"/>
    <n v="22.5"/>
    <n v="110400"/>
    <n v="130.41785809590601"/>
    <n v="117.711181"/>
    <n v="2934.4018071578853"/>
  </r>
  <r>
    <x v="53"/>
    <s v="VARANGER KRAFTNETT AS"/>
    <n v="2018"/>
    <n v="132"/>
    <s v="Tre"/>
    <n v="95"/>
    <s v="Enkel"/>
    <s v="Simplex"/>
    <n v="100"/>
    <n v="100"/>
    <n v="129.65"/>
    <n v="129.65"/>
    <n v="4.8499999999999996"/>
    <n v="4.8499999999999996"/>
    <n v="105500"/>
    <n v="127.495322353029"/>
    <n v="115.16984549999999"/>
    <n v="14991.549031812192"/>
  </r>
  <r>
    <x v="53"/>
    <s v="VARANGER KRAFTNETT AS"/>
    <n v="2018"/>
    <n v="132"/>
    <s v="Tre"/>
    <n v="120"/>
    <s v="Enkel"/>
    <s v="Simplex"/>
    <n v="100"/>
    <n v="100"/>
    <n v="0.33"/>
    <n v="0.33"/>
    <m/>
    <n v="0"/>
    <n v="100700"/>
    <n v="117.711180952962"/>
    <n v="117.711181"/>
    <n v="38.844689729999999"/>
  </r>
  <r>
    <x v="53"/>
    <s v="VARANGER KRAFTNETT AS"/>
    <n v="2018"/>
    <n v="66"/>
    <s v="Tre"/>
    <n v="95"/>
    <s v="Enkel"/>
    <s v="Simplex"/>
    <n v="100"/>
    <n v="100"/>
    <n v="76.5"/>
    <n v="76.5"/>
    <n v="4.0599999999999996"/>
    <n v="4.0599999999999996"/>
    <n v="100600"/>
    <n v="108.76550906947701"/>
    <n v="98.687399189999994"/>
    <n v="7590.5031641456762"/>
  </r>
  <r>
    <x v="53"/>
    <s v="VARANGER KRAFTNETT AS"/>
    <n v="2018"/>
    <n v="66"/>
    <s v="Tre"/>
    <n v="95"/>
    <s v="Enkel"/>
    <s v="Simplex"/>
    <n v="100"/>
    <n v="100"/>
    <n v="50"/>
    <n v="50"/>
    <m/>
    <n v="0"/>
    <n v="105400"/>
    <n v="98.687399190849803"/>
    <n v="98.687399189999994"/>
    <n v="4934.3699594999998"/>
  </r>
  <r>
    <x v="53"/>
    <s v="VARANGER KRAFTNETT AS"/>
    <n v="2018"/>
    <n v="66"/>
    <s v="Tre"/>
    <n v="70"/>
    <s v="Enkel"/>
    <s v="Simplex"/>
    <n v="100"/>
    <n v="100"/>
    <n v="19.2"/>
    <n v="19.2"/>
    <m/>
    <n v="0"/>
    <n v="100700"/>
    <n v="96.671777215124294"/>
    <n v="96.671777219999996"/>
    <n v="1856.0981226239999"/>
  </r>
  <r>
    <x v="54"/>
    <s v="VESTERÅLSKRAFT NETT AS"/>
    <n v="2018"/>
    <n v="66"/>
    <s v="Tre"/>
    <n v="70"/>
    <s v="Enkel"/>
    <s v="Simplex"/>
    <n v="100"/>
    <n v="100"/>
    <n v="5.6"/>
    <n v="5.6"/>
    <n v="0.9"/>
    <n v="0.9"/>
    <n v="100600"/>
    <n v="106.447543797393"/>
    <n v="96.671777219999996"/>
    <n v="550.16014235165358"/>
  </r>
  <r>
    <x v="54"/>
    <s v="VESTERÅLSKRAFT NETT AS"/>
    <n v="2018"/>
    <n v="66"/>
    <s v="Tre"/>
    <n v="95"/>
    <s v="Enkel"/>
    <s v="Simplex"/>
    <n v="100"/>
    <n v="100"/>
    <n v="42.2"/>
    <n v="42.2"/>
    <n v="1.95"/>
    <n v="1.95"/>
    <n v="107900"/>
    <n v="98.687399190849803"/>
    <n v="98.687399189999994"/>
    <n v="4164.608245819657"/>
  </r>
  <r>
    <x v="54"/>
    <s v="VESTERÅLSKRAFT NETT AS"/>
    <n v="2018"/>
    <n v="66"/>
    <s v="Tre"/>
    <n v="70"/>
    <s v="Enkel"/>
    <s v="Simplex"/>
    <n v="100"/>
    <n v="100"/>
    <n v="53.5"/>
    <n v="53.5"/>
    <n v="3.8"/>
    <n v="3.8"/>
    <n v="105600"/>
    <n v="96.671777215124294"/>
    <n v="96.671777219999996"/>
    <n v="5171.9400812514723"/>
  </r>
  <r>
    <x v="55"/>
    <s v="VEST-TELEMARK KRAFTLAG AS"/>
    <n v="2018"/>
    <n v="66"/>
    <s v="Tre"/>
    <n v="95"/>
    <s v="Dobbel"/>
    <s v="Simplex"/>
    <n v="100"/>
    <n v="100"/>
    <n v="0.85"/>
    <n v="0.85"/>
    <n v="0.5"/>
    <n v="0.5"/>
    <n v="105500"/>
    <n v="133.78109878627501"/>
    <n v="123.70298889999999"/>
    <n v="110.1865955081375"/>
  </r>
  <r>
    <x v="55"/>
    <s v="VEST-TELEMARK KRAFTLAG AS"/>
    <n v="2018"/>
    <n v="66"/>
    <s v="Tre"/>
    <n v="120"/>
    <s v="Enkel"/>
    <s v="Simplex"/>
    <n v="100"/>
    <n v="100"/>
    <n v="72.680000000000007"/>
    <n v="72.680000000000007"/>
    <n v="18.399999999999999"/>
    <n v="18.399999999999999"/>
    <n v="105400"/>
    <n v="111.083474341562"/>
    <n v="100.70302119999999"/>
    <n v="7510.095918620741"/>
  </r>
  <r>
    <x v="55"/>
    <s v="VEST-TELEMARK KRAFTLAG AS"/>
    <n v="2018"/>
    <n v="66"/>
    <s v="Tre"/>
    <n v="95"/>
    <s v="Enkel"/>
    <s v="Simplex"/>
    <n v="50"/>
    <n v="50"/>
    <n v="14"/>
    <n v="7"/>
    <n v="1"/>
    <n v="0.5"/>
    <n v="101600"/>
    <n v="108.76550906947701"/>
    <n v="98.687399189999994"/>
    <n v="695.85084926973843"/>
  </r>
  <r>
    <x v="55"/>
    <s v="VEST-TELEMARK KRAFTLAG AS"/>
    <n v="2018"/>
    <n v="66"/>
    <s v="Tre"/>
    <n v="70"/>
    <s v="Enkel"/>
    <s v="Simplex"/>
    <n v="100"/>
    <n v="100"/>
    <n v="4.47"/>
    <n v="4.47"/>
    <n v="1"/>
    <n v="1"/>
    <n v="101000"/>
    <n v="106.447543797393"/>
    <n v="96.671777219999996"/>
    <n v="441.89861075079295"/>
  </r>
  <r>
    <x v="55"/>
    <s v="VEST-TELEMARK KRAFTLAG AS"/>
    <n v="2018"/>
    <n v="66"/>
    <s v="Stål"/>
    <n v="243"/>
    <s v="Enkel"/>
    <s v="Simplex"/>
    <n v="100"/>
    <n v="100"/>
    <n v="3.25"/>
    <n v="3.25"/>
    <m/>
    <n v="0"/>
    <n v="117000"/>
    <n v="158.516829522313"/>
    <n v="158.5168295"/>
    <n v="515.17969587499999"/>
  </r>
  <r>
    <x v="55"/>
    <s v="VEST-TELEMARK KRAFTLAG AS"/>
    <n v="2018"/>
    <n v="66"/>
    <s v="Tre"/>
    <n v="243"/>
    <s v="Enkel"/>
    <s v="Simplex"/>
    <n v="100"/>
    <n v="100"/>
    <n v="1.19"/>
    <n v="1.19"/>
    <m/>
    <n v="0"/>
    <n v="116800"/>
    <n v="104.91748515562"/>
    <n v="104.9174852"/>
    <n v="124.851807388"/>
  </r>
  <r>
    <x v="56"/>
    <s v="VOSS ENERGI NETT AS"/>
    <n v="2018"/>
    <n v="132"/>
    <s v="Tre"/>
    <n v="243"/>
    <s v="Enkel"/>
    <s v="Simplex"/>
    <n v="100"/>
    <n v="100"/>
    <n v="0.8"/>
    <n v="0.8"/>
    <n v="0.8"/>
    <n v="0.8"/>
    <n v="109700"/>
    <n v="136.44370498843699"/>
    <n v="122.9510478"/>
    <n v="109.15496399074959"/>
  </r>
  <r>
    <x v="56"/>
    <s v="VOSS ENERGI NETT AS"/>
    <n v="2018"/>
    <n v="132"/>
    <s v="Tre"/>
    <n v="120"/>
    <s v="Enkel"/>
    <s v="Simplex"/>
    <n v="100"/>
    <n v="100"/>
    <n v="11.3"/>
    <n v="11.3"/>
    <n v="11.3"/>
    <n v="11.3"/>
    <n v="109600"/>
    <n v="130.41785809590601"/>
    <n v="117.711181"/>
    <n v="1473.721796483738"/>
  </r>
  <r>
    <x v="56"/>
    <s v="VOSS ENERGI NETT AS"/>
    <n v="2018"/>
    <n v="66"/>
    <s v="Stål"/>
    <n v="95"/>
    <s v="Dobbel"/>
    <s v="Simplex"/>
    <n v="100"/>
    <n v="100"/>
    <n v="11.1"/>
    <n v="11.1"/>
    <n v="11.1"/>
    <n v="11.1"/>
    <n v="105400"/>
    <n v="207.916656935784"/>
    <n v="190.27499119999999"/>
    <n v="2307.8748919872023"/>
  </r>
  <r>
    <x v="56"/>
    <s v="VOSS ENERGI NETT AS"/>
    <n v="2018"/>
    <n v="66"/>
    <s v="Stål"/>
    <n v="70"/>
    <s v="Dobbel"/>
    <s v="Simplex"/>
    <n v="100"/>
    <n v="100"/>
    <n v="12.6"/>
    <n v="12.6"/>
    <n v="12.6"/>
    <n v="12.6"/>
    <n v="105500"/>
    <n v="202.62415722771101"/>
    <n v="185.5117415"/>
    <n v="2553.0643810691586"/>
  </r>
  <r>
    <x v="56"/>
    <s v="VOSS ENERGI NETT AS"/>
    <n v="2018"/>
    <n v="66"/>
    <s v="Stål"/>
    <n v="70"/>
    <s v="Enkel"/>
    <s v="Simplex"/>
    <n v="100"/>
    <n v="100"/>
    <n v="1.1000000000000001"/>
    <n v="1.1000000000000001"/>
    <n v="1.1000000000000001"/>
    <n v="1.1000000000000001"/>
    <n v="100700"/>
    <n v="161.195187207912"/>
    <n v="144.08277150000001"/>
    <n v="177.31470592870321"/>
  </r>
  <r>
    <x v="57"/>
    <s v="YMBER AS"/>
    <n v="2018"/>
    <n v="66"/>
    <s v="Tre"/>
    <n v="95"/>
    <s v="Enkel"/>
    <s v="Simplex"/>
    <n v="100"/>
    <n v="100"/>
    <n v="21"/>
    <n v="21"/>
    <n v="2"/>
    <n v="2"/>
    <n v="100600"/>
    <n v="108.76550906947701"/>
    <n v="98.687399189999994"/>
    <n v="2092.5916027489538"/>
  </r>
  <r>
    <x v="57"/>
    <s v="YMBER AS"/>
    <n v="2018"/>
    <n v="66"/>
    <s v="Tre"/>
    <n v="95"/>
    <s v="Enkel"/>
    <s v="Simplex"/>
    <n v="100"/>
    <n v="100"/>
    <n v="116.76"/>
    <n v="116.76"/>
    <n v="2"/>
    <n v="2"/>
    <m/>
    <n v="98.687399190849803"/>
    <n v="98.687399189999994"/>
    <n v="11522.740729426099"/>
  </r>
  <r>
    <x v="57"/>
    <s v="YMBER AS"/>
    <n v="2018"/>
    <n v="66"/>
    <s v="Tre"/>
    <n v="70"/>
    <s v="Enkel"/>
    <s v="Simplex"/>
    <n v="100"/>
    <n v="100"/>
    <n v="158.24"/>
    <n v="158.24"/>
    <n v="2"/>
    <n v="2"/>
    <m/>
    <n v="96.671777215124294"/>
    <n v="96.671777219999996"/>
    <n v="15297.3420272830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3">
  <r>
    <x v="0"/>
    <s v="AGDER ENERGI NETT AS"/>
    <n v="2018"/>
    <n v="132"/>
    <s v="Akland"/>
    <s v="Holt"/>
    <n v="1305"/>
    <b v="0"/>
    <n v="2"/>
    <n v="42.4"/>
    <n v="58.594499999999996"/>
    <n v="0"/>
    <n v="100.99449999999999"/>
  </r>
  <r>
    <x v="0"/>
    <s v="AGDER ENERGI NETT AS"/>
    <n v="2018"/>
    <n v="132"/>
    <s v="Avg Leivoll"/>
    <s v="Leivoll"/>
    <n v="459"/>
    <b v="0"/>
    <n v="1"/>
    <n v="21.2"/>
    <n v="20.609100000000002"/>
    <n v="0"/>
    <n v="41.809100000000001"/>
  </r>
  <r>
    <x v="0"/>
    <s v="AGDER ENERGI NETT AS"/>
    <n v="2018"/>
    <n v="132"/>
    <s v="Bjelland"/>
    <s v="Kristiansand"/>
    <n v="388"/>
    <b v="0"/>
    <n v="1"/>
    <n v="21.2"/>
    <n v="17.421199999999999"/>
    <n v="0"/>
    <n v="38.621200000000002"/>
  </r>
  <r>
    <x v="0"/>
    <s v="AGDER ENERGI NETT AS"/>
    <n v="2018"/>
    <n v="66"/>
    <s v="Finså"/>
    <s v="Avgr. Konstali"/>
    <n v="725"/>
    <b v="0"/>
    <n v="1"/>
    <n v="21.2"/>
    <n v="32.552499999999995"/>
    <n v="0"/>
    <n v="53.752499999999998"/>
  </r>
  <r>
    <x v="0"/>
    <s v="AGDER ENERGI NETT AS"/>
    <n v="2018"/>
    <n v="132"/>
    <s v="Havik"/>
    <s v="Vanse"/>
    <n v="1836"/>
    <b v="0"/>
    <n v="2"/>
    <n v="42.4"/>
    <n v="82.436400000000006"/>
    <n v="0"/>
    <n v="124.8364"/>
  </r>
  <r>
    <x v="0"/>
    <s v="AGDER ENERGI NETT AS"/>
    <n v="2018"/>
    <n v="132"/>
    <s v="Lyngdal"/>
    <s v="Vallemoen"/>
    <n v="300"/>
    <b v="0"/>
    <n v="1"/>
    <n v="21.2"/>
    <n v="13.469999999999999"/>
    <n v="0"/>
    <n v="34.67"/>
  </r>
  <r>
    <x v="0"/>
    <s v="AGDER ENERGI NETT AS"/>
    <n v="2018"/>
    <n v="132"/>
    <s v="Senumstad"/>
    <s v="Fjære"/>
    <n v="510"/>
    <b v="0"/>
    <n v="1"/>
    <n v="21.2"/>
    <n v="22.899000000000001"/>
    <n v="0"/>
    <n v="44.099000000000004"/>
  </r>
  <r>
    <x v="0"/>
    <s v="AGDER ENERGI NETT AS"/>
    <n v="2018"/>
    <n v="132"/>
    <s v="Vallemoen"/>
    <s v="Ramslandsvågen"/>
    <n v="717"/>
    <b v="0"/>
    <n v="1"/>
    <n v="21.2"/>
    <n v="32.193300000000001"/>
    <n v="0"/>
    <n v="53.393299999999996"/>
  </r>
  <r>
    <x v="0"/>
    <s v="AGDER ENERGI NETT AS"/>
    <n v="2018"/>
    <n v="132"/>
    <s v="Øye"/>
    <s v="Lista Vindpark"/>
    <n v="812"/>
    <b v="0"/>
    <n v="2"/>
    <n v="42.4"/>
    <n v="36.458800000000004"/>
    <n v="0"/>
    <n v="78.858800000000002"/>
  </r>
  <r>
    <x v="0"/>
    <s v="AGDER ENERGI NETT AS"/>
    <n v="2018"/>
    <n v="132"/>
    <s v="Øye"/>
    <s v="Lyngdal"/>
    <n v="1000"/>
    <b v="0"/>
    <n v="2"/>
    <n v="42.4"/>
    <n v="44.9"/>
    <n v="0"/>
    <n v="87.3"/>
  </r>
  <r>
    <x v="1"/>
    <s v="AS EIDEFOSS"/>
    <n v="2018"/>
    <n v="66"/>
    <s v="Vågåmo"/>
    <s v="Dombås II"/>
    <n v="523"/>
    <b v="0"/>
    <n v="1"/>
    <n v="21.2"/>
    <n v="23.482700000000001"/>
    <n v="0"/>
    <n v="44.682699999999997"/>
  </r>
  <r>
    <x v="2"/>
    <s v="BKK NETT AS"/>
    <n v="2018"/>
    <n v="300"/>
    <s v="Arna 1"/>
    <s v="Dale"/>
    <n v="1472"/>
    <b v="1"/>
    <n v="1"/>
    <n v="21.2"/>
    <n v="66.092799999999997"/>
    <n v="123.1"/>
    <n v="210.39279999999999"/>
  </r>
  <r>
    <x v="2"/>
    <s v="BKK NETT AS"/>
    <n v="2018"/>
    <n v="300"/>
    <s v="Arna 2"/>
    <s v="Dale"/>
    <n v="4484"/>
    <b v="1"/>
    <n v="3"/>
    <n v="63.599999999999994"/>
    <n v="201.33159999999998"/>
    <n v="369.29999999999995"/>
    <n v="634.23159999999996"/>
  </r>
  <r>
    <x v="2"/>
    <s v="BKK NETT AS"/>
    <n v="2018"/>
    <n v="132"/>
    <s v="askøy 1"/>
    <s v="jordal"/>
    <n v="689"/>
    <b v="0"/>
    <n v="1"/>
    <n v="21.2"/>
    <n v="30.936099999999996"/>
    <n v="0"/>
    <n v="52.136099999999999"/>
  </r>
  <r>
    <x v="2"/>
    <s v="BKK NETT AS"/>
    <n v="2018"/>
    <n v="300"/>
    <s v="Dale"/>
    <s v="Evanger"/>
    <n v="5020"/>
    <b v="1"/>
    <n v="5"/>
    <n v="106"/>
    <n v="225.39799999999997"/>
    <n v="615.5"/>
    <n v="946.89799999999991"/>
  </r>
  <r>
    <x v="2"/>
    <s v="BKK NETT AS"/>
    <n v="2018"/>
    <n v="132"/>
    <s v="Dale"/>
    <s v="myster"/>
    <n v="2886"/>
    <b v="1"/>
    <n v="3"/>
    <n v="63.599999999999994"/>
    <n v="129.5814"/>
    <n v="369.29999999999995"/>
    <n v="562.48139999999989"/>
  </r>
  <r>
    <x v="2"/>
    <s v="BKK NETT AS"/>
    <n v="2018"/>
    <n v="132"/>
    <s v="Dale"/>
    <s v="ravneberget"/>
    <n v="2689"/>
    <b v="1"/>
    <n v="2"/>
    <n v="42.4"/>
    <n v="120.73609999999999"/>
    <n v="246.2"/>
    <n v="409.33609999999999"/>
  </r>
  <r>
    <x v="2"/>
    <s v="BKK NETT AS"/>
    <n v="2018"/>
    <n v="300"/>
    <s v="Evanger"/>
    <s v="Modalen"/>
    <n v="1963"/>
    <b v="0"/>
    <n v="2"/>
    <n v="42.4"/>
    <n v="88.1387"/>
    <n v="0"/>
    <n v="130.53870000000001"/>
  </r>
  <r>
    <x v="2"/>
    <s v="BKK NETT AS"/>
    <n v="2018"/>
    <n v="300"/>
    <s v="Evanger"/>
    <s v="Samnanger"/>
    <n v="3291"/>
    <b v="0"/>
    <n v="6"/>
    <n v="127.19999999999999"/>
    <n v="147.76589999999999"/>
    <n v="0"/>
    <n v="274.96589999999998"/>
  </r>
  <r>
    <x v="2"/>
    <s v="BKK NETT AS"/>
    <n v="2018"/>
    <n v="300"/>
    <s v="Fana"/>
    <s v="Litlesotra"/>
    <n v="1860"/>
    <b v="1"/>
    <n v="2"/>
    <n v="42.4"/>
    <n v="83.513999999999996"/>
    <n v="246.2"/>
    <n v="372.11399999999998"/>
  </r>
  <r>
    <x v="2"/>
    <s v="BKK NETT AS"/>
    <n v="2018"/>
    <n v="300"/>
    <s v="Fana"/>
    <s v="Samnanger"/>
    <n v="5720"/>
    <b v="1"/>
    <n v="1"/>
    <n v="21.2"/>
    <n v="256.82799999999997"/>
    <n v="123.1"/>
    <n v="401.12799999999993"/>
  </r>
  <r>
    <x v="2"/>
    <s v="BKK NETT AS"/>
    <n v="2018"/>
    <n v="132"/>
    <s v="frøyset 1"/>
    <s v="mongstad"/>
    <n v="1298"/>
    <b v="0"/>
    <n v="2"/>
    <n v="42.4"/>
    <n v="58.280200000000001"/>
    <n v="0"/>
    <n v="100.6802"/>
  </r>
  <r>
    <x v="2"/>
    <s v="BKK NETT AS"/>
    <n v="2018"/>
    <n v="66"/>
    <s v="granvin"/>
    <s v="bu"/>
    <n v="1939"/>
    <b v="1"/>
    <n v="1"/>
    <n v="21.2"/>
    <n v="87.061099999999996"/>
    <n v="123.1"/>
    <n v="231.36109999999999"/>
  </r>
  <r>
    <x v="2"/>
    <s v="BKK NETT AS"/>
    <n v="2018"/>
    <n v="132"/>
    <s v="kartveit"/>
    <s v="meland"/>
    <n v="550"/>
    <b v="0"/>
    <n v="1"/>
    <n v="21.2"/>
    <n v="24.695"/>
    <n v="0"/>
    <n v="45.894999999999996"/>
  </r>
  <r>
    <x v="2"/>
    <s v="BKK NETT AS"/>
    <n v="2018"/>
    <n v="132"/>
    <s v="kartveit"/>
    <s v="merkesvik"/>
    <n v="497"/>
    <b v="0"/>
    <n v="1"/>
    <n v="21.2"/>
    <n v="22.315300000000001"/>
    <n v="0"/>
    <n v="43.515299999999996"/>
  </r>
  <r>
    <x v="2"/>
    <s v="BKK NETT AS"/>
    <n v="2018"/>
    <n v="300"/>
    <s v="kollsnes"/>
    <s v="Litlesotra"/>
    <n v="995"/>
    <b v="0"/>
    <n v="1"/>
    <n v="21.2"/>
    <n v="44.6755"/>
    <n v="0"/>
    <n v="65.875500000000002"/>
  </r>
  <r>
    <x v="2"/>
    <s v="BKK NETT AS"/>
    <n v="2018"/>
    <n v="132"/>
    <s v="matre"/>
    <s v="myster"/>
    <n v="1405"/>
    <b v="0"/>
    <n v="1"/>
    <n v="21.2"/>
    <n v="63.084499999999998"/>
    <n v="0"/>
    <n v="84.284499999999994"/>
  </r>
  <r>
    <x v="2"/>
    <s v="BKK NETT AS"/>
    <n v="2018"/>
    <n v="132"/>
    <s v="matre"/>
    <s v="Osterøy"/>
    <n v="4481"/>
    <b v="1"/>
    <n v="6"/>
    <n v="127.19999999999999"/>
    <n v="201.1969"/>
    <n v="738.59999999999991"/>
    <n v="1066.9968999999999"/>
  </r>
  <r>
    <x v="2"/>
    <s v="BKK NETT AS"/>
    <n v="2018"/>
    <n v="132"/>
    <s v="meland"/>
    <s v="seim"/>
    <n v="784"/>
    <b v="0"/>
    <n v="1"/>
    <n v="21.2"/>
    <n v="35.201599999999999"/>
    <n v="0"/>
    <n v="56.401600000000002"/>
  </r>
  <r>
    <x v="2"/>
    <s v="BKK NETT AS"/>
    <n v="2018"/>
    <n v="132"/>
    <s v="Osterøy"/>
    <s v="jordal"/>
    <n v="2160"/>
    <b v="1"/>
    <n v="1"/>
    <n v="21.2"/>
    <n v="96.984000000000009"/>
    <n v="123.1"/>
    <n v="241.28399999999999"/>
  </r>
  <r>
    <x v="2"/>
    <s v="BKK NETT AS"/>
    <n v="2018"/>
    <n v="132"/>
    <s v="Øystese"/>
    <s v="Ålvik"/>
    <n v="656"/>
    <b v="1"/>
    <n v="1"/>
    <n v="21.2"/>
    <n v="29.4544"/>
    <n v="123.1"/>
    <n v="173.75439999999998"/>
  </r>
  <r>
    <x v="2"/>
    <s v="BKK NETT AS"/>
    <n v="2018"/>
    <n v="132"/>
    <s v="Norheimsund"/>
    <s v="Samnanger"/>
    <n v="0"/>
    <b v="0"/>
    <n v="0"/>
    <n v="0"/>
    <n v="0"/>
    <n v="0"/>
    <n v="0"/>
  </r>
  <r>
    <x v="3"/>
    <s v="EIDSIVA NETT AS"/>
    <n v="2018"/>
    <n v="132"/>
    <s v="Åbjøra"/>
    <s v="Tonsåsen"/>
    <n v="518"/>
    <b v="0"/>
    <n v="1"/>
    <n v="21.2"/>
    <n v="23.258199999999999"/>
    <n v="0"/>
    <n v="44.458199999999998"/>
  </r>
  <r>
    <x v="4"/>
    <s v="ELVIA AS"/>
    <n v="2018"/>
    <n v="66"/>
    <s v="Kikut-Lystad"/>
    <s v="Kikut-Lystad"/>
    <n v="558"/>
    <b v="1"/>
    <m/>
    <n v="0"/>
    <n v="25.054200000000002"/>
    <n v="0"/>
    <n v="25.054200000000002"/>
  </r>
  <r>
    <x v="4"/>
    <s v="ELVIA AS"/>
    <n v="2018"/>
    <n v="66"/>
    <s v="Follo - Nystuen"/>
    <s v="Follo - Nystuen"/>
    <n v="436"/>
    <b v="1"/>
    <m/>
    <n v="0"/>
    <n v="19.5764"/>
    <n v="0"/>
    <n v="19.5764"/>
  </r>
  <r>
    <x v="5"/>
    <s v="HAMMERFEST ENERGI NETT AS"/>
    <n v="2018"/>
    <n v="132"/>
    <s v="kvaløya"/>
    <s v="fastlandet"/>
    <n v="1247"/>
    <b v="0"/>
    <n v="1"/>
    <n v="21.2"/>
    <n v="55.990300000000005"/>
    <n v="0"/>
    <n v="77.190300000000008"/>
  </r>
  <r>
    <x v="5"/>
    <s v="HAMMERFEST ENERGI NETT AS"/>
    <n v="2018"/>
    <n v="66"/>
    <s v="porsa"/>
    <s v="sandøybotn"/>
    <n v="1260"/>
    <b v="0"/>
    <n v="1"/>
    <n v="21.2"/>
    <n v="56.573999999999998"/>
    <n v="0"/>
    <n v="77.774000000000001"/>
  </r>
  <r>
    <x v="5"/>
    <s v="HAMMERFEST ENERGI NETT AS"/>
    <n v="2018"/>
    <n v="132"/>
    <s v="skaidi trafostasjon"/>
    <s v="Hyggevatn trafo"/>
    <n v="1250"/>
    <b v="0"/>
    <n v="1"/>
    <n v="21.2"/>
    <n v="56.125"/>
    <n v="0"/>
    <n v="77.325000000000003"/>
  </r>
  <r>
    <x v="6"/>
    <s v="HAUGALAND KRAFT NETT AS"/>
    <n v="2018"/>
    <n v="66"/>
    <s v="Langeland"/>
    <s v="Stussvik"/>
    <n v="700"/>
    <b v="0"/>
    <n v="1"/>
    <n v="21.2"/>
    <n v="31.429999999999996"/>
    <n v="0"/>
    <n v="52.629999999999995"/>
  </r>
  <r>
    <x v="6"/>
    <s v="HAUGALAND KRAFT NETT AS"/>
    <n v="2018"/>
    <n v="300"/>
    <s v="HÅVIK"/>
    <s v="SPANNE"/>
    <n v="1000"/>
    <b v="0"/>
    <n v="1"/>
    <n v="21.2"/>
    <n v="44.9"/>
    <n v="0"/>
    <n v="66.099999999999994"/>
  </r>
  <r>
    <x v="6"/>
    <s v="HAUGALAND KRAFT NETT AS"/>
    <n v="2018"/>
    <n v="66"/>
    <s v="Vikedal"/>
    <s v="Åmsosen"/>
    <n v="3090"/>
    <b v="0"/>
    <n v="1"/>
    <n v="21.2"/>
    <n v="138.74099999999999"/>
    <n v="0"/>
    <n v="159.94099999999997"/>
  </r>
  <r>
    <x v="6"/>
    <s v="HAUGALAND KRAFT NETT AS"/>
    <n v="2018"/>
    <n v="66"/>
    <s v="Blåfalli Vik"/>
    <s v="Litledalen"/>
    <n v="2322"/>
    <b v="0"/>
    <n v="1"/>
    <n v="21.2"/>
    <n v="104.2578"/>
    <n v="0"/>
    <n v="125.45780000000001"/>
  </r>
  <r>
    <x v="6"/>
    <s v="HAUGALAND KRAFT NETT AS"/>
    <n v="2018"/>
    <n v="300"/>
    <s v="Husnes"/>
    <s v="Stord"/>
    <n v="2637"/>
    <b v="0"/>
    <n v="1"/>
    <n v="21.2"/>
    <n v="118.40129999999999"/>
    <n v="0"/>
    <n v="139.60129999999998"/>
  </r>
  <r>
    <x v="6"/>
    <s v="HAUGALAND KRAFT NETT AS"/>
    <n v="2018"/>
    <n v="300"/>
    <s v="Spanne"/>
    <s v="Håvik"/>
    <n v="1407"/>
    <b v="1"/>
    <n v="1"/>
    <n v="21.2"/>
    <n v="63.174300000000002"/>
    <n v="123.1"/>
    <n v="207.4743"/>
  </r>
  <r>
    <x v="7"/>
    <s v="HELGELAND KRAFT NETT AS"/>
    <n v="2018"/>
    <n v="132"/>
    <s v="132-Alsten"/>
    <s v="Leirosen"/>
    <n v="590"/>
    <b v="1"/>
    <n v="1"/>
    <n v="21.2"/>
    <n v="26.490999999999996"/>
    <n v="123.1"/>
    <n v="170.791"/>
  </r>
  <r>
    <x v="7"/>
    <s v="HELGELAND KRAFT NETT AS"/>
    <n v="2018"/>
    <n v="132"/>
    <s v="132-Grytåga-l"/>
    <s v="Tilrem"/>
    <n v="700"/>
    <b v="0"/>
    <n v="1"/>
    <n v="21.2"/>
    <n v="31.429999999999996"/>
    <n v="0"/>
    <n v="52.629999999999995"/>
  </r>
  <r>
    <x v="7"/>
    <s v="HELGELAND KRAFT NETT AS"/>
    <n v="2018"/>
    <n v="132"/>
    <s v="132-Kolsvik"/>
    <s v="Lande"/>
    <n v="2900"/>
    <b v="0"/>
    <n v="1"/>
    <n v="21.2"/>
    <n v="130.20999999999998"/>
    <n v="0"/>
    <n v="151.40999999999997"/>
  </r>
  <r>
    <x v="8"/>
    <s v="HERØYA NETT AS"/>
    <n v="2018"/>
    <n v="132"/>
    <s v="Knardalstrand Koblingsstasjon"/>
    <s v="Herøya Fo2"/>
    <n v="1200"/>
    <b v="1"/>
    <n v="1"/>
    <n v="21.2"/>
    <n v="53.879999999999995"/>
    <n v="123.1"/>
    <n v="198.18"/>
  </r>
  <r>
    <x v="8"/>
    <s v="HERØYA NETT AS"/>
    <n v="2018"/>
    <n v="132"/>
    <s v="Knardalstrand Koblingsstasjon"/>
    <s v="Herøya Fo2"/>
    <n v="1000"/>
    <b v="1"/>
    <n v="1"/>
    <n v="21.2"/>
    <n v="44.9"/>
    <n v="123.1"/>
    <n v="189.2"/>
  </r>
  <r>
    <x v="9"/>
    <s v="LYSE ELNETT AS"/>
    <m/>
    <n v="132"/>
    <s v="B2"/>
    <s v="Tronsholen"/>
    <n v="1164"/>
    <b v="0"/>
    <n v="1"/>
    <n v="21.2"/>
    <n v="52.263599999999997"/>
    <n v="0"/>
    <n v="73.4636"/>
  </r>
  <r>
    <x v="9"/>
    <s v="LYSE ELNETT AS"/>
    <m/>
    <n v="132"/>
    <s v="Forsand"/>
    <s v="B2"/>
    <n v="1040"/>
    <b v="0"/>
    <n v="1"/>
    <n v="21.2"/>
    <n v="46.695999999999998"/>
    <n v="0"/>
    <n v="67.896000000000001"/>
  </r>
  <r>
    <x v="9"/>
    <s v="LYSE ELNETT AS"/>
    <m/>
    <n v="132"/>
    <s v="Jøssang"/>
    <s v="Forsand"/>
    <n v="2120"/>
    <b v="0"/>
    <n v="1"/>
    <n v="21.2"/>
    <n v="95.188000000000002"/>
    <n v="0"/>
    <n v="116.38800000000001"/>
  </r>
  <r>
    <x v="9"/>
    <s v="LYSE ELNETT AS"/>
    <m/>
    <n v="132"/>
    <s v="Lysebotn"/>
    <s v="Tronsholen (2)"/>
    <n v="2233"/>
    <b v="0"/>
    <n v="1"/>
    <n v="21.2"/>
    <n v="100.2617"/>
    <n v="0"/>
    <n v="121.46170000000001"/>
  </r>
  <r>
    <x v="9"/>
    <s v="LYSE ELNETT AS"/>
    <m/>
    <n v="132"/>
    <s v="Helmikstøl"/>
    <s v="Tronsholen"/>
    <n v="4600"/>
    <b v="0"/>
    <n v="2"/>
    <n v="42.4"/>
    <n v="206.53999999999996"/>
    <n v="0"/>
    <n v="248.93999999999997"/>
  </r>
  <r>
    <x v="9"/>
    <s v="LYSE ELNETT AS"/>
    <m/>
    <n v="132"/>
    <s v="Forsand"/>
    <s v="Tronsholen"/>
    <n v="2160"/>
    <b v="0"/>
    <n v="1"/>
    <n v="21.2"/>
    <n v="96.984000000000009"/>
    <n v="0"/>
    <n v="118.18400000000001"/>
  </r>
  <r>
    <x v="9"/>
    <s v="LYSE ELNETT AS"/>
    <m/>
    <n v="132"/>
    <s v="Dalen"/>
    <s v="Lysebotn"/>
    <n v="850"/>
    <b v="0"/>
    <n v="2"/>
    <n v="42.4"/>
    <n v="38.164999999999999"/>
    <n v="0"/>
    <n v="80.564999999999998"/>
  </r>
  <r>
    <x v="9"/>
    <s v="LYSE ELNETT AS"/>
    <m/>
    <n v="132"/>
    <s v="Lysebotn"/>
    <s v="Tronsholen (1)"/>
    <n v="2359"/>
    <b v="0"/>
    <n v="1"/>
    <n v="21.2"/>
    <n v="105.9191"/>
    <n v="0"/>
    <n v="127.1191"/>
  </r>
  <r>
    <x v="9"/>
    <s v="LYSE ELNETT AS"/>
    <m/>
    <n v="132"/>
    <s v="Forsand"/>
    <s v="Jøssang"/>
    <n v="1070"/>
    <b v="0"/>
    <n v="1"/>
    <n v="21.2"/>
    <n v="48.042999999999999"/>
    <n v="0"/>
    <n v="69.242999999999995"/>
  </r>
  <r>
    <x v="9"/>
    <s v="LYSE ELNETT AS"/>
    <m/>
    <n v="132"/>
    <s v="Helmikstøl"/>
    <s v="Tronsholen"/>
    <n v="4540"/>
    <b v="0"/>
    <n v="2"/>
    <n v="42.4"/>
    <n v="203.846"/>
    <n v="0"/>
    <n v="246.24600000000001"/>
  </r>
  <r>
    <x v="9"/>
    <s v="LYSE ELNETT AS"/>
    <m/>
    <n v="66"/>
    <s v="Hjelmeland trafostasjon"/>
    <s v="C73"/>
    <n v="933"/>
    <b v="0"/>
    <n v="1"/>
    <n v="21.2"/>
    <n v="41.8917"/>
    <n v="0"/>
    <n v="63.091700000000003"/>
  </r>
  <r>
    <x v="9"/>
    <s v="LYSE ELNETT AS"/>
    <m/>
    <n v="66"/>
    <s v="Veland"/>
    <s v="A60"/>
    <n v="1510"/>
    <b v="0"/>
    <n v="1"/>
    <n v="21.2"/>
    <n v="67.798999999999992"/>
    <n v="0"/>
    <n v="88.998999999999995"/>
  </r>
  <r>
    <x v="10"/>
    <s v="MØRENETT AS"/>
    <n v="2018"/>
    <n v="66"/>
    <s v="Bjørke 1"/>
    <s v="Haugen 1"/>
    <n v="358"/>
    <b v="0"/>
    <n v="1"/>
    <n v="21.2"/>
    <n v="16.074199999999998"/>
    <n v="0"/>
    <n v="37.274199999999993"/>
  </r>
  <r>
    <x v="11"/>
    <s v="NORDKRAFT NETT AS"/>
    <n v="2018"/>
    <n v="132"/>
    <s v="Ballangen"/>
    <s v="Kjøpsvik"/>
    <n v="3000"/>
    <b v="0"/>
    <n v="2"/>
    <n v="42.4"/>
    <n v="134.69999999999999"/>
    <n v="0"/>
    <n v="177.1"/>
  </r>
  <r>
    <x v="12"/>
    <s v="NORDLANDSNETT AS"/>
    <n v="2018"/>
    <n v="132"/>
    <s v="Halsa (Fjordspenn)"/>
    <s v="Reppa"/>
    <n v="2692"/>
    <b v="1"/>
    <n v="1"/>
    <n v="21.2"/>
    <n v="120.8708"/>
    <n v="123.1"/>
    <n v="265.17079999999999"/>
  </r>
  <r>
    <x v="12"/>
    <s v="NORDLANDSNETT AS"/>
    <n v="2018"/>
    <n v="132"/>
    <s v="Glomfjord (Fjordspenn)"/>
    <s v="Enga"/>
    <n v="2782"/>
    <b v="0"/>
    <n v="1"/>
    <n v="21.2"/>
    <n v="124.9118"/>
    <n v="0"/>
    <n v="146.11179999999999"/>
  </r>
  <r>
    <x v="12"/>
    <s v="NORDLANDSNETT AS"/>
    <n v="2018"/>
    <n v="132"/>
    <s v="Hopen"/>
    <s v="Messiosen"/>
    <n v="473"/>
    <b v="0"/>
    <m/>
    <n v="0"/>
    <n v="21.237699999999997"/>
    <n v="0"/>
    <n v="21.237699999999997"/>
  </r>
  <r>
    <x v="12"/>
    <s v="NORDLANDSNETT AS"/>
    <n v="2018"/>
    <n v="132"/>
    <s v="Hopen"/>
    <s v="Tjønndal"/>
    <n v="503"/>
    <b v="0"/>
    <n v="1"/>
    <n v="21.2"/>
    <n v="22.584699999999998"/>
    <n v="0"/>
    <n v="43.784700000000001"/>
  </r>
  <r>
    <x v="12"/>
    <s v="NORDLANDSNETT AS"/>
    <n v="2018"/>
    <n v="132"/>
    <s v="Sulis"/>
    <s v="Sjønstå I"/>
    <n v="165"/>
    <b v="0"/>
    <n v="1"/>
    <n v="21.2"/>
    <n v="7.4085000000000001"/>
    <n v="0"/>
    <n v="28.608499999999999"/>
  </r>
  <r>
    <x v="12"/>
    <s v="NORDLANDSNETT AS"/>
    <n v="2018"/>
    <n v="132"/>
    <s v="Sjønstå (M1-22/M23-106)"/>
    <s v="Valljord"/>
    <n v="842"/>
    <b v="0"/>
    <n v="1"/>
    <n v="21.2"/>
    <n v="37.805799999999998"/>
    <n v="0"/>
    <n v="59.005799999999994"/>
  </r>
  <r>
    <x v="12"/>
    <s v="NORDLANDSNETT AS"/>
    <n v="2018"/>
    <n v="132"/>
    <s v="Sjønstå (M1-21)"/>
    <s v="Fauske"/>
    <n v="796"/>
    <b v="0"/>
    <n v="1"/>
    <n v="21.2"/>
    <n v="35.740400000000001"/>
    <n v="0"/>
    <n v="56.940399999999997"/>
  </r>
  <r>
    <x v="12"/>
    <s v="NORDLANDSNETT AS"/>
    <n v="2018"/>
    <n v="132"/>
    <s v="Fauske (Fjordspenn)"/>
    <s v="Rognan"/>
    <n v="1339"/>
    <b v="1"/>
    <n v="1"/>
    <n v="21.2"/>
    <n v="60.121099999999998"/>
    <n v="123.1"/>
    <n v="204.4211"/>
  </r>
  <r>
    <x v="12"/>
    <s v="NORDLANDSNETT AS"/>
    <n v="2018"/>
    <n v="132"/>
    <s v="Svartisen"/>
    <s v="Halsa"/>
    <n v="545"/>
    <b v="0"/>
    <n v="1"/>
    <n v="21.2"/>
    <n v="24.470500000000001"/>
    <n v="0"/>
    <n v="45.670500000000004"/>
  </r>
  <r>
    <x v="12"/>
    <s v="NORDLANDSNETT AS"/>
    <n v="2018"/>
    <n v="132"/>
    <s v="Enga (Fjordspenn)"/>
    <s v="Halsa"/>
    <n v="2007"/>
    <b v="1"/>
    <n v="1"/>
    <n v="21.2"/>
    <n v="90.1143"/>
    <n v="123.1"/>
    <n v="234.4143"/>
  </r>
  <r>
    <x v="12"/>
    <s v="NORDLANDSNETT AS"/>
    <n v="2018"/>
    <n v="132"/>
    <s v="Sundsfjord (M254-255 Fjordspenn)"/>
    <s v="Hopen"/>
    <n v="1070"/>
    <b v="1"/>
    <n v="1"/>
    <n v="21.2"/>
    <n v="48.042999999999999"/>
    <n v="123.1"/>
    <n v="192.34299999999999"/>
  </r>
  <r>
    <x v="12"/>
    <s v="NORDLANDSNETT AS"/>
    <n v="2018"/>
    <n v="132"/>
    <s v="Smibelg (M682-683 Fjordspenn)"/>
    <s v="Sjona"/>
    <n v="699"/>
    <b v="1"/>
    <m/>
    <n v="0"/>
    <n v="31.385099999999998"/>
    <n v="0"/>
    <n v="31.385099999999998"/>
  </r>
  <r>
    <x v="12"/>
    <s v="NORDLANDSNETT AS"/>
    <n v="2018"/>
    <n v="66"/>
    <s v="Fauske (Fjordspenn)"/>
    <s v="Rognan"/>
    <n v="1274"/>
    <b v="1"/>
    <n v="1"/>
    <n v="21.2"/>
    <n v="57.202599999999997"/>
    <n v="123.1"/>
    <n v="201.50259999999997"/>
  </r>
  <r>
    <x v="12"/>
    <s v="NORDLANDSNETT AS"/>
    <n v="2018"/>
    <n v="66"/>
    <s v="Gillesvåg (M17-18 Fjordspenn)"/>
    <s v="Hopen"/>
    <n v="1109"/>
    <b v="1"/>
    <n v="1"/>
    <n v="21.2"/>
    <n v="49.7941"/>
    <n v="123.1"/>
    <n v="194.0941"/>
  </r>
  <r>
    <x v="12"/>
    <s v="NORDLANDSNETT AS"/>
    <n v="2018"/>
    <n v="132"/>
    <s v="Sjønstå (M22-23 Fjordspenn)"/>
    <s v="Valljord"/>
    <n v="1074"/>
    <b v="0"/>
    <n v="1"/>
    <n v="21.2"/>
    <n v="48.2226"/>
    <n v="0"/>
    <n v="69.422600000000003"/>
  </r>
  <r>
    <x v="12"/>
    <s v="NORDLANDSNETT AS"/>
    <n v="2018"/>
    <n v="66"/>
    <s v="Åsen (M73-74)"/>
    <s v="Gillesvåg"/>
    <n v="671"/>
    <b v="0"/>
    <n v="1"/>
    <n v="21.2"/>
    <n v="30.1279"/>
    <n v="0"/>
    <n v="51.3279"/>
  </r>
  <r>
    <x v="13"/>
    <s v="NORDMØRE ENERGIVERK AS"/>
    <n v="2018"/>
    <n v="66"/>
    <s v="Bele  skillebryter"/>
    <s v="Tingvoll lia"/>
    <n v="3060"/>
    <b v="0"/>
    <n v="1"/>
    <n v="21.2"/>
    <n v="137.39400000000001"/>
    <n v="0"/>
    <n v="158.59399999999999"/>
  </r>
  <r>
    <x v="13"/>
    <s v="NORDMØRE ENERGIVERK AS"/>
    <n v="2018"/>
    <n v="132"/>
    <s v="Kristiansund tr.st."/>
    <s v="Nordheim tr.st."/>
    <n v="1080"/>
    <b v="0"/>
    <n v="2"/>
    <n v="42.4"/>
    <n v="48.492000000000004"/>
    <n v="0"/>
    <n v="90.891999999999996"/>
  </r>
  <r>
    <x v="13"/>
    <s v="NORDMØRE ENERGIVERK AS"/>
    <n v="2018"/>
    <n v="132"/>
    <s v="Nordheim tr.st."/>
    <s v="Gylthalsen tr.st."/>
    <n v="1910"/>
    <b v="0"/>
    <n v="3"/>
    <n v="63.599999999999994"/>
    <n v="85.759"/>
    <n v="0"/>
    <n v="149.35899999999998"/>
  </r>
  <r>
    <x v="13"/>
    <s v="NORDMØRE ENERGIVERK AS"/>
    <n v="2018"/>
    <n v="66"/>
    <s v="Nordheim tr.st."/>
    <s v="Liabø"/>
    <n v="2730"/>
    <b v="0"/>
    <n v="2"/>
    <n v="42.4"/>
    <n v="122.577"/>
    <n v="0"/>
    <n v="164.977"/>
  </r>
  <r>
    <x v="13"/>
    <s v="NORDMØRE ENERGIVERK AS"/>
    <n v="2018"/>
    <n v="66"/>
    <s v="NyeRensvik tr.st."/>
    <s v="Kjørsvik koblingskiosk"/>
    <n v="1600"/>
    <b v="0"/>
    <n v="1"/>
    <n v="21.2"/>
    <n v="71.84"/>
    <n v="0"/>
    <n v="93.04"/>
  </r>
  <r>
    <x v="14"/>
    <s v="NORD-SALTEN KRAFT AS"/>
    <n v="2018"/>
    <n v="66"/>
    <s v="Botelvatn"/>
    <s v="Pæsa"/>
    <n v="1703"/>
    <b v="1"/>
    <n v="1"/>
    <n v="21.2"/>
    <n v="76.464700000000008"/>
    <n v="123.1"/>
    <n v="220.7647"/>
  </r>
  <r>
    <x v="14"/>
    <s v="NORD-SALTEN KRAFT AS"/>
    <n v="2018"/>
    <n v="66"/>
    <s v="Botelvatn"/>
    <s v="Pæsa"/>
    <n v="2575"/>
    <b v="0"/>
    <n v="1"/>
    <n v="21.2"/>
    <n v="115.61750000000001"/>
    <n v="0"/>
    <n v="136.8175"/>
  </r>
  <r>
    <x v="14"/>
    <s v="NORD-SALTEN KRAFT AS"/>
    <n v="2018"/>
    <n v="66"/>
    <s v="Botelvatn"/>
    <s v="Pæsa"/>
    <n v="2657"/>
    <b v="1"/>
    <n v="1"/>
    <n v="21.2"/>
    <n v="119.2993"/>
    <n v="123.1"/>
    <n v="263.59929999999997"/>
  </r>
  <r>
    <x v="15"/>
    <s v="NTE NETT AS"/>
    <n v="2018"/>
    <n v="66"/>
    <s v="Bratli"/>
    <s v="Lauvsnes"/>
    <n v="906"/>
    <b v="0"/>
    <n v="1"/>
    <n v="21.2"/>
    <n v="40.679400000000001"/>
    <n v="0"/>
    <n v="61.879400000000004"/>
  </r>
  <r>
    <x v="15"/>
    <s v="NTE NETT AS"/>
    <n v="2018"/>
    <n v="66"/>
    <s v="Daltrøa"/>
    <s v="Jøa T"/>
    <n v="2096"/>
    <b v="0"/>
    <n v="2"/>
    <n v="42.4"/>
    <n v="94.110399999999998"/>
    <n v="0"/>
    <n v="136.5104"/>
  </r>
  <r>
    <x v="15"/>
    <s v="NTE NETT AS"/>
    <n v="2018"/>
    <n v="66"/>
    <s v="Follafoss"/>
    <s v="Steinkjer"/>
    <n v="636"/>
    <b v="0"/>
    <n v="1"/>
    <n v="21.2"/>
    <n v="28.5564"/>
    <n v="0"/>
    <n v="49.756399999999999"/>
  </r>
  <r>
    <x v="15"/>
    <s v="NTE NETT AS"/>
    <n v="2018"/>
    <n v="132"/>
    <s v="Kolsvik"/>
    <s v="Årsandøy"/>
    <n v="1811"/>
    <b v="0"/>
    <n v="2"/>
    <n v="42.4"/>
    <n v="81.31389999999999"/>
    <n v="0"/>
    <n v="123.7139"/>
  </r>
  <r>
    <x v="15"/>
    <s v="NTE NETT AS"/>
    <n v="2018"/>
    <n v="66"/>
    <s v="Salsbruket T"/>
    <s v="Saltbotn"/>
    <n v="643"/>
    <b v="0"/>
    <n v="1"/>
    <n v="21.2"/>
    <n v="28.870699999999999"/>
    <n v="0"/>
    <n v="50.070700000000002"/>
  </r>
  <r>
    <x v="15"/>
    <s v="NTE NETT AS"/>
    <n v="2018"/>
    <n v="66"/>
    <s v="Salsbruket T"/>
    <s v="Saltbotn"/>
    <n v="77"/>
    <b v="0"/>
    <n v="1"/>
    <n v="21.2"/>
    <n v="3.4573"/>
    <n v="0"/>
    <n v="24.657299999999999"/>
  </r>
  <r>
    <x v="15"/>
    <s v="NTE NETT AS"/>
    <n v="2018"/>
    <n v="66"/>
    <s v="Bratli"/>
    <s v="Namsos"/>
    <n v="411"/>
    <b v="1"/>
    <n v="1"/>
    <n v="21.2"/>
    <n v="18.453899999999997"/>
    <n v="123.1"/>
    <n v="162.75389999999999"/>
  </r>
  <r>
    <x v="16"/>
    <s v="ODDA ENERGI AS"/>
    <n v="2018"/>
    <n v="66"/>
    <s v="Åsen M2"/>
    <s v="Stanavegen (Å1)"/>
    <n v="2100"/>
    <b v="0"/>
    <n v="5"/>
    <n v="106"/>
    <n v="94.29"/>
    <n v="0"/>
    <n v="200.29000000000002"/>
  </r>
  <r>
    <x v="16"/>
    <s v="ODDA ENERGI AS"/>
    <n v="2018"/>
    <n v="66"/>
    <s v="Lindenes Mu3"/>
    <s v="Kvitur Mu2"/>
    <n v="560"/>
    <b v="0"/>
    <n v="1"/>
    <n v="21.2"/>
    <n v="25.144000000000002"/>
    <n v="0"/>
    <n v="46.344000000000001"/>
  </r>
  <r>
    <x v="16"/>
    <s v="ODDA ENERGI AS"/>
    <n v="2018"/>
    <n v="66"/>
    <s v="Mågeli (Å1)"/>
    <s v="Åsen M2a"/>
    <n v="300"/>
    <b v="0"/>
    <n v="2"/>
    <n v="42.4"/>
    <n v="13.469999999999999"/>
    <n v="0"/>
    <n v="55.87"/>
  </r>
  <r>
    <x v="16"/>
    <s v="ODDA ENERGI AS"/>
    <n v="2018"/>
    <n v="66"/>
    <s v="Åsen M2a"/>
    <s v="Samteig"/>
    <n v="5800"/>
    <b v="0"/>
    <n v="1"/>
    <n v="21.2"/>
    <n v="260.41999999999996"/>
    <n v="0"/>
    <n v="281.61999999999995"/>
  </r>
  <r>
    <x v="16"/>
    <s v="ODDA ENERGI AS"/>
    <n v="2018"/>
    <n v="66"/>
    <s v="Tysso II Muffehus"/>
    <s v="Åsen M2"/>
    <n v="600"/>
    <b v="0"/>
    <n v="2"/>
    <n v="42.4"/>
    <n v="26.939999999999998"/>
    <n v="0"/>
    <n v="69.34"/>
  </r>
  <r>
    <x v="16"/>
    <s v="ODDA ENERGI AS"/>
    <n v="2018"/>
    <n v="66"/>
    <s v="Samteig"/>
    <s v="Odda (Å1/Å2)"/>
    <n v="720"/>
    <b v="0"/>
    <n v="1"/>
    <n v="21.2"/>
    <n v="32.327999999999996"/>
    <n v="0"/>
    <n v="53.527999999999992"/>
  </r>
  <r>
    <x v="16"/>
    <s v="ODDA ENERGI AS"/>
    <n v="2018"/>
    <n v="66"/>
    <s v="Samteig"/>
    <s v="Kvitur Mu1"/>
    <n v="380"/>
    <b v="0"/>
    <n v="1"/>
    <n v="21.2"/>
    <n v="17.062000000000001"/>
    <n v="0"/>
    <n v="38.262"/>
  </r>
  <r>
    <x v="17"/>
    <s v="SFE NETT AS"/>
    <n v="2018"/>
    <n v="132"/>
    <s v="Grov"/>
    <s v="Øyravatn"/>
    <n v="2878"/>
    <b v="0"/>
    <n v="2"/>
    <n v="42.4"/>
    <n v="129.22220000000002"/>
    <n v="0"/>
    <n v="171.62220000000002"/>
  </r>
  <r>
    <x v="17"/>
    <s v="SFE NETT AS"/>
    <n v="2018"/>
    <n v="132"/>
    <s v="Leivdal"/>
    <s v="Haugen"/>
    <n v="3570"/>
    <b v="0"/>
    <n v="1"/>
    <n v="21.2"/>
    <n v="160.29299999999998"/>
    <n v="0"/>
    <n v="181.49299999999997"/>
  </r>
  <r>
    <x v="17"/>
    <s v="SFE NETT AS"/>
    <n v="2018"/>
    <n v="132"/>
    <s v="Navelsaker"/>
    <s v="Tomasgard"/>
    <n v="1822"/>
    <b v="0"/>
    <n v="1"/>
    <n v="21.2"/>
    <n v="81.8078"/>
    <n v="0"/>
    <n v="103.0078"/>
  </r>
  <r>
    <x v="17"/>
    <s v="SFE NETT AS"/>
    <n v="2018"/>
    <n v="132"/>
    <s v="Reed Nye"/>
    <s v="Drageset"/>
    <n v="1822"/>
    <b v="0"/>
    <n v="1"/>
    <n v="21.2"/>
    <n v="81.8078"/>
    <n v="0"/>
    <n v="103.0078"/>
  </r>
  <r>
    <x v="17"/>
    <s v="SFE NETT AS"/>
    <n v="2018"/>
    <n v="132"/>
    <s v="Skei"/>
    <s v="Mel"/>
    <n v="490"/>
    <b v="0"/>
    <n v="1"/>
    <n v="21.2"/>
    <n v="22.000999999999998"/>
    <n v="0"/>
    <n v="43.200999999999993"/>
  </r>
  <r>
    <x v="17"/>
    <s v="SFE NETT AS"/>
    <n v="2018"/>
    <n v="66"/>
    <s v="Øksenelvane"/>
    <s v="Sandane"/>
    <n v="1234"/>
    <b v="1"/>
    <n v="1"/>
    <n v="21.2"/>
    <n v="55.406599999999997"/>
    <n v="123.1"/>
    <n v="199.70659999999998"/>
  </r>
  <r>
    <x v="17"/>
    <s v="SFE NETT AS"/>
    <n v="2018"/>
    <n v="66"/>
    <s v="Øksenelvane"/>
    <s v="Eid"/>
    <n v="2055"/>
    <b v="0"/>
    <n v="1"/>
    <n v="21.2"/>
    <n v="92.269500000000008"/>
    <n v="0"/>
    <n v="113.46950000000001"/>
  </r>
  <r>
    <x v="17"/>
    <s v="SFE NETT AS"/>
    <n v="2018"/>
    <n v="132"/>
    <s v="Ålfoten"/>
    <s v="Bryggja"/>
    <n v="1037"/>
    <b v="0"/>
    <n v="1"/>
    <n v="21.2"/>
    <n v="46.561299999999996"/>
    <n v="0"/>
    <n v="67.761299999999991"/>
  </r>
  <r>
    <x v="17"/>
    <s v="SFE NETT AS"/>
    <n v="2018"/>
    <n v="132"/>
    <s v="Åskåra"/>
    <s v="Leivdal"/>
    <n v="3257"/>
    <b v="0"/>
    <n v="1"/>
    <n v="21.2"/>
    <n v="146.23930000000001"/>
    <n v="0"/>
    <n v="167.4393"/>
  </r>
  <r>
    <x v="17"/>
    <s v="SFE NETT AS"/>
    <n v="2018"/>
    <n v="132"/>
    <s v="Drageset"/>
    <s v="Bø"/>
    <n v="2560"/>
    <b v="0"/>
    <n v="1"/>
    <n v="21.2"/>
    <n v="114.944"/>
    <n v="0"/>
    <n v="136.14400000000001"/>
  </r>
  <r>
    <x v="17"/>
    <s v="SFE NETT AS"/>
    <n v="2018"/>
    <n v="132"/>
    <s v="Ålfoten"/>
    <s v="Bryggja, fjordspenn"/>
    <n v="2220"/>
    <b v="0"/>
    <n v="1"/>
    <n v="21.2"/>
    <n v="99.678000000000011"/>
    <n v="0"/>
    <n v="120.87800000000001"/>
  </r>
  <r>
    <x v="18"/>
    <s v="SKAGERAK NETT AS"/>
    <n v="2018"/>
    <n v="132"/>
    <s v="Akland"/>
    <s v="Gjerdemyra"/>
    <n v="319"/>
    <b v="0"/>
    <n v="1"/>
    <n v="21.2"/>
    <n v="14.3231"/>
    <n v="0"/>
    <n v="35.523099999999999"/>
  </r>
  <r>
    <x v="18"/>
    <s v="SKAGERAK NETT AS"/>
    <n v="2018"/>
    <n v="132"/>
    <s v="Brevik"/>
    <s v="Rafnes"/>
    <n v="973"/>
    <b v="0"/>
    <n v="1"/>
    <n v="21.2"/>
    <n v="43.6877"/>
    <n v="0"/>
    <n v="64.887699999999995"/>
  </r>
  <r>
    <x v="18"/>
    <s v="SKAGERAK NETT AS"/>
    <n v="2018"/>
    <n v="132"/>
    <s v="Brevik"/>
    <s v="Langesund"/>
    <n v="346"/>
    <b v="0"/>
    <n v="1"/>
    <n v="21.2"/>
    <n v="15.535399999999999"/>
    <n v="0"/>
    <n v="36.735399999999998"/>
  </r>
  <r>
    <x v="18"/>
    <s v="SKAGERAK NETT AS"/>
    <n v="2018"/>
    <n v="132"/>
    <s v="Einangsmoen"/>
    <s v="Glosimot"/>
    <n v="1139"/>
    <b v="0"/>
    <n v="2"/>
    <n v="42.4"/>
    <n v="51.141100000000002"/>
    <n v="0"/>
    <n v="93.5411"/>
  </r>
  <r>
    <x v="18"/>
    <s v="SKAGERAK NETT AS"/>
    <n v="2018"/>
    <n v="132"/>
    <s v="Hauen"/>
    <s v="Kjørbekk"/>
    <n v="341"/>
    <b v="0"/>
    <n v="1"/>
    <n v="21.2"/>
    <n v="15.3109"/>
    <n v="0"/>
    <n v="36.510899999999999"/>
  </r>
  <r>
    <x v="18"/>
    <s v="SKAGERAK NETT AS"/>
    <n v="2018"/>
    <n v="132"/>
    <s v="Jåberg"/>
    <s v="Lunde (Del 3)"/>
    <n v="258"/>
    <b v="0"/>
    <n v="1"/>
    <n v="21.2"/>
    <n v="11.584199999999999"/>
    <n v="0"/>
    <n v="32.784199999999998"/>
  </r>
  <r>
    <x v="18"/>
    <s v="SKAGERAK NETT AS"/>
    <n v="2018"/>
    <n v="132"/>
    <s v="Hauen"/>
    <s v="Meen"/>
    <n v="313"/>
    <b v="0"/>
    <n v="1"/>
    <n v="21.2"/>
    <n v="14.053699999999999"/>
    <n v="0"/>
    <n v="35.253699999999995"/>
  </r>
  <r>
    <x v="18"/>
    <s v="SKAGERAK NETT AS"/>
    <n v="2018"/>
    <n v="132"/>
    <s v="Skotfoss"/>
    <s v="Århus"/>
    <n v="471"/>
    <b v="0"/>
    <n v="1"/>
    <n v="21.2"/>
    <n v="21.1479"/>
    <n v="0"/>
    <n v="42.347899999999996"/>
  </r>
  <r>
    <x v="19"/>
    <s v="SOGNEKRAFT AS"/>
    <n v="2018"/>
    <n v="66"/>
    <s v="Njøs"/>
    <s v="Dragsvik"/>
    <n v="2500"/>
    <b v="0"/>
    <n v="1"/>
    <n v="21.2"/>
    <n v="112.25"/>
    <n v="0"/>
    <n v="133.44999999999999"/>
  </r>
  <r>
    <x v="20"/>
    <s v="STATNETT SF"/>
    <n v="2018"/>
    <n v="300"/>
    <s v="Bjørnabøle (Blåfalli III)"/>
    <s v="Blåfalli"/>
    <n v="451"/>
    <b v="0"/>
    <n v="1"/>
    <n v="21.2"/>
    <n v="20.2499"/>
    <n v="0"/>
    <n v="41.4499"/>
  </r>
  <r>
    <x v="20"/>
    <s v="STATNETT SF"/>
    <n v="2018"/>
    <n v="300"/>
    <s v="Feda (linje 2)"/>
    <s v="Lista (linje 2)"/>
    <n v="1800"/>
    <b v="0"/>
    <n v="2"/>
    <n v="42.4"/>
    <n v="80.819999999999993"/>
    <n v="0"/>
    <n v="123.22"/>
  </r>
  <r>
    <x v="20"/>
    <s v="STATNETT SF"/>
    <n v="2018"/>
    <n v="300"/>
    <s v="Jostedal"/>
    <s v="Leirdøla"/>
    <n v="4287"/>
    <b v="0"/>
    <n v="5"/>
    <n v="106"/>
    <n v="192.4863"/>
    <n v="0"/>
    <n v="298.48630000000003"/>
  </r>
  <r>
    <x v="20"/>
    <s v="STATNETT SF"/>
    <n v="2018"/>
    <n v="300"/>
    <s v="Åna-Sira"/>
    <s v="Kjelland"/>
    <n v="4000"/>
    <b v="0"/>
    <n v="5"/>
    <n v="106"/>
    <n v="179.6"/>
    <n v="0"/>
    <n v="285.60000000000002"/>
  </r>
  <r>
    <x v="20"/>
    <s v="STATNETT SF"/>
    <n v="2018"/>
    <n v="300"/>
    <s v="Balbergskaret"/>
    <s v="Rendalen"/>
    <n v="2690"/>
    <b v="0"/>
    <n v="4"/>
    <n v="84.8"/>
    <n v="120.78099999999999"/>
    <n v="0"/>
    <n v="205.58099999999999"/>
  </r>
  <r>
    <x v="20"/>
    <s v="STATNETT SF"/>
    <n v="2018"/>
    <n v="300"/>
    <s v="Porsgrunn"/>
    <s v="Herøya"/>
    <n v="430"/>
    <b v="0"/>
    <n v="1"/>
    <n v="21.2"/>
    <n v="19.306999999999999"/>
    <n v="0"/>
    <n v="40.506999999999998"/>
  </r>
  <r>
    <x v="20"/>
    <s v="STATNETT SF"/>
    <n v="2018"/>
    <n v="132"/>
    <s v="Øvre Årdal"/>
    <s v="Årdalstangen"/>
    <n v="3739"/>
    <b v="0"/>
    <n v="4"/>
    <n v="84.8"/>
    <n v="167.88109999999998"/>
    <n v="0"/>
    <n v="252.68109999999996"/>
  </r>
  <r>
    <x v="20"/>
    <s v="STATNETT SF"/>
    <n v="2018"/>
    <n v="300"/>
    <s v="Kjelland"/>
    <s v="Stokkeland"/>
    <n v="1274"/>
    <b v="0"/>
    <n v="2"/>
    <n v="42.4"/>
    <n v="57.202599999999997"/>
    <n v="0"/>
    <n v="99.602599999999995"/>
  </r>
  <r>
    <x v="20"/>
    <s v="STATNETT SF"/>
    <n v="2018"/>
    <n v="300"/>
    <s v="Tonstad"/>
    <s v="Stokkeland"/>
    <n v="5113"/>
    <b v="0"/>
    <n v="7"/>
    <n v="148.4"/>
    <n v="229.5737"/>
    <n v="0"/>
    <n v="377.97370000000001"/>
  </r>
  <r>
    <x v="20"/>
    <s v="STATNETT SF"/>
    <n v="2018"/>
    <n v="300"/>
    <s v="Åna-Sira"/>
    <s v="Kjelland"/>
    <n v="8744"/>
    <b v="0"/>
    <n v="15"/>
    <n v="318"/>
    <n v="392.60559999999998"/>
    <n v="0"/>
    <n v="710.60559999999998"/>
  </r>
  <r>
    <x v="21"/>
    <s v="SULDAL ELVERK KF"/>
    <n v="2018"/>
    <n v="66"/>
    <s v="Hjorteland"/>
    <s v="Tysingvatn"/>
    <n v="523"/>
    <b v="0"/>
    <n v="1"/>
    <n v="21.2"/>
    <n v="23.482700000000001"/>
    <n v="0"/>
    <n v="44.682699999999997"/>
  </r>
  <r>
    <x v="22"/>
    <s v="SUNNFJORD ENERGI AS"/>
    <n v="2018"/>
    <n v="66"/>
    <s v="Hålandsfoss"/>
    <s v="Fossedal"/>
    <n v="1242"/>
    <b v="0"/>
    <n v="1"/>
    <n v="21.2"/>
    <n v="55.765799999999999"/>
    <n v="0"/>
    <n v="76.965800000000002"/>
  </r>
  <r>
    <x v="22"/>
    <s v="SUNNFJORD ENERGI AS"/>
    <n v="2018"/>
    <n v="132"/>
    <s v="Sande"/>
    <s v="Hålandsfoss"/>
    <n v="473"/>
    <b v="0"/>
    <n v="1"/>
    <n v="21.2"/>
    <n v="21.237699999999997"/>
    <n v="0"/>
    <n v="42.437699999999992"/>
  </r>
  <r>
    <x v="22"/>
    <s v="SUNNFJORD ENERGI AS"/>
    <n v="2018"/>
    <n v="132"/>
    <s v="Stakaldefoss"/>
    <s v="Sande"/>
    <n v="687"/>
    <b v="0"/>
    <n v="1"/>
    <n v="21.2"/>
    <n v="30.846300000000003"/>
    <n v="0"/>
    <n v="52.046300000000002"/>
  </r>
  <r>
    <x v="23"/>
    <s v="TENSIO TS AS"/>
    <n v="2018"/>
    <n v="66"/>
    <s v="Snillfjord"/>
    <s v="Fillan"/>
    <n v="1100"/>
    <b v="0"/>
    <n v="1"/>
    <n v="21.2"/>
    <n v="49.39"/>
    <n v="0"/>
    <n v="70.59"/>
  </r>
  <r>
    <x v="23"/>
    <s v="TENSIO TS AS"/>
    <n v="2018"/>
    <n v="66"/>
    <s v="Snillfjord"/>
    <s v="Malnes"/>
    <n v="681"/>
    <b v="0"/>
    <n v="1"/>
    <n v="21.2"/>
    <n v="30.576900000000002"/>
    <n v="0"/>
    <n v="51.776899999999998"/>
  </r>
  <r>
    <x v="24"/>
    <s v="TINFOS AS"/>
    <n v="2018"/>
    <n v="132"/>
    <s v=" Tinfos I  _ T2"/>
    <s v=" 132kV koblingsanlegg Tinnesgt"/>
    <m/>
    <b v="1"/>
    <m/>
    <n v="0"/>
    <n v="0"/>
    <n v="0"/>
    <n v="0"/>
  </r>
  <r>
    <x v="25"/>
    <s v="TROMS KRAFT NETT AS"/>
    <n v="2018"/>
    <n v="132"/>
    <s v="Kviteberg"/>
    <s v="Overgang luft/kabel Goullasjåkka"/>
    <n v="2100"/>
    <b v="0"/>
    <n v="1"/>
    <n v="21.2"/>
    <n v="94.29"/>
    <n v="0"/>
    <n v="115.49000000000001"/>
  </r>
  <r>
    <x v="25"/>
    <s v="TROMS KRAFT NETT AS"/>
    <n v="2018"/>
    <n v="132"/>
    <s v="Selnes-1"/>
    <s v="Avgreining Sandvika-1"/>
    <n v="2346"/>
    <b v="0"/>
    <n v="1"/>
    <n v="21.2"/>
    <n v="105.33540000000001"/>
    <n v="0"/>
    <n v="126.53540000000001"/>
  </r>
  <r>
    <x v="25"/>
    <s v="TROMS KRAFT NETT AS"/>
    <n v="2018"/>
    <n v="132"/>
    <s v="Selnes-2"/>
    <s v="Avgreining Sandvika-2"/>
    <n v="2468"/>
    <b v="0"/>
    <n v="1"/>
    <n v="21.2"/>
    <n v="110.81319999999999"/>
    <n v="0"/>
    <n v="132.01319999999998"/>
  </r>
  <r>
    <x v="26"/>
    <s v="VEST-TELEMARK KRAFTLAG AS"/>
    <n v="2018"/>
    <n v="66"/>
    <s v="Diplane"/>
    <s v="Digernes"/>
    <n v="2330"/>
    <b v="0"/>
    <n v="1"/>
    <n v="21.2"/>
    <n v="104.617"/>
    <n v="0"/>
    <n v="125.81700000000001"/>
  </r>
  <r>
    <x v="26"/>
    <s v="VEST-TELEMARK KRAFTLAG AS"/>
    <n v="2018"/>
    <n v="66"/>
    <s v="Vråvatn aust"/>
    <s v="Osen"/>
    <n v="920"/>
    <b v="0"/>
    <n v="1"/>
    <n v="21.2"/>
    <n v="41.308"/>
    <n v="0"/>
    <n v="62.5079999999999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x v="0"/>
    <s v="AGDER ENERGI NETT AS"/>
    <n v="2018"/>
    <n v="24"/>
    <n v="95"/>
    <s v="1*3"/>
    <s v="PEX"/>
    <n v="100"/>
    <n v="100"/>
    <n v="0.9"/>
    <n v="200100"/>
    <n v="39.1311137672147"/>
    <n v="35.218002390493233"/>
  </r>
  <r>
    <x v="0"/>
    <s v="AGDER ENERGI NETT AS"/>
    <n v="2018"/>
    <n v="24"/>
    <n v="50"/>
    <s v="3*1"/>
    <s v="PEX"/>
    <n v="100"/>
    <n v="100"/>
    <n v="8.0000000000000002E-3"/>
    <n v="200500"/>
    <n v="34.397062817516399"/>
    <n v="0.27517650254013121"/>
  </r>
  <r>
    <x v="0"/>
    <s v="AGDER ENERGI NETT AS"/>
    <n v="2018"/>
    <n v="24"/>
    <n v="95"/>
    <s v="3*1"/>
    <s v="PEX"/>
    <n v="100"/>
    <n v="100"/>
    <n v="0.13800000000000001"/>
    <n v="200600"/>
    <n v="41.3036238081649"/>
    <n v="5.6999000855267568"/>
  </r>
  <r>
    <x v="0"/>
    <s v="AGDER ENERGI NETT AS"/>
    <n v="2018"/>
    <n v="24"/>
    <n v="150"/>
    <s v="3*1"/>
    <s v="PEX"/>
    <n v="100"/>
    <n v="100"/>
    <n v="0.04"/>
    <n v="200700"/>
    <n v="47.0279351486219"/>
    <n v="1.8811174059448761"/>
  </r>
  <r>
    <x v="0"/>
    <s v="AGDER ENERGI NETT AS"/>
    <n v="2018"/>
    <n v="24"/>
    <n v="240"/>
    <s v="3*1"/>
    <s v="PEX"/>
    <n v="100"/>
    <n v="100"/>
    <n v="0.55500000000000005"/>
    <n v="200800"/>
    <n v="58.1431027999948"/>
    <n v="32.269422053997118"/>
  </r>
  <r>
    <x v="0"/>
    <s v="AGDER ENERGI NETT AS"/>
    <n v="2018"/>
    <n v="24"/>
    <n v="400"/>
    <s v="3*1"/>
    <s v="PEX"/>
    <n v="100"/>
    <n v="100"/>
    <n v="5.8517999999999999"/>
    <n v="200900"/>
    <n v="73.8053844905657"/>
    <n v="431.89434896189238"/>
  </r>
  <r>
    <x v="0"/>
    <s v="AGDER ENERGI NETT AS"/>
    <n v="2018"/>
    <n v="66"/>
    <n v="400"/>
    <s v="3*1"/>
    <s v="PEX"/>
    <n v="100"/>
    <n v="100"/>
    <n v="8.6910000000000007"/>
    <n v="201400"/>
    <n v="214.093957297689"/>
    <n v="1860.6905828742154"/>
  </r>
  <r>
    <x v="0"/>
    <s v="AGDER ENERGI NETT AS"/>
    <n v="2018"/>
    <n v="66"/>
    <n v="630"/>
    <s v="3*1"/>
    <s v="PEX"/>
    <n v="100"/>
    <n v="100"/>
    <n v="6.399"/>
    <n v="201500"/>
    <n v="244.408050892342"/>
    <n v="1563.9671176600964"/>
  </r>
  <r>
    <x v="0"/>
    <s v="AGDER ENERGI NETT AS"/>
    <n v="2018"/>
    <n v="66"/>
    <n v="1200"/>
    <s v="3*1"/>
    <s v="PEX"/>
    <n v="100"/>
    <n v="100"/>
    <n v="4.8849999999999998"/>
    <n v="201700"/>
    <n v="309.244844742373"/>
    <n v="1510.6610665664921"/>
  </r>
  <r>
    <x v="0"/>
    <s v="AGDER ENERGI NETT AS"/>
    <n v="2018"/>
    <n v="132"/>
    <n v="400"/>
    <s v="3*1"/>
    <s v="PEX"/>
    <n v="100"/>
    <n v="100"/>
    <n v="0.20599999999999999"/>
    <n v="202000"/>
    <n v="355.55972740607098"/>
    <n v="73.245303845650611"/>
  </r>
  <r>
    <x v="0"/>
    <s v="AGDER ENERGI NETT AS"/>
    <n v="2018"/>
    <n v="132"/>
    <n v="630"/>
    <s v="3*1"/>
    <s v="PEX"/>
    <n v="100"/>
    <n v="100"/>
    <n v="4.2030000000000003"/>
    <n v="202100"/>
    <n v="369.95892186353097"/>
    <n v="1554.9373485924209"/>
  </r>
  <r>
    <x v="0"/>
    <s v="AGDER ENERGI NETT AS"/>
    <n v="2018"/>
    <n v="132"/>
    <n v="800"/>
    <s v="3*1"/>
    <s v="PEX"/>
    <n v="100"/>
    <n v="100"/>
    <n v="0.80100000000000005"/>
    <n v="202200"/>
    <n v="405.57798183724901"/>
    <n v="324.86796345163646"/>
  </r>
  <r>
    <x v="0"/>
    <s v="AGDER ENERGI NETT AS"/>
    <n v="2018"/>
    <n v="132"/>
    <n v="1200"/>
    <s v="3*1"/>
    <s v="PEX"/>
    <n v="100"/>
    <n v="100"/>
    <n v="9.7620000000000005"/>
    <n v="202300"/>
    <n v="444.93578002097399"/>
    <n v="4343.463084564748"/>
  </r>
  <r>
    <x v="0"/>
    <s v="AGDER ENERGI NETT AS"/>
    <n v="2018"/>
    <n v="132"/>
    <n v="1600"/>
    <s v="3*1"/>
    <s v="PEX"/>
    <n v="100"/>
    <n v="100"/>
    <n v="2.1179999999999999"/>
    <n v="202400"/>
    <n v="496.87392704647999"/>
    <n v="1052.3789774844445"/>
  </r>
  <r>
    <x v="1"/>
    <s v="Aktieselskabet Saudefaldene"/>
    <n v="2018"/>
    <n v="24"/>
    <n v="95"/>
    <s v="3*1"/>
    <s v="PEX"/>
    <n v="100"/>
    <n v="100"/>
    <n v="2.4"/>
    <n v="200600"/>
    <n v="41.3036238081649"/>
    <n v="99.128697139595758"/>
  </r>
  <r>
    <x v="1"/>
    <s v="Aktieselskabet Saudefaldene"/>
    <n v="2018"/>
    <n v="24"/>
    <n v="240"/>
    <s v="3*1"/>
    <s v="PEX"/>
    <n v="100"/>
    <n v="100"/>
    <n v="1.1000000000000001"/>
    <n v="200800"/>
    <n v="58.1431027999948"/>
    <n v="63.957413079994282"/>
  </r>
  <r>
    <x v="1"/>
    <s v="Aktieselskabet Saudefaldene"/>
    <n v="2018"/>
    <n v="24"/>
    <n v="400"/>
    <s v="3*1"/>
    <s v="PEX"/>
    <n v="100"/>
    <n v="100"/>
    <n v="1"/>
    <n v="200900"/>
    <n v="73.8053844905657"/>
    <n v="73.8053844905657"/>
  </r>
  <r>
    <x v="1"/>
    <s v="Aktieselskabet Saudefaldene"/>
    <n v="2018"/>
    <n v="66"/>
    <n v="400"/>
    <s v="3*1"/>
    <s v="PEX"/>
    <n v="100"/>
    <n v="100"/>
    <n v="0.6"/>
    <n v="201400"/>
    <n v="214.093957297689"/>
    <n v="128.45637437861339"/>
  </r>
  <r>
    <x v="1"/>
    <s v="Aktieselskabet Saudefaldene"/>
    <n v="2018"/>
    <n v="66"/>
    <n v="1200"/>
    <s v="3*1"/>
    <s v="PEX"/>
    <n v="100"/>
    <n v="100"/>
    <n v="2"/>
    <n v="201700"/>
    <n v="309.244844742373"/>
    <n v="618.48968948474601"/>
  </r>
  <r>
    <x v="1"/>
    <s v="Aktieselskabet Saudefaldene"/>
    <n v="2018"/>
    <n v="300"/>
    <n v="1200"/>
    <s v="3*1"/>
    <s v="PEX"/>
    <n v="100"/>
    <n v="100"/>
    <n v="1.5"/>
    <n v="202900"/>
    <n v="670.83640548833102"/>
    <n v="1006.2546082324966"/>
  </r>
  <r>
    <x v="2"/>
    <s v="ALTA KRAFTLAG SA"/>
    <n v="2018"/>
    <n v="66"/>
    <n v="400"/>
    <s v="3*1"/>
    <s v="PEX"/>
    <n v="100"/>
    <n v="100"/>
    <n v="0.28999999999999998"/>
    <n v="201400"/>
    <n v="214.093957297689"/>
    <n v="62.087247616329805"/>
  </r>
  <r>
    <x v="3"/>
    <s v="ANDØY ENERGI AS"/>
    <n v="2018"/>
    <n v="66"/>
    <n v="400"/>
    <s v="3*1"/>
    <s v="PEX"/>
    <n v="100"/>
    <n v="100"/>
    <n v="1.1499999999999999"/>
    <n v="201400"/>
    <n v="214.093957297689"/>
    <n v="246.20805089234233"/>
  </r>
  <r>
    <x v="3"/>
    <s v="ANDØY ENERGI AS"/>
    <n v="2018"/>
    <n v="66"/>
    <n v="1200"/>
    <s v="3*1"/>
    <s v="PEX"/>
    <n v="100"/>
    <n v="100"/>
    <n v="0.12"/>
    <n v="201700"/>
    <n v="309.244844742373"/>
    <n v="37.109381369084758"/>
  </r>
  <r>
    <x v="3"/>
    <s v="ANDØY ENERGI AS"/>
    <n v="2018"/>
    <n v="132"/>
    <n v="400"/>
    <s v="3*1"/>
    <s v="PEX"/>
    <n v="100"/>
    <n v="100"/>
    <n v="1.4"/>
    <n v="202000"/>
    <n v="355.55972740607098"/>
    <n v="497.78361836849933"/>
  </r>
  <r>
    <x v="4"/>
    <s v="AS EIDEFOSS"/>
    <n v="2018"/>
    <n v="66"/>
    <n v="400"/>
    <s v="3*1"/>
    <s v="PEX"/>
    <n v="100"/>
    <n v="100"/>
    <n v="1.2170000000000001"/>
    <n v="201400"/>
    <n v="214.093957297689"/>
    <n v="260.55234603128753"/>
  </r>
  <r>
    <x v="4"/>
    <s v="AS EIDEFOSS"/>
    <n v="2018"/>
    <n v="132"/>
    <n v="630"/>
    <s v="3*1"/>
    <s v="PEX"/>
    <n v="100"/>
    <n v="100"/>
    <n v="6.49"/>
    <n v="202100"/>
    <n v="369.95892186353097"/>
    <n v="2401.0334028943162"/>
  </r>
  <r>
    <x v="5"/>
    <s v="BKK NETT AS"/>
    <n v="2018"/>
    <n v="300"/>
    <n v="1000"/>
    <s v="3*1"/>
    <s v="Olje"/>
    <n v="0"/>
    <n v="0"/>
    <n v="15.6"/>
    <n v="205000"/>
    <n v="1159.40177416131"/>
    <n v="0"/>
  </r>
  <r>
    <x v="5"/>
    <s v="BKK NETT AS"/>
    <n v="2018"/>
    <n v="66"/>
    <n v="400"/>
    <s v="3*1"/>
    <s v="PEX"/>
    <n v="100"/>
    <n v="100"/>
    <n v="6.3"/>
    <n v="201400"/>
    <n v="214.093957297689"/>
    <n v="1348.7919309754407"/>
  </r>
  <r>
    <x v="5"/>
    <s v="BKK NETT AS"/>
    <n v="2018"/>
    <n v="66"/>
    <n v="630"/>
    <s v="3*1"/>
    <s v="PEX"/>
    <n v="100"/>
    <n v="100"/>
    <n v="0.2"/>
    <n v="201500"/>
    <n v="244.408050892342"/>
    <n v="48.881610178468407"/>
  </r>
  <r>
    <x v="5"/>
    <s v="BKK NETT AS"/>
    <n v="2018"/>
    <n v="132"/>
    <n v="400"/>
    <s v="3*1"/>
    <s v="PEX"/>
    <n v="100"/>
    <n v="100"/>
    <n v="3.3"/>
    <n v="202000"/>
    <n v="355.55972740607098"/>
    <n v="1173.3471004400342"/>
  </r>
  <r>
    <x v="5"/>
    <s v="BKK NETT AS"/>
    <n v="2018"/>
    <n v="132"/>
    <n v="630"/>
    <s v="3*1"/>
    <s v="PEX"/>
    <n v="100"/>
    <n v="100"/>
    <n v="8"/>
    <n v="202100"/>
    <n v="369.95892186353097"/>
    <n v="2959.6713749082478"/>
  </r>
  <r>
    <x v="5"/>
    <s v="BKK NETT AS"/>
    <n v="2018"/>
    <n v="132"/>
    <n v="800"/>
    <s v="3*1"/>
    <s v="PEX"/>
    <n v="100"/>
    <n v="100"/>
    <n v="2.4"/>
    <n v="202200"/>
    <n v="405.57798183724901"/>
    <n v="973.38715640939756"/>
  </r>
  <r>
    <x v="5"/>
    <s v="BKK NETT AS"/>
    <n v="2018"/>
    <n v="132"/>
    <n v="1200"/>
    <s v="3*1"/>
    <s v="PEX"/>
    <n v="100"/>
    <n v="100"/>
    <n v="49.16"/>
    <n v="202300"/>
    <n v="444.93578002097399"/>
    <n v="21873.042945831079"/>
  </r>
  <r>
    <x v="5"/>
    <s v="BKK NETT AS"/>
    <n v="2018"/>
    <n v="132"/>
    <n v="2000"/>
    <s v="3*1"/>
    <s v="PEX"/>
    <n v="100"/>
    <n v="100"/>
    <n v="0.15"/>
    <n v="202500"/>
    <n v="522.58533076367803"/>
    <n v="78.387799614551696"/>
  </r>
  <r>
    <x v="6"/>
    <s v="Dalane Energi AS (ikke aktiv)"/>
    <n v="2018"/>
    <n v="50"/>
    <n v="400"/>
    <s v="3*1"/>
    <s v="PEX"/>
    <n v="100"/>
    <n v="100"/>
    <n v="0.84899999999999998"/>
    <n v="201200"/>
    <n v="168.87543435233101"/>
    <n v="143.37524376512903"/>
  </r>
  <r>
    <x v="6"/>
    <s v="Dalane Energi AS (ikke aktiv)"/>
    <n v="2018"/>
    <n v="50"/>
    <n v="630"/>
    <s v="3*1"/>
    <s v="PEX"/>
    <n v="100"/>
    <n v="100"/>
    <n v="1.0620000000000001"/>
    <n v="201300"/>
    <n v="192.368856888187"/>
    <n v="204.29572601525462"/>
  </r>
  <r>
    <x v="7"/>
    <s v="Dalane Nett AS"/>
    <n v="2018"/>
    <n v="50"/>
    <n v="400"/>
    <s v="3*1"/>
    <s v="PEX"/>
    <n v="100"/>
    <n v="100"/>
    <n v="0.85"/>
    <n v="201200"/>
    <n v="168.87543435233101"/>
    <n v="143.54411919948134"/>
  </r>
  <r>
    <x v="7"/>
    <s v="Dalane Nett AS"/>
    <n v="2018"/>
    <n v="50"/>
    <n v="630"/>
    <s v="3*1"/>
    <s v="PEX"/>
    <n v="100"/>
    <n v="100"/>
    <n v="1.0620000000000001"/>
    <n v="201300"/>
    <n v="192.368856888187"/>
    <n v="204.29572601525462"/>
  </r>
  <r>
    <x v="8"/>
    <s v="E-CO ENERGI AS"/>
    <n v="2018"/>
    <n v="66"/>
    <n v="400"/>
    <s v="3*1"/>
    <s v="PEX"/>
    <n v="100"/>
    <n v="100"/>
    <n v="2.4"/>
    <n v="201400"/>
    <n v="214.093957297689"/>
    <n v="513.82549751445356"/>
  </r>
  <r>
    <x v="8"/>
    <s v="E-CO ENERGI AS"/>
    <n v="2018"/>
    <n v="66"/>
    <n v="1200"/>
    <s v="3*1"/>
    <s v="PEX"/>
    <n v="100"/>
    <n v="100"/>
    <n v="0.63"/>
    <n v="201700"/>
    <n v="309.244844742373"/>
    <n v="194.82425218769498"/>
  </r>
  <r>
    <x v="9"/>
    <s v="EIDSIVA NETT AS"/>
    <n v="2018"/>
    <n v="66"/>
    <n v="400"/>
    <s v="3*1"/>
    <s v="PEX"/>
    <n v="100"/>
    <n v="100"/>
    <n v="15.608000000000001"/>
    <n v="201400"/>
    <n v="214.093957297689"/>
    <n v="3341.5784855023298"/>
  </r>
  <r>
    <x v="9"/>
    <s v="EIDSIVA NETT AS"/>
    <n v="2018"/>
    <n v="66"/>
    <n v="630"/>
    <s v="3*1"/>
    <s v="PEX"/>
    <n v="100"/>
    <n v="100"/>
    <n v="11.94"/>
    <n v="201500"/>
    <n v="244.408050892342"/>
    <n v="2918.2321276545636"/>
  </r>
  <r>
    <x v="9"/>
    <s v="EIDSIVA NETT AS"/>
    <n v="2018"/>
    <n v="66"/>
    <n v="800"/>
    <s v="3*1"/>
    <s v="PEX"/>
    <n v="100"/>
    <n v="100"/>
    <n v="0.01"/>
    <n v="201600"/>
    <n v="267.64885598157599"/>
    <n v="2.6764885598157599"/>
  </r>
  <r>
    <x v="9"/>
    <s v="EIDSIVA NETT AS"/>
    <n v="2018"/>
    <n v="66"/>
    <n v="1200"/>
    <s v="3*1"/>
    <s v="PEX"/>
    <n v="100"/>
    <n v="100"/>
    <n v="20.824000000000002"/>
    <n v="201700"/>
    <n v="309.244844742373"/>
    <n v="6439.7146469151758"/>
  </r>
  <r>
    <x v="9"/>
    <s v="EIDSIVA NETT AS"/>
    <n v="2018"/>
    <n v="66"/>
    <n v="2000"/>
    <s v="3*1"/>
    <s v="PEX"/>
    <n v="100"/>
    <n v="100"/>
    <n v="8.8999999999999996E-2"/>
    <n v="201900"/>
    <n v="375.76912313584"/>
    <n v="33.443451959089757"/>
  </r>
  <r>
    <x v="9"/>
    <s v="EIDSIVA NETT AS"/>
    <n v="2018"/>
    <n v="132"/>
    <n v="400"/>
    <s v="3*1"/>
    <s v="PEX"/>
    <n v="100"/>
    <n v="100"/>
    <n v="3.5"/>
    <n v="202000"/>
    <n v="355.55972740607098"/>
    <n v="1244.4590459212484"/>
  </r>
  <r>
    <x v="9"/>
    <s v="EIDSIVA NETT AS"/>
    <n v="2018"/>
    <n v="132"/>
    <n v="630"/>
    <s v="3*1"/>
    <s v="PEX"/>
    <n v="100"/>
    <n v="100"/>
    <n v="1.31"/>
    <n v="202100"/>
    <n v="369.95892186353097"/>
    <n v="484.64618764122559"/>
  </r>
  <r>
    <x v="9"/>
    <s v="EIDSIVA NETT AS"/>
    <n v="2018"/>
    <n v="132"/>
    <n v="800"/>
    <s v="3*1"/>
    <s v="PEX"/>
    <n v="100"/>
    <n v="100"/>
    <n v="3.46"/>
    <n v="202200"/>
    <n v="405.57798183724901"/>
    <n v="1403.2998171568815"/>
  </r>
  <r>
    <x v="9"/>
    <s v="EIDSIVA NETT AS"/>
    <n v="2018"/>
    <n v="132"/>
    <n v="1200"/>
    <s v="3*1"/>
    <s v="PEX"/>
    <n v="100"/>
    <n v="100"/>
    <n v="7.4999999999999997E-2"/>
    <n v="202300"/>
    <n v="444.93578002097399"/>
    <n v="33.370183501573045"/>
  </r>
  <r>
    <x v="9"/>
    <s v="EIDSIVA NETT AS"/>
    <n v="2018"/>
    <n v="132"/>
    <n v="1600"/>
    <s v="3*1"/>
    <s v="PEX"/>
    <n v="100"/>
    <n v="100"/>
    <n v="2.4700000000000002"/>
    <n v="202400"/>
    <n v="496.87392704647999"/>
    <n v="1227.2785998048057"/>
  </r>
  <r>
    <x v="10"/>
    <s v="ELVIA AS"/>
    <n v="2018"/>
    <n v="50"/>
    <n v="400"/>
    <s v="3*1"/>
    <s v="Olje"/>
    <n v="100"/>
    <n v="100"/>
    <n v="26.68"/>
    <n v="203400"/>
    <n v="252.89417165572701"/>
    <n v="6747.2164997747968"/>
  </r>
  <r>
    <x v="10"/>
    <s v="ELVIA AS"/>
    <n v="2018"/>
    <n v="50"/>
    <n v="630"/>
    <s v="3*1"/>
    <s v="Olje"/>
    <n v="100"/>
    <n v="100"/>
    <n v="2.93"/>
    <n v="203500"/>
    <n v="275.872254600475"/>
    <n v="808.30570597939175"/>
  </r>
  <r>
    <x v="10"/>
    <s v="ELVIA AS"/>
    <n v="2018"/>
    <n v="66"/>
    <n v="400"/>
    <s v="3*1"/>
    <s v="Olje"/>
    <n v="100"/>
    <n v="100"/>
    <n v="22.55"/>
    <n v="203600"/>
    <n v="233.13948732987799"/>
    <n v="5257.2954392887486"/>
  </r>
  <r>
    <x v="10"/>
    <s v="ELVIA AS"/>
    <n v="2018"/>
    <n v="66"/>
    <n v="630"/>
    <s v="3*1"/>
    <s v="Olje"/>
    <n v="100"/>
    <n v="100"/>
    <n v="2.69"/>
    <n v="203700"/>
    <n v="269.35472447762402"/>
    <n v="724.5642088448086"/>
  </r>
  <r>
    <x v="10"/>
    <s v="ELVIA AS"/>
    <n v="2018"/>
    <n v="66"/>
    <n v="1200"/>
    <s v="3*1"/>
    <s v="Olje"/>
    <n v="100"/>
    <n v="100"/>
    <n v="1.45"/>
    <n v="203900"/>
    <n v="358.83182407117602"/>
    <n v="520.30614490320522"/>
  </r>
  <r>
    <x v="10"/>
    <s v="ELVIA AS"/>
    <n v="2018"/>
    <n v="50"/>
    <n v="400"/>
    <s v="3*1"/>
    <s v="PEX"/>
    <n v="100"/>
    <n v="100"/>
    <n v="8.32"/>
    <n v="201200"/>
    <n v="168.87543435233101"/>
    <n v="1405.0436138113942"/>
  </r>
  <r>
    <x v="10"/>
    <s v="ELVIA AS"/>
    <n v="2018"/>
    <n v="50"/>
    <n v="630"/>
    <s v="3*1"/>
    <s v="PEX"/>
    <n v="100"/>
    <n v="100"/>
    <n v="54.32"/>
    <n v="201300"/>
    <n v="192.368856888187"/>
    <n v="10449.476306166318"/>
  </r>
  <r>
    <x v="10"/>
    <s v="ELVIA AS"/>
    <n v="2018"/>
    <n v="66"/>
    <n v="400"/>
    <s v="3*1"/>
    <s v="PEX"/>
    <n v="100"/>
    <n v="100"/>
    <n v="2.71"/>
    <n v="201400"/>
    <n v="214.093957297689"/>
    <n v="580.19462427673716"/>
  </r>
  <r>
    <x v="10"/>
    <s v="ELVIA AS"/>
    <n v="2018"/>
    <n v="66"/>
    <n v="630"/>
    <s v="3*1"/>
    <s v="PEX"/>
    <n v="100"/>
    <n v="100"/>
    <n v="1.77"/>
    <n v="201500"/>
    <n v="244.408050892342"/>
    <n v="432.60225007944535"/>
  </r>
  <r>
    <x v="10"/>
    <s v="ELVIA AS"/>
    <n v="2018"/>
    <n v="66"/>
    <n v="800"/>
    <s v="3*1"/>
    <s v="PEX"/>
    <n v="100"/>
    <n v="100"/>
    <n v="6.72"/>
    <n v="201600"/>
    <n v="267.64885598157599"/>
    <n v="1798.6003121961905"/>
  </r>
  <r>
    <x v="10"/>
    <s v="ELVIA AS"/>
    <n v="2018"/>
    <n v="66"/>
    <n v="1200"/>
    <s v="3*1"/>
    <s v="PEX"/>
    <n v="100"/>
    <n v="100"/>
    <n v="40.83"/>
    <n v="201700"/>
    <n v="309.244844742373"/>
    <n v="12626.467010831089"/>
  </r>
  <r>
    <x v="10"/>
    <s v="ELVIA AS"/>
    <n v="2018"/>
    <n v="66"/>
    <n v="1600"/>
    <s v="3*1"/>
    <s v="PEX"/>
    <n v="100"/>
    <n v="100"/>
    <n v="26.38"/>
    <n v="201800"/>
    <n v="359.75317701999802"/>
    <n v="9490.2888097875475"/>
  </r>
  <r>
    <x v="10"/>
    <s v="ELVIA AS"/>
    <n v="2018"/>
    <n v="66"/>
    <n v="2000"/>
    <s v="3*1"/>
    <s v="PEX"/>
    <n v="100"/>
    <n v="100"/>
    <n v="1.53"/>
    <n v="201900"/>
    <n v="375.76912313584"/>
    <n v="574.92675839783521"/>
  </r>
  <r>
    <x v="10"/>
    <s v="ELVIA AS"/>
    <n v="2018"/>
    <n v="132"/>
    <n v="400"/>
    <s v="3*1"/>
    <s v="PEX"/>
    <n v="100"/>
    <n v="100"/>
    <n v="0.83"/>
    <n v="202000"/>
    <n v="355.55972740607098"/>
    <n v="295.11457374703889"/>
  </r>
  <r>
    <x v="10"/>
    <s v="ELVIA AS"/>
    <n v="2018"/>
    <n v="132"/>
    <n v="630"/>
    <s v="3*1"/>
    <s v="PEX"/>
    <n v="100"/>
    <n v="100"/>
    <n v="0.27"/>
    <n v="202100"/>
    <n v="369.95892186353097"/>
    <n v="99.888908903153364"/>
  </r>
  <r>
    <x v="10"/>
    <s v="ELVIA AS"/>
    <n v="2018"/>
    <n v="132"/>
    <n v="800"/>
    <s v="3*1"/>
    <s v="PEX"/>
    <n v="100"/>
    <n v="100"/>
    <n v="4.41"/>
    <n v="202200"/>
    <n v="405.57798183724901"/>
    <n v="1788.5988999022682"/>
  </r>
  <r>
    <x v="10"/>
    <s v="ELVIA AS"/>
    <n v="2018"/>
    <n v="132"/>
    <n v="1200"/>
    <s v="3*1"/>
    <s v="PEX"/>
    <n v="100"/>
    <n v="100"/>
    <n v="52.65"/>
    <n v="202300"/>
    <n v="444.93578002097399"/>
    <n v="23425.868818104282"/>
  </r>
  <r>
    <x v="10"/>
    <s v="ELVIA AS"/>
    <n v="2018"/>
    <n v="132"/>
    <n v="1600"/>
    <s v="3*1"/>
    <s v="PEX"/>
    <n v="100"/>
    <n v="100"/>
    <n v="76.19"/>
    <n v="202400"/>
    <n v="496.87392704647999"/>
    <n v="37856.824501671312"/>
  </r>
  <r>
    <x v="10"/>
    <s v="ELVIA AS"/>
    <n v="2018"/>
    <n v="132"/>
    <n v="2000"/>
    <s v="3*1"/>
    <s v="PEX"/>
    <n v="100"/>
    <n v="100"/>
    <n v="2.57"/>
    <n v="202500"/>
    <n v="522.58533076367803"/>
    <n v="1343.0443000626524"/>
  </r>
  <r>
    <x v="11"/>
    <s v="ETNE ELEKTRISITETSLAG SA"/>
    <n v="2018"/>
    <n v="66"/>
    <n v="400"/>
    <s v="3*1"/>
    <s v="PEX"/>
    <n v="100"/>
    <n v="100"/>
    <n v="9.8000000000000004E-2"/>
    <n v="201400"/>
    <n v="214.093957297689"/>
    <n v="20.981207815173523"/>
  </r>
  <r>
    <x v="12"/>
    <s v="FLESBERG ELEKTRISITETSVERK AS"/>
    <n v="2018"/>
    <n v="24"/>
    <n v="400"/>
    <s v="1*3"/>
    <s v="PEX"/>
    <n v="100"/>
    <n v="100"/>
    <n v="0.06"/>
    <n v="200400"/>
    <n v="67.626361746188905"/>
    <n v="4.0575817047713345"/>
  </r>
  <r>
    <x v="13"/>
    <s v="GLITRE ENERGI NETT AS"/>
    <n v="2018"/>
    <n v="24"/>
    <n v="50"/>
    <s v="1*3"/>
    <s v="PEX"/>
    <n v="100"/>
    <n v="100"/>
    <n v="0.13"/>
    <n v="200000"/>
    <n v="32.158872240444502"/>
    <n v="4.1806533912577857"/>
  </r>
  <r>
    <x v="13"/>
    <s v="GLITRE ENERGI NETT AS"/>
    <n v="2018"/>
    <n v="24"/>
    <n v="150"/>
    <s v="1*3"/>
    <s v="PEX"/>
    <n v="100"/>
    <n v="100"/>
    <n v="0.2"/>
    <n v="200200"/>
    <n v="43.6782278064127"/>
    <n v="8.7356455612825403"/>
  </r>
  <r>
    <x v="13"/>
    <s v="GLITRE ENERGI NETT AS"/>
    <n v="2018"/>
    <n v="66"/>
    <n v="400"/>
    <s v="3*1"/>
    <s v="Olje"/>
    <n v="100"/>
    <n v="100"/>
    <n v="6.6109999999999998"/>
    <n v="203600"/>
    <n v="233.13948732987799"/>
    <n v="1541.2851507378234"/>
  </r>
  <r>
    <x v="13"/>
    <s v="GLITRE ENERGI NETT AS"/>
    <n v="2018"/>
    <n v="24"/>
    <n v="150"/>
    <s v="3*1"/>
    <s v="PEX"/>
    <n v="100"/>
    <n v="100"/>
    <n v="0.2"/>
    <n v="200700"/>
    <n v="47.0279351486219"/>
    <n v="9.40558702972438"/>
  </r>
  <r>
    <x v="13"/>
    <s v="GLITRE ENERGI NETT AS"/>
    <n v="2018"/>
    <n v="66"/>
    <n v="400"/>
    <s v="3*1"/>
    <s v="PEX"/>
    <n v="100"/>
    <n v="100"/>
    <n v="1.34"/>
    <n v="201400"/>
    <n v="214.093957297689"/>
    <n v="286.8859027789033"/>
  </r>
  <r>
    <x v="13"/>
    <s v="GLITRE ENERGI NETT AS"/>
    <n v="2018"/>
    <n v="66"/>
    <n v="630"/>
    <s v="3*1"/>
    <s v="PEX"/>
    <n v="100"/>
    <n v="100"/>
    <n v="6.7919999999999998"/>
    <n v="201500"/>
    <n v="244.408050892342"/>
    <n v="1660.0194816607868"/>
  </r>
  <r>
    <x v="13"/>
    <s v="GLITRE ENERGI NETT AS"/>
    <n v="2018"/>
    <n v="66"/>
    <n v="800"/>
    <s v="3*1"/>
    <s v="PEX"/>
    <n v="100"/>
    <n v="100"/>
    <n v="0.19800000000000001"/>
    <n v="201600"/>
    <n v="267.64885598157599"/>
    <n v="52.994473484352049"/>
  </r>
  <r>
    <x v="13"/>
    <s v="GLITRE ENERGI NETT AS"/>
    <n v="2018"/>
    <n v="66"/>
    <n v="1200"/>
    <s v="3*1"/>
    <s v="PEX"/>
    <n v="100"/>
    <n v="100"/>
    <n v="14.528"/>
    <n v="201700"/>
    <n v="309.244844742373"/>
    <n v="4492.7091044171948"/>
  </r>
  <r>
    <x v="13"/>
    <s v="GLITRE ENERGI NETT AS"/>
    <n v="2018"/>
    <n v="66"/>
    <n v="2000"/>
    <s v="3*1"/>
    <s v="PEX"/>
    <n v="100"/>
    <n v="100"/>
    <n v="3.03"/>
    <n v="201900"/>
    <n v="375.76912313584"/>
    <n v="1138.5804431015952"/>
  </r>
  <r>
    <x v="13"/>
    <s v="GLITRE ENERGI NETT AS"/>
    <n v="2018"/>
    <n v="132"/>
    <n v="400"/>
    <s v="3*1"/>
    <s v="PEX"/>
    <n v="100"/>
    <n v="100"/>
    <n v="1.3440000000000001"/>
    <n v="202000"/>
    <n v="355.55972740607098"/>
    <n v="477.87227363375945"/>
  </r>
  <r>
    <x v="13"/>
    <s v="GLITRE ENERGI NETT AS"/>
    <n v="2018"/>
    <n v="132"/>
    <n v="630"/>
    <s v="3*1"/>
    <s v="PEX"/>
    <n v="100"/>
    <n v="100"/>
    <n v="0.57099999999999995"/>
    <n v="202100"/>
    <n v="369.95892186353097"/>
    <n v="211.24654438407617"/>
  </r>
  <r>
    <x v="13"/>
    <s v="GLITRE ENERGI NETT AS"/>
    <n v="2018"/>
    <n v="132"/>
    <n v="1600"/>
    <s v="3*1"/>
    <s v="PEX"/>
    <n v="100"/>
    <n v="100"/>
    <n v="0.81699999999999995"/>
    <n v="202400"/>
    <n v="496.87392704647999"/>
    <n v="405.94599839697412"/>
  </r>
  <r>
    <x v="14"/>
    <s v="GUDBRANDSDAL ENERGI NETT AS"/>
    <n v="2018"/>
    <n v="66"/>
    <n v="630"/>
    <s v="3*1"/>
    <s v="PEX"/>
    <n v="100"/>
    <n v="100"/>
    <n v="6.899"/>
    <n v="201500"/>
    <n v="244.408050892342"/>
    <n v="1686.1711431062674"/>
  </r>
  <r>
    <x v="14"/>
    <s v="GUDBRANDSDAL ENERGI NETT AS"/>
    <n v="2018"/>
    <n v="66"/>
    <n v="1200"/>
    <s v="3*1"/>
    <s v="PEX"/>
    <n v="100"/>
    <n v="100"/>
    <n v="1.087"/>
    <n v="201700"/>
    <n v="309.244844742373"/>
    <n v="336.14914623495946"/>
  </r>
  <r>
    <x v="15"/>
    <s v="HALLINGDAL KRAFTNETT AS"/>
    <n v="2018"/>
    <n v="66"/>
    <n v="400"/>
    <s v="3*1"/>
    <s v="PEX"/>
    <n v="100"/>
    <n v="100"/>
    <n v="1.25"/>
    <n v="201400"/>
    <n v="214.093957297689"/>
    <n v="267.61744662211123"/>
  </r>
  <r>
    <x v="15"/>
    <s v="HALLINGDAL KRAFTNETT AS"/>
    <n v="2018"/>
    <n v="66"/>
    <n v="630"/>
    <s v="3*1"/>
    <s v="PEX"/>
    <n v="100"/>
    <n v="100"/>
    <n v="0.2"/>
    <n v="201500"/>
    <n v="244.408050892342"/>
    <n v="48.881610178468407"/>
  </r>
  <r>
    <x v="16"/>
    <s v="HAMMERFEST ENERGI NETT AS"/>
    <n v="2018"/>
    <n v="66"/>
    <n v="400"/>
    <s v="3*1"/>
    <s v="PEX"/>
    <n v="100"/>
    <n v="100"/>
    <n v="0.38500000000000001"/>
    <n v="201400"/>
    <n v="214.093957297689"/>
    <n v="82.426173559610262"/>
  </r>
  <r>
    <x v="16"/>
    <s v="HAMMERFEST ENERGI NETT AS"/>
    <n v="2018"/>
    <n v="132"/>
    <n v="400"/>
    <s v="3*1"/>
    <s v="PEX"/>
    <n v="100"/>
    <n v="100"/>
    <n v="5.5"/>
    <n v="202000"/>
    <n v="355.55972740607098"/>
    <n v="1955.5785007333905"/>
  </r>
  <r>
    <x v="16"/>
    <s v="HAMMERFEST ENERGI NETT AS"/>
    <n v="2018"/>
    <n v="132"/>
    <n v="630"/>
    <s v="3*1"/>
    <s v="PEX"/>
    <n v="100"/>
    <n v="100"/>
    <n v="0.105"/>
    <n v="202100"/>
    <n v="369.95892186353097"/>
    <n v="38.845686795670751"/>
  </r>
  <r>
    <x v="16"/>
    <s v="HAMMERFEST ENERGI NETT AS"/>
    <n v="2018"/>
    <n v="132"/>
    <n v="1200"/>
    <s v="3*1"/>
    <s v="PEX"/>
    <n v="100"/>
    <n v="100"/>
    <n v="0.09"/>
    <n v="202300"/>
    <n v="444.93578002097399"/>
    <n v="40.044220201887661"/>
  </r>
  <r>
    <x v="16"/>
    <s v="HAMMERFEST ENERGI NETT AS"/>
    <n v="2018"/>
    <n v="132"/>
    <n v="1600"/>
    <s v="3*1"/>
    <s v="PEX"/>
    <n v="100"/>
    <n v="100"/>
    <n v="0.28999999999999998"/>
    <n v="202400"/>
    <n v="496.87392704647999"/>
    <n v="144.09343884347919"/>
  </r>
  <r>
    <x v="17"/>
    <s v="HAUGALAND KRAFT NETT AS"/>
    <n v="2018"/>
    <n v="66"/>
    <n v="400"/>
    <s v="3*1"/>
    <s v="Olje"/>
    <n v="100"/>
    <n v="100"/>
    <n v="12.226000000000001"/>
    <n v="203600"/>
    <n v="233.13948732987799"/>
    <n v="2850.3633720950884"/>
  </r>
  <r>
    <x v="17"/>
    <s v="HAUGALAND KRAFT NETT AS"/>
    <n v="2018"/>
    <n v="24"/>
    <n v="400"/>
    <s v="3*1"/>
    <s v="PEX"/>
    <n v="100"/>
    <n v="100"/>
    <n v="0.25"/>
    <n v="200900"/>
    <n v="73.8053844905657"/>
    <n v="18.451346122641425"/>
  </r>
  <r>
    <x v="17"/>
    <s v="HAUGALAND KRAFT NETT AS"/>
    <n v="2018"/>
    <n v="66"/>
    <n v="400"/>
    <s v="3*1"/>
    <s v="PEX"/>
    <n v="100"/>
    <n v="100"/>
    <n v="14.76"/>
    <n v="201400"/>
    <n v="214.093957297689"/>
    <n v="3160.0268097138896"/>
  </r>
  <r>
    <x v="17"/>
    <s v="HAUGALAND KRAFT NETT AS"/>
    <n v="2018"/>
    <n v="66"/>
    <n v="630"/>
    <s v="3*1"/>
    <s v="PEX"/>
    <n v="100"/>
    <n v="100"/>
    <n v="15.065"/>
    <n v="201500"/>
    <n v="244.408050892342"/>
    <n v="3682.0072866931323"/>
  </r>
  <r>
    <x v="17"/>
    <s v="HAUGALAND KRAFT NETT AS"/>
    <n v="2018"/>
    <n v="66"/>
    <n v="800"/>
    <s v="3*1"/>
    <s v="PEX"/>
    <n v="100"/>
    <n v="100"/>
    <n v="0.51"/>
    <n v="201600"/>
    <n v="267.64885598157599"/>
    <n v="136.50091655060376"/>
  </r>
  <r>
    <x v="17"/>
    <s v="HAUGALAND KRAFT NETT AS"/>
    <n v="2018"/>
    <n v="66"/>
    <n v="1200"/>
    <s v="3*1"/>
    <s v="PEX"/>
    <n v="100"/>
    <n v="100"/>
    <n v="1.0569999999999999"/>
    <n v="201700"/>
    <n v="309.244844742373"/>
    <n v="326.87180089268827"/>
  </r>
  <r>
    <x v="17"/>
    <s v="HAUGALAND KRAFT NETT AS"/>
    <n v="2018"/>
    <n v="66"/>
    <n v="1600"/>
    <s v="3*1"/>
    <s v="PEX"/>
    <n v="100"/>
    <n v="100"/>
    <n v="7.8440000000000003"/>
    <n v="201800"/>
    <n v="359.75317701999802"/>
    <n v="2821.9039205448644"/>
  </r>
  <r>
    <x v="18"/>
    <s v="HELGELAND KRAFT NETT AS"/>
    <n v="2018"/>
    <n v="66"/>
    <n v="400"/>
    <s v="3*1"/>
    <s v="PEX"/>
    <n v="100"/>
    <n v="100"/>
    <n v="0.52700000000000002"/>
    <n v="201400"/>
    <n v="214.093957297689"/>
    <n v="112.82751549588211"/>
  </r>
  <r>
    <x v="18"/>
    <s v="HELGELAND KRAFT NETT AS"/>
    <n v="2018"/>
    <n v="132"/>
    <n v="400"/>
    <s v="3*1"/>
    <s v="PEX"/>
    <n v="100"/>
    <n v="100"/>
    <n v="0.22"/>
    <n v="202000"/>
    <n v="355.55972740607098"/>
    <n v="78.22314002933561"/>
  </r>
  <r>
    <x v="18"/>
    <s v="HELGELAND KRAFT NETT AS"/>
    <n v="2018"/>
    <n v="132"/>
    <n v="630"/>
    <s v="3*1"/>
    <s v="PEX"/>
    <n v="100"/>
    <n v="100"/>
    <n v="3.8"/>
    <n v="202100"/>
    <n v="369.95892186353097"/>
    <n v="1405.8439030814177"/>
  </r>
  <r>
    <x v="19"/>
    <s v="HEMSEDAL ENERGI KF"/>
    <n v="2018"/>
    <n v="66"/>
    <n v="400"/>
    <s v="3*1"/>
    <s v="PEX"/>
    <n v="100"/>
    <n v="100"/>
    <n v="1.2949999999999999"/>
    <n v="201400"/>
    <n v="214.093957297689"/>
    <n v="277.25167470050724"/>
  </r>
  <r>
    <x v="20"/>
    <s v="HERØYA NETT AS"/>
    <n v="2018"/>
    <n v="132"/>
    <n v="400"/>
    <s v="3*1"/>
    <s v="Olje"/>
    <n v="100"/>
    <n v="100"/>
    <n v="1.3"/>
    <n v="204200"/>
    <n v="402.40833361349002"/>
    <n v="523.13083369753701"/>
  </r>
  <r>
    <x v="20"/>
    <s v="HERØYA NETT AS"/>
    <n v="2018"/>
    <n v="132"/>
    <n v="1200"/>
    <s v="3*1"/>
    <s v="Olje"/>
    <n v="100"/>
    <n v="100"/>
    <n v="1.4"/>
    <n v="204500"/>
    <n v="575.74937313664998"/>
    <n v="806.04912239130988"/>
  </r>
  <r>
    <x v="20"/>
    <s v="HERØYA NETT AS"/>
    <n v="2018"/>
    <n v="300"/>
    <n v="630"/>
    <s v="3*1"/>
    <s v="Olje"/>
    <n v="100"/>
    <n v="100"/>
    <n v="0.5"/>
    <n v="204900"/>
    <n v="1008.39716926848"/>
    <n v="504.19858463423998"/>
  </r>
  <r>
    <x v="20"/>
    <s v="HERØYA NETT AS"/>
    <n v="2018"/>
    <n v="132"/>
    <n v="400"/>
    <s v="3*1"/>
    <s v="PEX"/>
    <n v="100"/>
    <n v="100"/>
    <n v="0.4"/>
    <n v="202000"/>
    <n v="355.55972740607098"/>
    <n v="142.22389096242838"/>
  </r>
  <r>
    <x v="20"/>
    <s v="HERØYA NETT AS"/>
    <n v="2018"/>
    <n v="132"/>
    <n v="1200"/>
    <s v="3*1"/>
    <s v="PEX"/>
    <n v="100"/>
    <n v="100"/>
    <n v="1.9"/>
    <n v="202300"/>
    <n v="444.93578002097399"/>
    <n v="845.37798203985051"/>
  </r>
  <r>
    <x v="21"/>
    <s v="HÅLOGALAND KRAFT NETT AS"/>
    <n v="2018"/>
    <n v="66"/>
    <n v="400"/>
    <s v="3*1"/>
    <s v="PEX"/>
    <n v="100"/>
    <n v="100"/>
    <n v="0.6"/>
    <n v="201400"/>
    <n v="214.093957297689"/>
    <n v="128.45637437861339"/>
  </r>
  <r>
    <x v="21"/>
    <s v="HÅLOGALAND KRAFT NETT AS"/>
    <n v="2018"/>
    <n v="132"/>
    <n v="800"/>
    <s v="3*1"/>
    <s v="PEX"/>
    <n v="100"/>
    <n v="100"/>
    <n v="1.2"/>
    <n v="202200"/>
    <n v="405.57798183724901"/>
    <n v="486.69357820469878"/>
  </r>
  <r>
    <x v="22"/>
    <s v="ISTAD NETT AS"/>
    <n v="2018"/>
    <n v="132"/>
    <n v="630"/>
    <s v="3*1"/>
    <s v="PEX"/>
    <n v="100"/>
    <n v="100"/>
    <n v="3.46"/>
    <n v="202100"/>
    <n v="369.95892186353097"/>
    <n v="1280.0578696478171"/>
  </r>
  <r>
    <x v="23"/>
    <s v="LOFOTKRAFT AS"/>
    <n v="2018"/>
    <n v="33"/>
    <n v="400"/>
    <s v="3*1"/>
    <s v="PEX"/>
    <n v="100"/>
    <n v="100"/>
    <n v="0.871"/>
    <n v="201000"/>
    <n v="102.94228078396"/>
    <n v="89.662726562829164"/>
  </r>
  <r>
    <x v="23"/>
    <s v="LOFOTKRAFT AS"/>
    <n v="2018"/>
    <n v="66"/>
    <n v="400"/>
    <s v="3*1"/>
    <s v="PEX"/>
    <n v="100"/>
    <n v="100"/>
    <n v="2.74"/>
    <n v="201400"/>
    <n v="214.093957297689"/>
    <n v="586.61744299566794"/>
  </r>
  <r>
    <x v="23"/>
    <s v="LOFOTKRAFT AS"/>
    <n v="2018"/>
    <n v="132"/>
    <n v="400"/>
    <s v="3*1"/>
    <s v="PEX"/>
    <n v="100"/>
    <n v="100"/>
    <n v="2.9359999999999999"/>
    <n v="202000"/>
    <n v="355.55972740607098"/>
    <n v="1043.9233596642243"/>
  </r>
  <r>
    <x v="23"/>
    <s v="LOFOTKRAFT AS"/>
    <n v="2018"/>
    <n v="132"/>
    <n v="630"/>
    <s v="3*1"/>
    <s v="PEX"/>
    <n v="100"/>
    <n v="100"/>
    <n v="1.7210000000000001"/>
    <n v="202100"/>
    <n v="369.95892186353097"/>
    <n v="636.69930452713686"/>
  </r>
  <r>
    <x v="23"/>
    <s v="LOFOTKRAFT AS"/>
    <n v="2018"/>
    <n v="132"/>
    <n v="1200"/>
    <s v="3*1"/>
    <s v="PEX"/>
    <n v="100"/>
    <n v="100"/>
    <n v="0.30299999999999999"/>
    <n v="202300"/>
    <n v="444.93578002097399"/>
    <n v="134.8155413463551"/>
  </r>
  <r>
    <x v="24"/>
    <s v="LUOSTEJOK KRAFTLAG SA"/>
    <n v="2018"/>
    <n v="66"/>
    <n v="400"/>
    <s v="3*1"/>
    <s v="PEX"/>
    <n v="100"/>
    <n v="100"/>
    <n v="0.46600000000000003"/>
    <n v="201400"/>
    <n v="214.093957297689"/>
    <n v="99.767784100723077"/>
  </r>
  <r>
    <x v="25"/>
    <s v="LUSTER ENERGIVERK AS"/>
    <n v="2018"/>
    <n v="66"/>
    <n v="400"/>
    <s v="3*1"/>
    <s v="PEX"/>
    <n v="100"/>
    <n v="100"/>
    <n v="0.72"/>
    <n v="201400"/>
    <n v="214.093957297689"/>
    <n v="154.14764925433607"/>
  </r>
  <r>
    <x v="26"/>
    <s v="LYSE ELNETT AS"/>
    <n v="2018"/>
    <n v="66"/>
    <n v="400"/>
    <s v="3*1"/>
    <s v="PEX"/>
    <n v="100"/>
    <n v="100"/>
    <n v="36.110999999999997"/>
    <n v="201400"/>
    <n v="214.093957297689"/>
    <n v="7731.1468919768467"/>
  </r>
  <r>
    <x v="26"/>
    <s v="LYSE ELNETT AS"/>
    <n v="2018"/>
    <n v="66"/>
    <n v="630"/>
    <s v="3*1"/>
    <s v="PEX"/>
    <n v="100"/>
    <n v="100"/>
    <n v="8.5039999999999996"/>
    <n v="201500"/>
    <n v="244.408050892342"/>
    <n v="2078.4460647884762"/>
  </r>
  <r>
    <x v="26"/>
    <s v="LYSE ELNETT AS"/>
    <n v="2018"/>
    <n v="66"/>
    <n v="800"/>
    <s v="3*1"/>
    <s v="PEX"/>
    <n v="100"/>
    <n v="100"/>
    <n v="3.87"/>
    <n v="201600"/>
    <n v="267.64885598157599"/>
    <n v="1035.8010726486991"/>
  </r>
  <r>
    <x v="26"/>
    <s v="LYSE ELNETT AS"/>
    <n v="2018"/>
    <n v="66"/>
    <n v="1200"/>
    <s v="3*1"/>
    <s v="PEX"/>
    <n v="100"/>
    <n v="100"/>
    <n v="94.084000000000003"/>
    <n v="201700"/>
    <n v="309.244844742373"/>
    <n v="29094.991972741424"/>
  </r>
  <r>
    <x v="26"/>
    <s v="LYSE ELNETT AS"/>
    <n v="2018"/>
    <n v="66"/>
    <n v="1600"/>
    <s v="3*1"/>
    <s v="PEX"/>
    <n v="100"/>
    <n v="100"/>
    <n v="0.61199999999999999"/>
    <n v="201800"/>
    <n v="359.75317701999802"/>
    <n v="220.16894433623878"/>
  </r>
  <r>
    <x v="26"/>
    <s v="LYSE ELNETT AS"/>
    <n v="2018"/>
    <n v="132"/>
    <n v="1200"/>
    <s v="3*1"/>
    <s v="PEX"/>
    <n v="100"/>
    <n v="100"/>
    <n v="8.9450000000000003"/>
    <n v="202300"/>
    <n v="444.93578002097399"/>
    <n v="3979.9505522876125"/>
  </r>
  <r>
    <x v="26"/>
    <s v="LYSE ELNETT AS"/>
    <n v="2018"/>
    <n v="132"/>
    <n v="1600"/>
    <s v="3*1"/>
    <s v="PEX"/>
    <n v="100"/>
    <n v="100"/>
    <n v="8.16"/>
    <n v="202400"/>
    <n v="496.87392704647999"/>
    <n v="4054.4912446992766"/>
  </r>
  <r>
    <x v="27"/>
    <s v="MIDT NETT BUSKERUD AS"/>
    <n v="2018"/>
    <n v="66"/>
    <n v="400"/>
    <s v="3*1"/>
    <s v="PEX"/>
    <n v="100"/>
    <n v="100"/>
    <n v="0.8"/>
    <n v="201400"/>
    <n v="214.093957297689"/>
    <n v="171.27516583815122"/>
  </r>
  <r>
    <x v="28"/>
    <s v="MO INDUSTRIPARK AS"/>
    <n v="2018"/>
    <n v="132"/>
    <n v="400"/>
    <s v="3*1"/>
    <s v="Olje"/>
    <n v="100"/>
    <n v="100"/>
    <n v="0.70099999999999996"/>
    <n v="204200"/>
    <n v="402.40833361349002"/>
    <n v="282.08824186305651"/>
  </r>
  <r>
    <x v="28"/>
    <s v="MO INDUSTRIPARK AS"/>
    <n v="2018"/>
    <n v="132"/>
    <n v="400"/>
    <s v="3*1"/>
    <s v="PEX"/>
    <n v="100"/>
    <n v="100"/>
    <n v="1.39"/>
    <n v="202000"/>
    <n v="355.55972740607098"/>
    <n v="494.22802109443865"/>
  </r>
  <r>
    <x v="29"/>
    <s v="MØRENETT AS"/>
    <n v="2018"/>
    <n v="24"/>
    <n v="50"/>
    <s v="1*3"/>
    <s v="PEX"/>
    <n v="100"/>
    <n v="100"/>
    <n v="0"/>
    <n v="200000"/>
    <n v="32.158872240444502"/>
    <n v="0"/>
  </r>
  <r>
    <x v="29"/>
    <s v="MØRENETT AS"/>
    <n v="2018"/>
    <n v="24"/>
    <n v="240"/>
    <s v="1*3"/>
    <s v="PEX"/>
    <n v="100"/>
    <n v="100"/>
    <n v="0.79600000000000004"/>
    <n v="200300"/>
    <n v="53.681878692648297"/>
    <n v="42.730775439348044"/>
  </r>
  <r>
    <x v="29"/>
    <s v="MØRENETT AS"/>
    <n v="2018"/>
    <n v="24"/>
    <n v="240"/>
    <s v="3*1"/>
    <s v="PEX"/>
    <n v="100"/>
    <n v="100"/>
    <n v="14.347"/>
    <n v="200800"/>
    <n v="58.1431027999948"/>
    <n v="834.17909587152542"/>
  </r>
  <r>
    <x v="29"/>
    <s v="MØRENETT AS"/>
    <n v="2018"/>
    <n v="24"/>
    <n v="400"/>
    <s v="3*1"/>
    <s v="PEX"/>
    <n v="100"/>
    <n v="100"/>
    <n v="0.312"/>
    <n v="200900"/>
    <n v="73.8053844905657"/>
    <n v="23.027279961056497"/>
  </r>
  <r>
    <x v="29"/>
    <s v="MØRENETT AS"/>
    <n v="2018"/>
    <n v="66"/>
    <n v="400"/>
    <s v="3*1"/>
    <s v="PEX"/>
    <n v="100"/>
    <n v="100"/>
    <n v="17.381"/>
    <n v="201400"/>
    <n v="214.093957297689"/>
    <n v="3721.1670717911325"/>
  </r>
  <r>
    <x v="29"/>
    <s v="MØRENETT AS"/>
    <n v="2018"/>
    <n v="66"/>
    <n v="630"/>
    <s v="3*1"/>
    <s v="PEX"/>
    <n v="100"/>
    <n v="100"/>
    <n v="3.125"/>
    <n v="201500"/>
    <n v="244.408050892342"/>
    <n v="763.77515903856875"/>
  </r>
  <r>
    <x v="29"/>
    <s v="MØRENETT AS"/>
    <n v="2018"/>
    <n v="132"/>
    <n v="400"/>
    <s v="3*1"/>
    <s v="PEX"/>
    <n v="100"/>
    <n v="100"/>
    <n v="0.7"/>
    <n v="202000"/>
    <n v="355.55972740607098"/>
    <n v="248.89180918424967"/>
  </r>
  <r>
    <x v="29"/>
    <s v="MØRENETT AS"/>
    <n v="2018"/>
    <n v="132"/>
    <n v="630"/>
    <s v="3*1"/>
    <s v="PEX"/>
    <n v="100"/>
    <n v="100"/>
    <n v="1.0429999999999999"/>
    <n v="202100"/>
    <n v="369.95892186353097"/>
    <n v="385.86715550366279"/>
  </r>
  <r>
    <x v="29"/>
    <s v="MØRENETT AS"/>
    <n v="2018"/>
    <n v="132"/>
    <n v="1200"/>
    <s v="3*1"/>
    <s v="PEX"/>
    <n v="100"/>
    <n v="100"/>
    <n v="23.698"/>
    <n v="202300"/>
    <n v="444.93578002097399"/>
    <n v="10544.088114937042"/>
  </r>
  <r>
    <x v="29"/>
    <s v="MØRENETT AS"/>
    <n v="2018"/>
    <n v="132"/>
    <n v="1600"/>
    <s v="3*1"/>
    <s v="PEX"/>
    <n v="100"/>
    <n v="100"/>
    <n v="0.58199999999999996"/>
    <n v="202400"/>
    <n v="496.87392704647999"/>
    <n v="289.18062554105131"/>
  </r>
  <r>
    <x v="30"/>
    <s v="NORDKRAFT NETT AS"/>
    <n v="2018"/>
    <n v="33"/>
    <n v="400"/>
    <s v="3*1"/>
    <s v="Olje"/>
    <n v="100"/>
    <n v="100"/>
    <n v="5.72"/>
    <n v="203200"/>
    <n v="134.659101938714"/>
    <n v="770.2500630894441"/>
  </r>
  <r>
    <x v="30"/>
    <s v="NORDKRAFT NETT AS"/>
    <n v="2018"/>
    <n v="33"/>
    <n v="400"/>
    <s v="3*1"/>
    <s v="PEX"/>
    <n v="100"/>
    <n v="100"/>
    <n v="3.9729999999999999"/>
    <n v="201000"/>
    <n v="102.94228078396"/>
    <n v="408.9896815546731"/>
  </r>
  <r>
    <x v="30"/>
    <s v="NORDKRAFT NETT AS"/>
    <n v="2018"/>
    <n v="33"/>
    <n v="630"/>
    <s v="3*1"/>
    <s v="PEX"/>
    <n v="100"/>
    <n v="100"/>
    <n v="7.109"/>
    <n v="201100"/>
    <n v="116.58362290155399"/>
    <n v="828.79297520714738"/>
  </r>
  <r>
    <x v="31"/>
    <s v="NORDKYN KRAFTLAG SA"/>
    <n v="2018"/>
    <n v="33"/>
    <n v="400"/>
    <s v="3*1"/>
    <s v="PEX"/>
    <n v="100"/>
    <n v="100"/>
    <n v="5.7"/>
    <n v="201000"/>
    <n v="102.94228078396"/>
    <n v="586.77100046857197"/>
  </r>
  <r>
    <x v="32"/>
    <s v="NORDLANDSNETT AS"/>
    <n v="2018"/>
    <n v="24"/>
    <n v="50"/>
    <s v="1*3"/>
    <s v="PEX"/>
    <n v="100"/>
    <n v="100"/>
    <n v="0.14299999999999999"/>
    <n v="200000"/>
    <n v="32.158872240444502"/>
    <n v="4.5987187303835633"/>
  </r>
  <r>
    <x v="32"/>
    <s v="NORDLANDSNETT AS"/>
    <n v="2018"/>
    <n v="24"/>
    <n v="240"/>
    <s v="1*3"/>
    <s v="PEX"/>
    <n v="100"/>
    <n v="100"/>
    <n v="2.1999999999999999E-2"/>
    <n v="200300"/>
    <n v="53.681878692648297"/>
    <n v="1.1810013312382626"/>
  </r>
  <r>
    <x v="32"/>
    <s v="NORDLANDSNETT AS"/>
    <n v="2018"/>
    <n v="24"/>
    <n v="50"/>
    <s v="3*1"/>
    <s v="PEX"/>
    <n v="100"/>
    <n v="100"/>
    <n v="0.125"/>
    <n v="200500"/>
    <n v="34.397062817516399"/>
    <n v="4.2996328521895499"/>
  </r>
  <r>
    <x v="32"/>
    <s v="NORDLANDSNETT AS"/>
    <n v="2018"/>
    <n v="24"/>
    <n v="95"/>
    <s v="3*1"/>
    <s v="PEX"/>
    <n v="100"/>
    <n v="100"/>
    <n v="5.5E-2"/>
    <n v="200600"/>
    <n v="41.3036238081649"/>
    <n v="2.2716993094490694"/>
  </r>
  <r>
    <x v="32"/>
    <s v="NORDLANDSNETT AS"/>
    <n v="2018"/>
    <n v="24"/>
    <n v="240"/>
    <s v="3*1"/>
    <s v="PEX"/>
    <n v="100"/>
    <n v="100"/>
    <n v="0.13500000000000001"/>
    <n v="200800"/>
    <n v="58.1431027999948"/>
    <n v="7.8493188779992984"/>
  </r>
  <r>
    <x v="32"/>
    <s v="NORDLANDSNETT AS"/>
    <n v="2018"/>
    <n v="24"/>
    <n v="400"/>
    <s v="3*1"/>
    <s v="PEX"/>
    <n v="100"/>
    <n v="100"/>
    <n v="2.3559999999999999"/>
    <n v="200900"/>
    <n v="73.8053844905657"/>
    <n v="173.88548585977279"/>
  </r>
  <r>
    <x v="32"/>
    <s v="NORDLANDSNETT AS"/>
    <n v="2018"/>
    <n v="66"/>
    <n v="400"/>
    <s v="3*1"/>
    <s v="PEX"/>
    <n v="100"/>
    <n v="100"/>
    <n v="4.766"/>
    <n v="201400"/>
    <n v="214.093957297689"/>
    <n v="1020.3718004807857"/>
  </r>
  <r>
    <x v="32"/>
    <s v="NORDLANDSNETT AS"/>
    <n v="2018"/>
    <n v="66"/>
    <n v="800"/>
    <s v="3*1"/>
    <s v="PEX"/>
    <n v="100"/>
    <n v="100"/>
    <n v="1.204"/>
    <n v="201600"/>
    <n v="267.64885598157599"/>
    <n v="322.24922260181751"/>
  </r>
  <r>
    <x v="32"/>
    <s v="NORDLANDSNETT AS"/>
    <n v="2018"/>
    <n v="66"/>
    <n v="1600"/>
    <s v="3*1"/>
    <s v="PEX"/>
    <n v="100"/>
    <n v="100"/>
    <n v="2.2959999999999998"/>
    <n v="201800"/>
    <n v="359.75317701999802"/>
    <n v="825.99329443791544"/>
  </r>
  <r>
    <x v="32"/>
    <s v="NORDLANDSNETT AS"/>
    <n v="2018"/>
    <n v="132"/>
    <n v="400"/>
    <s v="3*1"/>
    <s v="PEX"/>
    <n v="100"/>
    <n v="100"/>
    <n v="4.4800000000000004"/>
    <n v="202000"/>
    <n v="355.55972740607098"/>
    <n v="1592.907578779198"/>
  </r>
  <r>
    <x v="32"/>
    <s v="NORDLANDSNETT AS"/>
    <n v="2018"/>
    <n v="132"/>
    <n v="800"/>
    <s v="3*1"/>
    <s v="PEX"/>
    <n v="100"/>
    <n v="100"/>
    <n v="2.6349999999999998"/>
    <n v="202200"/>
    <n v="405.57798183724901"/>
    <n v="1068.697982141151"/>
  </r>
  <r>
    <x v="32"/>
    <s v="NORDLANDSNETT AS"/>
    <n v="2018"/>
    <n v="132"/>
    <n v="2000"/>
    <s v="3*1"/>
    <s v="PEX"/>
    <n v="100"/>
    <n v="100"/>
    <n v="0.94399999999999995"/>
    <n v="202500"/>
    <n v="522.58533076367803"/>
    <n v="493.32055224091204"/>
  </r>
  <r>
    <x v="33"/>
    <s v="NORDMØRE ENERGIVERK AS"/>
    <n v="2018"/>
    <n v="66"/>
    <n v="400"/>
    <s v="3*1"/>
    <s v="PEX"/>
    <n v="100"/>
    <n v="100"/>
    <n v="3.1280000000000001"/>
    <n v="201400"/>
    <n v="214.093957297689"/>
    <n v="669.6858984271712"/>
  </r>
  <r>
    <x v="33"/>
    <s v="NORDMØRE ENERGIVERK AS"/>
    <n v="2018"/>
    <n v="66"/>
    <n v="630"/>
    <s v="3*1"/>
    <s v="PEX"/>
    <n v="100"/>
    <n v="100"/>
    <n v="0.45300000000000001"/>
    <n v="201500"/>
    <n v="244.408050892342"/>
    <n v="110.71684705423093"/>
  </r>
  <r>
    <x v="33"/>
    <s v="NORDMØRE ENERGIVERK AS"/>
    <n v="2018"/>
    <n v="132"/>
    <n v="630"/>
    <s v="3*1"/>
    <s v="PEX"/>
    <n v="100"/>
    <n v="100"/>
    <n v="16.388000000000002"/>
    <n v="202100"/>
    <n v="369.95892186353097"/>
    <n v="6062.8868114995466"/>
  </r>
  <r>
    <x v="34"/>
    <s v="NORD-SALTEN KRAFT AS"/>
    <n v="2018"/>
    <n v="66"/>
    <n v="400"/>
    <s v="3*1"/>
    <s v="PEX"/>
    <n v="100"/>
    <n v="100"/>
    <n v="2.839"/>
    <n v="201400"/>
    <n v="214.093957297689"/>
    <n v="607.81274476813905"/>
  </r>
  <r>
    <x v="35"/>
    <s v="Norgesnett AS"/>
    <n v="2018"/>
    <n v="132"/>
    <n v="400"/>
    <s v="3*1"/>
    <s v="PEX"/>
    <n v="100"/>
    <n v="100"/>
    <n v="0.2"/>
    <n v="202000"/>
    <n v="355.55972740607098"/>
    <n v="71.111945481214192"/>
  </r>
  <r>
    <x v="36"/>
    <s v="NOTODDEN ENERGI NETT AS"/>
    <n v="2018"/>
    <n v="132"/>
    <n v="400"/>
    <s v="3*1"/>
    <s v="PEX"/>
    <n v="100"/>
    <n v="100"/>
    <n v="2"/>
    <n v="202000"/>
    <n v="355.55972740607098"/>
    <n v="711.11945481214195"/>
  </r>
  <r>
    <x v="37"/>
    <s v="NTE NETT AS"/>
    <n v="2018"/>
    <n v="66"/>
    <n v="400"/>
    <s v="3*1"/>
    <s v="Olje"/>
    <n v="100"/>
    <n v="100"/>
    <n v="0.45200000000000001"/>
    <n v="203600"/>
    <n v="233.13948732987799"/>
    <n v="105.37904827310486"/>
  </r>
  <r>
    <x v="37"/>
    <s v="NTE NETT AS"/>
    <n v="2018"/>
    <n v="66"/>
    <n v="400"/>
    <s v="3*1"/>
    <s v="PEX"/>
    <n v="0"/>
    <n v="100"/>
    <n v="0.11799999999999999"/>
    <n v="201400"/>
    <n v="214.093957297689"/>
    <n v="12.63154348056365"/>
  </r>
  <r>
    <x v="37"/>
    <s v="NTE NETT AS"/>
    <n v="2018"/>
    <n v="66"/>
    <n v="400"/>
    <s v="3*1"/>
    <s v="PEX"/>
    <n v="100"/>
    <n v="100"/>
    <n v="4.8730000000000002"/>
    <n v="201400"/>
    <n v="214.093957297689"/>
    <n v="1043.2798539116386"/>
  </r>
  <r>
    <x v="37"/>
    <s v="NTE NETT AS"/>
    <n v="2018"/>
    <n v="66"/>
    <n v="630"/>
    <s v="3*1"/>
    <s v="PEX"/>
    <n v="100"/>
    <n v="100"/>
    <n v="2.9260000000000002"/>
    <n v="201500"/>
    <n v="244.408050892342"/>
    <n v="715.13795691099278"/>
  </r>
  <r>
    <x v="37"/>
    <s v="NTE NETT AS"/>
    <n v="2018"/>
    <n v="66"/>
    <n v="800"/>
    <s v="3*1"/>
    <s v="PEX"/>
    <n v="100"/>
    <n v="100"/>
    <n v="1.147"/>
    <n v="201600"/>
    <n v="267.64885598157599"/>
    <n v="306.99323781086764"/>
  </r>
  <r>
    <x v="37"/>
    <s v="NTE NETT AS"/>
    <n v="2018"/>
    <n v="66"/>
    <n v="1200"/>
    <s v="3*1"/>
    <s v="PEX"/>
    <n v="100"/>
    <n v="100"/>
    <n v="6.1440000000000001"/>
    <n v="201700"/>
    <n v="309.244844742373"/>
    <n v="1900.0003260971398"/>
  </r>
  <r>
    <x v="37"/>
    <s v="NTE NETT AS"/>
    <n v="2018"/>
    <n v="66"/>
    <n v="1600"/>
    <s v="3*1"/>
    <s v="PEX"/>
    <n v="100"/>
    <n v="100"/>
    <n v="2.552"/>
    <n v="201800"/>
    <n v="359.75317701999802"/>
    <n v="918.09010775503498"/>
  </r>
  <r>
    <x v="37"/>
    <s v="NTE NETT AS"/>
    <n v="2018"/>
    <n v="132"/>
    <n v="400"/>
    <s v="3*1"/>
    <s v="PEX"/>
    <n v="100"/>
    <n v="100"/>
    <n v="7.8E-2"/>
    <n v="202000"/>
    <n v="355.55972740607098"/>
    <n v="27.733658737673537"/>
  </r>
  <r>
    <x v="37"/>
    <s v="NTE NETT AS"/>
    <n v="2018"/>
    <n v="132"/>
    <n v="800"/>
    <s v="3*1"/>
    <s v="PEX"/>
    <n v="100"/>
    <n v="100"/>
    <n v="4.4470000000000001"/>
    <n v="202200"/>
    <n v="405.57798183724901"/>
    <n v="1803.6052852302464"/>
  </r>
  <r>
    <x v="38"/>
    <s v="ODDA ENERGI AS"/>
    <n v="2018"/>
    <n v="66"/>
    <n v="400"/>
    <s v="3*1"/>
    <s v="Olje"/>
    <n v="100"/>
    <n v="100"/>
    <n v="1.8"/>
    <n v="203600"/>
    <n v="233.13948732987799"/>
    <n v="419.6510771937804"/>
  </r>
  <r>
    <x v="38"/>
    <s v="ODDA ENERGI AS"/>
    <n v="2018"/>
    <n v="66"/>
    <n v="630"/>
    <s v="3*1"/>
    <s v="PEX"/>
    <n v="100"/>
    <n v="100"/>
    <n v="4"/>
    <n v="201500"/>
    <n v="244.408050892342"/>
    <n v="977.63220356936802"/>
  </r>
  <r>
    <x v="38"/>
    <s v="ODDA ENERGI AS"/>
    <n v="2018"/>
    <n v="66"/>
    <n v="800"/>
    <s v="3*1"/>
    <s v="PEX"/>
    <n v="100"/>
    <n v="100"/>
    <n v="3.1"/>
    <n v="201600"/>
    <n v="267.64885598157599"/>
    <n v="829.71145354288558"/>
  </r>
  <r>
    <x v="38"/>
    <s v="ODDA ENERGI AS"/>
    <n v="2018"/>
    <n v="66"/>
    <n v="1200"/>
    <s v="3*1"/>
    <s v="PEX"/>
    <n v="100"/>
    <n v="100"/>
    <n v="1.7"/>
    <n v="201700"/>
    <n v="309.244844742373"/>
    <n v="525.71623606203411"/>
  </r>
  <r>
    <x v="39"/>
    <s v="RAULAND KRAFTFORSYNINGSLAG SA"/>
    <n v="2018"/>
    <n v="66"/>
    <n v="400"/>
    <s v="3*1"/>
    <s v="PEX"/>
    <n v="100"/>
    <n v="100"/>
    <n v="0.05"/>
    <n v="201400"/>
    <n v="214.093957297689"/>
    <n v="10.704697864884452"/>
  </r>
  <r>
    <x v="40"/>
    <s v="REPVÅG KRAFTLAG SA"/>
    <n v="2018"/>
    <n v="66"/>
    <n v="400"/>
    <s v="3*1"/>
    <s v="PEX"/>
    <n v="100"/>
    <n v="100"/>
    <n v="9.2799999999999994"/>
    <n v="201400"/>
    <n v="214.093957297689"/>
    <n v="1986.7919237225537"/>
  </r>
  <r>
    <x v="41"/>
    <s v="SFE NETT AS"/>
    <n v="2018"/>
    <n v="66"/>
    <n v="400"/>
    <s v="3*1"/>
    <s v="PEX"/>
    <n v="100"/>
    <n v="100"/>
    <n v="2.2450000000000001"/>
    <n v="201400"/>
    <n v="214.093957297689"/>
    <n v="480.64093413331182"/>
  </r>
  <r>
    <x v="41"/>
    <s v="SFE NETT AS"/>
    <n v="2018"/>
    <n v="66"/>
    <n v="630"/>
    <s v="3*1"/>
    <s v="PEX"/>
    <n v="100"/>
    <n v="100"/>
    <n v="0.873"/>
    <n v="201500"/>
    <n v="244.408050892342"/>
    <n v="213.36822842901458"/>
  </r>
  <r>
    <x v="41"/>
    <s v="SFE NETT AS"/>
    <n v="2018"/>
    <n v="66"/>
    <n v="800"/>
    <s v="3*1"/>
    <s v="PEX"/>
    <n v="100"/>
    <n v="100"/>
    <n v="3.97"/>
    <n v="201600"/>
    <n v="267.64885598157599"/>
    <n v="1062.5659582468568"/>
  </r>
  <r>
    <x v="41"/>
    <s v="SFE NETT AS"/>
    <n v="2018"/>
    <n v="132"/>
    <n v="400"/>
    <s v="3*1"/>
    <s v="PEX"/>
    <n v="100"/>
    <n v="100"/>
    <n v="4.87"/>
    <n v="202000"/>
    <n v="355.55972740607098"/>
    <n v="1731.5758724675657"/>
  </r>
  <r>
    <x v="41"/>
    <s v="SFE NETT AS"/>
    <n v="2018"/>
    <n v="132"/>
    <n v="1200"/>
    <s v="3*1"/>
    <s v="PEX"/>
    <n v="100"/>
    <n v="100"/>
    <n v="3.51"/>
    <n v="202300"/>
    <n v="444.93578002097399"/>
    <n v="1561.7245878736187"/>
  </r>
  <r>
    <x v="42"/>
    <s v="SKAGERAK NETT AS"/>
    <n v="2018"/>
    <n v="66"/>
    <n v="400"/>
    <s v="3*1"/>
    <s v="PEX"/>
    <n v="100"/>
    <n v="100"/>
    <n v="0.1"/>
    <n v="201400"/>
    <n v="214.093957297689"/>
    <n v="21.409395729768903"/>
  </r>
  <r>
    <x v="42"/>
    <s v="SKAGERAK NETT AS"/>
    <n v="2018"/>
    <n v="132"/>
    <n v="400"/>
    <s v="3*1"/>
    <s v="PEX"/>
    <n v="100"/>
    <n v="100"/>
    <n v="1.1000000000000001"/>
    <n v="202000"/>
    <n v="355.55972740607098"/>
    <n v="391.11570014667808"/>
  </r>
  <r>
    <x v="42"/>
    <s v="SKAGERAK NETT AS"/>
    <n v="2018"/>
    <n v="132"/>
    <n v="630"/>
    <s v="3*1"/>
    <s v="PEX"/>
    <n v="100"/>
    <n v="100"/>
    <n v="1.3"/>
    <n v="202100"/>
    <n v="369.95892186353097"/>
    <n v="480.94659842259028"/>
  </r>
  <r>
    <x v="42"/>
    <s v="SKAGERAK NETT AS"/>
    <n v="2018"/>
    <n v="132"/>
    <n v="1200"/>
    <s v="3*1"/>
    <s v="PEX"/>
    <n v="100"/>
    <n v="100"/>
    <n v="5.8109999999999999"/>
    <n v="202300"/>
    <n v="444.93578002097399"/>
    <n v="2585.5218177018796"/>
  </r>
  <r>
    <x v="42"/>
    <s v="SKAGERAK NETT AS"/>
    <n v="2018"/>
    <n v="132"/>
    <n v="1600"/>
    <s v="3*1"/>
    <s v="PEX"/>
    <n v="100"/>
    <n v="100"/>
    <n v="3.5"/>
    <n v="202400"/>
    <n v="496.87392704647999"/>
    <n v="1739.0587446626801"/>
  </r>
  <r>
    <x v="43"/>
    <s v="SOGNEKRAFT AS"/>
    <n v="2018"/>
    <n v="66"/>
    <n v="400"/>
    <s v="3*1"/>
    <s v="PEX"/>
    <n v="100"/>
    <n v="100"/>
    <n v="0.1"/>
    <n v="201400"/>
    <n v="214.093957297689"/>
    <n v="21.409395729768903"/>
  </r>
  <r>
    <x v="43"/>
    <s v="SOGNEKRAFT AS"/>
    <n v="2018"/>
    <n v="66"/>
    <n v="630"/>
    <s v="3*1"/>
    <s v="PEX"/>
    <n v="100"/>
    <n v="100"/>
    <n v="0.38"/>
    <n v="201500"/>
    <n v="244.408050892342"/>
    <n v="92.875059339089958"/>
  </r>
  <r>
    <x v="43"/>
    <s v="SOGNEKRAFT AS"/>
    <n v="2018"/>
    <n v="66"/>
    <n v="800"/>
    <s v="3*1"/>
    <s v="PEX"/>
    <n v="100"/>
    <n v="100"/>
    <n v="1.5"/>
    <n v="201600"/>
    <n v="267.64885598157599"/>
    <n v="401.47328397236402"/>
  </r>
  <r>
    <x v="43"/>
    <s v="SOGNEKRAFT AS"/>
    <n v="2018"/>
    <n v="132"/>
    <n v="630"/>
    <s v="3*1"/>
    <s v="PEX"/>
    <n v="100"/>
    <n v="100"/>
    <n v="0.4"/>
    <n v="202100"/>
    <n v="369.95892186353097"/>
    <n v="147.98356874541238"/>
  </r>
  <r>
    <x v="44"/>
    <s v="STATKRAFT ENERGI AS"/>
    <n v="2018"/>
    <n v="66"/>
    <n v="400"/>
    <s v="3*1"/>
    <s v="PEX"/>
    <n v="100"/>
    <n v="100"/>
    <n v="4.4999999999999998E-2"/>
    <n v="201400"/>
    <n v="214.093957297689"/>
    <n v="9.6342280783960046"/>
  </r>
  <r>
    <x v="45"/>
    <s v="SULDAL ELVERK KF"/>
    <n v="2018"/>
    <n v="66"/>
    <n v="400"/>
    <s v="3*1"/>
    <s v="PEX"/>
    <n v="100"/>
    <n v="100"/>
    <n v="0.40600000000000003"/>
    <n v="201400"/>
    <n v="214.093957297689"/>
    <n v="86.922146662861735"/>
  </r>
  <r>
    <x v="46"/>
    <s v="SUNNFJORD ENERGI AS"/>
    <n v="2018"/>
    <n v="66"/>
    <n v="630"/>
    <s v="3*1"/>
    <s v="PEX"/>
    <n v="100"/>
    <n v="100"/>
    <n v="3.1"/>
    <n v="201500"/>
    <n v="244.408050892342"/>
    <n v="757.66495776626027"/>
  </r>
  <r>
    <x v="46"/>
    <s v="SUNNFJORD ENERGI AS"/>
    <n v="2018"/>
    <n v="66"/>
    <n v="1200"/>
    <s v="3*1"/>
    <s v="PEX"/>
    <n v="100"/>
    <n v="100"/>
    <n v="0.2"/>
    <n v="201700"/>
    <n v="309.244844742373"/>
    <n v="61.848968948474607"/>
  </r>
  <r>
    <x v="47"/>
    <s v="SVORKA ENERGI AS"/>
    <n v="2018"/>
    <n v="66"/>
    <n v="400"/>
    <s v="3*1"/>
    <s v="PEX"/>
    <n v="100"/>
    <n v="100"/>
    <n v="0.28999999999999998"/>
    <n v="201400"/>
    <n v="214.093957297689"/>
    <n v="62.087247616329805"/>
  </r>
  <r>
    <x v="48"/>
    <s v="TENSIO TS AS"/>
    <n v="2018"/>
    <n v="66"/>
    <n v="400"/>
    <s v="3*1"/>
    <s v="PEX"/>
    <n v="100"/>
    <n v="100"/>
    <n v="55.281999999999996"/>
    <n v="201400"/>
    <n v="214.093957297689"/>
    <n v="11835.542147330843"/>
  </r>
  <r>
    <x v="48"/>
    <s v="TENSIO TS AS"/>
    <n v="2018"/>
    <n v="66"/>
    <n v="630"/>
    <s v="3*1"/>
    <s v="PEX"/>
    <n v="100"/>
    <n v="100"/>
    <n v="12.676"/>
    <n v="201500"/>
    <n v="244.408050892342"/>
    <n v="3098.1164531113272"/>
  </r>
  <r>
    <x v="48"/>
    <s v="TENSIO TS AS"/>
    <n v="2018"/>
    <n v="66"/>
    <n v="800"/>
    <s v="3*1"/>
    <s v="PEX"/>
    <n v="100"/>
    <n v="100"/>
    <n v="1.3979999999999999"/>
    <n v="201600"/>
    <n v="267.64885598157599"/>
    <n v="374.1731006622432"/>
  </r>
  <r>
    <x v="48"/>
    <s v="TENSIO TS AS"/>
    <n v="2018"/>
    <n v="66"/>
    <n v="1200"/>
    <s v="3*1"/>
    <s v="PEX"/>
    <n v="100"/>
    <n v="100"/>
    <n v="16.166"/>
    <n v="201700"/>
    <n v="309.244844742373"/>
    <n v="4999.2521601052022"/>
  </r>
  <r>
    <x v="48"/>
    <s v="TENSIO TS AS"/>
    <n v="2018"/>
    <n v="66"/>
    <n v="1600"/>
    <s v="3*1"/>
    <s v="PEX"/>
    <n v="100"/>
    <n v="100"/>
    <n v="2.468"/>
    <n v="201800"/>
    <n v="359.75317701999802"/>
    <n v="887.87084088535505"/>
  </r>
  <r>
    <x v="48"/>
    <s v="TENSIO TS AS"/>
    <n v="2018"/>
    <n v="132"/>
    <n v="400"/>
    <s v="3*1"/>
    <s v="PEX"/>
    <n v="100"/>
    <n v="100"/>
    <n v="0.42199999999999999"/>
    <n v="202000"/>
    <n v="355.55972740607098"/>
    <n v="150.04620496536194"/>
  </r>
  <r>
    <x v="48"/>
    <s v="TENSIO TS AS"/>
    <n v="2018"/>
    <n v="132"/>
    <n v="630"/>
    <s v="3*1"/>
    <s v="PEX"/>
    <n v="100"/>
    <n v="100"/>
    <n v="1.218"/>
    <n v="202100"/>
    <n v="369.95892186353097"/>
    <n v="450.60996682978072"/>
  </r>
  <r>
    <x v="48"/>
    <s v="TENSIO TS AS"/>
    <n v="2018"/>
    <n v="132"/>
    <n v="1600"/>
    <s v="3*1"/>
    <s v="PEX"/>
    <n v="100"/>
    <n v="100"/>
    <n v="2.2330000000000001"/>
    <n v="202400"/>
    <n v="496.87392704647999"/>
    <n v="1109.5194790947899"/>
  </r>
  <r>
    <x v="49"/>
    <s v="TROLLFJORD NETT AS"/>
    <n v="2018"/>
    <n v="132"/>
    <n v="1200"/>
    <s v="3*1"/>
    <s v="PEX"/>
    <n v="0"/>
    <n v="0"/>
    <n v="0.7"/>
    <n v="202300"/>
    <n v="444.93578002097399"/>
    <n v="0"/>
  </r>
  <r>
    <x v="50"/>
    <s v="TROMS KRAFT NETT AS"/>
    <n v="2018"/>
    <n v="66"/>
    <n v="400"/>
    <s v="3*1"/>
    <s v="PEX"/>
    <n v="100"/>
    <n v="100"/>
    <n v="15.407"/>
    <n v="201400"/>
    <n v="214.093957297689"/>
    <n v="3298.5456000854942"/>
  </r>
  <r>
    <x v="50"/>
    <s v="TROMS KRAFT NETT AS"/>
    <n v="2018"/>
    <n v="66"/>
    <n v="630"/>
    <s v="3*1"/>
    <s v="PEX"/>
    <n v="100"/>
    <n v="100"/>
    <n v="10.236000000000001"/>
    <n v="201500"/>
    <n v="244.408050892342"/>
    <n v="2501.7608089340129"/>
  </r>
  <r>
    <x v="50"/>
    <s v="TROMS KRAFT NETT AS"/>
    <n v="2018"/>
    <n v="66"/>
    <n v="1600"/>
    <s v="3*1"/>
    <s v="PEX"/>
    <n v="100"/>
    <n v="100"/>
    <n v="3.367"/>
    <n v="201800"/>
    <n v="359.75317701999802"/>
    <n v="1211.2889470263333"/>
  </r>
  <r>
    <x v="50"/>
    <s v="TROMS KRAFT NETT AS"/>
    <n v="2018"/>
    <n v="132"/>
    <n v="400"/>
    <s v="3*1"/>
    <s v="PEX"/>
    <n v="100"/>
    <n v="100"/>
    <n v="0.54700000000000004"/>
    <n v="202000"/>
    <n v="355.55972740607098"/>
    <n v="194.49117089112084"/>
  </r>
  <r>
    <x v="50"/>
    <s v="TROMS KRAFT NETT AS"/>
    <n v="2018"/>
    <n v="132"/>
    <n v="800"/>
    <s v="3*1"/>
    <s v="PEX"/>
    <n v="100"/>
    <n v="100"/>
    <n v="0.94899999999999995"/>
    <n v="202200"/>
    <n v="405.57798183724901"/>
    <n v="384.89350476354929"/>
  </r>
  <r>
    <x v="50"/>
    <s v="TROMS KRAFT NETT AS"/>
    <n v="2018"/>
    <n v="132"/>
    <n v="1600"/>
    <s v="3*1"/>
    <s v="PEX"/>
    <n v="100"/>
    <n v="100"/>
    <n v="14.951000000000001"/>
    <n v="202400"/>
    <n v="496.87392704647999"/>
    <n v="7428.7620832719222"/>
  </r>
  <r>
    <x v="51"/>
    <s v="VARANGER KRAFTNETT AS"/>
    <n v="2018"/>
    <n v="132"/>
    <n v="630"/>
    <s v="3*1"/>
    <s v="PEX"/>
    <n v="100"/>
    <n v="100"/>
    <n v="0.93"/>
    <n v="202100"/>
    <n v="369.95892186353097"/>
    <n v="344.0617973330838"/>
  </r>
  <r>
    <x v="51"/>
    <s v="VARANGER KRAFTNETT AS"/>
    <n v="2018"/>
    <n v="132"/>
    <n v="1600"/>
    <s v="3*1"/>
    <s v="PEX"/>
    <n v="100"/>
    <n v="100"/>
    <n v="0.39200000000000002"/>
    <n v="202400"/>
    <n v="496.87392704647999"/>
    <n v="194.77457940222016"/>
  </r>
  <r>
    <x v="52"/>
    <s v="VESTERÅLSKRAFT NETT AS"/>
    <n v="2018"/>
    <n v="66"/>
    <n v="400"/>
    <s v="3*1"/>
    <s v="PEX"/>
    <n v="100"/>
    <n v="100"/>
    <n v="1.56"/>
    <n v="201400"/>
    <n v="214.093957297689"/>
    <n v="333.98657338439483"/>
  </r>
  <r>
    <x v="53"/>
    <s v="VEST-TELEMARK KRAFTLAG AS"/>
    <n v="2018"/>
    <n v="66"/>
    <n v="400"/>
    <s v="3*1"/>
    <s v="PEX"/>
    <n v="100"/>
    <n v="100"/>
    <n v="0.1"/>
    <n v="201400"/>
    <n v="214.093957297689"/>
    <n v="21.409395729768903"/>
  </r>
  <r>
    <x v="53"/>
    <s v="VEST-TELEMARK KRAFTLAG AS"/>
    <n v="2018"/>
    <n v="66"/>
    <n v="1200"/>
    <s v="3*1"/>
    <s v="PEX"/>
    <n v="100"/>
    <n v="100"/>
    <n v="0.08"/>
    <n v="201700"/>
    <n v="309.244844742373"/>
    <n v="24.739587579389841"/>
  </r>
  <r>
    <x v="54"/>
    <s v="VOSS ENERGI NETT AS"/>
    <n v="2018"/>
    <n v="66"/>
    <n v="400"/>
    <s v="3*1"/>
    <s v="PEX"/>
    <n v="100"/>
    <n v="100"/>
    <n v="0.65"/>
    <n v="201400"/>
    <n v="214.093957297689"/>
    <n v="139.16107224349787"/>
  </r>
  <r>
    <x v="55"/>
    <s v="YMBER AS"/>
    <n v="2018"/>
    <n v="66"/>
    <n v="400"/>
    <s v="3*1"/>
    <s v="PEX"/>
    <n v="100"/>
    <n v="100"/>
    <n v="5.4980000000000002"/>
    <n v="201400"/>
    <n v="214.093957297689"/>
    <n v="1177.088577222694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x v="0"/>
    <s v="ANDØY ENERGI AS"/>
    <n v="2018"/>
    <n v="66"/>
    <n v="240"/>
    <s v="PEX"/>
    <s v="3*1"/>
    <n v="100"/>
    <n v="100"/>
    <n v="0.7"/>
    <n v="311300"/>
    <n v="451.55435712247299"/>
    <n v="316.08804998573106"/>
  </r>
  <r>
    <x v="1"/>
    <s v="BKK NETT AS"/>
    <n v="2018"/>
    <n v="132"/>
    <n v="630"/>
    <s v="Olje"/>
    <s v="3*1"/>
    <n v="100"/>
    <n v="100"/>
    <n v="3.8"/>
    <n v="307500"/>
    <n v="1348.5086685281501"/>
    <n v="5124.33294040697"/>
  </r>
  <r>
    <x v="1"/>
    <s v="BKK NETT AS"/>
    <n v="2018"/>
    <n v="132"/>
    <n v="800"/>
    <s v="Olje"/>
    <s v="3*1"/>
    <n v="100"/>
    <n v="100"/>
    <n v="8.8000000000000007"/>
    <n v="307600"/>
    <n v="1455.0293620104101"/>
    <n v="12804.25838569161"/>
  </r>
  <r>
    <x v="1"/>
    <s v="BKK NETT AS"/>
    <n v="2018"/>
    <n v="132"/>
    <n v="1000"/>
    <s v="Olje"/>
    <s v="3*1"/>
    <n v="100"/>
    <n v="100"/>
    <n v="4.3"/>
    <n v="316300"/>
    <n v="1570.0688210276501"/>
    <n v="6751.2959304188953"/>
  </r>
  <r>
    <x v="1"/>
    <s v="BKK NETT AS"/>
    <n v="2018"/>
    <n v="300"/>
    <n v="1200"/>
    <s v="PEX"/>
    <s v="3*1"/>
    <n v="0"/>
    <n v="0"/>
    <n v="36"/>
    <n v="304100"/>
    <n v="2949.53166395162"/>
    <n v="0"/>
  </r>
  <r>
    <x v="1"/>
    <s v="BKK NETT AS"/>
    <n v="2018"/>
    <n v="132"/>
    <n v="400"/>
    <s v="PEX"/>
    <s v="3*1"/>
    <n v="100"/>
    <n v="100"/>
    <n v="14.25"/>
    <n v="303100"/>
    <n v="954.29844234300197"/>
    <n v="13598.752803387779"/>
  </r>
  <r>
    <x v="1"/>
    <s v="BKK NETT AS"/>
    <n v="2018"/>
    <n v="132"/>
    <n v="800"/>
    <s v="PEX"/>
    <s v="3*1"/>
    <n v="100"/>
    <n v="100"/>
    <n v="4.5"/>
    <n v="303300"/>
    <n v="1118.1764323156999"/>
    <n v="5031.7939454206498"/>
  </r>
  <r>
    <x v="2"/>
    <s v="Dalane Nett AS"/>
    <n v="2018"/>
    <n v="66"/>
    <n v="400"/>
    <s v="PEX"/>
    <s v="1*3"/>
    <n v="100"/>
    <n v="100"/>
    <n v="0.254"/>
    <n v="302500"/>
    <n v="241.59389253697199"/>
    <n v="61.364848704390887"/>
  </r>
  <r>
    <x v="3"/>
    <s v="EIDSIVA NETT AS"/>
    <n v="2018"/>
    <n v="132"/>
    <n v="300"/>
    <s v="Olje"/>
    <s v="3*1"/>
    <n v="100"/>
    <n v="100"/>
    <n v="4.8"/>
    <n v="307300"/>
    <n v="1143.98604709864"/>
    <n v="5491.1330260734721"/>
  </r>
  <r>
    <x v="3"/>
    <s v="EIDSIVA NETT AS"/>
    <n v="2018"/>
    <n v="132"/>
    <n v="300"/>
    <s v="PEX"/>
    <s v="3*1"/>
    <n v="100"/>
    <n v="100"/>
    <n v="5.2"/>
    <n v="303000"/>
    <n v="878.91234392203103"/>
    <n v="4570.3441883945616"/>
  </r>
  <r>
    <x v="3"/>
    <s v="EIDSIVA NETT AS"/>
    <n v="2018"/>
    <n v="132"/>
    <n v="630"/>
    <s v="PEX"/>
    <s v="3*1"/>
    <n v="100"/>
    <n v="100"/>
    <n v="1.4"/>
    <n v="303200"/>
    <n v="1036.2374373293501"/>
    <n v="1450.7324122610901"/>
  </r>
  <r>
    <x v="4"/>
    <s v="ELVIA AS"/>
    <n v="2018"/>
    <n v="66"/>
    <n v="150"/>
    <s v="Olje"/>
    <s v="1*3"/>
    <n v="100"/>
    <n v="100"/>
    <n v="0.8"/>
    <n v="306500"/>
    <n v="260.64194874362801"/>
    <n v="208.51355899490241"/>
  </r>
  <r>
    <x v="4"/>
    <s v="ELVIA AS"/>
    <n v="2018"/>
    <n v="66"/>
    <n v="185"/>
    <s v="Olje"/>
    <s v="1*3"/>
    <n v="100"/>
    <n v="100"/>
    <n v="0.56000000000000005"/>
    <n v="306600"/>
    <n v="277.69261592083399"/>
    <n v="155.50786491566706"/>
  </r>
  <r>
    <x v="4"/>
    <s v="ELVIA AS"/>
    <n v="2018"/>
    <n v="132"/>
    <n v="300"/>
    <s v="Olje"/>
    <s v="3*1"/>
    <n v="100"/>
    <n v="100"/>
    <n v="2.1"/>
    <n v="307300"/>
    <n v="1143.98604709864"/>
    <n v="2402.3706989071443"/>
  </r>
  <r>
    <x v="4"/>
    <s v="ELVIA AS"/>
    <n v="2018"/>
    <n v="132"/>
    <n v="630"/>
    <s v="Olje"/>
    <s v="3*1"/>
    <n v="100"/>
    <n v="100"/>
    <n v="0.6"/>
    <n v="307500"/>
    <n v="1348.5086685281501"/>
    <n v="809.10520111689004"/>
  </r>
  <r>
    <x v="4"/>
    <s v="ELVIA AS"/>
    <n v="2018"/>
    <n v="66"/>
    <n v="240"/>
    <s v="PEX"/>
    <s v="1*3"/>
    <n v="100"/>
    <n v="100"/>
    <n v="0.25"/>
    <n v="302400"/>
    <n v="226.57325916082101"/>
    <n v="56.643314790205253"/>
  </r>
  <r>
    <x v="4"/>
    <s v="ELVIA AS"/>
    <n v="2018"/>
    <n v="66"/>
    <n v="630"/>
    <s v="PEX"/>
    <s v="1*3"/>
    <n v="100"/>
    <n v="100"/>
    <n v="0.57999999999999996"/>
    <n v="302600"/>
    <n v="257.66541449107098"/>
    <n v="149.44594040482116"/>
  </r>
  <r>
    <x v="5"/>
    <s v="HAMMERFEST ENERGI NETT AS"/>
    <n v="2018"/>
    <n v="66"/>
    <n v="95"/>
    <s v="Olje"/>
    <s v="1*3"/>
    <n v="100"/>
    <n v="100"/>
    <n v="4.45"/>
    <n v="306300"/>
    <n v="229.80493703446601"/>
    <n v="1022.6319698033737"/>
  </r>
  <r>
    <x v="5"/>
    <s v="HAMMERFEST ENERGI NETT AS"/>
    <n v="2018"/>
    <n v="66"/>
    <n v="95"/>
    <s v="PEX"/>
    <s v="1*3"/>
    <n v="100"/>
    <n v="100"/>
    <n v="7.73"/>
    <n v="302000"/>
    <n v="175.696105411128"/>
    <n v="1358.1308948280196"/>
  </r>
  <r>
    <x v="6"/>
    <s v="HARDANGER ENERGI NETT AS"/>
    <n v="2018"/>
    <n v="66"/>
    <n v="185"/>
    <s v="Olje"/>
    <s v="1*3"/>
    <n v="100"/>
    <n v="100"/>
    <n v="1.5"/>
    <n v="306600"/>
    <n v="277.69261592083399"/>
    <n v="416.53892388125098"/>
  </r>
  <r>
    <x v="7"/>
    <s v="HAUGALAND KRAFT NETT AS"/>
    <n v="2018"/>
    <n v="66"/>
    <n v="95"/>
    <s v="Olje"/>
    <s v="1*3"/>
    <n v="100"/>
    <n v="100"/>
    <n v="3"/>
    <n v="306300"/>
    <n v="229.80493703446601"/>
    <n v="689.41481110339805"/>
  </r>
  <r>
    <x v="7"/>
    <s v="HAUGALAND KRAFT NETT AS"/>
    <n v="2018"/>
    <n v="66"/>
    <n v="150"/>
    <s v="Olje"/>
    <s v="1*3"/>
    <n v="100"/>
    <n v="100"/>
    <n v="2.8"/>
    <n v="306500"/>
    <n v="260.64194874362801"/>
    <n v="729.7974564821584"/>
  </r>
  <r>
    <x v="7"/>
    <s v="HAUGALAND KRAFT NETT AS"/>
    <n v="2018"/>
    <n v="66"/>
    <n v="240"/>
    <s v="Olje"/>
    <s v="1*3"/>
    <n v="100"/>
    <n v="100"/>
    <n v="1.6"/>
    <n v="306700"/>
    <n v="295.945236909068"/>
    <n v="473.51237905450881"/>
  </r>
  <r>
    <x v="7"/>
    <s v="HAUGALAND KRAFT NETT AS"/>
    <n v="2018"/>
    <n v="66"/>
    <n v="400"/>
    <s v="Olje"/>
    <s v="1*3"/>
    <n v="100"/>
    <n v="100"/>
    <n v="1.03"/>
    <n v="306800"/>
    <n v="315.47206029806301"/>
    <n v="324.93622210700494"/>
  </r>
  <r>
    <x v="7"/>
    <s v="HAUGALAND KRAFT NETT AS"/>
    <n v="2018"/>
    <n v="66"/>
    <n v="120"/>
    <s v="PEX"/>
    <s v="1*3"/>
    <n v="100"/>
    <n v="100"/>
    <n v="5.2"/>
    <n v="302100"/>
    <n v="187.154832789907"/>
    <n v="973.2051305075164"/>
  </r>
  <r>
    <x v="7"/>
    <s v="HAUGALAND KRAFT NETT AS"/>
    <n v="2018"/>
    <n v="66"/>
    <n v="400"/>
    <s v="PEX"/>
    <s v="1*3"/>
    <n v="100"/>
    <n v="100"/>
    <n v="1.782"/>
    <n v="302500"/>
    <n v="241.59389253697199"/>
    <n v="430.52031650088412"/>
  </r>
  <r>
    <x v="7"/>
    <s v="HAUGALAND KRAFT NETT AS"/>
    <n v="2018"/>
    <n v="66"/>
    <n v="240"/>
    <s v="PEX"/>
    <s v="3*1"/>
    <n v="100"/>
    <n v="100"/>
    <n v="1.8"/>
    <n v="302700"/>
    <n v="451.55435712247299"/>
    <n v="812.79784282045136"/>
  </r>
  <r>
    <x v="8"/>
    <s v="HELGELAND KRAFT NETT AS"/>
    <n v="2018"/>
    <n v="132"/>
    <n v="300"/>
    <s v="Olje"/>
    <s v="3*1"/>
    <n v="100"/>
    <n v="100"/>
    <n v="2.68"/>
    <n v="307300"/>
    <n v="1143.98604709864"/>
    <n v="3065.8826062243556"/>
  </r>
  <r>
    <x v="8"/>
    <s v="HELGELAND KRAFT NETT AS"/>
    <n v="2018"/>
    <n v="132"/>
    <n v="630"/>
    <s v="PEX"/>
    <s v="3*1"/>
    <n v="100"/>
    <n v="100"/>
    <n v="5.59"/>
    <n v="303200"/>
    <n v="1036.2374373293501"/>
    <n v="5792.567274671067"/>
  </r>
  <r>
    <x v="8"/>
    <s v="HELGELAND KRAFT NETT AS"/>
    <n v="2018"/>
    <n v="132"/>
    <n v="800"/>
    <s v="PEX"/>
    <s v="3*1"/>
    <n v="100"/>
    <n v="100"/>
    <n v="4.6100000000000003"/>
    <n v="303300"/>
    <n v="1118.1764323156999"/>
    <n v="5154.7933529753773"/>
  </r>
  <r>
    <x v="9"/>
    <s v="HERØYA NETT AS"/>
    <n v="2018"/>
    <n v="132"/>
    <n v="400"/>
    <s v="Olje"/>
    <s v="3*1"/>
    <n v="100"/>
    <n v="100"/>
    <n v="2.1"/>
    <n v="307400"/>
    <n v="1241.9879750458999"/>
    <n v="2608.1747475963898"/>
  </r>
  <r>
    <x v="10"/>
    <s v="HÅLOGALAND KRAFT NETT AS"/>
    <n v="2018"/>
    <n v="66"/>
    <n v="95"/>
    <s v="Olje"/>
    <s v="1*3"/>
    <n v="100"/>
    <n v="100"/>
    <n v="0.9"/>
    <n v="314900"/>
    <n v="229.80493703446601"/>
    <n v="206.82444333101941"/>
  </r>
  <r>
    <x v="11"/>
    <s v="LOFOTKRAFT AS"/>
    <n v="2018"/>
    <n v="36"/>
    <n v="240"/>
    <s v="PEX"/>
    <s v="1*3"/>
    <n v="100"/>
    <n v="100"/>
    <n v="48.406999999999996"/>
    <n v="301700"/>
    <n v="216.85759216373501"/>
    <n v="10497.42546386992"/>
  </r>
  <r>
    <x v="11"/>
    <s v="LOFOTKRAFT AS"/>
    <n v="2018"/>
    <n v="132"/>
    <n v="400"/>
    <s v="PEX"/>
    <s v="3*1"/>
    <n v="100"/>
    <n v="100"/>
    <n v="12.116"/>
    <n v="303100"/>
    <n v="954.29844234300197"/>
    <n v="11562.279927427811"/>
  </r>
  <r>
    <x v="12"/>
    <s v="LYSE ELNETT AS"/>
    <n v="2018"/>
    <n v="66"/>
    <n v="240"/>
    <s v="PEX"/>
    <s v="1*3"/>
    <n v="100"/>
    <n v="100"/>
    <n v="10.85"/>
    <n v="302400"/>
    <n v="226.57325916082101"/>
    <n v="2458.3198618949077"/>
  </r>
  <r>
    <x v="12"/>
    <s v="LYSE ELNETT AS"/>
    <n v="2018"/>
    <n v="66"/>
    <n v="240"/>
    <s v="PEX"/>
    <s v="3*1"/>
    <n v="100"/>
    <n v="100"/>
    <n v="0.7"/>
    <n v="302700"/>
    <n v="451.55435712247299"/>
    <n v="316.08804998573106"/>
  </r>
  <r>
    <x v="13"/>
    <s v="MØRENETT AS"/>
    <n v="2018"/>
    <n v="24"/>
    <n v="50"/>
    <s v="PEX"/>
    <s v="1*3"/>
    <n v="100"/>
    <n v="100"/>
    <n v="5.28"/>
    <n v="300100"/>
    <n v="90.629706435598294"/>
    <n v="478.52484997995901"/>
  </r>
  <r>
    <x v="13"/>
    <s v="MØRENETT AS"/>
    <n v="2018"/>
    <n v="24"/>
    <n v="95"/>
    <s v="PEX"/>
    <s v="1*3"/>
    <n v="100"/>
    <n v="100"/>
    <n v="5.3570000000000002"/>
    <n v="300300"/>
    <n v="105.104686127045"/>
    <n v="563.04580358258011"/>
  </r>
  <r>
    <x v="13"/>
    <s v="MØRENETT AS"/>
    <n v="2018"/>
    <n v="24"/>
    <n v="150"/>
    <s v="PEX"/>
    <s v="1*3"/>
    <n v="100"/>
    <n v="100"/>
    <n v="4.79"/>
    <n v="300500"/>
    <n v="131.705303256354"/>
    <n v="630.86840259793564"/>
  </r>
  <r>
    <x v="13"/>
    <s v="MØRENETT AS"/>
    <n v="2018"/>
    <n v="24"/>
    <n v="240"/>
    <s v="PEX"/>
    <s v="1*3"/>
    <n v="100"/>
    <n v="100"/>
    <n v="4.7"/>
    <n v="300700"/>
    <n v="185.68459925056601"/>
    <n v="872.71761647766027"/>
  </r>
  <r>
    <x v="13"/>
    <s v="MØRENETT AS"/>
    <n v="2018"/>
    <n v="66"/>
    <n v="400"/>
    <s v="PEX"/>
    <s v="3*1"/>
    <n v="100"/>
    <n v="100"/>
    <n v="2.7789999999999999"/>
    <n v="302800"/>
    <n v="557.65368470375995"/>
    <n v="1549.7195897917488"/>
  </r>
  <r>
    <x v="13"/>
    <s v="MØRENETT AS"/>
    <n v="2018"/>
    <n v="132"/>
    <n v="300"/>
    <s v="PEX"/>
    <s v="3*1"/>
    <n v="100"/>
    <n v="100"/>
    <n v="7.7050000000000001"/>
    <n v="303000"/>
    <n v="878.91234392203103"/>
    <n v="6772.019609919249"/>
  </r>
  <r>
    <x v="13"/>
    <s v="MØRENETT AS"/>
    <n v="2018"/>
    <n v="132"/>
    <n v="400"/>
    <s v="PEX"/>
    <s v="3*1"/>
    <n v="100"/>
    <n v="100"/>
    <n v="14.641999999999999"/>
    <n v="303100"/>
    <n v="954.29844234300197"/>
    <n v="13972.837792786235"/>
  </r>
  <r>
    <x v="14"/>
    <s v="NORDKRAFT NETT AS"/>
    <n v="2018"/>
    <n v="36"/>
    <n v="120"/>
    <s v="PEX"/>
    <s v="1*3"/>
    <n v="100"/>
    <n v="100"/>
    <n v="0.90300000000000002"/>
    <n v="301400"/>
    <n v="137.50034748186499"/>
    <n v="124.1628137761241"/>
  </r>
  <r>
    <x v="14"/>
    <s v="NORDKRAFT NETT AS"/>
    <n v="2018"/>
    <n v="36"/>
    <n v="185"/>
    <s v="PEX"/>
    <s v="1*3"/>
    <n v="100"/>
    <n v="100"/>
    <n v="7.55"/>
    <n v="301600"/>
    <n v="176.721732244414"/>
    <n v="1334.2490784453257"/>
  </r>
  <r>
    <x v="15"/>
    <s v="NORDLANDSNETT AS"/>
    <n v="2018"/>
    <n v="132"/>
    <n v="300"/>
    <s v="Olje"/>
    <s v="3*1"/>
    <n v="100"/>
    <n v="100"/>
    <n v="5"/>
    <n v="307300"/>
    <n v="1143.98604709864"/>
    <n v="5719.9302354932006"/>
  </r>
  <r>
    <x v="16"/>
    <s v="NORDMØRE ENERGIVERK AS"/>
    <n v="2018"/>
    <n v="66"/>
    <n v="240"/>
    <s v="Olje"/>
    <s v="3*1"/>
    <n v="100"/>
    <n v="100"/>
    <n v="4.2"/>
    <n v="307000"/>
    <n v="588.42066425921496"/>
    <n v="2471.3667898887029"/>
  </r>
  <r>
    <x v="16"/>
    <s v="NORDMØRE ENERGIVERK AS"/>
    <n v="2018"/>
    <n v="132"/>
    <n v="630"/>
    <s v="Olje"/>
    <s v="3*1"/>
    <n v="100"/>
    <n v="100"/>
    <n v="12.8"/>
    <n v="307500"/>
    <n v="1348.5086685281501"/>
    <n v="17260.910957160322"/>
  </r>
  <r>
    <x v="16"/>
    <s v="NORDMØRE ENERGIVERK AS"/>
    <n v="2018"/>
    <n v="66"/>
    <n v="150"/>
    <s v="PEX"/>
    <s v="1*3"/>
    <n v="100"/>
    <n v="100"/>
    <n v="3.1"/>
    <n v="302200"/>
    <n v="199.41688364894401"/>
    <n v="618.19233931172641"/>
  </r>
  <r>
    <x v="16"/>
    <s v="NORDMØRE ENERGIVERK AS"/>
    <n v="2018"/>
    <n v="132"/>
    <n v="630"/>
    <s v="PEX"/>
    <s v="3*1"/>
    <n v="100"/>
    <n v="100"/>
    <n v="5.2"/>
    <n v="303200"/>
    <n v="1036.2374373293501"/>
    <n v="5388.434674112621"/>
  </r>
  <r>
    <x v="17"/>
    <s v="NORD-SALTEN KRAFT AS"/>
    <n v="2018"/>
    <n v="66"/>
    <n v="95"/>
    <s v="PEX"/>
    <s v="1*3"/>
    <n v="100"/>
    <n v="100"/>
    <n v="1.752"/>
    <n v="302000"/>
    <n v="175.696105411128"/>
    <n v="307.81957668029628"/>
  </r>
  <r>
    <x v="18"/>
    <s v="NTE NETT AS"/>
    <n v="2018"/>
    <n v="66"/>
    <n v="95"/>
    <s v="Olje"/>
    <s v="1*3"/>
    <n v="100"/>
    <n v="100"/>
    <n v="5.93"/>
    <n v="306300"/>
    <n v="229.80493703446601"/>
    <n v="1362.7432766143834"/>
  </r>
  <r>
    <x v="18"/>
    <s v="NTE NETT AS"/>
    <n v="2018"/>
    <n v="66"/>
    <n v="240"/>
    <s v="PEX"/>
    <s v="1*3"/>
    <n v="100"/>
    <n v="100"/>
    <n v="2.621"/>
    <n v="302400"/>
    <n v="226.57325916082101"/>
    <n v="593.84851226051182"/>
  </r>
  <r>
    <x v="18"/>
    <s v="NTE NETT AS"/>
    <n v="2018"/>
    <n v="66"/>
    <n v="400"/>
    <s v="PEX"/>
    <s v="1*3"/>
    <n v="100"/>
    <n v="100"/>
    <n v="0.93899999999999995"/>
    <n v="302500"/>
    <n v="241.59389253697199"/>
    <n v="226.8566650922167"/>
  </r>
  <r>
    <x v="19"/>
    <s v="ODDA ENERGI AS"/>
    <n v="2018"/>
    <n v="66"/>
    <n v="240"/>
    <s v="Olje"/>
    <s v="1*3"/>
    <n v="100"/>
    <n v="100"/>
    <n v="1.6"/>
    <n v="306700"/>
    <n v="295.945236909068"/>
    <n v="473.51237905450881"/>
  </r>
  <r>
    <x v="19"/>
    <s v="ODDA ENERGI AS"/>
    <n v="2018"/>
    <n v="66"/>
    <n v="630"/>
    <s v="PEX"/>
    <s v="1*3"/>
    <n v="100"/>
    <n v="100"/>
    <n v="2.6"/>
    <n v="302600"/>
    <n v="257.66541449107098"/>
    <n v="669.93007767678455"/>
  </r>
  <r>
    <x v="19"/>
    <s v="ODDA ENERGI AS"/>
    <n v="2018"/>
    <n v="66"/>
    <n v="630"/>
    <s v="PEX"/>
    <s v="3*1"/>
    <n v="100"/>
    <n v="100"/>
    <n v="0.8"/>
    <n v="302900"/>
    <n v="662.23730760531396"/>
    <n v="529.78984608425117"/>
  </r>
  <r>
    <x v="20"/>
    <s v="REPVÅG KRAFTLAG SA"/>
    <n v="2018"/>
    <n v="66"/>
    <n v="120"/>
    <s v="Olje"/>
    <s v="1*3"/>
    <n v="100"/>
    <n v="100"/>
    <n v="9.1300000000000008"/>
    <n v="306400"/>
    <n v="244.70128262687899"/>
    <n v="2234.1227103834053"/>
  </r>
  <r>
    <x v="21"/>
    <s v="SFE NETT AS"/>
    <n v="2018"/>
    <n v="66"/>
    <n v="400"/>
    <s v="PEX"/>
    <s v="3*1"/>
    <n v="100"/>
    <n v="100"/>
    <n v="0.5"/>
    <n v="302800"/>
    <n v="557.65368470375995"/>
    <n v="278.82684235187998"/>
  </r>
  <r>
    <x v="21"/>
    <s v="SFE NETT AS"/>
    <n v="2018"/>
    <n v="132"/>
    <n v="400"/>
    <s v="PEX"/>
    <s v="3*1"/>
    <n v="100"/>
    <n v="100"/>
    <n v="0.8"/>
    <n v="303100"/>
    <n v="954.29844234300197"/>
    <n v="763.43875387440164"/>
  </r>
  <r>
    <x v="22"/>
    <s v="SKAGERAK NETT AS"/>
    <n v="2018"/>
    <n v="132"/>
    <n v="1200"/>
    <s v="PEX"/>
    <s v="3*1"/>
    <n v="100"/>
    <n v="100"/>
    <n v="1.651"/>
    <n v="303500"/>
    <n v="1302.15266634165"/>
    <n v="2149.8540521300642"/>
  </r>
  <r>
    <x v="23"/>
    <s v="TENSIO TS AS"/>
    <n v="2018"/>
    <n v="66"/>
    <n v="240"/>
    <s v="Olje"/>
    <s v="3*1"/>
    <n v="100"/>
    <n v="100"/>
    <n v="8.3819999999999997"/>
    <n v="307000"/>
    <n v="588.42066425921496"/>
    <n v="4932.1420078207393"/>
  </r>
  <r>
    <x v="23"/>
    <s v="TENSIO TS AS"/>
    <n v="2018"/>
    <n v="132"/>
    <n v="800"/>
    <s v="PEX"/>
    <s v="3*1"/>
    <n v="100"/>
    <n v="100"/>
    <n v="2.5750000000000002"/>
    <n v="303300"/>
    <n v="1118.1764323156999"/>
    <n v="2879.3043132129274"/>
  </r>
  <r>
    <x v="24"/>
    <s v="TROMS KRAFT NETT AS"/>
    <n v="2018"/>
    <n v="66"/>
    <n v="95"/>
    <s v="Olje"/>
    <s v="1*3"/>
    <n v="100"/>
    <n v="100"/>
    <n v="2.5009999999999999"/>
    <n v="306300"/>
    <n v="229.80493703446601"/>
    <n v="574.74214752319949"/>
  </r>
  <r>
    <x v="24"/>
    <s v="TROMS KRAFT NETT AS"/>
    <n v="2018"/>
    <n v="132"/>
    <n v="300"/>
    <s v="Olje"/>
    <s v="3*1"/>
    <n v="100"/>
    <n v="100"/>
    <n v="5.1420000000000003"/>
    <n v="307300"/>
    <n v="1143.98604709864"/>
    <n v="5882.3762541812075"/>
  </r>
  <r>
    <x v="24"/>
    <s v="TROMS KRAFT NETT AS"/>
    <n v="2018"/>
    <n v="66"/>
    <n v="95"/>
    <s v="PEX"/>
    <s v="1*3"/>
    <n v="100"/>
    <n v="100"/>
    <n v="5.3689999999999998"/>
    <n v="302000"/>
    <n v="175.696105411128"/>
    <n v="943.31238995234617"/>
  </r>
  <r>
    <x v="24"/>
    <s v="TROMS KRAFT NETT AS"/>
    <n v="2018"/>
    <n v="66"/>
    <n v="400"/>
    <s v="PEX"/>
    <s v="1*3"/>
    <n v="100"/>
    <n v="100"/>
    <n v="1.0609999999999999"/>
    <n v="302500"/>
    <n v="241.59389253697199"/>
    <n v="256.33111998172728"/>
  </r>
  <r>
    <x v="24"/>
    <s v="TROMS KRAFT NETT AS"/>
    <n v="2018"/>
    <n v="132"/>
    <n v="400"/>
    <s v="PEX"/>
    <s v="3*1"/>
    <n v="100"/>
    <n v="100"/>
    <n v="9.9350000000000005"/>
    <n v="303100"/>
    <n v="954.29844234300197"/>
    <n v="9480.9550246777253"/>
  </r>
  <r>
    <x v="24"/>
    <s v="TROMS KRAFT NETT AS"/>
    <n v="2018"/>
    <n v="132"/>
    <n v="1600"/>
    <s v="PEX"/>
    <s v="3*1"/>
    <n v="100"/>
    <n v="100"/>
    <n v="1.9259999999999999"/>
    <n v="303600"/>
    <n v="1444.0024149689"/>
    <n v="2781.1486512301012"/>
  </r>
  <r>
    <x v="25"/>
    <s v="VESTERÅLSKRAFT NETT AS"/>
    <n v="2018"/>
    <n v="66"/>
    <n v="240"/>
    <s v="Olje"/>
    <s v="3*1"/>
    <n v="100"/>
    <n v="100"/>
    <n v="1.7"/>
    <n v="307000"/>
    <n v="588.42066425921496"/>
    <n v="1000.3151292406654"/>
  </r>
  <r>
    <x v="26"/>
    <s v="YMBER AS"/>
    <n v="2018"/>
    <n v="66"/>
    <n v="240"/>
    <s v="PEX"/>
    <s v="3*1"/>
    <n v="100"/>
    <n v="100"/>
    <n v="2.2999999999999998"/>
    <n v="302700"/>
    <n v="451.55435712247299"/>
    <n v="1038.575021381687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s v="AGDER ENERGI NETT AS"/>
    <n v="2018"/>
    <s v="Kondensatorbatteri"/>
    <n v="66"/>
    <n v="100"/>
    <n v="100"/>
    <n v="2"/>
    <n v="20"/>
    <n v="15.1"/>
    <n v="2.98"/>
    <n v="30.2"/>
    <n v="59.6"/>
    <n v="89.8"/>
  </r>
  <r>
    <x v="0"/>
    <s v="AGDER ENERGI NETT AS"/>
    <n v="2018"/>
    <s v="Kondensatorbatteri"/>
    <n v="132"/>
    <n v="100"/>
    <n v="100"/>
    <n v="1"/>
    <n v="35"/>
    <n v="15.1"/>
    <n v="2.98"/>
    <n v="15.1"/>
    <n v="104.3"/>
    <n v="119.39999999999999"/>
  </r>
  <r>
    <x v="1"/>
    <s v="BKK NETT AS"/>
    <n v="2018"/>
    <s v="Kondensatorbatteri"/>
    <n v="66"/>
    <n v="100"/>
    <n v="100"/>
    <n v="4"/>
    <n v="116"/>
    <n v="15.1"/>
    <n v="2.98"/>
    <n v="60.4"/>
    <n v="345.68"/>
    <n v="406.08"/>
  </r>
  <r>
    <x v="1"/>
    <s v="BKK NETT AS"/>
    <n v="2018"/>
    <s v="Reaktor"/>
    <n v="300"/>
    <n v="0"/>
    <n v="0"/>
    <n v="3"/>
    <n v="512"/>
    <n v="15.1"/>
    <n v="10.292"/>
    <n v="0"/>
    <n v="0"/>
    <n v="0"/>
  </r>
  <r>
    <x v="2"/>
    <s v="EIDSIVA NETT AS"/>
    <n v="2018"/>
    <s v="Kondensatorbatteri"/>
    <n v="66"/>
    <n v="100"/>
    <n v="100"/>
    <n v="3"/>
    <n v="61.04"/>
    <n v="15.1"/>
    <n v="2.98"/>
    <n v="45.3"/>
    <n v="181.89920000000001"/>
    <n v="227.19920000000002"/>
  </r>
  <r>
    <x v="3"/>
    <s v="ELVIA AS"/>
    <n v="2018"/>
    <s v="Kondensatorbatteri"/>
    <n v="66"/>
    <n v="100"/>
    <n v="100"/>
    <n v="14"/>
    <n v="450.2"/>
    <n v="15.1"/>
    <n v="2.98"/>
    <n v="211.4"/>
    <n v="1341.596"/>
    <n v="1552.9960000000001"/>
  </r>
  <r>
    <x v="4"/>
    <s v="GLITRE ENERGI NETT AS"/>
    <n v="2018"/>
    <s v="Kondensatorbatteri"/>
    <n v="66"/>
    <n v="100"/>
    <n v="100"/>
    <n v="3"/>
    <n v="45"/>
    <n v="15.1"/>
    <n v="2.98"/>
    <n v="45.3"/>
    <n v="134.1"/>
    <n v="179.39999999999998"/>
  </r>
  <r>
    <x v="5"/>
    <s v="GUDBRANDSDAL ENERGI NETT AS"/>
    <n v="2018"/>
    <s v="Reaktor"/>
    <n v="66"/>
    <n v="100"/>
    <n v="100"/>
    <n v="2"/>
    <n v="8.3960000000000008"/>
    <n v="15.1"/>
    <n v="10.292"/>
    <n v="30.2"/>
    <n v="86.411632000000012"/>
    <n v="116.61163200000001"/>
  </r>
  <r>
    <x v="6"/>
    <s v="HARDANGER ENERGI NETT AS"/>
    <n v="2018"/>
    <s v="Kondensatorbatteri"/>
    <n v="66"/>
    <n v="100"/>
    <n v="100"/>
    <n v="2"/>
    <n v="2.54"/>
    <n v="15.1"/>
    <n v="2.98"/>
    <n v="30.2"/>
    <n v="7.5692000000000004"/>
    <n v="37.769199999999998"/>
  </r>
  <r>
    <x v="7"/>
    <s v="HELGELAND KRAFT NETT AS"/>
    <n v="2018"/>
    <s v="Kondensatorbatteri"/>
    <n v="33"/>
    <n v="100"/>
    <n v="100"/>
    <n v="6"/>
    <n v="150"/>
    <n v="15.1"/>
    <n v="2.98"/>
    <n v="90.6"/>
    <n v="447"/>
    <n v="537.6"/>
  </r>
  <r>
    <x v="8"/>
    <s v="HERØYA NETT AS"/>
    <n v="2018"/>
    <s v="Reaktor"/>
    <n v="132"/>
    <n v="100"/>
    <n v="100"/>
    <n v="1"/>
    <n v="16.399999999999999"/>
    <n v="15.1"/>
    <n v="10.292"/>
    <n v="15.1"/>
    <n v="168.78879999999998"/>
    <n v="183.88879999999997"/>
  </r>
  <r>
    <x v="9"/>
    <s v="HÅLOGALAND KRAFT NETT AS"/>
    <n v="2018"/>
    <s v="Kondensatorbatteri"/>
    <n v="132"/>
    <n v="100"/>
    <n v="100"/>
    <n v="3"/>
    <n v="20.399999999999999"/>
    <n v="15.1"/>
    <n v="2.98"/>
    <n v="45.3"/>
    <n v="60.791999999999994"/>
    <n v="106.09199999999998"/>
  </r>
  <r>
    <x v="10"/>
    <s v="MØRENETT AS"/>
    <n v="2018"/>
    <s v="Kondensatorbatteri"/>
    <n v="33"/>
    <n v="100"/>
    <n v="100"/>
    <n v="2"/>
    <n v="12"/>
    <n v="15.1"/>
    <n v="2.98"/>
    <n v="30.2"/>
    <n v="35.76"/>
    <n v="65.959999999999994"/>
  </r>
  <r>
    <x v="10"/>
    <s v="MØRENETT AS"/>
    <n v="2018"/>
    <s v="Reaktor"/>
    <n v="66"/>
    <n v="100"/>
    <n v="100"/>
    <n v="3"/>
    <n v="10.289"/>
    <n v="15.1"/>
    <n v="10.292"/>
    <n v="45.3"/>
    <n v="105.89438799999999"/>
    <n v="151.194388"/>
  </r>
  <r>
    <x v="10"/>
    <s v="MØRENETT AS"/>
    <n v="2018"/>
    <s v="Reaktor"/>
    <n v="132"/>
    <n v="90"/>
    <n v="90"/>
    <n v="1"/>
    <n v="22.9"/>
    <n v="15.1"/>
    <n v="10.292"/>
    <n v="13.59"/>
    <n v="212.11811999999998"/>
    <n v="225.70811999999998"/>
  </r>
  <r>
    <x v="10"/>
    <s v="MØRENETT AS"/>
    <n v="2018"/>
    <s v="Reaktor"/>
    <n v="132"/>
    <n v="100"/>
    <n v="100"/>
    <n v="4"/>
    <n v="59.851999999999997"/>
    <n v="15.1"/>
    <n v="10.292"/>
    <n v="60.4"/>
    <n v="615.99678399999993"/>
    <n v="676.39678399999991"/>
  </r>
  <r>
    <x v="11"/>
    <s v="NORDKRAFT NETT AS"/>
    <n v="2018"/>
    <s v="Kondensatorbatteri"/>
    <n v="66"/>
    <n v="100"/>
    <n v="100"/>
    <n v="2"/>
    <n v="18"/>
    <n v="15.1"/>
    <n v="2.98"/>
    <n v="30.2"/>
    <n v="53.64"/>
    <n v="83.84"/>
  </r>
  <r>
    <x v="12"/>
    <s v="NTE NETT AS"/>
    <n v="2018"/>
    <s v="Reaktor"/>
    <n v="66"/>
    <n v="100"/>
    <n v="100"/>
    <n v="11"/>
    <n v="29.398"/>
    <n v="15.1"/>
    <n v="10.292"/>
    <n v="166.1"/>
    <n v="302.56421599999999"/>
    <n v="468.66421600000001"/>
  </r>
  <r>
    <x v="13"/>
    <s v="ODDA ENERGI AS"/>
    <n v="2018"/>
    <s v="Reaktor"/>
    <n v="66"/>
    <n v="100"/>
    <n v="100"/>
    <n v="5"/>
    <n v="17.956"/>
    <n v="15.1"/>
    <n v="10.292"/>
    <n v="75.5"/>
    <n v="184.80315199999998"/>
    <n v="260.30315199999995"/>
  </r>
  <r>
    <x v="14"/>
    <s v="STATNETT SF"/>
    <n v="2018"/>
    <s v="Kondensatorbatteri"/>
    <n v="66"/>
    <n v="0"/>
    <n v="0"/>
    <n v="1"/>
    <n v="2.032"/>
    <n v="15.1"/>
    <n v="2.98"/>
    <n v="0"/>
    <n v="0"/>
    <n v="0"/>
  </r>
  <r>
    <x v="14"/>
    <s v="STATNETT SF"/>
    <n v="2018"/>
    <s v="Kondensatorbatteri"/>
    <n v="66"/>
    <n v="100"/>
    <n v="100"/>
    <n v="1"/>
    <n v="7.5"/>
    <n v="15.1"/>
    <n v="2.98"/>
    <n v="15.1"/>
    <n v="22.35"/>
    <n v="37.450000000000003"/>
  </r>
  <r>
    <x v="15"/>
    <s v="TENSIO TS AS"/>
    <n v="2018"/>
    <s v="Kondensatorbatteri"/>
    <n v="33"/>
    <n v="100"/>
    <n v="100"/>
    <n v="24"/>
    <n v="201.9"/>
    <n v="15.1"/>
    <n v="2.98"/>
    <n v="362.4"/>
    <n v="601.66200000000003"/>
    <n v="964.06200000000001"/>
  </r>
  <r>
    <x v="16"/>
    <s v="TROLLFJORD NETT AS"/>
    <n v="2018"/>
    <s v="Kondensatorbatteri"/>
    <n v="132"/>
    <n v="0"/>
    <n v="0"/>
    <n v="1"/>
    <n v="20"/>
    <n v="15.1"/>
    <n v="2.98"/>
    <n v="0"/>
    <n v="0"/>
    <n v="0"/>
  </r>
  <r>
    <x v="17"/>
    <s v="TROMS KRAFT NETT AS"/>
    <n v="2018"/>
    <s v="Reaktor"/>
    <n v="132"/>
    <n v="100"/>
    <n v="100"/>
    <n v="2"/>
    <n v="26.018999999999998"/>
    <n v="15.1"/>
    <n v="10.292"/>
    <n v="30.2"/>
    <n v="267.78754799999996"/>
    <n v="297.9875479999999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">
  <r>
    <x v="0"/>
    <s v="AGDER ENERGI NETT AS"/>
    <n v="2018"/>
    <n v="5"/>
    <s v="Dobbel"/>
    <n v="100"/>
    <n v="100"/>
    <n v="1"/>
    <n v="400100"/>
    <n v="65.808373950518202"/>
    <n v="65.808373950518202"/>
  </r>
  <r>
    <x v="0"/>
    <s v="AGDER ENERGI NETT AS"/>
    <n v="2018"/>
    <n v="24"/>
    <s v="Dobbel"/>
    <n v="100"/>
    <n v="100"/>
    <n v="303"/>
    <n v="400300"/>
    <n v="65.808373950518202"/>
    <n v="19939.937307007014"/>
  </r>
  <r>
    <x v="0"/>
    <s v="AGDER ENERGI NETT AS"/>
    <n v="2018"/>
    <n v="66"/>
    <s v="Dobbel"/>
    <n v="100"/>
    <n v="100"/>
    <n v="35"/>
    <n v="400500"/>
    <n v="188.02392557290901"/>
    <n v="6580.8373950518153"/>
  </r>
  <r>
    <x v="0"/>
    <s v="AGDER ENERGI NETT AS"/>
    <n v="2018"/>
    <n v="132"/>
    <s v="Dobbel"/>
    <n v="100"/>
    <n v="100"/>
    <n v="95"/>
    <n v="400700"/>
    <n v="413.65263626040002"/>
    <n v="39297.000444737998"/>
  </r>
  <r>
    <x v="0"/>
    <s v="AGDER ENERGI NETT AS"/>
    <n v="2018"/>
    <n v="24"/>
    <s v="Enkel"/>
    <n v="100"/>
    <n v="100"/>
    <n v="135"/>
    <n v="400200"/>
    <n v="32.904186975259101"/>
    <n v="4442.0652416599787"/>
  </r>
  <r>
    <x v="0"/>
    <s v="AGDER ENERGI NETT AS"/>
    <n v="2018"/>
    <n v="66"/>
    <s v="Enkel"/>
    <n v="100"/>
    <n v="100"/>
    <n v="72"/>
    <n v="400400"/>
    <n v="94.011962786454603"/>
    <n v="6768.8613206247319"/>
  </r>
  <r>
    <x v="0"/>
    <s v="AGDER ENERGI NETT AS"/>
    <n v="2018"/>
    <n v="132"/>
    <s v="Enkel"/>
    <n v="100"/>
    <n v="100"/>
    <n v="60"/>
    <n v="400600"/>
    <n v="206.82631813020001"/>
    <n v="12409.579087812001"/>
  </r>
  <r>
    <x v="1"/>
    <s v="Aktieselskabet Saudefaldene"/>
    <n v="2018"/>
    <n v="66"/>
    <s v="Dobbel"/>
    <n v="100"/>
    <n v="100"/>
    <n v="4"/>
    <n v="400500"/>
    <n v="188.02392557290901"/>
    <n v="752.09570229163603"/>
  </r>
  <r>
    <x v="1"/>
    <s v="Aktieselskabet Saudefaldene"/>
    <n v="2018"/>
    <n v="5"/>
    <s v="Enkel"/>
    <n v="100"/>
    <n v="100"/>
    <n v="1"/>
    <n v="400000"/>
    <n v="32.904186975259101"/>
    <n v="32.904186975259101"/>
  </r>
  <r>
    <x v="1"/>
    <s v="Aktieselskabet Saudefaldene"/>
    <n v="2018"/>
    <n v="24"/>
    <s v="Enkel"/>
    <n v="100"/>
    <n v="100"/>
    <n v="31"/>
    <n v="400200"/>
    <n v="32.904186975259101"/>
    <n v="1020.0297962330321"/>
  </r>
  <r>
    <x v="1"/>
    <s v="Aktieselskabet Saudefaldene"/>
    <n v="2018"/>
    <n v="66"/>
    <s v="Enkel"/>
    <n v="100"/>
    <n v="100"/>
    <n v="8"/>
    <n v="400400"/>
    <n v="94.011962786454603"/>
    <n v="752.09570229163683"/>
  </r>
  <r>
    <x v="1"/>
    <s v="Aktieselskabet Saudefaldene"/>
    <n v="2018"/>
    <n v="300"/>
    <s v="Enkel"/>
    <n v="100"/>
    <n v="100"/>
    <n v="4"/>
    <n v="400800"/>
    <n v="564.07177671872796"/>
    <n v="2256.2871068749118"/>
  </r>
  <r>
    <x v="2"/>
    <s v="ALTA KRAFTLAG SA"/>
    <n v="2018"/>
    <n v="24"/>
    <s v="Dobbel"/>
    <n v="100"/>
    <n v="100"/>
    <n v="31"/>
    <n v="400300"/>
    <n v="65.808373950518202"/>
    <n v="2040.0595924660643"/>
  </r>
  <r>
    <x v="2"/>
    <s v="ALTA KRAFTLAG SA"/>
    <n v="2018"/>
    <n v="132"/>
    <s v="Dobbel"/>
    <n v="100"/>
    <n v="100"/>
    <n v="4"/>
    <n v="400700"/>
    <n v="413.65263626040002"/>
    <n v="1654.6105450416001"/>
  </r>
  <r>
    <x v="2"/>
    <s v="ALTA KRAFTLAG SA"/>
    <n v="2018"/>
    <n v="24"/>
    <s v="Enkel"/>
    <n v="100"/>
    <n v="100"/>
    <n v="13"/>
    <n v="400200"/>
    <n v="32.904186975259101"/>
    <n v="427.75443067836829"/>
  </r>
  <r>
    <x v="2"/>
    <s v="ALTA KRAFTLAG SA"/>
    <n v="2018"/>
    <n v="66"/>
    <s v="Enkel"/>
    <n v="100"/>
    <n v="100"/>
    <n v="7"/>
    <n v="400400"/>
    <n v="94.011962786454603"/>
    <n v="658.08373950518217"/>
  </r>
  <r>
    <x v="2"/>
    <s v="ALTA KRAFTLAG SA"/>
    <n v="2018"/>
    <n v="132"/>
    <s v="Enkel"/>
    <n v="100"/>
    <n v="100"/>
    <n v="2"/>
    <n v="400600"/>
    <n v="206.82631813020001"/>
    <n v="413.65263626040002"/>
  </r>
  <r>
    <x v="3"/>
    <s v="ANDØY ENERGI AS"/>
    <n v="2018"/>
    <n v="24"/>
    <s v="Enkel"/>
    <n v="100"/>
    <n v="100"/>
    <n v="18"/>
    <n v="400200"/>
    <n v="32.904186975259101"/>
    <n v="592.27536555466384"/>
  </r>
  <r>
    <x v="3"/>
    <s v="ANDØY ENERGI AS"/>
    <n v="2018"/>
    <n v="66"/>
    <s v="Enkel"/>
    <n v="100"/>
    <n v="100"/>
    <n v="18"/>
    <n v="400400"/>
    <n v="94.011962786454603"/>
    <n v="1692.215330156183"/>
  </r>
  <r>
    <x v="3"/>
    <s v="ANDØY ENERGI AS"/>
    <n v="2018"/>
    <n v="132"/>
    <s v="Enkel"/>
    <n v="100"/>
    <n v="100"/>
    <n v="1"/>
    <n v="400600"/>
    <n v="206.82631813020001"/>
    <n v="206.82631813020001"/>
  </r>
  <r>
    <x v="4"/>
    <s v="AS EIDEFOSS"/>
    <n v="2018"/>
    <n v="24"/>
    <s v="Dobbel"/>
    <n v="100"/>
    <n v="100"/>
    <n v="10"/>
    <n v="400300"/>
    <n v="65.808373950518202"/>
    <n v="658.08373950518205"/>
  </r>
  <r>
    <x v="4"/>
    <s v="AS EIDEFOSS"/>
    <n v="2018"/>
    <n v="24"/>
    <s v="Enkel"/>
    <n v="100"/>
    <n v="100"/>
    <n v="58"/>
    <n v="400200"/>
    <n v="32.904186975259101"/>
    <n v="1908.4428445650278"/>
  </r>
  <r>
    <x v="4"/>
    <s v="AS EIDEFOSS"/>
    <n v="2018"/>
    <n v="66"/>
    <s v="Enkel"/>
    <n v="100"/>
    <n v="100"/>
    <n v="24"/>
    <n v="400400"/>
    <n v="94.011962786454603"/>
    <n v="2256.2871068749105"/>
  </r>
  <r>
    <x v="4"/>
    <s v="AS EIDEFOSS"/>
    <n v="2018"/>
    <n v="132"/>
    <s v="Enkel"/>
    <n v="100"/>
    <n v="100"/>
    <n v="6"/>
    <n v="400600"/>
    <n v="206.82631813020001"/>
    <n v="1240.9579087812001"/>
  </r>
  <r>
    <x v="5"/>
    <s v="BKK NETT AS"/>
    <n v="2018"/>
    <n v="132"/>
    <s v="Dobbel"/>
    <n v="0"/>
    <n v="0"/>
    <n v="1"/>
    <n v="400700"/>
    <n v="413.65263626040002"/>
    <n v="0"/>
  </r>
  <r>
    <x v="5"/>
    <s v="BKK NETT AS"/>
    <n v="2018"/>
    <n v="300"/>
    <s v="Dobbel"/>
    <n v="0"/>
    <n v="0"/>
    <n v="4"/>
    <n v="400900"/>
    <n v="1128.14355343746"/>
    <n v="0"/>
  </r>
  <r>
    <x v="5"/>
    <s v="BKK NETT AS"/>
    <n v="2018"/>
    <n v="24"/>
    <s v="Dobbel"/>
    <n v="100"/>
    <n v="100"/>
    <n v="41"/>
    <n v="400300"/>
    <n v="65.808373950518202"/>
    <n v="2698.1433319712464"/>
  </r>
  <r>
    <x v="5"/>
    <s v="BKK NETT AS"/>
    <n v="2018"/>
    <n v="66"/>
    <s v="Dobbel"/>
    <n v="100"/>
    <n v="100"/>
    <n v="29"/>
    <n v="400500"/>
    <n v="188.02392557290901"/>
    <n v="5452.6938416143612"/>
  </r>
  <r>
    <x v="5"/>
    <s v="BKK NETT AS"/>
    <n v="2018"/>
    <n v="132"/>
    <s v="Dobbel"/>
    <n v="100"/>
    <n v="100"/>
    <n v="139"/>
    <n v="400700"/>
    <n v="413.65263626040002"/>
    <n v="57497.716440195603"/>
  </r>
  <r>
    <x v="5"/>
    <s v="BKK NETT AS"/>
    <n v="2018"/>
    <n v="300"/>
    <s v="Dobbel"/>
    <n v="100"/>
    <n v="100"/>
    <n v="2"/>
    <n v="400900"/>
    <n v="1128.14355343746"/>
    <n v="2256.28710687492"/>
  </r>
  <r>
    <x v="5"/>
    <s v="BKK NETT AS"/>
    <n v="2018"/>
    <n v="24"/>
    <s v="Enkel"/>
    <n v="100"/>
    <n v="100"/>
    <n v="38"/>
    <n v="400200"/>
    <n v="32.904186975259101"/>
    <n v="1250.3591050598459"/>
  </r>
  <r>
    <x v="5"/>
    <s v="BKK NETT AS"/>
    <n v="2018"/>
    <n v="66"/>
    <s v="Enkel"/>
    <n v="100"/>
    <n v="100"/>
    <n v="23"/>
    <n v="400400"/>
    <n v="94.011962786454603"/>
    <n v="2162.2751440884558"/>
  </r>
  <r>
    <x v="5"/>
    <s v="BKK NETT AS"/>
    <n v="2018"/>
    <n v="132"/>
    <s v="Enkel"/>
    <n v="100"/>
    <n v="100"/>
    <n v="36"/>
    <n v="400600"/>
    <n v="206.82631813020001"/>
    <n v="7445.7474526872002"/>
  </r>
  <r>
    <x v="6"/>
    <s v="Dalane Nett AS"/>
    <n v="2018"/>
    <n v="24"/>
    <s v="Dobbel"/>
    <n v="100"/>
    <n v="100"/>
    <n v="10"/>
    <n v="400300"/>
    <n v="65.808373950518202"/>
    <n v="658.08373950518205"/>
  </r>
  <r>
    <x v="6"/>
    <s v="Dalane Nett AS"/>
    <n v="2018"/>
    <n v="132"/>
    <s v="Dobbel"/>
    <n v="100"/>
    <n v="100"/>
    <n v="3"/>
    <n v="400700"/>
    <n v="413.65263626040002"/>
    <n v="1240.9579087812001"/>
  </r>
  <r>
    <x v="6"/>
    <s v="Dalane Nett AS"/>
    <n v="2018"/>
    <n v="24"/>
    <s v="Enkel"/>
    <n v="100"/>
    <n v="100"/>
    <n v="40"/>
    <n v="400200"/>
    <n v="32.904186975259101"/>
    <n v="1316.1674790103641"/>
  </r>
  <r>
    <x v="6"/>
    <s v="Dalane Nett AS"/>
    <n v="2018"/>
    <n v="66"/>
    <s v="Enkel"/>
    <n v="100"/>
    <n v="100"/>
    <n v="23"/>
    <n v="400400"/>
    <n v="94.011962786454603"/>
    <n v="2162.2751440884558"/>
  </r>
  <r>
    <x v="7"/>
    <s v="DRANGEDAL EVERK KF"/>
    <n v="2018"/>
    <n v="24"/>
    <s v="Dobbel"/>
    <n v="100"/>
    <n v="100"/>
    <n v="1"/>
    <n v="400300"/>
    <n v="65.808373950518202"/>
    <n v="65.808373950518202"/>
  </r>
  <r>
    <x v="7"/>
    <s v="DRANGEDAL EVERK KF"/>
    <n v="2018"/>
    <n v="66"/>
    <s v="Enkel"/>
    <n v="100"/>
    <n v="100"/>
    <n v="1"/>
    <n v="400400"/>
    <n v="94.011962786454603"/>
    <n v="94.011962786454603"/>
  </r>
  <r>
    <x v="7"/>
    <s v="DRANGEDAL EVERK KF"/>
    <n v="2018"/>
    <n v="132"/>
    <s v="Enkel"/>
    <n v="100"/>
    <n v="100"/>
    <n v="1"/>
    <n v="400600"/>
    <n v="206.82631813020001"/>
    <n v="206.82631813020001"/>
  </r>
  <r>
    <x v="8"/>
    <s v="E-CO ENERGI AS"/>
    <n v="2018"/>
    <n v="300"/>
    <s v="Enkel"/>
    <n v="47.29"/>
    <n v="47.29"/>
    <n v="2"/>
    <n v="400800"/>
    <n v="564.07177671872796"/>
    <n v="533.49908642057289"/>
  </r>
  <r>
    <x v="8"/>
    <s v="E-CO ENERGI AS"/>
    <n v="2018"/>
    <n v="66"/>
    <s v="Enkel"/>
    <n v="100"/>
    <n v="100"/>
    <n v="2"/>
    <n v="400400"/>
    <n v="94.011962786454603"/>
    <n v="188.02392557290921"/>
  </r>
  <r>
    <x v="9"/>
    <s v="EIDSIVA NETT AS"/>
    <n v="2018"/>
    <n v="66"/>
    <s v="Dobbel"/>
    <n v="0"/>
    <n v="100"/>
    <n v="0"/>
    <n v="400500"/>
    <n v="188.02392557290901"/>
    <n v="0"/>
  </r>
  <r>
    <x v="9"/>
    <s v="EIDSIVA NETT AS"/>
    <n v="2018"/>
    <n v="5"/>
    <s v="Dobbel"/>
    <n v="100"/>
    <n v="100"/>
    <n v="15"/>
    <n v="400100"/>
    <n v="65.808373950518202"/>
    <n v="987.12560925777302"/>
  </r>
  <r>
    <x v="9"/>
    <s v="EIDSIVA NETT AS"/>
    <n v="2018"/>
    <n v="24"/>
    <s v="Dobbel"/>
    <n v="100"/>
    <n v="100"/>
    <n v="271"/>
    <n v="400300"/>
    <n v="65.808373950518202"/>
    <n v="17834.069340590431"/>
  </r>
  <r>
    <x v="9"/>
    <s v="EIDSIVA NETT AS"/>
    <n v="2018"/>
    <n v="66"/>
    <s v="Dobbel"/>
    <n v="100"/>
    <n v="100"/>
    <n v="90"/>
    <n v="400500"/>
    <n v="188.02392557290901"/>
    <n v="16922.153301561812"/>
  </r>
  <r>
    <x v="9"/>
    <s v="EIDSIVA NETT AS"/>
    <n v="2018"/>
    <n v="132"/>
    <s v="Dobbel"/>
    <n v="100"/>
    <n v="100"/>
    <n v="49"/>
    <n v="400700"/>
    <n v="413.65263626040002"/>
    <n v="20268.9791767596"/>
  </r>
  <r>
    <x v="9"/>
    <s v="EIDSIVA NETT AS"/>
    <n v="2018"/>
    <n v="300"/>
    <s v="Dobbel"/>
    <n v="100"/>
    <n v="100"/>
    <n v="1"/>
    <n v="400900"/>
    <n v="1128.14355343746"/>
    <n v="1128.14355343746"/>
  </r>
  <r>
    <x v="9"/>
    <s v="EIDSIVA NETT AS"/>
    <n v="2018"/>
    <n v="24"/>
    <s v="Enkel"/>
    <n v="0"/>
    <n v="0"/>
    <n v="2"/>
    <n v="400200"/>
    <n v="32.904186975259101"/>
    <n v="0"/>
  </r>
  <r>
    <x v="9"/>
    <s v="EIDSIVA NETT AS"/>
    <n v="2018"/>
    <n v="5"/>
    <s v="Enkel"/>
    <n v="100"/>
    <n v="100"/>
    <n v="7"/>
    <n v="400000"/>
    <n v="32.904186975259101"/>
    <n v="230.3293088268137"/>
  </r>
  <r>
    <x v="9"/>
    <s v="EIDSIVA NETT AS"/>
    <n v="2018"/>
    <n v="24"/>
    <s v="Enkel"/>
    <n v="100"/>
    <n v="100"/>
    <n v="377"/>
    <n v="400200"/>
    <n v="32.904186975259101"/>
    <n v="12404.878489672681"/>
  </r>
  <r>
    <x v="9"/>
    <s v="EIDSIVA NETT AS"/>
    <n v="2018"/>
    <n v="66"/>
    <s v="Enkel"/>
    <n v="100"/>
    <n v="100"/>
    <n v="112"/>
    <n v="400400"/>
    <n v="94.011962786454603"/>
    <n v="10529.339832082915"/>
  </r>
  <r>
    <x v="9"/>
    <s v="EIDSIVA NETT AS"/>
    <n v="2018"/>
    <n v="132"/>
    <s v="Enkel"/>
    <n v="100"/>
    <n v="100"/>
    <n v="56"/>
    <n v="400600"/>
    <n v="206.82631813020001"/>
    <n v="11582.273815291201"/>
  </r>
  <r>
    <x v="10"/>
    <s v="ELVIA AS"/>
    <n v="2018"/>
    <n v="24"/>
    <s v="Dobbel"/>
    <n v="100"/>
    <n v="80"/>
    <n v="77"/>
    <n v="400300"/>
    <n v="65.808373950518202"/>
    <n v="4560.5203147709117"/>
  </r>
  <r>
    <x v="10"/>
    <s v="ELVIA AS"/>
    <n v="2018"/>
    <n v="5"/>
    <s v="Dobbel"/>
    <n v="100"/>
    <n v="100"/>
    <n v="3"/>
    <n v="400100"/>
    <n v="65.808373950518202"/>
    <n v="197.42512185155459"/>
  </r>
  <r>
    <x v="10"/>
    <s v="ELVIA AS"/>
    <n v="2018"/>
    <n v="24"/>
    <s v="Dobbel"/>
    <n v="100"/>
    <n v="100"/>
    <n v="1474"/>
    <n v="400300"/>
    <n v="65.808373950518202"/>
    <n v="97001.543203063833"/>
  </r>
  <r>
    <x v="10"/>
    <s v="ELVIA AS"/>
    <n v="2018"/>
    <n v="66"/>
    <s v="Dobbel"/>
    <n v="100"/>
    <n v="100"/>
    <n v="507"/>
    <n v="400500"/>
    <n v="188.02392557290901"/>
    <n v="95328.130265464861"/>
  </r>
  <r>
    <x v="10"/>
    <s v="ELVIA AS"/>
    <n v="2018"/>
    <n v="132"/>
    <s v="Dobbel"/>
    <n v="100"/>
    <n v="100"/>
    <n v="111"/>
    <n v="400700"/>
    <n v="413.65263626040002"/>
    <n v="45915.442624904405"/>
  </r>
  <r>
    <x v="10"/>
    <s v="ELVIA AS"/>
    <n v="2018"/>
    <n v="24"/>
    <s v="Enkel"/>
    <n v="100"/>
    <n v="80"/>
    <n v="25"/>
    <n v="400200"/>
    <n v="32.904186975259101"/>
    <n v="740.34420694332982"/>
  </r>
  <r>
    <x v="10"/>
    <s v="ELVIA AS"/>
    <n v="2018"/>
    <n v="5"/>
    <s v="Enkel"/>
    <n v="100"/>
    <n v="100"/>
    <n v="6"/>
    <n v="400000"/>
    <n v="32.904186975259101"/>
    <n v="197.42512185155459"/>
  </r>
  <r>
    <x v="10"/>
    <s v="ELVIA AS"/>
    <n v="2018"/>
    <n v="24"/>
    <s v="Enkel"/>
    <n v="100"/>
    <n v="100"/>
    <n v="1033"/>
    <n v="400200"/>
    <n v="32.904186975259101"/>
    <n v="33990.025145442654"/>
  </r>
  <r>
    <x v="10"/>
    <s v="ELVIA AS"/>
    <n v="2018"/>
    <n v="66"/>
    <s v="Enkel"/>
    <n v="100"/>
    <n v="100"/>
    <n v="402"/>
    <n v="400400"/>
    <n v="94.011962786454603"/>
    <n v="37792.809040154752"/>
  </r>
  <r>
    <x v="10"/>
    <s v="ELVIA AS"/>
    <n v="2018"/>
    <n v="132"/>
    <s v="Enkel"/>
    <n v="100"/>
    <n v="100"/>
    <n v="25"/>
    <n v="400600"/>
    <n v="206.82631813020001"/>
    <n v="5170.6579532550004"/>
  </r>
  <r>
    <x v="11"/>
    <s v="GLITRE ENERGI NETT AS"/>
    <n v="2018"/>
    <n v="24"/>
    <s v="Dobbel"/>
    <n v="100"/>
    <n v="100"/>
    <n v="243"/>
    <n v="400300"/>
    <n v="65.808373950518202"/>
    <n v="15991.434869975923"/>
  </r>
  <r>
    <x v="11"/>
    <s v="GLITRE ENERGI NETT AS"/>
    <n v="2018"/>
    <n v="66"/>
    <s v="Dobbel"/>
    <n v="100"/>
    <n v="100"/>
    <n v="61"/>
    <n v="400500"/>
    <n v="188.02392557290901"/>
    <n v="11469.459459947449"/>
  </r>
  <r>
    <x v="11"/>
    <s v="GLITRE ENERGI NETT AS"/>
    <n v="2018"/>
    <n v="132"/>
    <s v="Dobbel"/>
    <n v="100"/>
    <n v="100"/>
    <n v="62"/>
    <n v="400700"/>
    <n v="413.65263626040002"/>
    <n v="25646.463448144801"/>
  </r>
  <r>
    <x v="11"/>
    <s v="GLITRE ENERGI NETT AS"/>
    <n v="2018"/>
    <n v="24"/>
    <s v="Enkel"/>
    <n v="100"/>
    <n v="100"/>
    <n v="153"/>
    <n v="400200"/>
    <n v="32.904186975259101"/>
    <n v="5034.3406072146427"/>
  </r>
  <r>
    <x v="11"/>
    <s v="GLITRE ENERGI NETT AS"/>
    <n v="2018"/>
    <n v="66"/>
    <s v="Enkel"/>
    <n v="100"/>
    <n v="100"/>
    <n v="50"/>
    <n v="400400"/>
    <n v="94.011962786454603"/>
    <n v="4700.5981393227303"/>
  </r>
  <r>
    <x v="11"/>
    <s v="GLITRE ENERGI NETT AS"/>
    <n v="2018"/>
    <n v="132"/>
    <s v="Enkel"/>
    <n v="100"/>
    <n v="100"/>
    <n v="46"/>
    <n v="400600"/>
    <n v="206.82631813020001"/>
    <n v="9514.0106339892009"/>
  </r>
  <r>
    <x v="12"/>
    <s v="GUDBRANDSDAL ENERGI NETT AS"/>
    <n v="2018"/>
    <n v="24"/>
    <s v="Dobbel"/>
    <n v="100"/>
    <n v="100"/>
    <n v="20"/>
    <n v="400300"/>
    <n v="65.808373950518202"/>
    <n v="1316.1674790103641"/>
  </r>
  <r>
    <x v="12"/>
    <s v="GUDBRANDSDAL ENERGI NETT AS"/>
    <n v="2018"/>
    <n v="24"/>
    <s v="Enkel"/>
    <n v="100"/>
    <n v="100"/>
    <n v="27"/>
    <n v="400200"/>
    <n v="32.904186975259101"/>
    <n v="888.4130483319957"/>
  </r>
  <r>
    <x v="12"/>
    <s v="GUDBRANDSDAL ENERGI NETT AS"/>
    <n v="2018"/>
    <n v="66"/>
    <s v="Enkel"/>
    <n v="100"/>
    <n v="100"/>
    <n v="26"/>
    <n v="400400"/>
    <n v="94.011962786454603"/>
    <n v="2444.3110324478198"/>
  </r>
  <r>
    <x v="13"/>
    <s v="HALLINGDAL KRAFTNETT AS"/>
    <n v="2018"/>
    <n v="24"/>
    <s v="Dobbel"/>
    <n v="100"/>
    <n v="100"/>
    <n v="17"/>
    <n v="400300"/>
    <n v="65.808373950518202"/>
    <n v="1118.7423571588095"/>
  </r>
  <r>
    <x v="13"/>
    <s v="HALLINGDAL KRAFTNETT AS"/>
    <n v="2018"/>
    <n v="66"/>
    <s v="Dobbel"/>
    <n v="100"/>
    <n v="100"/>
    <n v="3"/>
    <n v="400500"/>
    <n v="188.02392557290901"/>
    <n v="564.07177671872705"/>
  </r>
  <r>
    <x v="13"/>
    <s v="HALLINGDAL KRAFTNETT AS"/>
    <n v="2018"/>
    <n v="24"/>
    <s v="Enkel"/>
    <n v="100"/>
    <n v="100"/>
    <n v="29"/>
    <n v="400200"/>
    <n v="32.904186975259101"/>
    <n v="954.22142228251391"/>
  </r>
  <r>
    <x v="13"/>
    <s v="HALLINGDAL KRAFTNETT AS"/>
    <n v="2018"/>
    <n v="66"/>
    <s v="Enkel"/>
    <n v="100"/>
    <n v="100"/>
    <n v="20"/>
    <n v="400400"/>
    <n v="94.011962786454603"/>
    <n v="1880.2392557290921"/>
  </r>
  <r>
    <x v="14"/>
    <s v="HAMMERFEST ENERGI NETT AS"/>
    <n v="2018"/>
    <n v="132"/>
    <s v="Dobbel"/>
    <n v="100"/>
    <n v="100"/>
    <n v="6"/>
    <n v="400700"/>
    <n v="413.65263626040002"/>
    <n v="2481.9158175624002"/>
  </r>
  <r>
    <x v="14"/>
    <s v="HAMMERFEST ENERGI NETT AS"/>
    <n v="2018"/>
    <n v="24"/>
    <s v="Enkel"/>
    <n v="100"/>
    <n v="100"/>
    <n v="36"/>
    <n v="400200"/>
    <n v="32.904186975259101"/>
    <n v="1184.5507311093277"/>
  </r>
  <r>
    <x v="14"/>
    <s v="HAMMERFEST ENERGI NETT AS"/>
    <n v="2018"/>
    <n v="66"/>
    <s v="Enkel"/>
    <n v="100"/>
    <n v="100"/>
    <n v="6"/>
    <n v="400400"/>
    <n v="94.011962786454603"/>
    <n v="564.07177671872762"/>
  </r>
  <r>
    <x v="14"/>
    <s v="HAMMERFEST ENERGI NETT AS"/>
    <n v="2018"/>
    <n v="132"/>
    <s v="Enkel"/>
    <n v="100"/>
    <n v="100"/>
    <n v="7"/>
    <n v="400600"/>
    <n v="206.82631813020001"/>
    <n v="1447.7842269114001"/>
  </r>
  <r>
    <x v="15"/>
    <s v="HARDANGER ENERGI NETT AS"/>
    <n v="2018"/>
    <n v="24"/>
    <s v="Enkel"/>
    <n v="100"/>
    <n v="100"/>
    <n v="15"/>
    <n v="400200"/>
    <n v="32.904186975259101"/>
    <n v="493.56280462888651"/>
  </r>
  <r>
    <x v="15"/>
    <s v="HARDANGER ENERGI NETT AS"/>
    <n v="2018"/>
    <n v="66"/>
    <s v="Enkel"/>
    <n v="100"/>
    <n v="100"/>
    <n v="6"/>
    <n v="400400"/>
    <n v="94.011962786454603"/>
    <n v="564.07177671872762"/>
  </r>
  <r>
    <x v="15"/>
    <s v="HARDANGER ENERGI NETT AS"/>
    <n v="2018"/>
    <n v="132"/>
    <s v="Enkel"/>
    <n v="100"/>
    <n v="100"/>
    <n v="1"/>
    <n v="400600"/>
    <n v="206.82631813020001"/>
    <n v="206.82631813020001"/>
  </r>
  <r>
    <x v="16"/>
    <s v="HAUGALAND KRAFT NETT AS"/>
    <n v="2018"/>
    <n v="66"/>
    <s v="Dobbel"/>
    <n v="0"/>
    <n v="0"/>
    <n v="5"/>
    <n v="400500"/>
    <n v="188.02392557290901"/>
    <n v="0"/>
  </r>
  <r>
    <x v="16"/>
    <s v="HAUGALAND KRAFT NETT AS"/>
    <n v="2018"/>
    <n v="24"/>
    <s v="Dobbel"/>
    <n v="100"/>
    <n v="100"/>
    <n v="126"/>
    <n v="400300"/>
    <n v="65.808373950518202"/>
    <n v="8291.8551177652935"/>
  </r>
  <r>
    <x v="16"/>
    <s v="HAUGALAND KRAFT NETT AS"/>
    <n v="2018"/>
    <n v="66"/>
    <s v="Dobbel"/>
    <n v="100"/>
    <n v="100"/>
    <n v="89"/>
    <n v="400500"/>
    <n v="188.02392557290901"/>
    <n v="16734.129375988901"/>
  </r>
  <r>
    <x v="16"/>
    <s v="HAUGALAND KRAFT NETT AS"/>
    <n v="2018"/>
    <n v="24"/>
    <s v="Enkel"/>
    <n v="0"/>
    <n v="0"/>
    <n v="2"/>
    <n v="400200"/>
    <n v="32.904186975259101"/>
    <n v="0"/>
  </r>
  <r>
    <x v="16"/>
    <s v="HAUGALAND KRAFT NETT AS"/>
    <n v="2018"/>
    <n v="24"/>
    <s v="Enkel"/>
    <n v="100"/>
    <n v="100"/>
    <n v="75"/>
    <n v="400200"/>
    <n v="32.904186975259101"/>
    <n v="2467.8140231444327"/>
  </r>
  <r>
    <x v="16"/>
    <s v="HAUGALAND KRAFT NETT AS"/>
    <n v="2018"/>
    <n v="66"/>
    <s v="Enkel"/>
    <n v="100"/>
    <n v="100"/>
    <n v="76"/>
    <n v="400400"/>
    <n v="94.011962786454603"/>
    <n v="7144.9091717705496"/>
  </r>
  <r>
    <x v="16"/>
    <s v="HAUGALAND KRAFT NETT AS"/>
    <n v="2018"/>
    <n v="300"/>
    <s v="Enkel"/>
    <n v="100"/>
    <n v="100"/>
    <n v="6"/>
    <n v="400800"/>
    <n v="564.07177671872796"/>
    <n v="3384.4306603123678"/>
  </r>
  <r>
    <x v="17"/>
    <s v="HELGELAND KRAFT NETT AS"/>
    <n v="2018"/>
    <n v="24"/>
    <s v="Dobbel"/>
    <n v="100"/>
    <n v="100"/>
    <n v="27"/>
    <n v="400300"/>
    <n v="65.808373950518202"/>
    <n v="1776.8260966639914"/>
  </r>
  <r>
    <x v="17"/>
    <s v="HELGELAND KRAFT NETT AS"/>
    <n v="2018"/>
    <n v="132"/>
    <s v="Dobbel"/>
    <n v="100"/>
    <n v="100"/>
    <n v="10"/>
    <n v="400700"/>
    <n v="413.65263626040002"/>
    <n v="4136.5263626040005"/>
  </r>
  <r>
    <x v="17"/>
    <s v="HELGELAND KRAFT NETT AS"/>
    <n v="2018"/>
    <n v="24"/>
    <s v="Enkel"/>
    <n v="100"/>
    <n v="100"/>
    <n v="97"/>
    <n v="400200"/>
    <n v="32.904186975259101"/>
    <n v="3191.7061366001326"/>
  </r>
  <r>
    <x v="17"/>
    <s v="HELGELAND KRAFT NETT AS"/>
    <n v="2018"/>
    <n v="66"/>
    <s v="Enkel"/>
    <n v="100"/>
    <n v="100"/>
    <n v="11"/>
    <n v="400400"/>
    <n v="94.011962786454603"/>
    <n v="1034.1315906510006"/>
  </r>
  <r>
    <x v="17"/>
    <s v="HELGELAND KRAFT NETT AS"/>
    <n v="2018"/>
    <n v="132"/>
    <s v="Enkel"/>
    <n v="100"/>
    <n v="100"/>
    <n v="39"/>
    <n v="400600"/>
    <n v="206.82631813020001"/>
    <n v="8066.2264070778001"/>
  </r>
  <r>
    <x v="18"/>
    <s v="HEMSEDAL ENERGI KF"/>
    <n v="2018"/>
    <n v="24"/>
    <s v="Enkel"/>
    <n v="100"/>
    <n v="100"/>
    <n v="16"/>
    <n v="400200"/>
    <n v="32.904186975259101"/>
    <n v="526.46699160414562"/>
  </r>
  <r>
    <x v="18"/>
    <s v="HEMSEDAL ENERGI KF"/>
    <n v="2018"/>
    <n v="66"/>
    <s v="Enkel"/>
    <n v="100"/>
    <n v="100"/>
    <n v="6"/>
    <n v="400400"/>
    <n v="94.011962786454603"/>
    <n v="564.07177671872762"/>
  </r>
  <r>
    <x v="19"/>
    <s v="HERØYA NETT AS"/>
    <n v="2018"/>
    <n v="132"/>
    <s v="Dobbel"/>
    <n v="100"/>
    <n v="100"/>
    <n v="31"/>
    <n v="400700"/>
    <n v="413.65263626040002"/>
    <n v="12823.231724072401"/>
  </r>
  <r>
    <x v="20"/>
    <s v="HÅLOGALAND KRAFT NETT AS"/>
    <n v="2018"/>
    <n v="24"/>
    <s v="Dobbel"/>
    <n v="100"/>
    <n v="100"/>
    <n v="20"/>
    <n v="400300"/>
    <n v="65.808373950518202"/>
    <n v="1316.1674790103641"/>
  </r>
  <r>
    <x v="20"/>
    <s v="HÅLOGALAND KRAFT NETT AS"/>
    <n v="2018"/>
    <n v="132"/>
    <s v="Dobbel"/>
    <n v="100"/>
    <n v="100"/>
    <n v="4"/>
    <n v="400700"/>
    <n v="413.65263626040002"/>
    <n v="1654.6105450416001"/>
  </r>
  <r>
    <x v="20"/>
    <s v="HÅLOGALAND KRAFT NETT AS"/>
    <n v="2018"/>
    <n v="5"/>
    <s v="Enkel"/>
    <n v="100"/>
    <n v="100"/>
    <n v="2"/>
    <n v="400000"/>
    <n v="32.904186975259101"/>
    <n v="65.808373950518202"/>
  </r>
  <r>
    <x v="20"/>
    <s v="HÅLOGALAND KRAFT NETT AS"/>
    <n v="2018"/>
    <n v="24"/>
    <s v="Enkel"/>
    <n v="100"/>
    <n v="100"/>
    <n v="64"/>
    <n v="400200"/>
    <n v="32.904186975259101"/>
    <n v="2105.8679664165825"/>
  </r>
  <r>
    <x v="20"/>
    <s v="HÅLOGALAND KRAFT NETT AS"/>
    <n v="2018"/>
    <n v="66"/>
    <s v="Enkel"/>
    <n v="100"/>
    <n v="100"/>
    <n v="25"/>
    <n v="400400"/>
    <n v="94.011962786454603"/>
    <n v="2350.2990696613651"/>
  </r>
  <r>
    <x v="20"/>
    <s v="HÅLOGALAND KRAFT NETT AS"/>
    <n v="2018"/>
    <n v="132"/>
    <s v="Enkel"/>
    <n v="100"/>
    <n v="100"/>
    <n v="10"/>
    <n v="400600"/>
    <n v="206.82631813020001"/>
    <n v="2068.2631813020002"/>
  </r>
  <r>
    <x v="21"/>
    <s v="ISTAD NETT AS"/>
    <n v="2018"/>
    <n v="24"/>
    <s v="Dobbel"/>
    <n v="100"/>
    <n v="100"/>
    <n v="36"/>
    <n v="400300"/>
    <n v="65.808373950518202"/>
    <n v="2369.1014622186553"/>
  </r>
  <r>
    <x v="21"/>
    <s v="ISTAD NETT AS"/>
    <n v="2018"/>
    <n v="132"/>
    <s v="Dobbel"/>
    <n v="100"/>
    <n v="100"/>
    <n v="12"/>
    <n v="400700"/>
    <n v="413.65263626040002"/>
    <n v="4963.8316351248004"/>
  </r>
  <r>
    <x v="21"/>
    <s v="ISTAD NETT AS"/>
    <n v="2018"/>
    <n v="24"/>
    <s v="Enkel"/>
    <n v="100"/>
    <n v="100"/>
    <n v="23"/>
    <n v="400200"/>
    <n v="32.904186975259101"/>
    <n v="756.79630043095938"/>
  </r>
  <r>
    <x v="21"/>
    <s v="ISTAD NETT AS"/>
    <n v="2018"/>
    <n v="132"/>
    <s v="Enkel"/>
    <n v="100"/>
    <n v="100"/>
    <n v="18"/>
    <n v="400600"/>
    <n v="206.82631813020001"/>
    <n v="3722.8737263436001"/>
  </r>
  <r>
    <x v="22"/>
    <s v="JÆREN EVERK KOMMUNALT FORETAK I HÅ"/>
    <n v="2018"/>
    <n v="66"/>
    <s v="Enkel"/>
    <n v="100"/>
    <n v="100"/>
    <n v="6"/>
    <n v="400400"/>
    <n v="94.011962786454603"/>
    <n v="564.07177671872762"/>
  </r>
  <r>
    <x v="23"/>
    <s v="KRAGERØ ENERGI AS"/>
    <n v="2018"/>
    <n v="66"/>
    <s v="Enkel"/>
    <n v="50"/>
    <n v="50"/>
    <n v="1"/>
    <n v="400400"/>
    <n v="94.011962786454603"/>
    <n v="47.005981393227302"/>
  </r>
  <r>
    <x v="23"/>
    <s v="KRAGERØ ENERGI AS"/>
    <n v="2018"/>
    <n v="24"/>
    <s v="Enkel"/>
    <n v="100"/>
    <n v="100"/>
    <n v="31"/>
    <n v="400200"/>
    <n v="32.904186975259101"/>
    <n v="1020.0297962330321"/>
  </r>
  <r>
    <x v="23"/>
    <s v="KRAGERØ ENERGI AS"/>
    <n v="2018"/>
    <n v="66"/>
    <s v="Enkel"/>
    <n v="100"/>
    <n v="100"/>
    <n v="4"/>
    <n v="400400"/>
    <n v="94.011962786454603"/>
    <n v="376.04785114581841"/>
  </r>
  <r>
    <x v="23"/>
    <s v="KRAGERØ ENERGI AS"/>
    <n v="2018"/>
    <n v="132"/>
    <s v="Enkel"/>
    <n v="100"/>
    <n v="100"/>
    <n v="6"/>
    <n v="400600"/>
    <n v="206.82631813020001"/>
    <n v="1240.9579087812001"/>
  </r>
  <r>
    <x v="24"/>
    <s v="KVÆNANGEN KRAFTVERK AS"/>
    <n v="2018"/>
    <n v="66"/>
    <s v="Enkel"/>
    <n v="100"/>
    <n v="100"/>
    <n v="1"/>
    <n v="400400"/>
    <n v="94.011962786454603"/>
    <n v="94.011962786454603"/>
  </r>
  <r>
    <x v="25"/>
    <s v="LOFOTKRAFT AS"/>
    <n v="2018"/>
    <n v="24"/>
    <s v="Dobbel"/>
    <n v="100"/>
    <n v="100"/>
    <n v="13"/>
    <n v="400300"/>
    <n v="65.808373950518202"/>
    <n v="855.50886135673659"/>
  </r>
  <r>
    <x v="25"/>
    <s v="LOFOTKRAFT AS"/>
    <n v="2018"/>
    <n v="132"/>
    <s v="Dobbel"/>
    <n v="100"/>
    <n v="100"/>
    <n v="11"/>
    <n v="400700"/>
    <n v="413.65263626040002"/>
    <n v="4550.1789988644005"/>
  </r>
  <r>
    <x v="25"/>
    <s v="LOFOTKRAFT AS"/>
    <n v="2018"/>
    <n v="66"/>
    <s v="Enkel"/>
    <n v="0"/>
    <n v="0"/>
    <n v="1"/>
    <n v="400400"/>
    <n v="94.011962786454603"/>
    <n v="0"/>
  </r>
  <r>
    <x v="25"/>
    <s v="LOFOTKRAFT AS"/>
    <n v="2018"/>
    <n v="132"/>
    <s v="Enkel"/>
    <n v="0"/>
    <n v="0"/>
    <n v="4"/>
    <n v="400600"/>
    <n v="206.82631813020001"/>
    <n v="0"/>
  </r>
  <r>
    <x v="25"/>
    <s v="LOFOTKRAFT AS"/>
    <n v="2018"/>
    <n v="66"/>
    <s v="Enkel"/>
    <n v="50"/>
    <n v="50"/>
    <n v="4"/>
    <n v="400400"/>
    <n v="94.011962786454603"/>
    <n v="188.02392557290921"/>
  </r>
  <r>
    <x v="25"/>
    <s v="LOFOTKRAFT AS"/>
    <n v="2018"/>
    <n v="24"/>
    <s v="Enkel"/>
    <n v="100"/>
    <n v="100"/>
    <n v="49"/>
    <n v="400200"/>
    <n v="32.904186975259101"/>
    <n v="1612.3051617876959"/>
  </r>
  <r>
    <x v="25"/>
    <s v="LOFOTKRAFT AS"/>
    <n v="2018"/>
    <n v="66"/>
    <s v="Enkel"/>
    <n v="100"/>
    <n v="100"/>
    <n v="19"/>
    <n v="400400"/>
    <n v="94.011962786454603"/>
    <n v="1786.2272929426374"/>
  </r>
  <r>
    <x v="25"/>
    <s v="LOFOTKRAFT AS"/>
    <n v="2018"/>
    <n v="132"/>
    <s v="Enkel"/>
    <n v="100"/>
    <n v="100"/>
    <n v="1"/>
    <n v="400600"/>
    <n v="206.82631813020001"/>
    <n v="206.82631813020001"/>
  </r>
  <r>
    <x v="26"/>
    <s v="LUOSTEJOK KRAFTLAG SA"/>
    <n v="2018"/>
    <n v="66"/>
    <s v="Dobbel"/>
    <n v="100"/>
    <n v="100"/>
    <n v="4"/>
    <n v="400500"/>
    <n v="188.02392557290901"/>
    <n v="752.09570229163603"/>
  </r>
  <r>
    <x v="26"/>
    <s v="LUOSTEJOK KRAFTLAG SA"/>
    <n v="2018"/>
    <n v="24"/>
    <s v="Enkel"/>
    <n v="100"/>
    <n v="100"/>
    <n v="5"/>
    <n v="400200"/>
    <n v="32.904186975259101"/>
    <n v="164.52093487629551"/>
  </r>
  <r>
    <x v="26"/>
    <s v="LUOSTEJOK KRAFTLAG SA"/>
    <n v="2018"/>
    <n v="66"/>
    <s v="Enkel"/>
    <n v="100"/>
    <n v="100"/>
    <n v="3"/>
    <n v="400400"/>
    <n v="94.011962786454603"/>
    <n v="282.03588835936381"/>
  </r>
  <r>
    <x v="27"/>
    <s v="LUSTER ENERGIVERK AS"/>
    <n v="2018"/>
    <n v="66"/>
    <s v="Enkel"/>
    <n v="100"/>
    <n v="100"/>
    <n v="4"/>
    <n v="400400"/>
    <n v="94.011962786454603"/>
    <n v="376.04785114581841"/>
  </r>
  <r>
    <x v="28"/>
    <s v="LYSE ELNETT AS"/>
    <n v="2018"/>
    <n v="66"/>
    <s v="Dobbel"/>
    <n v="50"/>
    <n v="50"/>
    <n v="5"/>
    <n v="400500"/>
    <n v="188.02392557290901"/>
    <n v="470.0598139322725"/>
  </r>
  <r>
    <x v="28"/>
    <s v="LYSE ELNETT AS"/>
    <n v="2018"/>
    <n v="66"/>
    <s v="Dobbel"/>
    <n v="100"/>
    <n v="100"/>
    <n v="189"/>
    <n v="400500"/>
    <n v="188.02392557290901"/>
    <n v="35536.521933279801"/>
  </r>
  <r>
    <x v="28"/>
    <s v="LYSE ELNETT AS"/>
    <n v="2018"/>
    <n v="132"/>
    <s v="Dobbel"/>
    <n v="100"/>
    <n v="100"/>
    <n v="23"/>
    <n v="400700"/>
    <n v="413.65263626040002"/>
    <n v="9514.0106339892009"/>
  </r>
  <r>
    <x v="28"/>
    <s v="LYSE ELNETT AS"/>
    <n v="2018"/>
    <n v="24"/>
    <s v="Enkel"/>
    <n v="100"/>
    <n v="100"/>
    <n v="6"/>
    <n v="400200"/>
    <n v="32.904186975259101"/>
    <n v="197.42512185155459"/>
  </r>
  <r>
    <x v="28"/>
    <s v="LYSE ELNETT AS"/>
    <n v="2018"/>
    <n v="66"/>
    <s v="Enkel"/>
    <n v="100"/>
    <n v="100"/>
    <n v="63"/>
    <n v="400400"/>
    <n v="94.011962786454603"/>
    <n v="5922.7536555466404"/>
  </r>
  <r>
    <x v="28"/>
    <s v="LYSE ELNETT AS"/>
    <n v="2018"/>
    <n v="132"/>
    <s v="Enkel"/>
    <n v="100"/>
    <n v="100"/>
    <n v="6"/>
    <n v="400600"/>
    <n v="206.82631813020001"/>
    <n v="1240.9579087812001"/>
  </r>
  <r>
    <x v="29"/>
    <s v="LYSE PRODUKSJON AS"/>
    <n v="2018"/>
    <n v="24"/>
    <s v="Enkel"/>
    <n v="100"/>
    <n v="100"/>
    <n v="6"/>
    <n v="400200"/>
    <n v="32.904186975259101"/>
    <n v="197.42512185155459"/>
  </r>
  <r>
    <x v="29"/>
    <s v="LYSE PRODUKSJON AS"/>
    <n v="2018"/>
    <n v="66"/>
    <s v="Enkel"/>
    <n v="100"/>
    <n v="100"/>
    <n v="6"/>
    <n v="400400"/>
    <n v="94.011962786454603"/>
    <n v="564.07177671872762"/>
  </r>
  <r>
    <x v="29"/>
    <s v="LYSE PRODUKSJON AS"/>
    <n v="2018"/>
    <n v="132"/>
    <s v="Enkel"/>
    <n v="100"/>
    <n v="100"/>
    <n v="6"/>
    <n v="400600"/>
    <n v="206.82631813020001"/>
    <n v="1240.9579087812001"/>
  </r>
  <r>
    <x v="30"/>
    <s v="LÆRDAL ENERGI AS"/>
    <n v="2018"/>
    <n v="24"/>
    <s v="Enkel"/>
    <n v="100"/>
    <n v="100"/>
    <n v="8"/>
    <n v="400200"/>
    <n v="32.904186975259101"/>
    <n v="263.23349580207281"/>
  </r>
  <r>
    <x v="30"/>
    <s v="LÆRDAL ENERGI AS"/>
    <n v="2018"/>
    <n v="66"/>
    <s v="Enkel"/>
    <n v="100"/>
    <n v="100"/>
    <n v="7"/>
    <n v="400400"/>
    <n v="94.011962786454603"/>
    <n v="658.08373950518217"/>
  </r>
  <r>
    <x v="30"/>
    <s v="LÆRDAL ENERGI AS"/>
    <n v="2018"/>
    <n v="300"/>
    <s v="Enkel"/>
    <n v="100"/>
    <n v="100"/>
    <n v="1"/>
    <n v="400800"/>
    <n v="564.07177671872796"/>
    <n v="564.07177671872796"/>
  </r>
  <r>
    <x v="31"/>
    <s v="MELØY ENERGI AS"/>
    <n v="2018"/>
    <n v="24"/>
    <s v="Enkel"/>
    <n v="100"/>
    <n v="100"/>
    <n v="4"/>
    <n v="400200"/>
    <n v="32.904186975259101"/>
    <n v="131.6167479010364"/>
  </r>
  <r>
    <x v="31"/>
    <s v="MELØY ENERGI AS"/>
    <n v="2018"/>
    <n v="132"/>
    <s v="Enkel"/>
    <n v="100"/>
    <n v="100"/>
    <n v="1"/>
    <n v="400600"/>
    <n v="206.82631813020001"/>
    <n v="206.82631813020001"/>
  </r>
  <r>
    <x v="32"/>
    <s v="MIDT NETT BUSKERUD AS"/>
    <n v="2018"/>
    <n v="24"/>
    <s v="Dobbel"/>
    <n v="100"/>
    <n v="100"/>
    <n v="7"/>
    <n v="400300"/>
    <n v="65.808373950518202"/>
    <n v="460.6586176536274"/>
  </r>
  <r>
    <x v="32"/>
    <s v="MIDT NETT BUSKERUD AS"/>
    <n v="2018"/>
    <n v="24"/>
    <s v="Enkel"/>
    <n v="100"/>
    <n v="100"/>
    <n v="19"/>
    <n v="400200"/>
    <n v="32.904186975259101"/>
    <n v="625.17955252992294"/>
  </r>
  <r>
    <x v="32"/>
    <s v="MIDT NETT BUSKERUD AS"/>
    <n v="2018"/>
    <n v="66"/>
    <s v="Enkel"/>
    <n v="100"/>
    <n v="100"/>
    <n v="9"/>
    <n v="400400"/>
    <n v="94.011962786454603"/>
    <n v="846.10766507809149"/>
  </r>
  <r>
    <x v="32"/>
    <s v="MIDT NETT BUSKERUD AS"/>
    <n v="2018"/>
    <n v="132"/>
    <s v="Enkel"/>
    <n v="100"/>
    <n v="100"/>
    <n v="1"/>
    <n v="400600"/>
    <n v="206.82631813020001"/>
    <n v="206.82631813020001"/>
  </r>
  <r>
    <x v="33"/>
    <s v="MIDT-TELEMARK ENERGI AS"/>
    <n v="2018"/>
    <n v="24"/>
    <s v="Enkel"/>
    <n v="100"/>
    <n v="100"/>
    <n v="6"/>
    <n v="400200"/>
    <n v="32.904186975259101"/>
    <n v="197.42512185155459"/>
  </r>
  <r>
    <x v="33"/>
    <s v="MIDT-TELEMARK ENERGI AS"/>
    <n v="2018"/>
    <n v="66"/>
    <s v="Enkel"/>
    <n v="100"/>
    <n v="100"/>
    <n v="5"/>
    <n v="400400"/>
    <n v="94.011962786454603"/>
    <n v="470.05981393227302"/>
  </r>
  <r>
    <x v="34"/>
    <s v="MO INDUSTRIPARK AS"/>
    <n v="2018"/>
    <n v="24"/>
    <s v="Dobbel"/>
    <n v="100"/>
    <n v="100"/>
    <n v="23"/>
    <n v="400300"/>
    <n v="65.808373950518202"/>
    <n v="1513.5926008619188"/>
  </r>
  <r>
    <x v="34"/>
    <s v="MO INDUSTRIPARK AS"/>
    <n v="2018"/>
    <n v="132"/>
    <s v="Dobbel"/>
    <n v="100"/>
    <n v="100"/>
    <n v="16"/>
    <n v="400700"/>
    <n v="413.65263626040002"/>
    <n v="6618.4421801664002"/>
  </r>
  <r>
    <x v="34"/>
    <s v="MO INDUSTRIPARK AS"/>
    <n v="2018"/>
    <n v="24"/>
    <s v="Enkel"/>
    <n v="100"/>
    <n v="100"/>
    <n v="6"/>
    <n v="400200"/>
    <n v="32.904186975259101"/>
    <n v="197.42512185155459"/>
  </r>
  <r>
    <x v="34"/>
    <s v="MO INDUSTRIPARK AS"/>
    <n v="2018"/>
    <n v="132"/>
    <s v="Enkel"/>
    <n v="100"/>
    <n v="100"/>
    <n v="2"/>
    <n v="400600"/>
    <n v="206.82631813020001"/>
    <n v="413.65263626040002"/>
  </r>
  <r>
    <x v="35"/>
    <s v="MØRENETT AS"/>
    <n v="2018"/>
    <n v="24"/>
    <s v="Dobbel"/>
    <n v="100"/>
    <n v="100"/>
    <n v="96"/>
    <n v="400300"/>
    <n v="65.808373950518202"/>
    <n v="6317.603899249747"/>
  </r>
  <r>
    <x v="35"/>
    <s v="MØRENETT AS"/>
    <n v="2018"/>
    <n v="66"/>
    <s v="Dobbel"/>
    <n v="100"/>
    <n v="100"/>
    <n v="6"/>
    <n v="400500"/>
    <n v="188.02392557290901"/>
    <n v="1128.1435534374541"/>
  </r>
  <r>
    <x v="35"/>
    <s v="MØRENETT AS"/>
    <n v="2018"/>
    <n v="132"/>
    <s v="Dobbel"/>
    <n v="100"/>
    <n v="100"/>
    <n v="39"/>
    <n v="400700"/>
    <n v="413.65263626040002"/>
    <n v="16132.4528141556"/>
  </r>
  <r>
    <x v="35"/>
    <s v="MØRENETT AS"/>
    <n v="2018"/>
    <n v="24"/>
    <s v="Enkel"/>
    <n v="100"/>
    <n v="100"/>
    <n v="90"/>
    <n v="400200"/>
    <n v="32.904186975259101"/>
    <n v="2961.3768277733193"/>
  </r>
  <r>
    <x v="35"/>
    <s v="MØRENETT AS"/>
    <n v="2018"/>
    <n v="66"/>
    <s v="Enkel"/>
    <n v="100"/>
    <n v="100"/>
    <n v="39"/>
    <n v="400400"/>
    <n v="94.011962786454603"/>
    <n v="3666.4665486717295"/>
  </r>
  <r>
    <x v="35"/>
    <s v="MØRENETT AS"/>
    <n v="2018"/>
    <n v="132"/>
    <s v="Enkel"/>
    <n v="100"/>
    <n v="100"/>
    <n v="29"/>
    <n v="400600"/>
    <n v="206.82631813020001"/>
    <n v="5997.9632257758003"/>
  </r>
  <r>
    <x v="36"/>
    <s v="NORDKRAFT NETT AS"/>
    <n v="2018"/>
    <n v="24"/>
    <s v="Dobbel"/>
    <n v="100"/>
    <n v="100"/>
    <n v="6"/>
    <n v="400300"/>
    <n v="65.808373950518202"/>
    <n v="394.85024370310919"/>
  </r>
  <r>
    <x v="36"/>
    <s v="NORDKRAFT NETT AS"/>
    <n v="2018"/>
    <n v="24"/>
    <s v="Enkel"/>
    <n v="100"/>
    <n v="100"/>
    <n v="45"/>
    <n v="400200"/>
    <n v="32.904186975259101"/>
    <n v="1480.6884138866596"/>
  </r>
  <r>
    <x v="36"/>
    <s v="NORDKRAFT NETT AS"/>
    <n v="2018"/>
    <n v="66"/>
    <s v="Enkel"/>
    <n v="100"/>
    <n v="100"/>
    <n v="21"/>
    <n v="400400"/>
    <n v="94.011962786454603"/>
    <n v="1974.2512185155467"/>
  </r>
  <r>
    <x v="36"/>
    <s v="NORDKRAFT NETT AS"/>
    <n v="2018"/>
    <n v="132"/>
    <s v="Enkel"/>
    <n v="100"/>
    <n v="100"/>
    <n v="1"/>
    <n v="400600"/>
    <n v="206.82631813020001"/>
    <n v="206.82631813020001"/>
  </r>
  <r>
    <x v="37"/>
    <s v="NORDKYN KRAFTLAG SA"/>
    <n v="2018"/>
    <n v="5"/>
    <s v="Enkel"/>
    <n v="100"/>
    <n v="100"/>
    <n v="2"/>
    <n v="400000"/>
    <n v="32.904186975259101"/>
    <n v="65.808373950518202"/>
  </r>
  <r>
    <x v="37"/>
    <s v="NORDKYN KRAFTLAG SA"/>
    <n v="2018"/>
    <n v="24"/>
    <s v="Enkel"/>
    <n v="100"/>
    <n v="100"/>
    <n v="12"/>
    <n v="400200"/>
    <n v="32.904186975259101"/>
    <n v="394.85024370310919"/>
  </r>
  <r>
    <x v="37"/>
    <s v="NORDKYN KRAFTLAG SA"/>
    <n v="2018"/>
    <n v="66"/>
    <s v="Enkel"/>
    <n v="100"/>
    <n v="100"/>
    <n v="4"/>
    <n v="400400"/>
    <n v="94.011962786454603"/>
    <n v="376.04785114581841"/>
  </r>
  <r>
    <x v="38"/>
    <s v="NORDLANDSNETT AS"/>
    <n v="2018"/>
    <n v="132"/>
    <s v="Dobbel"/>
    <n v="50"/>
    <n v="50"/>
    <n v="1"/>
    <n v="400700"/>
    <n v="413.65263626040002"/>
    <n v="206.82631813020001"/>
  </r>
  <r>
    <x v="38"/>
    <s v="NORDLANDSNETT AS"/>
    <n v="2018"/>
    <n v="24"/>
    <s v="Dobbel"/>
    <n v="100"/>
    <n v="100"/>
    <n v="37"/>
    <n v="400300"/>
    <n v="65.808373950518202"/>
    <n v="2434.9098361691736"/>
  </r>
  <r>
    <x v="38"/>
    <s v="NORDLANDSNETT AS"/>
    <n v="2018"/>
    <n v="66"/>
    <s v="Dobbel"/>
    <n v="100"/>
    <n v="100"/>
    <n v="8"/>
    <n v="400500"/>
    <n v="188.02392557290901"/>
    <n v="1504.1914045832721"/>
  </r>
  <r>
    <x v="38"/>
    <s v="NORDLANDSNETT AS"/>
    <n v="2018"/>
    <n v="132"/>
    <s v="Dobbel"/>
    <n v="100"/>
    <n v="100"/>
    <n v="34"/>
    <n v="400700"/>
    <n v="413.65263626040002"/>
    <n v="14064.1896328536"/>
  </r>
  <r>
    <x v="38"/>
    <s v="NORDLANDSNETT AS"/>
    <n v="2018"/>
    <n v="5"/>
    <s v="Enkel"/>
    <n v="100"/>
    <n v="100"/>
    <n v="9"/>
    <n v="400000"/>
    <n v="32.904186975259101"/>
    <n v="296.13768277733192"/>
  </r>
  <r>
    <x v="38"/>
    <s v="NORDLANDSNETT AS"/>
    <n v="2018"/>
    <n v="24"/>
    <s v="Enkel"/>
    <n v="100"/>
    <n v="100"/>
    <n v="106"/>
    <n v="400200"/>
    <n v="32.904186975259101"/>
    <n v="3487.8438193774646"/>
  </r>
  <r>
    <x v="38"/>
    <s v="NORDLANDSNETT AS"/>
    <n v="2018"/>
    <n v="66"/>
    <s v="Enkel"/>
    <n v="100"/>
    <n v="100"/>
    <n v="7"/>
    <n v="400400"/>
    <n v="94.011962786454603"/>
    <n v="658.08373950518217"/>
  </r>
  <r>
    <x v="38"/>
    <s v="NORDLANDSNETT AS"/>
    <n v="2018"/>
    <n v="132"/>
    <s v="Enkel"/>
    <n v="100"/>
    <n v="100"/>
    <n v="19"/>
    <n v="400600"/>
    <n v="206.82631813020001"/>
    <n v="3929.7000444738001"/>
  </r>
  <r>
    <x v="39"/>
    <s v="NORDMØRE ENERGIVERK AS"/>
    <n v="2018"/>
    <n v="24"/>
    <s v="Dobbel"/>
    <n v="100"/>
    <n v="100"/>
    <n v="55"/>
    <n v="400300"/>
    <n v="65.808373950518202"/>
    <n v="3619.460567278501"/>
  </r>
  <r>
    <x v="39"/>
    <s v="NORDMØRE ENERGIVERK AS"/>
    <n v="2018"/>
    <n v="132"/>
    <s v="Dobbel"/>
    <n v="100"/>
    <n v="100"/>
    <n v="9"/>
    <n v="400700"/>
    <n v="413.65263626040002"/>
    <n v="3722.8737263436001"/>
  </r>
  <r>
    <x v="39"/>
    <s v="NORDMØRE ENERGIVERK AS"/>
    <n v="2018"/>
    <n v="24"/>
    <s v="Enkel"/>
    <n v="100"/>
    <n v="100"/>
    <n v="33"/>
    <n v="400200"/>
    <n v="32.904186975259101"/>
    <n v="1085.8381701835503"/>
  </r>
  <r>
    <x v="39"/>
    <s v="NORDMØRE ENERGIVERK AS"/>
    <n v="2018"/>
    <n v="66"/>
    <s v="Enkel"/>
    <n v="100"/>
    <n v="100"/>
    <n v="24"/>
    <n v="400400"/>
    <n v="94.011962786454603"/>
    <n v="2256.2871068749105"/>
  </r>
  <r>
    <x v="39"/>
    <s v="NORDMØRE ENERGIVERK AS"/>
    <n v="2018"/>
    <n v="132"/>
    <s v="Enkel"/>
    <n v="100"/>
    <n v="100"/>
    <n v="17"/>
    <n v="400600"/>
    <n v="206.82631813020001"/>
    <n v="3516.0474082134001"/>
  </r>
  <r>
    <x v="40"/>
    <s v="NORD-SALTEN KRAFT AS"/>
    <n v="2018"/>
    <n v="24"/>
    <s v="Enkel"/>
    <n v="100"/>
    <n v="100"/>
    <n v="48"/>
    <n v="400200"/>
    <n v="32.904186975259101"/>
    <n v="1579.4009748124367"/>
  </r>
  <r>
    <x v="40"/>
    <s v="NORD-SALTEN KRAFT AS"/>
    <n v="2018"/>
    <n v="66"/>
    <s v="Enkel"/>
    <n v="100"/>
    <n v="100"/>
    <n v="33"/>
    <n v="400400"/>
    <n v="94.011962786454603"/>
    <n v="3102.394771953002"/>
  </r>
  <r>
    <x v="40"/>
    <s v="NORD-SALTEN KRAFT AS"/>
    <n v="2018"/>
    <n v="132"/>
    <s v="Enkel"/>
    <n v="100"/>
    <n v="100"/>
    <n v="4"/>
    <n v="400600"/>
    <n v="206.82631813020001"/>
    <n v="827.30527252080003"/>
  </r>
  <r>
    <x v="41"/>
    <s v="NORD-ØSTERDAL KRAFTLAG SA"/>
    <n v="2018"/>
    <n v="66"/>
    <s v="Enkel"/>
    <n v="100"/>
    <n v="100"/>
    <n v="1"/>
    <n v="400400"/>
    <n v="94.011962786454603"/>
    <n v="94.011962786454603"/>
  </r>
  <r>
    <x v="42"/>
    <s v="Norgesnett AS"/>
    <n v="2018"/>
    <n v="132"/>
    <s v="Dobbel"/>
    <n v="100"/>
    <n v="100"/>
    <n v="4"/>
    <n v="400700"/>
    <n v="413.65263626040002"/>
    <n v="1654.6105450416001"/>
  </r>
  <r>
    <x v="42"/>
    <s v="Norgesnett AS"/>
    <n v="2018"/>
    <n v="24"/>
    <s v="Enkel"/>
    <n v="100"/>
    <n v="100"/>
    <n v="25"/>
    <n v="400200"/>
    <n v="32.904186975259101"/>
    <n v="822.60467438147748"/>
  </r>
  <r>
    <x v="42"/>
    <s v="Norgesnett AS"/>
    <n v="2018"/>
    <n v="132"/>
    <s v="Enkel"/>
    <n v="100"/>
    <n v="100"/>
    <n v="1"/>
    <n v="400600"/>
    <n v="206.82631813020001"/>
    <n v="206.82631813020001"/>
  </r>
  <r>
    <x v="43"/>
    <s v="NOTODDEN ENERGI NETT AS"/>
    <n v="2018"/>
    <n v="24"/>
    <s v="Dobbel"/>
    <n v="100"/>
    <n v="100"/>
    <n v="12"/>
    <n v="400300"/>
    <n v="65.808373950518202"/>
    <n v="789.70048740621837"/>
  </r>
  <r>
    <x v="43"/>
    <s v="NOTODDEN ENERGI NETT AS"/>
    <n v="2018"/>
    <n v="24"/>
    <s v="Enkel"/>
    <n v="100"/>
    <n v="100"/>
    <n v="14"/>
    <n v="400200"/>
    <n v="32.904186975259101"/>
    <n v="460.6586176536274"/>
  </r>
  <r>
    <x v="43"/>
    <s v="NOTODDEN ENERGI NETT AS"/>
    <n v="2018"/>
    <n v="132"/>
    <s v="Enkel"/>
    <n v="100"/>
    <n v="100"/>
    <n v="1"/>
    <n v="400600"/>
    <n v="206.82631813020001"/>
    <n v="206.82631813020001"/>
  </r>
  <r>
    <x v="44"/>
    <s v="NTE NETT AS"/>
    <n v="2018"/>
    <n v="24"/>
    <s v="Dobbel"/>
    <n v="100"/>
    <n v="100"/>
    <n v="40"/>
    <n v="400300"/>
    <n v="65.808373950518202"/>
    <n v="2632.3349580207282"/>
  </r>
  <r>
    <x v="44"/>
    <s v="NTE NETT AS"/>
    <n v="2018"/>
    <n v="66"/>
    <s v="Dobbel"/>
    <n v="100"/>
    <n v="100"/>
    <n v="18"/>
    <n v="400500"/>
    <n v="188.02392557290901"/>
    <n v="3384.4306603123623"/>
  </r>
  <r>
    <x v="44"/>
    <s v="NTE NETT AS"/>
    <n v="2018"/>
    <n v="132"/>
    <s v="Dobbel"/>
    <n v="100"/>
    <n v="100"/>
    <n v="2"/>
    <n v="400700"/>
    <n v="413.65263626040002"/>
    <n v="827.30527252080003"/>
  </r>
  <r>
    <x v="44"/>
    <s v="NTE NETT AS"/>
    <n v="2018"/>
    <n v="5"/>
    <s v="Enkel"/>
    <n v="100"/>
    <n v="100"/>
    <n v="1"/>
    <n v="400000"/>
    <n v="32.904186975259101"/>
    <n v="32.904186975259101"/>
  </r>
  <r>
    <x v="44"/>
    <s v="NTE NETT AS"/>
    <n v="2018"/>
    <n v="24"/>
    <s v="Enkel"/>
    <n v="100"/>
    <n v="100"/>
    <n v="159"/>
    <n v="400200"/>
    <n v="32.904186975259101"/>
    <n v="5231.7657290661973"/>
  </r>
  <r>
    <x v="44"/>
    <s v="NTE NETT AS"/>
    <n v="2018"/>
    <n v="66"/>
    <s v="Enkel"/>
    <n v="100"/>
    <n v="100"/>
    <n v="114"/>
    <n v="400400"/>
    <n v="94.011962786454603"/>
    <n v="10717.363757655825"/>
  </r>
  <r>
    <x v="44"/>
    <s v="NTE NETT AS"/>
    <n v="2018"/>
    <n v="132"/>
    <s v="Enkel"/>
    <n v="100"/>
    <n v="100"/>
    <n v="4"/>
    <n v="400600"/>
    <n v="206.82631813020001"/>
    <n v="827.30527252080003"/>
  </r>
  <r>
    <x v="45"/>
    <s v="ODDA ENERGI AS"/>
    <n v="2018"/>
    <n v="24"/>
    <s v="Dobbel"/>
    <n v="100"/>
    <n v="100"/>
    <n v="7"/>
    <n v="400300"/>
    <n v="65.808373950518202"/>
    <n v="460.6586176536274"/>
  </r>
  <r>
    <x v="45"/>
    <s v="ODDA ENERGI AS"/>
    <n v="2018"/>
    <n v="66"/>
    <s v="Dobbel"/>
    <n v="100"/>
    <n v="100"/>
    <n v="14"/>
    <n v="400500"/>
    <n v="188.02392557290901"/>
    <n v="2632.3349580207259"/>
  </r>
  <r>
    <x v="45"/>
    <s v="ODDA ENERGI AS"/>
    <n v="2018"/>
    <n v="24"/>
    <s v="Enkel"/>
    <n v="100"/>
    <n v="100"/>
    <n v="6"/>
    <n v="400200"/>
    <n v="32.904186975259101"/>
    <n v="197.42512185155459"/>
  </r>
  <r>
    <x v="45"/>
    <s v="ODDA ENERGI AS"/>
    <n v="2018"/>
    <n v="66"/>
    <s v="Enkel"/>
    <n v="100"/>
    <n v="100"/>
    <n v="18"/>
    <n v="400400"/>
    <n v="94.011962786454603"/>
    <n v="1692.215330156183"/>
  </r>
  <r>
    <x v="46"/>
    <s v="PORSA KRAFTLAG AS"/>
    <n v="2018"/>
    <n v="24"/>
    <s v="Enkel"/>
    <n v="100"/>
    <n v="100"/>
    <n v="5"/>
    <n v="400200"/>
    <n v="32.904186975259101"/>
    <n v="164.52093487629551"/>
  </r>
  <r>
    <x v="46"/>
    <s v="PORSA KRAFTLAG AS"/>
    <n v="2018"/>
    <n v="66"/>
    <s v="Enkel"/>
    <n v="100"/>
    <n v="100"/>
    <n v="4"/>
    <n v="400400"/>
    <n v="94.011962786454603"/>
    <n v="376.04785114581841"/>
  </r>
  <r>
    <x v="47"/>
    <s v="RAULAND KRAFTFORSYNINGSLAG SA"/>
    <n v="2018"/>
    <n v="24"/>
    <s v="Enkel"/>
    <n v="50"/>
    <n v="50"/>
    <n v="1"/>
    <n v="400200"/>
    <n v="32.904186975259101"/>
    <n v="16.452093487629551"/>
  </r>
  <r>
    <x v="47"/>
    <s v="RAULAND KRAFTFORSYNINGSLAG SA"/>
    <n v="2018"/>
    <n v="66"/>
    <s v="Enkel"/>
    <n v="50"/>
    <n v="50"/>
    <n v="1"/>
    <n v="400400"/>
    <n v="94.011962786454603"/>
    <n v="47.005981393227302"/>
  </r>
  <r>
    <x v="47"/>
    <s v="RAULAND KRAFTFORSYNINGSLAG SA"/>
    <n v="2018"/>
    <n v="24"/>
    <s v="Enkel"/>
    <n v="100"/>
    <n v="100"/>
    <n v="5"/>
    <n v="400200"/>
    <n v="32.904186975259101"/>
    <n v="164.52093487629551"/>
  </r>
  <r>
    <x v="47"/>
    <s v="RAULAND KRAFTFORSYNINGSLAG SA"/>
    <n v="2018"/>
    <n v="66"/>
    <s v="Enkel"/>
    <n v="100"/>
    <n v="100"/>
    <n v="1"/>
    <n v="400400"/>
    <n v="94.011962786454603"/>
    <n v="94.011962786454603"/>
  </r>
  <r>
    <x v="48"/>
    <s v="RAUMA ENERGI AS"/>
    <n v="2018"/>
    <n v="24"/>
    <s v="Dobbel"/>
    <n v="100"/>
    <n v="100"/>
    <n v="9"/>
    <n v="400300"/>
    <n v="65.808373950518202"/>
    <n v="592.27536555466384"/>
  </r>
  <r>
    <x v="48"/>
    <s v="RAUMA ENERGI AS"/>
    <n v="2018"/>
    <n v="24"/>
    <s v="Enkel"/>
    <n v="100"/>
    <n v="100"/>
    <n v="7"/>
    <n v="400200"/>
    <n v="32.904186975259101"/>
    <n v="230.3293088268137"/>
  </r>
  <r>
    <x v="48"/>
    <s v="RAUMA ENERGI AS"/>
    <n v="2018"/>
    <n v="132"/>
    <s v="Enkel"/>
    <n v="100"/>
    <n v="100"/>
    <n v="1"/>
    <n v="400600"/>
    <n v="206.82631813020001"/>
    <n v="206.82631813020001"/>
  </r>
  <r>
    <x v="49"/>
    <s v="REPVÅG KRAFTLAG SA"/>
    <n v="2018"/>
    <n v="66"/>
    <s v="Dobbel"/>
    <n v="100"/>
    <n v="100"/>
    <n v="6"/>
    <n v="400500"/>
    <n v="188.02392557290901"/>
    <n v="1128.1435534374541"/>
  </r>
  <r>
    <x v="49"/>
    <s v="REPVÅG KRAFTLAG SA"/>
    <n v="2018"/>
    <n v="24"/>
    <s v="Enkel"/>
    <n v="100"/>
    <n v="100"/>
    <n v="29"/>
    <n v="400200"/>
    <n v="32.904186975259101"/>
    <n v="954.22142228251391"/>
  </r>
  <r>
    <x v="49"/>
    <s v="REPVÅG KRAFTLAG SA"/>
    <n v="2018"/>
    <n v="66"/>
    <s v="Enkel"/>
    <n v="100"/>
    <n v="100"/>
    <n v="14"/>
    <n v="400400"/>
    <n v="94.011962786454603"/>
    <n v="1316.1674790103643"/>
  </r>
  <r>
    <x v="50"/>
    <s v="RØROS ELEKTRISITETSVERK AS"/>
    <n v="2018"/>
    <n v="66"/>
    <s v="Enkel"/>
    <n v="100"/>
    <n v="100"/>
    <n v="3"/>
    <n v="400400"/>
    <n v="94.011962786454603"/>
    <n v="282.03588835936381"/>
  </r>
  <r>
    <x v="51"/>
    <s v="SFE NETT AS"/>
    <n v="2018"/>
    <n v="132"/>
    <s v="Dobbel"/>
    <n v="100"/>
    <n v="100"/>
    <n v="3"/>
    <n v="400700"/>
    <n v="413.65263626040002"/>
    <n v="1240.9579087812001"/>
  </r>
  <r>
    <x v="51"/>
    <s v="SFE NETT AS"/>
    <n v="2018"/>
    <n v="24"/>
    <s v="Enkel"/>
    <n v="100"/>
    <n v="100"/>
    <n v="22"/>
    <n v="400200"/>
    <n v="32.904186975259101"/>
    <n v="723.89211345570027"/>
  </r>
  <r>
    <x v="51"/>
    <s v="SFE NETT AS"/>
    <n v="2018"/>
    <n v="66"/>
    <s v="Enkel"/>
    <n v="100"/>
    <n v="100"/>
    <n v="54"/>
    <n v="400400"/>
    <n v="94.011962786454603"/>
    <n v="5076.6459904685489"/>
  </r>
  <r>
    <x v="51"/>
    <s v="SFE NETT AS"/>
    <n v="2018"/>
    <n v="132"/>
    <s v="Enkel"/>
    <n v="100"/>
    <n v="100"/>
    <n v="8"/>
    <n v="400600"/>
    <n v="206.82631813020001"/>
    <n v="1654.6105450416001"/>
  </r>
  <r>
    <x v="52"/>
    <s v="SKAGERAK NETT AS"/>
    <n v="2018"/>
    <n v="24"/>
    <s v="Dobbel"/>
    <n v="100"/>
    <n v="100"/>
    <n v="553"/>
    <n v="400300"/>
    <n v="65.808373950518202"/>
    <n v="36392.030794636565"/>
  </r>
  <r>
    <x v="52"/>
    <s v="SKAGERAK NETT AS"/>
    <n v="2018"/>
    <n v="66"/>
    <s v="Dobbel"/>
    <n v="100"/>
    <n v="100"/>
    <n v="22"/>
    <n v="400500"/>
    <n v="188.02392557290901"/>
    <n v="4136.5263626039978"/>
  </r>
  <r>
    <x v="52"/>
    <s v="SKAGERAK NETT AS"/>
    <n v="2018"/>
    <n v="132"/>
    <s v="Dobbel"/>
    <n v="100"/>
    <n v="100"/>
    <n v="175"/>
    <n v="400700"/>
    <n v="413.65263626040002"/>
    <n v="72389.211345570002"/>
  </r>
  <r>
    <x v="52"/>
    <s v="SKAGERAK NETT AS"/>
    <n v="2018"/>
    <n v="24"/>
    <s v="Enkel"/>
    <n v="100"/>
    <n v="100"/>
    <n v="80"/>
    <n v="400200"/>
    <n v="32.904186975259101"/>
    <n v="2632.3349580207282"/>
  </r>
  <r>
    <x v="52"/>
    <s v="SKAGERAK NETT AS"/>
    <n v="2018"/>
    <n v="66"/>
    <s v="Enkel"/>
    <n v="100"/>
    <n v="100"/>
    <n v="24"/>
    <n v="400400"/>
    <n v="94.011962786454603"/>
    <n v="2256.2871068749105"/>
  </r>
  <r>
    <x v="52"/>
    <s v="SKAGERAK NETT AS"/>
    <n v="2018"/>
    <n v="132"/>
    <s v="Enkel"/>
    <n v="100"/>
    <n v="100"/>
    <n v="94"/>
    <n v="400600"/>
    <n v="206.82631813020001"/>
    <n v="19441.6739042388"/>
  </r>
  <r>
    <x v="53"/>
    <s v="SOGNEKRAFT AS"/>
    <n v="2018"/>
    <n v="132"/>
    <s v="Dobbel"/>
    <n v="100"/>
    <n v="100"/>
    <n v="4"/>
    <n v="400700"/>
    <n v="413.65263626040002"/>
    <n v="1654.6105450416001"/>
  </r>
  <r>
    <x v="53"/>
    <s v="SOGNEKRAFT AS"/>
    <n v="2018"/>
    <n v="66"/>
    <s v="Enkel"/>
    <n v="0"/>
    <n v="100"/>
    <n v="2"/>
    <n v="400400"/>
    <n v="94.011962786454603"/>
    <n v="94.011962786454603"/>
  </r>
  <r>
    <x v="53"/>
    <s v="SOGNEKRAFT AS"/>
    <n v="2018"/>
    <n v="24"/>
    <s v="Enkel"/>
    <n v="100"/>
    <n v="100"/>
    <n v="33"/>
    <n v="400200"/>
    <n v="32.904186975259101"/>
    <n v="1085.8381701835503"/>
  </r>
  <r>
    <x v="53"/>
    <s v="SOGNEKRAFT AS"/>
    <n v="2018"/>
    <n v="66"/>
    <s v="Enkel"/>
    <n v="100"/>
    <n v="100"/>
    <n v="17"/>
    <n v="400400"/>
    <n v="94.011962786454603"/>
    <n v="1598.2033673697283"/>
  </r>
  <r>
    <x v="53"/>
    <s v="SOGNEKRAFT AS"/>
    <n v="2018"/>
    <n v="132"/>
    <s v="Enkel"/>
    <n v="100"/>
    <n v="100"/>
    <n v="1"/>
    <n v="400600"/>
    <n v="206.82631813020001"/>
    <n v="206.82631813020001"/>
  </r>
  <r>
    <x v="54"/>
    <s v="STANGE ENERGI NETT AS"/>
    <n v="2018"/>
    <n v="24"/>
    <s v="Dobbel"/>
    <n v="100"/>
    <n v="100"/>
    <n v="24"/>
    <n v="400300"/>
    <n v="65.808373950518202"/>
    <n v="1579.4009748124367"/>
  </r>
  <r>
    <x v="54"/>
    <s v="STANGE ENERGI NETT AS"/>
    <n v="2018"/>
    <n v="24"/>
    <s v="Enkel"/>
    <n v="100"/>
    <n v="100"/>
    <n v="6"/>
    <n v="400200"/>
    <n v="32.904186975259101"/>
    <n v="197.42512185155459"/>
  </r>
  <r>
    <x v="54"/>
    <s v="STANGE ENERGI NETT AS"/>
    <n v="2018"/>
    <n v="66"/>
    <s v="Enkel"/>
    <n v="100"/>
    <n v="100"/>
    <n v="9"/>
    <n v="400400"/>
    <n v="94.011962786454603"/>
    <n v="846.10766507809149"/>
  </r>
  <r>
    <x v="55"/>
    <s v="STATKRAFT ENERGI AS"/>
    <n v="2018"/>
    <n v="66"/>
    <s v="Dobbel"/>
    <n v="100"/>
    <n v="100"/>
    <n v="1"/>
    <n v="400500"/>
    <n v="188.02392557290901"/>
    <n v="188.02392557290901"/>
  </r>
  <r>
    <x v="55"/>
    <s v="STATKRAFT ENERGI AS"/>
    <n v="2018"/>
    <n v="132"/>
    <s v="Enkel"/>
    <n v="100"/>
    <n v="100"/>
    <n v="2"/>
    <n v="400600"/>
    <n v="206.82631813020001"/>
    <n v="413.65263626040002"/>
  </r>
  <r>
    <x v="56"/>
    <s v="STATNETT SF"/>
    <n v="2018"/>
    <n v="24"/>
    <s v="Dobbel"/>
    <n v="0"/>
    <n v="0"/>
    <n v="2"/>
    <n v="400300"/>
    <n v="65.808373950518202"/>
    <n v="0"/>
  </r>
  <r>
    <x v="56"/>
    <s v="STATNETT SF"/>
    <n v="2018"/>
    <n v="66"/>
    <s v="Dobbel"/>
    <n v="0"/>
    <n v="0"/>
    <n v="50"/>
    <n v="400500"/>
    <n v="188.02392557290901"/>
    <n v="0"/>
  </r>
  <r>
    <x v="56"/>
    <s v="STATNETT SF"/>
    <n v="2018"/>
    <n v="132"/>
    <s v="Dobbel"/>
    <n v="0"/>
    <n v="0"/>
    <n v="5"/>
    <n v="400700"/>
    <n v="413.65263626040002"/>
    <n v="0"/>
  </r>
  <r>
    <x v="56"/>
    <s v="STATNETT SF"/>
    <n v="2018"/>
    <n v="300"/>
    <s v="Dobbel"/>
    <n v="0"/>
    <n v="0"/>
    <n v="2"/>
    <n v="400900"/>
    <n v="1128.14355343746"/>
    <n v="0"/>
  </r>
  <r>
    <x v="56"/>
    <s v="STATNETT SF"/>
    <n v="2018"/>
    <n v="24"/>
    <s v="Dobbel"/>
    <n v="100"/>
    <n v="100"/>
    <n v="13"/>
    <n v="400300"/>
    <n v="65.808373950518202"/>
    <n v="855.50886135673659"/>
  </r>
  <r>
    <x v="56"/>
    <s v="STATNETT SF"/>
    <n v="2018"/>
    <n v="66"/>
    <s v="Dobbel"/>
    <n v="100"/>
    <n v="100"/>
    <n v="36"/>
    <n v="400500"/>
    <n v="188.02392557290901"/>
    <n v="6768.8613206247246"/>
  </r>
  <r>
    <x v="56"/>
    <s v="STATNETT SF"/>
    <n v="2018"/>
    <n v="132"/>
    <s v="Dobbel"/>
    <n v="100"/>
    <n v="100"/>
    <n v="66"/>
    <n v="400700"/>
    <n v="413.65263626040002"/>
    <n v="27301.073993186401"/>
  </r>
  <r>
    <x v="56"/>
    <s v="STATNETT SF"/>
    <n v="2018"/>
    <n v="300"/>
    <s v="Dobbel"/>
    <n v="100"/>
    <n v="100"/>
    <n v="4"/>
    <n v="400900"/>
    <n v="1128.14355343746"/>
    <n v="4512.5742137498401"/>
  </r>
  <r>
    <x v="56"/>
    <s v="STATNETT SF"/>
    <n v="2018"/>
    <n v="24"/>
    <s v="Enkel"/>
    <n v="0"/>
    <n v="0"/>
    <n v="15"/>
    <n v="400200"/>
    <n v="32.904186975259101"/>
    <n v="0"/>
  </r>
  <r>
    <x v="56"/>
    <s v="STATNETT SF"/>
    <n v="2018"/>
    <n v="66"/>
    <s v="Enkel"/>
    <n v="0"/>
    <n v="0"/>
    <n v="14"/>
    <n v="400400"/>
    <n v="94.011962786454603"/>
    <n v="0"/>
  </r>
  <r>
    <x v="56"/>
    <s v="STATNETT SF"/>
    <n v="2018"/>
    <n v="132"/>
    <s v="Enkel"/>
    <n v="0"/>
    <n v="0"/>
    <n v="6"/>
    <n v="400600"/>
    <n v="206.82631813020001"/>
    <n v="0"/>
  </r>
  <r>
    <x v="56"/>
    <s v="STATNETT SF"/>
    <n v="2018"/>
    <n v="24"/>
    <s v="Enkel"/>
    <n v="100"/>
    <n v="100"/>
    <n v="30"/>
    <n v="400200"/>
    <n v="32.904186975259101"/>
    <n v="987.12560925777302"/>
  </r>
  <r>
    <x v="56"/>
    <s v="STATNETT SF"/>
    <n v="2018"/>
    <n v="66"/>
    <s v="Enkel"/>
    <n v="100"/>
    <n v="100"/>
    <n v="20"/>
    <n v="400400"/>
    <n v="94.011962786454603"/>
    <n v="1880.2392557290921"/>
  </r>
  <r>
    <x v="56"/>
    <s v="STATNETT SF"/>
    <n v="2018"/>
    <n v="132"/>
    <s v="Enkel"/>
    <n v="100"/>
    <n v="100"/>
    <n v="7"/>
    <n v="400600"/>
    <n v="206.82631813020001"/>
    <n v="1447.7842269114001"/>
  </r>
  <r>
    <x v="56"/>
    <s v="STATNETT SF"/>
    <n v="2018"/>
    <n v="300"/>
    <s v="Enkel"/>
    <n v="100"/>
    <n v="100"/>
    <n v="9"/>
    <n v="400800"/>
    <n v="564.07177671872796"/>
    <n v="5076.6459904685516"/>
  </r>
  <r>
    <x v="57"/>
    <s v="STRANDA ENERGI AS"/>
    <n v="2018"/>
    <n v="24"/>
    <s v="Enkel"/>
    <n v="100"/>
    <n v="100"/>
    <n v="7"/>
    <n v="400200"/>
    <n v="32.904186975259101"/>
    <n v="230.3293088268137"/>
  </r>
  <r>
    <x v="58"/>
    <s v="SULDAL ELVERK KF"/>
    <n v="2018"/>
    <n v="24"/>
    <s v="Dobbel"/>
    <n v="100"/>
    <n v="100"/>
    <n v="4"/>
    <n v="400300"/>
    <n v="65.808373950518202"/>
    <n v="263.23349580207281"/>
  </r>
  <r>
    <x v="58"/>
    <s v="SULDAL ELVERK KF"/>
    <n v="2018"/>
    <n v="24"/>
    <s v="Enkel"/>
    <n v="100"/>
    <n v="100"/>
    <n v="3"/>
    <n v="400200"/>
    <n v="32.904186975259101"/>
    <n v="98.712560925777296"/>
  </r>
  <r>
    <x v="58"/>
    <s v="SULDAL ELVERK KF"/>
    <n v="2018"/>
    <n v="66"/>
    <s v="Enkel"/>
    <n v="100"/>
    <n v="100"/>
    <n v="6"/>
    <n v="400400"/>
    <n v="94.011962786454603"/>
    <n v="564.07177671872762"/>
  </r>
  <r>
    <x v="59"/>
    <s v="SUNNFJORD ENERGI AS"/>
    <n v="2018"/>
    <n v="24"/>
    <s v="Enkel"/>
    <n v="100"/>
    <n v="100"/>
    <n v="66"/>
    <n v="400200"/>
    <n v="32.904186975259101"/>
    <n v="2171.6763403671007"/>
  </r>
  <r>
    <x v="59"/>
    <s v="SUNNFJORD ENERGI AS"/>
    <n v="2018"/>
    <n v="66"/>
    <s v="Enkel"/>
    <n v="100"/>
    <n v="100"/>
    <n v="23"/>
    <n v="400400"/>
    <n v="94.011962786454603"/>
    <n v="2162.2751440884558"/>
  </r>
  <r>
    <x v="59"/>
    <s v="SUNNFJORD ENERGI AS"/>
    <n v="2018"/>
    <n v="132"/>
    <s v="Enkel"/>
    <n v="100"/>
    <n v="100"/>
    <n v="1"/>
    <n v="400600"/>
    <n v="206.82631813020001"/>
    <n v="206.82631813020001"/>
  </r>
  <r>
    <x v="60"/>
    <s v="SVORKA ENERGI AS"/>
    <n v="2018"/>
    <n v="66"/>
    <s v="Enkel"/>
    <n v="100"/>
    <n v="100"/>
    <n v="3"/>
    <n v="400400"/>
    <n v="94.011962786454603"/>
    <n v="282.03588835936381"/>
  </r>
  <r>
    <x v="61"/>
    <s v="SYKKYLVEN ENERGI AS"/>
    <n v="2018"/>
    <n v="24"/>
    <s v="Dobbel"/>
    <n v="100"/>
    <n v="100"/>
    <n v="7"/>
    <n v="400300"/>
    <n v="65.808373950518202"/>
    <n v="460.6586176536274"/>
  </r>
  <r>
    <x v="62"/>
    <s v="TENSIO TS AS"/>
    <n v="2018"/>
    <n v="24"/>
    <s v="Dobbel"/>
    <n v="100"/>
    <n v="100"/>
    <n v="343"/>
    <n v="400300"/>
    <n v="65.808373950518202"/>
    <n v="22572.272265027743"/>
  </r>
  <r>
    <x v="62"/>
    <s v="TENSIO TS AS"/>
    <n v="2018"/>
    <n v="66"/>
    <s v="Dobbel"/>
    <n v="100"/>
    <n v="100"/>
    <n v="93"/>
    <n v="400500"/>
    <n v="188.02392557290901"/>
    <n v="17486.225078280539"/>
  </r>
  <r>
    <x v="62"/>
    <s v="TENSIO TS AS"/>
    <n v="2018"/>
    <n v="132"/>
    <s v="Dobbel"/>
    <n v="100"/>
    <n v="100"/>
    <n v="7"/>
    <n v="400700"/>
    <n v="413.65263626040002"/>
    <n v="2895.5684538228002"/>
  </r>
  <r>
    <x v="62"/>
    <s v="TENSIO TS AS"/>
    <n v="2018"/>
    <n v="24"/>
    <s v="Enkel"/>
    <n v="100"/>
    <n v="100"/>
    <n v="261"/>
    <n v="400200"/>
    <n v="32.904186975259101"/>
    <n v="8587.9928005426245"/>
  </r>
  <r>
    <x v="62"/>
    <s v="TENSIO TS AS"/>
    <n v="2018"/>
    <n v="66"/>
    <s v="Enkel"/>
    <n v="100"/>
    <n v="100"/>
    <n v="135"/>
    <n v="400400"/>
    <n v="94.011962786454603"/>
    <n v="12691.614976171371"/>
  </r>
  <r>
    <x v="62"/>
    <s v="TENSIO TS AS"/>
    <n v="2018"/>
    <n v="132"/>
    <s v="Enkel"/>
    <n v="100"/>
    <n v="100"/>
    <n v="38"/>
    <n v="400600"/>
    <n v="206.82631813020001"/>
    <n v="7859.4000889476001"/>
  </r>
  <r>
    <x v="63"/>
    <s v="TINFOS AS"/>
    <n v="2018"/>
    <n v="132"/>
    <s v="Enkel"/>
    <n v="100"/>
    <n v="100"/>
    <n v="2"/>
    <n v="400600"/>
    <n v="206.82631813020001"/>
    <n v="413.65263626040002"/>
  </r>
  <r>
    <x v="64"/>
    <s v="TROLLFJORD NETT AS"/>
    <n v="2018"/>
    <n v="132"/>
    <s v="Enkel"/>
    <n v="0"/>
    <n v="0"/>
    <n v="1"/>
    <n v="400600"/>
    <n v="206.82631813020001"/>
    <n v="0"/>
  </r>
  <r>
    <x v="64"/>
    <s v="TROLLFJORD NETT AS"/>
    <n v="2018"/>
    <n v="132"/>
    <s v="Enkel"/>
    <n v="50"/>
    <n v="50"/>
    <n v="4"/>
    <n v="400600"/>
    <n v="206.82631813020001"/>
    <n v="413.65263626040002"/>
  </r>
  <r>
    <x v="64"/>
    <s v="TROLLFJORD NETT AS"/>
    <n v="2018"/>
    <n v="24"/>
    <s v="Enkel"/>
    <n v="100"/>
    <n v="100"/>
    <n v="9"/>
    <n v="400200"/>
    <n v="32.904186975259101"/>
    <n v="296.13768277733192"/>
  </r>
  <r>
    <x v="64"/>
    <s v="TROLLFJORD NETT AS"/>
    <n v="2018"/>
    <n v="132"/>
    <s v="Enkel"/>
    <n v="100"/>
    <n v="100"/>
    <n v="1"/>
    <n v="400600"/>
    <n v="206.82631813020001"/>
    <n v="206.82631813020001"/>
  </r>
  <r>
    <x v="65"/>
    <s v="TROMS KRAFT NETT AS"/>
    <n v="2018"/>
    <n v="24"/>
    <s v="Dobbel"/>
    <n v="100"/>
    <n v="100"/>
    <n v="83"/>
    <n v="400300"/>
    <n v="65.808373950518202"/>
    <n v="5462.0950378930111"/>
  </r>
  <r>
    <x v="65"/>
    <s v="TROMS KRAFT NETT AS"/>
    <n v="2018"/>
    <n v="66"/>
    <s v="Dobbel"/>
    <n v="100"/>
    <n v="100"/>
    <n v="21"/>
    <n v="400500"/>
    <n v="188.02392557290901"/>
    <n v="3948.5024370310894"/>
  </r>
  <r>
    <x v="65"/>
    <s v="TROMS KRAFT NETT AS"/>
    <n v="2018"/>
    <n v="132"/>
    <s v="Dobbel"/>
    <n v="100"/>
    <n v="100"/>
    <n v="5"/>
    <n v="400700"/>
    <n v="413.65263626040002"/>
    <n v="2068.2631813020002"/>
  </r>
  <r>
    <x v="65"/>
    <s v="TROMS KRAFT NETT AS"/>
    <n v="2018"/>
    <n v="24"/>
    <s v="Enkel"/>
    <n v="100"/>
    <n v="100"/>
    <n v="161"/>
    <n v="400200"/>
    <n v="32.904186975259101"/>
    <n v="5297.5741030167155"/>
  </r>
  <r>
    <x v="65"/>
    <s v="TROMS KRAFT NETT AS"/>
    <n v="2018"/>
    <n v="66"/>
    <s v="Enkel"/>
    <n v="100"/>
    <n v="100"/>
    <n v="56"/>
    <n v="400400"/>
    <n v="94.011962786454603"/>
    <n v="5264.6699160414573"/>
  </r>
  <r>
    <x v="65"/>
    <s v="TROMS KRAFT NETT AS"/>
    <n v="2018"/>
    <n v="132"/>
    <s v="Enkel"/>
    <n v="100"/>
    <n v="100"/>
    <n v="40"/>
    <n v="400600"/>
    <n v="206.82631813020001"/>
    <n v="8273.052725208001"/>
  </r>
  <r>
    <x v="66"/>
    <s v="VARANGER KRAFTNETT AS"/>
    <n v="2018"/>
    <n v="24"/>
    <s v="Dobbel"/>
    <n v="100"/>
    <n v="100"/>
    <n v="5"/>
    <n v="400300"/>
    <n v="65.808373950518202"/>
    <n v="329.04186975259103"/>
  </r>
  <r>
    <x v="66"/>
    <s v="VARANGER KRAFTNETT AS"/>
    <n v="2018"/>
    <n v="132"/>
    <s v="Dobbel"/>
    <n v="100"/>
    <n v="100"/>
    <n v="11"/>
    <n v="400700"/>
    <n v="413.65263626040002"/>
    <n v="4550.1789988644005"/>
  </r>
  <r>
    <x v="66"/>
    <s v="VARANGER KRAFTNETT AS"/>
    <n v="2018"/>
    <n v="24"/>
    <s v="Enkel"/>
    <n v="100"/>
    <n v="100"/>
    <n v="85"/>
    <n v="400200"/>
    <n v="32.904186975259101"/>
    <n v="2796.8558928970238"/>
  </r>
  <r>
    <x v="66"/>
    <s v="VARANGER KRAFTNETT AS"/>
    <n v="2018"/>
    <n v="66"/>
    <s v="Enkel"/>
    <n v="100"/>
    <n v="100"/>
    <n v="7"/>
    <n v="400400"/>
    <n v="94.011962786454603"/>
    <n v="658.08373950518217"/>
  </r>
  <r>
    <x v="66"/>
    <s v="VARANGER KRAFTNETT AS"/>
    <n v="2018"/>
    <n v="132"/>
    <s v="Enkel"/>
    <n v="100"/>
    <n v="100"/>
    <n v="22"/>
    <n v="400600"/>
    <n v="206.82631813020001"/>
    <n v="4550.1789988644005"/>
  </r>
  <r>
    <x v="67"/>
    <s v="VESTERÅLSKRAFT NETT AS"/>
    <n v="2018"/>
    <n v="24"/>
    <s v="Enkel"/>
    <n v="100"/>
    <n v="100"/>
    <n v="22"/>
    <n v="400200"/>
    <n v="32.904186975259101"/>
    <n v="723.89211345570027"/>
  </r>
  <r>
    <x v="67"/>
    <s v="VESTERÅLSKRAFT NETT AS"/>
    <n v="2018"/>
    <n v="66"/>
    <s v="Enkel"/>
    <n v="100"/>
    <n v="100"/>
    <n v="19"/>
    <n v="400400"/>
    <n v="94.011962786454603"/>
    <n v="1786.2272929426374"/>
  </r>
  <r>
    <x v="68"/>
    <s v="VEST-TELEMARK KRAFTLAG AS"/>
    <n v="2018"/>
    <n v="24"/>
    <s v="Dobbel"/>
    <n v="100"/>
    <n v="100"/>
    <n v="7"/>
    <n v="400300"/>
    <n v="65.808373950518202"/>
    <n v="460.6586176536274"/>
  </r>
  <r>
    <x v="68"/>
    <s v="VEST-TELEMARK KRAFTLAG AS"/>
    <n v="2018"/>
    <n v="66"/>
    <s v="Enkel"/>
    <n v="50"/>
    <n v="50"/>
    <n v="1"/>
    <n v="400400"/>
    <n v="94.011962786454603"/>
    <n v="47.005981393227302"/>
  </r>
  <r>
    <x v="68"/>
    <s v="VEST-TELEMARK KRAFTLAG AS"/>
    <n v="2018"/>
    <n v="24"/>
    <s v="Enkel"/>
    <n v="100"/>
    <n v="100"/>
    <n v="36"/>
    <n v="400200"/>
    <n v="32.904186975259101"/>
    <n v="1184.5507311093277"/>
  </r>
  <r>
    <x v="68"/>
    <s v="VEST-TELEMARK KRAFTLAG AS"/>
    <n v="2018"/>
    <n v="66"/>
    <s v="Enkel"/>
    <n v="100"/>
    <n v="100"/>
    <n v="16"/>
    <n v="400400"/>
    <n v="94.011962786454603"/>
    <n v="1504.1914045832737"/>
  </r>
  <r>
    <x v="68"/>
    <s v="VEST-TELEMARK KRAFTLAG AS"/>
    <n v="2018"/>
    <n v="132"/>
    <s v="Enkel"/>
    <n v="100"/>
    <n v="100"/>
    <n v="1"/>
    <n v="400600"/>
    <n v="206.82631813020001"/>
    <n v="206.82631813020001"/>
  </r>
  <r>
    <x v="69"/>
    <s v="VOKKS NETT AS"/>
    <n v="2018"/>
    <n v="24"/>
    <s v="Dobbel"/>
    <n v="100"/>
    <n v="100"/>
    <n v="3"/>
    <n v="400300"/>
    <n v="65.808373950518202"/>
    <n v="197.42512185155459"/>
  </r>
  <r>
    <x v="69"/>
    <s v="VOKKS NETT AS"/>
    <n v="2018"/>
    <n v="24"/>
    <s v="Enkel"/>
    <n v="100"/>
    <n v="100"/>
    <n v="1"/>
    <n v="400200"/>
    <n v="32.904186975259101"/>
    <n v="32.904186975259101"/>
  </r>
  <r>
    <x v="70"/>
    <s v="VOSS ENERGI NETT AS"/>
    <n v="2018"/>
    <n v="66"/>
    <s v="Dobbel"/>
    <n v="0"/>
    <n v="100"/>
    <n v="0"/>
    <n v="400500"/>
    <n v="188.02392557290901"/>
    <n v="0"/>
  </r>
  <r>
    <x v="70"/>
    <s v="VOSS ENERGI NETT AS"/>
    <n v="2018"/>
    <n v="66"/>
    <s v="Dobbel"/>
    <n v="100"/>
    <n v="100"/>
    <n v="4"/>
    <n v="400500"/>
    <n v="188.02392557290901"/>
    <n v="752.09570229163603"/>
  </r>
  <r>
    <x v="70"/>
    <s v="VOSS ENERGI NETT AS"/>
    <n v="2018"/>
    <n v="132"/>
    <s v="Dobbel"/>
    <n v="100"/>
    <n v="100"/>
    <n v="1"/>
    <n v="400700"/>
    <n v="413.65263626040002"/>
    <n v="413.65263626040002"/>
  </r>
  <r>
    <x v="70"/>
    <s v="VOSS ENERGI NETT AS"/>
    <n v="2018"/>
    <n v="24"/>
    <s v="Enkel"/>
    <n v="100"/>
    <n v="100"/>
    <n v="36"/>
    <n v="400200"/>
    <n v="32.904186975259101"/>
    <n v="1184.5507311093277"/>
  </r>
  <r>
    <x v="70"/>
    <s v="VOSS ENERGI NETT AS"/>
    <n v="2018"/>
    <n v="66"/>
    <s v="Enkel"/>
    <n v="100"/>
    <n v="100"/>
    <n v="7"/>
    <n v="400400"/>
    <n v="94.011962786454603"/>
    <n v="658.08373950518217"/>
  </r>
  <r>
    <x v="70"/>
    <s v="VOSS ENERGI NETT AS"/>
    <n v="2018"/>
    <n v="132"/>
    <s v="Enkel"/>
    <n v="100"/>
    <n v="100"/>
    <n v="8"/>
    <n v="400600"/>
    <n v="206.82631813020001"/>
    <n v="1654.6105450416001"/>
  </r>
  <r>
    <x v="71"/>
    <s v="YARA NORGE AS"/>
    <n v="2018"/>
    <n v="132"/>
    <s v="Enkel"/>
    <n v="100"/>
    <n v="100"/>
    <n v="2"/>
    <n v="400600"/>
    <n v="206.82631813020001"/>
    <n v="413.65263626040002"/>
  </r>
  <r>
    <x v="72"/>
    <s v="YMBER AS"/>
    <n v="2018"/>
    <n v="24"/>
    <s v="Enkel"/>
    <n v="100"/>
    <n v="100"/>
    <n v="27"/>
    <n v="400200"/>
    <n v="32.904186975259101"/>
    <n v="888.4130483319957"/>
  </r>
  <r>
    <x v="72"/>
    <s v="YMBER AS"/>
    <n v="2018"/>
    <n v="66"/>
    <s v="Enkel"/>
    <n v="100"/>
    <n v="100"/>
    <n v="15"/>
    <n v="400400"/>
    <n v="94.011962786454603"/>
    <n v="1410.179441796819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x v="0"/>
    <s v="AGDER ENERGI NETT AS"/>
    <n v="2018"/>
    <n v="66"/>
    <n v="75"/>
    <n v="75"/>
    <n v="3"/>
    <n v="60"/>
    <n v="600100"/>
    <n v="147.32938519715199"/>
    <n v="4.8755363355116996"/>
    <n v="331.49111669359201"/>
    <n v="219.39913509802648"/>
    <n v="550.89025179161854"/>
  </r>
  <r>
    <x v="0"/>
    <s v="AGDER ENERGI NETT AS"/>
    <n v="2018"/>
    <n v="66"/>
    <n v="75"/>
    <n v="100"/>
    <n v="1"/>
    <n v="11"/>
    <n v="600100"/>
    <n v="147.32938519715199"/>
    <n v="4.8755363355116996"/>
    <n v="128.91321204750798"/>
    <n v="46.927037229300112"/>
    <n v="175.84024927680809"/>
  </r>
  <r>
    <x v="0"/>
    <s v="AGDER ENERGI NETT AS"/>
    <n v="2018"/>
    <n v="66"/>
    <n v="100"/>
    <n v="100"/>
    <n v="33"/>
    <n v="602.5"/>
    <n v="600100"/>
    <n v="147.32938519715199"/>
    <n v="4.8755363355116996"/>
    <n v="4861.8697115060158"/>
    <n v="2937.510642145799"/>
    <n v="7799.3803536518153"/>
  </r>
  <r>
    <x v="0"/>
    <s v="AGDER ENERGI NETT AS"/>
    <n v="2018"/>
    <n v="132"/>
    <n v="100"/>
    <n v="100"/>
    <n v="52"/>
    <n v="1831"/>
    <n v="600200"/>
    <n v="226.622172039064"/>
    <n v="4.2861857894608004"/>
    <n v="11784.352946031328"/>
    <n v="7848.0061805027253"/>
    <n v="19632.359126534051"/>
  </r>
  <r>
    <x v="0"/>
    <s v="AGDER ENERGI NETT AS"/>
    <n v="2018"/>
    <n v="66"/>
    <n v="100"/>
    <n v="100"/>
    <n v="3"/>
    <n v="75"/>
    <n v="600600"/>
    <n v="147.32938519715199"/>
    <n v="4.8755363355116996"/>
    <n v="441.98815559145601"/>
    <n v="365.6652251633775"/>
    <n v="807.65338075483351"/>
  </r>
  <r>
    <x v="0"/>
    <s v="AGDER ENERGI NETT AS"/>
    <n v="2018"/>
    <n v="132"/>
    <n v="100"/>
    <n v="100"/>
    <n v="4"/>
    <n v="265"/>
    <n v="600700"/>
    <n v="226.622172039064"/>
    <n v="4.2861857894608004"/>
    <n v="906.48868815625599"/>
    <n v="1135.8392342071122"/>
    <n v="2042.3279223633681"/>
  </r>
  <r>
    <x v="1"/>
    <s v="Aktieselskabet Saudefaldene"/>
    <n v="2018"/>
    <n v="66"/>
    <n v="100"/>
    <n v="100"/>
    <n v="5"/>
    <n v="166"/>
    <n v="600100"/>
    <n v="147.32938519715199"/>
    <n v="4.8755363355116996"/>
    <n v="736.64692598575994"/>
    <n v="809.33903169494215"/>
    <n v="1545.9859576807021"/>
  </r>
  <r>
    <x v="1"/>
    <s v="Aktieselskabet Saudefaldene"/>
    <n v="2018"/>
    <n v="300"/>
    <n v="100"/>
    <n v="100"/>
    <n v="2"/>
    <n v="190"/>
    <n v="600300"/>
    <n v="551.82991776195399"/>
    <n v="4.8219590131435002"/>
    <n v="1103.659835523908"/>
    <n v="916.17221249726504"/>
    <n v="2019.832048021173"/>
  </r>
  <r>
    <x v="1"/>
    <s v="Aktieselskabet Saudefaldene"/>
    <n v="2018"/>
    <n v="300"/>
    <n v="100"/>
    <n v="100"/>
    <n v="1"/>
    <n v="120"/>
    <n v="600800"/>
    <n v="551.82991776195399"/>
    <n v="4.8219590131435002"/>
    <n v="551.82991776195399"/>
    <n v="578.63508157722003"/>
    <n v="1130.464999339174"/>
  </r>
  <r>
    <x v="2"/>
    <s v="ALTA KRAFTLAG SA"/>
    <n v="2018"/>
    <n v="66"/>
    <n v="100"/>
    <n v="100"/>
    <n v="3"/>
    <n v="22"/>
    <n v="600100"/>
    <n v="147.32938519715199"/>
    <n v="4.8755363355116996"/>
    <n v="441.98815559145601"/>
    <n v="107.26179938125739"/>
    <n v="549.24995497271334"/>
  </r>
  <r>
    <x v="2"/>
    <s v="ALTA KRAFTLAG SA"/>
    <n v="2018"/>
    <n v="132"/>
    <n v="100"/>
    <n v="100"/>
    <n v="3"/>
    <n v="110"/>
    <n v="600200"/>
    <n v="226.622172039064"/>
    <n v="4.2861857894608004"/>
    <n v="679.86651611719196"/>
    <n v="471.48043684068807"/>
    <n v="1151.3469529578801"/>
  </r>
  <r>
    <x v="3"/>
    <s v="ANDØY ENERGI AS"/>
    <n v="2018"/>
    <n v="66"/>
    <n v="100"/>
    <n v="100"/>
    <n v="5"/>
    <n v="38"/>
    <n v="600100"/>
    <n v="147.32938519715199"/>
    <n v="4.8755363355116996"/>
    <n v="736.64692598575994"/>
    <n v="185.2703807494446"/>
    <n v="921.91730673520453"/>
  </r>
  <r>
    <x v="3"/>
    <s v="ANDØY ENERGI AS"/>
    <n v="2018"/>
    <n v="132"/>
    <n v="100"/>
    <n v="100"/>
    <n v="1"/>
    <n v="35"/>
    <n v="600700"/>
    <n v="226.622172039064"/>
    <n v="4.2861857894608004"/>
    <n v="226.622172039064"/>
    <n v="150.01650263112802"/>
    <n v="376.63867467019202"/>
  </r>
  <r>
    <x v="4"/>
    <s v="AS EIDEFOSS"/>
    <n v="2018"/>
    <n v="66"/>
    <n v="100"/>
    <n v="100"/>
    <n v="12"/>
    <n v="166"/>
    <n v="600100"/>
    <n v="147.32938519715199"/>
    <n v="4.8755363355116996"/>
    <n v="1767.952622365824"/>
    <n v="809.33903169494215"/>
    <n v="2577.2916540607662"/>
  </r>
  <r>
    <x v="4"/>
    <s v="AS EIDEFOSS"/>
    <n v="2018"/>
    <n v="132"/>
    <n v="100"/>
    <n v="100"/>
    <n v="2"/>
    <n v="55"/>
    <n v="600200"/>
    <n v="226.622172039064"/>
    <n v="4.2861857894608004"/>
    <n v="453.24434407812799"/>
    <n v="235.74021842034404"/>
    <n v="688.98456249847209"/>
  </r>
  <r>
    <x v="5"/>
    <s v="BKK NETT AS"/>
    <n v="2018"/>
    <n v="300"/>
    <n v="0"/>
    <n v="0"/>
    <n v="2"/>
    <n v="460"/>
    <n v="600300"/>
    <n v="551.82991776195399"/>
    <n v="4.8219590131435002"/>
    <n v="0"/>
    <n v="0"/>
    <n v="0"/>
  </r>
  <r>
    <x v="5"/>
    <s v="BKK NETT AS"/>
    <n v="2018"/>
    <n v="66"/>
    <n v="100"/>
    <n v="100"/>
    <n v="15"/>
    <n v="214"/>
    <n v="600100"/>
    <n v="147.32938519715199"/>
    <n v="4.8755363355116996"/>
    <n v="2209.9407779572798"/>
    <n v="1043.3647757995038"/>
    <n v="3253.3055537567834"/>
  </r>
  <r>
    <x v="5"/>
    <s v="BKK NETT AS"/>
    <n v="2018"/>
    <n v="132"/>
    <n v="100"/>
    <n v="100"/>
    <n v="62"/>
    <n v="1917.5"/>
    <n v="600200"/>
    <n v="226.622172039064"/>
    <n v="4.2861857894608004"/>
    <n v="14050.574666421968"/>
    <n v="8218.7612512910855"/>
    <n v="22269.335917713055"/>
  </r>
  <r>
    <x v="5"/>
    <s v="BKK NETT AS"/>
    <n v="2018"/>
    <n v="300"/>
    <n v="100"/>
    <n v="100"/>
    <n v="2"/>
    <n v="500"/>
    <n v="600300"/>
    <n v="551.82991776195399"/>
    <n v="4.8219590131435002"/>
    <n v="1103.659835523908"/>
    <n v="2410.9795065717499"/>
    <n v="3514.6393420956579"/>
  </r>
  <r>
    <x v="5"/>
    <s v="BKK NETT AS"/>
    <n v="2018"/>
    <n v="132"/>
    <n v="100"/>
    <n v="100"/>
    <n v="8"/>
    <n v="465"/>
    <n v="600700"/>
    <n v="226.622172039064"/>
    <n v="4.2861857894608004"/>
    <n v="1812.977376312512"/>
    <n v="1993.0763920992722"/>
    <n v="3806.0537684117844"/>
  </r>
  <r>
    <x v="6"/>
    <s v="Dalane Nett AS"/>
    <n v="2018"/>
    <n v="66"/>
    <n v="100"/>
    <n v="100"/>
    <n v="10"/>
    <n v="195"/>
    <n v="600100"/>
    <n v="147.32938519715199"/>
    <n v="4.8755363355116996"/>
    <n v="1473.2938519715199"/>
    <n v="950.72958542478148"/>
    <n v="2424.0234373963012"/>
  </r>
  <r>
    <x v="7"/>
    <s v="DRANGEDAL EVERK KF"/>
    <n v="2018"/>
    <n v="66"/>
    <n v="100"/>
    <n v="100"/>
    <n v="1"/>
    <n v="10"/>
    <n v="600600"/>
    <n v="147.32938519715199"/>
    <n v="4.8755363355116996"/>
    <n v="147.32938519715199"/>
    <n v="48.755363355116998"/>
    <n v="196.08474855226899"/>
  </r>
  <r>
    <x v="7"/>
    <s v="DRANGEDAL EVERK KF"/>
    <n v="2018"/>
    <n v="132"/>
    <n v="100"/>
    <n v="100"/>
    <n v="1"/>
    <n v="20"/>
    <n v="600700"/>
    <n v="226.622172039064"/>
    <n v="4.2861857894608004"/>
    <n v="226.622172039064"/>
    <n v="85.723715789216016"/>
    <n v="312.34588782828001"/>
  </r>
  <r>
    <x v="8"/>
    <s v="E-CO ENERGI AS"/>
    <n v="2018"/>
    <n v="300"/>
    <n v="45"/>
    <n v="45"/>
    <n v="2"/>
    <n v="100"/>
    <n v="600800"/>
    <n v="551.82991776195399"/>
    <n v="4.8219590131435002"/>
    <n v="496.64692598575863"/>
    <n v="216.98815559145751"/>
    <n v="713.63508157721617"/>
  </r>
  <r>
    <x v="8"/>
    <s v="E-CO ENERGI AS"/>
    <n v="2018"/>
    <n v="300"/>
    <n v="47.29"/>
    <n v="47.29"/>
    <n v="2"/>
    <n v="100"/>
    <n v="600800"/>
    <n v="551.82991776195399"/>
    <n v="4.8219590131435002"/>
    <n v="521.92073621925613"/>
    <n v="228.03044173155612"/>
    <n v="749.95117795081228"/>
  </r>
  <r>
    <x v="9"/>
    <s v="EIDSIVA NETT AS"/>
    <n v="2018"/>
    <n v="132"/>
    <n v="50"/>
    <n v="50"/>
    <n v="1"/>
    <n v="10"/>
    <n v="600200"/>
    <n v="226.622172039064"/>
    <n v="4.2861857894608004"/>
    <n v="113.311086019532"/>
    <n v="21.430928947304004"/>
    <n v="134.742014966836"/>
  </r>
  <r>
    <x v="9"/>
    <s v="EIDSIVA NETT AS"/>
    <n v="2018"/>
    <n v="66"/>
    <n v="100"/>
    <n v="100"/>
    <n v="69"/>
    <n v="1258"/>
    <n v="600100"/>
    <n v="147.32938519715199"/>
    <n v="4.8755363355116996"/>
    <n v="10165.727578603488"/>
    <n v="6133.4247100737184"/>
    <n v="16299.152288677207"/>
  </r>
  <r>
    <x v="9"/>
    <s v="EIDSIVA NETT AS"/>
    <n v="2018"/>
    <n v="132"/>
    <n v="100"/>
    <n v="100"/>
    <n v="34"/>
    <n v="1091"/>
    <n v="600200"/>
    <n v="226.622172039064"/>
    <n v="4.2861857894608004"/>
    <n v="7705.153849328176"/>
    <n v="4676.2286963017332"/>
    <n v="12381.382545629909"/>
  </r>
  <r>
    <x v="9"/>
    <s v="EIDSIVA NETT AS"/>
    <n v="2018"/>
    <n v="300"/>
    <n v="100"/>
    <n v="100"/>
    <n v="1"/>
    <n v="145"/>
    <n v="600300"/>
    <n v="551.82991776195399"/>
    <n v="4.8219590131435002"/>
    <n v="551.82991776195399"/>
    <n v="699.18405690580755"/>
    <n v="1251.0139746677614"/>
  </r>
  <r>
    <x v="9"/>
    <s v="EIDSIVA NETT AS"/>
    <n v="2018"/>
    <n v="66"/>
    <n v="100"/>
    <n v="100"/>
    <n v="2"/>
    <n v="32"/>
    <n v="600600"/>
    <n v="147.32938519715199"/>
    <n v="4.8755363355116996"/>
    <n v="294.65877039430399"/>
    <n v="156.01716273637439"/>
    <n v="450.67593313067835"/>
  </r>
  <r>
    <x v="9"/>
    <s v="EIDSIVA NETT AS"/>
    <n v="2018"/>
    <n v="132"/>
    <n v="100"/>
    <n v="100"/>
    <n v="7"/>
    <n v="460"/>
    <n v="600700"/>
    <n v="226.622172039064"/>
    <n v="4.2861857894608004"/>
    <n v="1586.355204273448"/>
    <n v="1971.6454631519682"/>
    <n v="3558.0006674254164"/>
  </r>
  <r>
    <x v="10"/>
    <s v="ELVIA AS"/>
    <n v="2018"/>
    <n v="66"/>
    <n v="100"/>
    <n v="100"/>
    <n v="380"/>
    <n v="6671.97"/>
    <n v="600100"/>
    <n v="147.32938519715199"/>
    <n v="4.8755363355116996"/>
    <n v="55985.166374917761"/>
    <n v="32529.432164443995"/>
    <n v="88514.598539361759"/>
  </r>
  <r>
    <x v="10"/>
    <s v="ELVIA AS"/>
    <n v="2018"/>
    <n v="132"/>
    <n v="100"/>
    <n v="100"/>
    <n v="66"/>
    <n v="2865"/>
    <n v="600200"/>
    <n v="226.622172039064"/>
    <n v="4.2861857894608004"/>
    <n v="14957.063354578224"/>
    <n v="12279.922286805193"/>
    <n v="27236.985641383417"/>
  </r>
  <r>
    <x v="10"/>
    <s v="ELVIA AS"/>
    <n v="2018"/>
    <n v="66"/>
    <n v="100"/>
    <n v="100"/>
    <n v="5"/>
    <n v="230"/>
    <n v="600600"/>
    <n v="147.32938519715199"/>
    <n v="4.8755363355116996"/>
    <n v="736.64692598575994"/>
    <n v="1121.373357167691"/>
    <n v="1858.0202831534509"/>
  </r>
  <r>
    <x v="10"/>
    <s v="ELVIA AS"/>
    <n v="2018"/>
    <n v="132"/>
    <n v="100"/>
    <n v="100"/>
    <n v="4"/>
    <n v="400"/>
    <n v="600700"/>
    <n v="226.622172039064"/>
    <n v="4.2861857894608004"/>
    <n v="906.48868815625599"/>
    <n v="1714.4743157843202"/>
    <n v="2620.9630039405761"/>
  </r>
  <r>
    <x v="11"/>
    <s v="ETNE ELEKTRISITETSLAG SA"/>
    <n v="2018"/>
    <n v="66"/>
    <n v="100"/>
    <n v="100"/>
    <n v="1"/>
    <n v="10"/>
    <n v="600100"/>
    <n v="147.32938519715199"/>
    <n v="4.8755363355116996"/>
    <n v="147.32938519715199"/>
    <n v="48.755363355116998"/>
    <n v="196.08474855226899"/>
  </r>
  <r>
    <x v="12"/>
    <s v="GLITRE ENERGI NETT AS"/>
    <n v="2018"/>
    <n v="66"/>
    <n v="100"/>
    <n v="100"/>
    <n v="43"/>
    <n v="711"/>
    <n v="600100"/>
    <n v="147.32938519715199"/>
    <n v="4.8755363355116996"/>
    <n v="6335.1635634775357"/>
    <n v="3466.5063345488184"/>
    <n v="9801.6698980263536"/>
  </r>
  <r>
    <x v="12"/>
    <s v="GLITRE ENERGI NETT AS"/>
    <n v="2018"/>
    <n v="132"/>
    <n v="100"/>
    <n v="100"/>
    <n v="37"/>
    <n v="1375"/>
    <n v="600200"/>
    <n v="226.622172039064"/>
    <n v="4.2861857894608004"/>
    <n v="8385.0203654453671"/>
    <n v="5893.5054605086007"/>
    <n v="14278.525825953968"/>
  </r>
  <r>
    <x v="12"/>
    <s v="GLITRE ENERGI NETT AS"/>
    <n v="2018"/>
    <n v="66"/>
    <n v="100"/>
    <n v="100"/>
    <n v="1"/>
    <n v="15"/>
    <n v="600600"/>
    <n v="147.32938519715199"/>
    <n v="4.8755363355116996"/>
    <n v="147.32938519715199"/>
    <n v="73.133045032675497"/>
    <n v="220.46243022982748"/>
  </r>
  <r>
    <x v="12"/>
    <s v="GLITRE ENERGI NETT AS"/>
    <n v="2018"/>
    <n v="132"/>
    <n v="100"/>
    <n v="100"/>
    <n v="9"/>
    <n v="565"/>
    <n v="600700"/>
    <n v="226.622172039064"/>
    <n v="4.2861857894608004"/>
    <n v="2039.599548351576"/>
    <n v="2421.6949710453523"/>
    <n v="4461.2945193969281"/>
  </r>
  <r>
    <x v="13"/>
    <s v="GUDBRANDSDAL ENERGI NETT AS"/>
    <n v="2018"/>
    <n v="66"/>
    <n v="100"/>
    <n v="100"/>
    <n v="10"/>
    <n v="180"/>
    <n v="600100"/>
    <n v="147.32938519715199"/>
    <n v="4.8755363355116996"/>
    <n v="1473.2938519715199"/>
    <n v="877.59654039210591"/>
    <n v="2350.8903923636258"/>
  </r>
  <r>
    <x v="14"/>
    <s v="HALLINGDAL KRAFTNETT AS"/>
    <n v="2018"/>
    <n v="66"/>
    <n v="100"/>
    <n v="100"/>
    <n v="13"/>
    <n v="256.5"/>
    <n v="600100"/>
    <n v="147.32938519715199"/>
    <n v="4.8755363355116996"/>
    <n v="1915.2820075629759"/>
    <n v="1250.575070058751"/>
    <n v="3165.8570776217266"/>
  </r>
  <r>
    <x v="15"/>
    <s v="HAMMERFEST ENERGI NETT AS"/>
    <n v="2018"/>
    <n v="66"/>
    <n v="100"/>
    <n v="100"/>
    <n v="2"/>
    <n v="12"/>
    <n v="600100"/>
    <n v="147.32938519715199"/>
    <n v="4.8755363355116996"/>
    <n v="294.65877039430399"/>
    <n v="58.506436026140392"/>
    <n v="353.16520642044441"/>
  </r>
  <r>
    <x v="15"/>
    <s v="HAMMERFEST ENERGI NETT AS"/>
    <n v="2018"/>
    <n v="132"/>
    <n v="100"/>
    <n v="100"/>
    <n v="3"/>
    <n v="120"/>
    <n v="600200"/>
    <n v="226.622172039064"/>
    <n v="4.2861857894608004"/>
    <n v="679.86651611719196"/>
    <n v="514.34229473529604"/>
    <n v="1194.2088108524881"/>
  </r>
  <r>
    <x v="15"/>
    <s v="HAMMERFEST ENERGI NETT AS"/>
    <n v="2018"/>
    <n v="132"/>
    <n v="100"/>
    <n v="100"/>
    <n v="1"/>
    <n v="30"/>
    <n v="600700"/>
    <n v="226.622172039064"/>
    <n v="4.2861857894608004"/>
    <n v="226.622172039064"/>
    <n v="128.58557368382401"/>
    <n v="355.20774572288803"/>
  </r>
  <r>
    <x v="16"/>
    <s v="HARDANGER ENERGI NETT AS"/>
    <n v="2018"/>
    <n v="66"/>
    <n v="100"/>
    <n v="100"/>
    <n v="2"/>
    <n v="20"/>
    <n v="600100"/>
    <n v="147.32938519715199"/>
    <n v="4.8755363355116996"/>
    <n v="294.65877039430399"/>
    <n v="97.510726710233996"/>
    <n v="392.16949710453798"/>
  </r>
  <r>
    <x v="16"/>
    <s v="HARDANGER ENERGI NETT AS"/>
    <n v="2018"/>
    <n v="132"/>
    <n v="100"/>
    <n v="100"/>
    <n v="1"/>
    <n v="32"/>
    <n v="600200"/>
    <n v="226.622172039064"/>
    <n v="4.2861857894608004"/>
    <n v="226.622172039064"/>
    <n v="137.15794526274561"/>
    <n v="363.78011730180958"/>
  </r>
  <r>
    <x v="17"/>
    <s v="HAUGALAND KRAFT NETT AS"/>
    <n v="2018"/>
    <n v="66"/>
    <n v="100"/>
    <n v="100"/>
    <n v="54"/>
    <n v="1229.5"/>
    <n v="600100"/>
    <n v="147.32938519715199"/>
    <n v="4.8755363355116996"/>
    <n v="7955.7868006462077"/>
    <n v="5994.4719245116348"/>
    <n v="13950.258725157842"/>
  </r>
  <r>
    <x v="17"/>
    <s v="HAUGALAND KRAFT NETT AS"/>
    <n v="2018"/>
    <n v="300"/>
    <n v="100"/>
    <n v="100"/>
    <n v="1"/>
    <n v="100"/>
    <n v="600300"/>
    <n v="551.82991776195399"/>
    <n v="4.8219590131435002"/>
    <n v="551.82991776195399"/>
    <n v="482.19590131435001"/>
    <n v="1034.0258190763041"/>
  </r>
  <r>
    <x v="17"/>
    <s v="HAUGALAND KRAFT NETT AS"/>
    <n v="2018"/>
    <n v="66"/>
    <n v="100"/>
    <n v="100"/>
    <n v="1"/>
    <n v="16"/>
    <n v="600600"/>
    <n v="147.32938519715199"/>
    <n v="4.8755363355116996"/>
    <n v="147.32938519715199"/>
    <n v="78.008581368187194"/>
    <n v="225.33796656533917"/>
  </r>
  <r>
    <x v="18"/>
    <s v="HELGELAND KRAFT NETT AS"/>
    <n v="2018"/>
    <n v="66"/>
    <n v="100"/>
    <n v="100"/>
    <n v="3"/>
    <n v="46"/>
    <n v="600100"/>
    <n v="147.32938519715199"/>
    <n v="4.8755363355116996"/>
    <n v="441.98815559145601"/>
    <n v="224.27467143353817"/>
    <n v="666.26282702499418"/>
  </r>
  <r>
    <x v="18"/>
    <s v="HELGELAND KRAFT NETT AS"/>
    <n v="2018"/>
    <n v="132"/>
    <n v="100"/>
    <n v="100"/>
    <n v="12"/>
    <n v="496"/>
    <n v="600200"/>
    <n v="226.622172039064"/>
    <n v="4.2861857894608004"/>
    <n v="2719.4660644687679"/>
    <n v="2125.948151572557"/>
    <n v="4845.4142160413248"/>
  </r>
  <r>
    <x v="18"/>
    <s v="HELGELAND KRAFT NETT AS"/>
    <n v="2018"/>
    <n v="132"/>
    <n v="100"/>
    <n v="100"/>
    <n v="4"/>
    <n v="210"/>
    <n v="600700"/>
    <n v="226.622172039064"/>
    <n v="4.2861857894608004"/>
    <n v="906.48868815625599"/>
    <n v="900.09901578676806"/>
    <n v="1806.5877039430241"/>
  </r>
  <r>
    <x v="19"/>
    <s v="HEMSEDAL ENERGI KF"/>
    <n v="2018"/>
    <n v="66"/>
    <n v="100"/>
    <n v="100"/>
    <n v="3"/>
    <n v="47"/>
    <n v="600100"/>
    <n v="147.32938519715199"/>
    <n v="4.8755363355116996"/>
    <n v="441.98815559145601"/>
    <n v="229.15020776904987"/>
    <n v="671.13836336050588"/>
  </r>
  <r>
    <x v="20"/>
    <s v="HERØYA NETT AS"/>
    <n v="2018"/>
    <n v="132"/>
    <n v="100"/>
    <n v="100"/>
    <n v="5"/>
    <n v="240"/>
    <n v="600200"/>
    <n v="226.622172039064"/>
    <n v="4.2861857894608004"/>
    <n v="1133.1108601953199"/>
    <n v="1028.6845894705921"/>
    <n v="2161.7954496659122"/>
  </r>
  <r>
    <x v="20"/>
    <s v="HERØYA NETT AS"/>
    <n v="2018"/>
    <n v="300"/>
    <n v="100"/>
    <n v="100"/>
    <n v="1"/>
    <n v="250"/>
    <n v="600800"/>
    <n v="551.82991776195399"/>
    <n v="4.8219590131435002"/>
    <n v="551.82991776195399"/>
    <n v="1205.4897532858749"/>
    <n v="1757.3196710478289"/>
  </r>
  <r>
    <x v="21"/>
    <s v="HÅLOGALAND KRAFT NETT AS"/>
    <n v="2018"/>
    <n v="66"/>
    <n v="100"/>
    <n v="100"/>
    <n v="10"/>
    <n v="107"/>
    <n v="600100"/>
    <n v="147.32938519715199"/>
    <n v="4.8755363355116996"/>
    <n v="1473.2938519715199"/>
    <n v="521.68238789975192"/>
    <n v="1994.9762398712719"/>
  </r>
  <r>
    <x v="21"/>
    <s v="HÅLOGALAND KRAFT NETT AS"/>
    <n v="2018"/>
    <n v="132"/>
    <n v="100"/>
    <n v="100"/>
    <n v="8"/>
    <n v="255"/>
    <n v="600200"/>
    <n v="226.622172039064"/>
    <n v="4.2861857894608004"/>
    <n v="1812.977376312512"/>
    <n v="1092.977376312504"/>
    <n v="2905.9547526250162"/>
  </r>
  <r>
    <x v="22"/>
    <s v="ISTAD NETT AS"/>
    <n v="2018"/>
    <n v="132"/>
    <n v="100"/>
    <n v="100"/>
    <n v="11"/>
    <n v="336"/>
    <n v="600200"/>
    <n v="226.622172039064"/>
    <n v="4.2861857894608004"/>
    <n v="2492.8438924297038"/>
    <n v="1440.1584252588289"/>
    <n v="3933.0023176885325"/>
  </r>
  <r>
    <x v="23"/>
    <s v="JÆREN EVERK KOMMUNALT FORETAK I HÅ"/>
    <n v="2018"/>
    <n v="66"/>
    <n v="100"/>
    <n v="100"/>
    <n v="6"/>
    <n v="120"/>
    <n v="600100"/>
    <n v="147.32938519715199"/>
    <n v="4.8755363355116996"/>
    <n v="883.97631118291201"/>
    <n v="585.06436026140398"/>
    <n v="1469.0406714443161"/>
  </r>
  <r>
    <x v="24"/>
    <s v="KRAGERØ ENERGI AS"/>
    <n v="2018"/>
    <n v="66"/>
    <n v="50"/>
    <n v="50"/>
    <n v="1"/>
    <n v="40"/>
    <n v="600600"/>
    <n v="147.32938519715199"/>
    <n v="4.8755363355116996"/>
    <n v="73.664692598575996"/>
    <n v="97.510726710233996"/>
    <n v="171.17541930880998"/>
  </r>
  <r>
    <x v="24"/>
    <s v="KRAGERØ ENERGI AS"/>
    <n v="2018"/>
    <n v="66"/>
    <n v="100"/>
    <n v="100"/>
    <n v="1"/>
    <n v="15"/>
    <n v="600100"/>
    <n v="147.32938519715199"/>
    <n v="4.8755363355116996"/>
    <n v="147.32938519715199"/>
    <n v="73.133045032675497"/>
    <n v="220.46243022982748"/>
  </r>
  <r>
    <x v="24"/>
    <s v="KRAGERØ ENERGI AS"/>
    <n v="2018"/>
    <n v="132"/>
    <n v="100"/>
    <n v="100"/>
    <n v="3"/>
    <n v="100"/>
    <n v="600200"/>
    <n v="226.622172039064"/>
    <n v="4.2861857894608004"/>
    <n v="679.86651611719196"/>
    <n v="428.61857894608005"/>
    <n v="1108.485095063272"/>
  </r>
  <r>
    <x v="24"/>
    <s v="KRAGERØ ENERGI AS"/>
    <n v="2018"/>
    <n v="66"/>
    <n v="100"/>
    <n v="100"/>
    <n v="1"/>
    <n v="20"/>
    <n v="600600"/>
    <n v="147.32938519715199"/>
    <n v="4.8755363355116996"/>
    <n v="147.32938519715199"/>
    <n v="97.510726710233996"/>
    <n v="244.84011190738599"/>
  </r>
  <r>
    <x v="25"/>
    <s v="LOFOTKRAFT AS"/>
    <n v="2018"/>
    <n v="132"/>
    <n v="0"/>
    <n v="0"/>
    <n v="2"/>
    <n v="70"/>
    <n v="600200"/>
    <n v="226.622172039064"/>
    <n v="4.2861857894608004"/>
    <n v="0"/>
    <n v="0"/>
    <n v="0"/>
  </r>
  <r>
    <x v="25"/>
    <s v="LOFOTKRAFT AS"/>
    <n v="2018"/>
    <n v="66"/>
    <n v="100"/>
    <n v="100"/>
    <n v="10"/>
    <n v="207"/>
    <n v="600100"/>
    <n v="147.32938519715199"/>
    <n v="4.8755363355116996"/>
    <n v="1473.2938519715199"/>
    <n v="1009.2360214509218"/>
    <n v="2482.5298734224416"/>
  </r>
  <r>
    <x v="25"/>
    <s v="LOFOTKRAFT AS"/>
    <n v="2018"/>
    <n v="132"/>
    <n v="100"/>
    <n v="100"/>
    <n v="4"/>
    <n v="180"/>
    <n v="600200"/>
    <n v="226.622172039064"/>
    <n v="4.2861857894608004"/>
    <n v="906.48868815625599"/>
    <n v="771.51344210294405"/>
    <n v="1678.0021302591999"/>
  </r>
  <r>
    <x v="26"/>
    <s v="LUOSTEJOK KRAFTLAG SA"/>
    <n v="2018"/>
    <n v="66"/>
    <n v="100"/>
    <n v="100"/>
    <n v="4"/>
    <n v="39"/>
    <n v="600100"/>
    <n v="147.32938519715199"/>
    <n v="4.8755363355116996"/>
    <n v="589.31754078860797"/>
    <n v="190.1459170849563"/>
    <n v="779.46345787356427"/>
  </r>
  <r>
    <x v="27"/>
    <s v="LUSTER ENERGIVERK AS"/>
    <n v="2018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28"/>
    <s v="LYSE ELNETT AS"/>
    <n v="2018"/>
    <n v="66"/>
    <n v="50"/>
    <n v="50"/>
    <n v="3"/>
    <n v="44"/>
    <n v="600600"/>
    <n v="147.32938519715199"/>
    <n v="4.8755363355116996"/>
    <n v="220.994077795728"/>
    <n v="107.26179938125739"/>
    <n v="328.25587717698539"/>
  </r>
  <r>
    <x v="28"/>
    <s v="LYSE ELNETT AS"/>
    <n v="2018"/>
    <n v="66"/>
    <n v="100"/>
    <n v="100"/>
    <n v="82"/>
    <n v="1806.8"/>
    <n v="600100"/>
    <n v="147.32938519715199"/>
    <n v="4.8755363355116996"/>
    <n v="12081.009586166463"/>
    <n v="8809.119051002539"/>
    <n v="20890.128637169"/>
  </r>
  <r>
    <x v="28"/>
    <s v="LYSE ELNETT AS"/>
    <n v="2018"/>
    <n v="132"/>
    <n v="100"/>
    <n v="100"/>
    <n v="8"/>
    <n v="606"/>
    <n v="600200"/>
    <n v="226.622172039064"/>
    <n v="4.2861857894608004"/>
    <n v="1812.977376312512"/>
    <n v="2597.4285884132451"/>
    <n v="4410.4059647257573"/>
  </r>
  <r>
    <x v="28"/>
    <s v="LYSE ELNETT AS"/>
    <n v="2018"/>
    <n v="300"/>
    <n v="100"/>
    <n v="100"/>
    <n v="2"/>
    <n v="200"/>
    <n v="600300"/>
    <n v="551.82991776195399"/>
    <n v="4.8219590131435002"/>
    <n v="1103.659835523908"/>
    <n v="964.39180262870002"/>
    <n v="2068.0516381526081"/>
  </r>
  <r>
    <x v="28"/>
    <s v="LYSE ELNETT AS"/>
    <n v="2018"/>
    <n v="66"/>
    <n v="100"/>
    <n v="100"/>
    <n v="3"/>
    <n v="52"/>
    <n v="600600"/>
    <n v="147.32938519715199"/>
    <n v="4.8755363355116996"/>
    <n v="441.98815559145601"/>
    <n v="253.52788944660838"/>
    <n v="695.51604503806436"/>
  </r>
  <r>
    <x v="28"/>
    <s v="LYSE ELNETT AS"/>
    <n v="2018"/>
    <n v="132"/>
    <n v="100"/>
    <n v="100"/>
    <n v="3"/>
    <n v="183"/>
    <n v="600700"/>
    <n v="226.622172039064"/>
    <n v="4.2861857894608004"/>
    <n v="679.86651611719196"/>
    <n v="784.37199947132649"/>
    <n v="1464.2385155885186"/>
  </r>
  <r>
    <x v="29"/>
    <s v="LYSE PRODUKSJON AS"/>
    <n v="2018"/>
    <n v="66"/>
    <n v="100"/>
    <n v="100"/>
    <n v="4"/>
    <n v="36.1"/>
    <n v="600100"/>
    <n v="147.32938519715199"/>
    <n v="4.8755363355116996"/>
    <n v="589.31754078860797"/>
    <n v="176.00686171197236"/>
    <n v="765.32440250058039"/>
  </r>
  <r>
    <x v="29"/>
    <s v="LYSE PRODUKSJON AS"/>
    <n v="2018"/>
    <n v="132"/>
    <n v="100"/>
    <n v="100"/>
    <n v="9"/>
    <n v="487"/>
    <n v="600200"/>
    <n v="226.622172039064"/>
    <n v="4.2861857894608004"/>
    <n v="2039.599548351576"/>
    <n v="2087.3724794674099"/>
    <n v="4126.9720278189861"/>
  </r>
  <r>
    <x v="30"/>
    <s v="LÆRDAL ENERGI AS"/>
    <n v="2018"/>
    <n v="66"/>
    <n v="33"/>
    <n v="100"/>
    <n v="1"/>
    <n v="21"/>
    <n v="600600"/>
    <n v="147.32938519715199"/>
    <n v="4.8755363355116996"/>
    <n v="97.974041156106082"/>
    <n v="68.086864925420883"/>
    <n v="166.06090608152698"/>
  </r>
  <r>
    <x v="30"/>
    <s v="LÆRDAL ENERGI AS"/>
    <n v="2018"/>
    <n v="66"/>
    <n v="100"/>
    <n v="100"/>
    <n v="3"/>
    <n v="30"/>
    <n v="600100"/>
    <n v="147.32938519715199"/>
    <n v="4.8755363355116996"/>
    <n v="441.98815559145601"/>
    <n v="146.26609006535099"/>
    <n v="588.25424565680703"/>
  </r>
  <r>
    <x v="31"/>
    <s v="MELØY ENERGI AS"/>
    <n v="2018"/>
    <n v="132"/>
    <n v="100"/>
    <n v="100"/>
    <n v="1"/>
    <n v="25"/>
    <n v="600200"/>
    <n v="226.622172039064"/>
    <n v="4.2861857894608004"/>
    <n v="226.622172039064"/>
    <n v="107.15464473652001"/>
    <n v="333.776816775584"/>
  </r>
  <r>
    <x v="32"/>
    <s v="MIDT NETT BUSKERUD AS"/>
    <n v="2018"/>
    <n v="66"/>
    <n v="100"/>
    <n v="100"/>
    <n v="4"/>
    <n v="60"/>
    <n v="600100"/>
    <n v="147.32938519715199"/>
    <n v="4.8755363355116996"/>
    <n v="589.31754078860797"/>
    <n v="292.53218013070199"/>
    <n v="881.8497209193099"/>
  </r>
  <r>
    <x v="32"/>
    <s v="MIDT NETT BUSKERUD AS"/>
    <n v="2018"/>
    <n v="132"/>
    <n v="100"/>
    <n v="100"/>
    <n v="1"/>
    <n v="20"/>
    <n v="600200"/>
    <n v="226.622172039064"/>
    <n v="4.2861857894608004"/>
    <n v="226.622172039064"/>
    <n v="85.723715789216016"/>
    <n v="312.34588782828001"/>
  </r>
  <r>
    <x v="33"/>
    <s v="MIDT-TELEMARK ENERGI AS"/>
    <n v="2018"/>
    <n v="66"/>
    <n v="100"/>
    <n v="100"/>
    <n v="5"/>
    <n v="90"/>
    <n v="600100"/>
    <n v="147.32938519715199"/>
    <n v="4.8755363355116996"/>
    <n v="736.64692598575994"/>
    <n v="438.79827019605295"/>
    <n v="1175.4451961818129"/>
  </r>
  <r>
    <x v="34"/>
    <s v="MO INDUSTRIPARK AS"/>
    <n v="2018"/>
    <n v="132"/>
    <n v="100"/>
    <n v="100"/>
    <n v="7"/>
    <n v="444"/>
    <n v="600200"/>
    <n v="226.622172039064"/>
    <n v="4.2861857894608004"/>
    <n v="1586.355204273448"/>
    <n v="1903.0664905205954"/>
    <n v="3489.4216947940431"/>
  </r>
  <r>
    <x v="35"/>
    <s v="MØRENETT AS"/>
    <n v="2018"/>
    <n v="66"/>
    <n v="100"/>
    <n v="100"/>
    <n v="15"/>
    <n v="331"/>
    <n v="600100"/>
    <n v="147.32938519715199"/>
    <n v="4.8755363355116996"/>
    <n v="2209.9407779572798"/>
    <n v="1613.8025270543726"/>
    <n v="3823.7433050116524"/>
  </r>
  <r>
    <x v="35"/>
    <s v="MØRENETT AS"/>
    <n v="2018"/>
    <n v="132"/>
    <n v="100"/>
    <n v="100"/>
    <n v="30"/>
    <n v="1183"/>
    <n v="600200"/>
    <n v="226.622172039064"/>
    <n v="4.2861857894608004"/>
    <n v="6798.6651611719199"/>
    <n v="5070.5577889321266"/>
    <n v="11869.222950104046"/>
  </r>
  <r>
    <x v="36"/>
    <s v="NORDKRAFT NETT AS"/>
    <n v="2018"/>
    <n v="66"/>
    <n v="100"/>
    <n v="100"/>
    <n v="9"/>
    <n v="115"/>
    <n v="600100"/>
    <n v="147.32938519715199"/>
    <n v="4.8755363355116996"/>
    <n v="1325.964466774368"/>
    <n v="560.68667858384549"/>
    <n v="1886.6511453582134"/>
  </r>
  <r>
    <x v="36"/>
    <s v="NORDKRAFT NETT AS"/>
    <n v="2018"/>
    <n v="132"/>
    <n v="100"/>
    <n v="100"/>
    <n v="1"/>
    <n v="16"/>
    <n v="600200"/>
    <n v="226.622172039064"/>
    <n v="4.2861857894608004"/>
    <n v="226.622172039064"/>
    <n v="68.578972631372807"/>
    <n v="295.2011446704368"/>
  </r>
  <r>
    <x v="36"/>
    <s v="NORDKRAFT NETT AS"/>
    <n v="2018"/>
    <n v="66"/>
    <n v="100"/>
    <n v="100"/>
    <n v="1"/>
    <n v="7"/>
    <n v="600600"/>
    <n v="147.32938519715199"/>
    <n v="4.8755363355116996"/>
    <n v="147.32938519715199"/>
    <n v="34.1287543485819"/>
    <n v="181.4581395457339"/>
  </r>
  <r>
    <x v="37"/>
    <s v="NORDKYN KRAFTLAG SA"/>
    <n v="2018"/>
    <n v="66"/>
    <n v="100"/>
    <n v="100"/>
    <n v="5"/>
    <n v="33"/>
    <n v="600100"/>
    <n v="147.32938519715199"/>
    <n v="4.8755363355116996"/>
    <n v="736.64692598575994"/>
    <n v="160.89269907188608"/>
    <n v="897.53962505764605"/>
  </r>
  <r>
    <x v="38"/>
    <s v="NORDLANDSNETT AS"/>
    <n v="2018"/>
    <n v="66"/>
    <n v="100"/>
    <n v="100"/>
    <n v="14"/>
    <n v="245"/>
    <n v="600100"/>
    <n v="147.32938519715199"/>
    <n v="4.8755363355116996"/>
    <n v="2062.6113927601277"/>
    <n v="1194.5064022003664"/>
    <n v="3257.1177949604944"/>
  </r>
  <r>
    <x v="38"/>
    <s v="NORDLANDSNETT AS"/>
    <n v="2018"/>
    <n v="132"/>
    <n v="100"/>
    <n v="100"/>
    <n v="15"/>
    <n v="397"/>
    <n v="600200"/>
    <n v="226.622172039064"/>
    <n v="4.2861857894608004"/>
    <n v="3399.3325805859599"/>
    <n v="1701.6157584159378"/>
    <n v="5100.9483390018977"/>
  </r>
  <r>
    <x v="38"/>
    <s v="NORDLANDSNETT AS"/>
    <n v="2018"/>
    <n v="132"/>
    <n v="100"/>
    <n v="100"/>
    <n v="4"/>
    <n v="226"/>
    <n v="600700"/>
    <n v="226.622172039064"/>
    <n v="4.2861857894608004"/>
    <n v="906.48868815625599"/>
    <n v="968.6779884181409"/>
    <n v="1875.1666765743969"/>
  </r>
  <r>
    <x v="39"/>
    <s v="NORDMØRE ENERGIVERK AS"/>
    <n v="2018"/>
    <n v="66"/>
    <n v="100"/>
    <n v="100"/>
    <n v="8"/>
    <n v="110"/>
    <n v="600100"/>
    <n v="147.32938519715199"/>
    <n v="4.8755363355116996"/>
    <n v="1178.6350815772159"/>
    <n v="536.30899690628701"/>
    <n v="1714.9440784835028"/>
  </r>
  <r>
    <x v="39"/>
    <s v="NORDMØRE ENERGIVERK AS"/>
    <n v="2018"/>
    <n v="132"/>
    <n v="100"/>
    <n v="100"/>
    <n v="8"/>
    <n v="386"/>
    <n v="600200"/>
    <n v="226.622172039064"/>
    <n v="4.2861857894608004"/>
    <n v="1812.977376312512"/>
    <n v="1654.4677147318689"/>
    <n v="3467.4450910443811"/>
  </r>
  <r>
    <x v="40"/>
    <s v="NORD-SALTEN KRAFT AS"/>
    <n v="2018"/>
    <n v="66"/>
    <n v="100"/>
    <n v="100"/>
    <n v="8"/>
    <n v="87.5"/>
    <n v="600100"/>
    <n v="147.32938519715199"/>
    <n v="4.8755363355116996"/>
    <n v="1178.6350815772159"/>
    <n v="426.60942935727371"/>
    <n v="1605.2445109344897"/>
  </r>
  <r>
    <x v="40"/>
    <s v="NORD-SALTEN KRAFT AS"/>
    <n v="2018"/>
    <n v="132"/>
    <n v="100"/>
    <n v="100"/>
    <n v="2"/>
    <n v="46"/>
    <n v="600200"/>
    <n v="226.622172039064"/>
    <n v="4.2861857894608004"/>
    <n v="453.24434407812799"/>
    <n v="197.16454631519682"/>
    <n v="650.40889039332478"/>
  </r>
  <r>
    <x v="41"/>
    <s v="NORD-ØSTERDAL KRAFTLAG SA"/>
    <n v="2018"/>
    <n v="66"/>
    <n v="100"/>
    <n v="100"/>
    <n v="1"/>
    <n v="8"/>
    <n v="600100"/>
    <n v="147.32938519715199"/>
    <n v="4.8755363355116996"/>
    <n v="147.32938519715199"/>
    <n v="39.004290684093597"/>
    <n v="186.3336758812456"/>
  </r>
  <r>
    <x v="42"/>
    <s v="Norgesnett AS"/>
    <n v="2018"/>
    <n v="132"/>
    <n v="100"/>
    <n v="100"/>
    <n v="5"/>
    <n v="151"/>
    <n v="600200"/>
    <n v="226.622172039064"/>
    <n v="4.2861857894608004"/>
    <n v="1133.1108601953199"/>
    <n v="647.21405420858082"/>
    <n v="1780.3249144039007"/>
  </r>
  <r>
    <x v="43"/>
    <s v="NOTODDEN ENERGI NETT AS"/>
    <n v="2018"/>
    <n v="132"/>
    <n v="100"/>
    <n v="100"/>
    <n v="1"/>
    <n v="40"/>
    <n v="600200"/>
    <n v="226.622172039064"/>
    <n v="4.2861857894608004"/>
    <n v="226.622172039064"/>
    <n v="171.44743157843203"/>
    <n v="398.069603617496"/>
  </r>
  <r>
    <x v="44"/>
    <s v="NTE NETT AS"/>
    <n v="2018"/>
    <n v="66"/>
    <n v="100"/>
    <n v="100"/>
    <n v="51"/>
    <n v="942"/>
    <n v="600100"/>
    <n v="147.32938519715199"/>
    <n v="4.8755363355116996"/>
    <n v="7513.7986450547514"/>
    <n v="4592.7552280520213"/>
    <n v="12106.553873106772"/>
  </r>
  <r>
    <x v="44"/>
    <s v="NTE NETT AS"/>
    <n v="2018"/>
    <n v="132"/>
    <n v="100"/>
    <n v="100"/>
    <n v="3"/>
    <n v="100"/>
    <n v="600200"/>
    <n v="226.622172039064"/>
    <n v="4.2861857894608004"/>
    <n v="679.86651611719196"/>
    <n v="428.61857894608005"/>
    <n v="1108.485095063272"/>
  </r>
  <r>
    <x v="44"/>
    <s v="NTE NETT AS"/>
    <n v="2018"/>
    <n v="66"/>
    <n v="100"/>
    <n v="100"/>
    <n v="2"/>
    <n v="35"/>
    <n v="600600"/>
    <n v="147.32938519715199"/>
    <n v="4.8755363355116996"/>
    <n v="294.65877039430399"/>
    <n v="170.64377174290948"/>
    <n v="465.30254213721344"/>
  </r>
  <r>
    <x v="44"/>
    <s v="NTE NETT AS"/>
    <n v="2018"/>
    <n v="132"/>
    <n v="100"/>
    <n v="100"/>
    <n v="2"/>
    <n v="150"/>
    <n v="600700"/>
    <n v="226.622172039064"/>
    <n v="4.2861857894608004"/>
    <n v="453.24434407812799"/>
    <n v="642.92786841912005"/>
    <n v="1096.172212497248"/>
  </r>
  <r>
    <x v="45"/>
    <s v="ODDA ENERGI AS"/>
    <n v="2018"/>
    <n v="66"/>
    <n v="100"/>
    <n v="100"/>
    <n v="9"/>
    <n v="240.2"/>
    <n v="600100"/>
    <n v="147.32938519715199"/>
    <n v="4.8755363355116996"/>
    <n v="1325.964466774368"/>
    <n v="1171.1038277899102"/>
    <n v="2497.0682945642784"/>
  </r>
  <r>
    <x v="46"/>
    <s v="PORSA KRAFTLAG AS"/>
    <n v="2018"/>
    <n v="66"/>
    <n v="100"/>
    <n v="100"/>
    <n v="1"/>
    <n v="8"/>
    <n v="600100"/>
    <n v="147.32938519715199"/>
    <n v="4.8755363355116996"/>
    <n v="147.32938519715199"/>
    <n v="39.004290684093597"/>
    <n v="186.3336758812456"/>
  </r>
  <r>
    <x v="47"/>
    <s v="RAULAND KRAFTFORSYNINGSLAG SA"/>
    <n v="2018"/>
    <n v="66"/>
    <n v="50"/>
    <n v="50"/>
    <n v="1"/>
    <n v="30"/>
    <n v="600100"/>
    <n v="147.32938519715199"/>
    <n v="4.8755363355116996"/>
    <n v="73.664692598575996"/>
    <n v="73.133045032675497"/>
    <n v="146.79773763125149"/>
  </r>
  <r>
    <x v="47"/>
    <s v="RAULAND KRAFTFORSYNINGSLAG SA"/>
    <n v="2018"/>
    <n v="66"/>
    <n v="100"/>
    <n v="100"/>
    <n v="2"/>
    <n v="50"/>
    <n v="600100"/>
    <n v="147.32938519715199"/>
    <n v="4.8755363355116996"/>
    <n v="294.65877039430399"/>
    <n v="243.77681677558499"/>
    <n v="538.435587169889"/>
  </r>
  <r>
    <x v="48"/>
    <s v="RAUMA ENERGI AS"/>
    <n v="2018"/>
    <n v="132"/>
    <n v="100"/>
    <n v="100"/>
    <n v="1"/>
    <n v="30"/>
    <n v="600200"/>
    <n v="226.622172039064"/>
    <n v="4.2861857894608004"/>
    <n v="226.622172039064"/>
    <n v="128.58557368382401"/>
    <n v="355.20774572288803"/>
  </r>
  <r>
    <x v="49"/>
    <s v="REPVÅG KRAFTLAG SA"/>
    <n v="2018"/>
    <n v="66"/>
    <n v="100"/>
    <n v="100"/>
    <n v="8"/>
    <n v="71.3"/>
    <n v="600100"/>
    <n v="147.32938519715199"/>
    <n v="4.8755363355116996"/>
    <n v="1178.6350815772159"/>
    <n v="347.62574072198419"/>
    <n v="1526.2608222992001"/>
  </r>
  <r>
    <x v="50"/>
    <s v="RØROS ELEKTRISITETSVERK AS"/>
    <n v="2018"/>
    <n v="66"/>
    <n v="100"/>
    <n v="100"/>
    <n v="3"/>
    <n v="51"/>
    <n v="600100"/>
    <n v="147.32938519715199"/>
    <n v="4.8755363355116996"/>
    <n v="441.98815559145601"/>
    <n v="248.65235311109669"/>
    <n v="690.64050870255267"/>
  </r>
  <r>
    <x v="51"/>
    <s v="SFE NETT AS"/>
    <n v="2018"/>
    <n v="66"/>
    <n v="100"/>
    <n v="100"/>
    <n v="21"/>
    <n v="401"/>
    <n v="600100"/>
    <n v="147.32938519715199"/>
    <n v="4.8755363355116996"/>
    <n v="3093.9170891401918"/>
    <n v="1955.0900705401916"/>
    <n v="5049.0071596803837"/>
  </r>
  <r>
    <x v="51"/>
    <s v="SFE NETT AS"/>
    <n v="2018"/>
    <n v="132"/>
    <n v="100"/>
    <n v="100"/>
    <n v="5"/>
    <n v="295"/>
    <n v="600200"/>
    <n v="226.622172039064"/>
    <n v="4.2861857894608004"/>
    <n v="1133.1108601953199"/>
    <n v="1264.4248078909361"/>
    <n v="2397.535668086256"/>
  </r>
  <r>
    <x v="52"/>
    <s v="SKAGERAK NETT AS"/>
    <n v="2018"/>
    <n v="66"/>
    <n v="100"/>
    <n v="100"/>
    <n v="14"/>
    <n v="298.5"/>
    <n v="600100"/>
    <n v="147.32938519715199"/>
    <n v="4.8755363355116996"/>
    <n v="2062.6113927601277"/>
    <n v="1455.3475961502422"/>
    <n v="3517.95898891037"/>
  </r>
  <r>
    <x v="52"/>
    <s v="SKAGERAK NETT AS"/>
    <n v="2018"/>
    <n v="132"/>
    <n v="100"/>
    <n v="100"/>
    <n v="82"/>
    <n v="2481"/>
    <n v="600200"/>
    <n v="226.622172039064"/>
    <n v="4.2861857894608004"/>
    <n v="18583.018107203246"/>
    <n v="10634.026943652247"/>
    <n v="29217.045050855493"/>
  </r>
  <r>
    <x v="52"/>
    <s v="SKAGERAK NETT AS"/>
    <n v="2018"/>
    <n v="132"/>
    <n v="100"/>
    <n v="100"/>
    <n v="5"/>
    <n v="156.5"/>
    <n v="600700"/>
    <n v="226.622172039064"/>
    <n v="4.2861857894608004"/>
    <n v="1133.1108601953199"/>
    <n v="670.78807605061525"/>
    <n v="1803.8989362459351"/>
  </r>
  <r>
    <x v="53"/>
    <s v="SOGNEKRAFT AS"/>
    <n v="2018"/>
    <n v="66"/>
    <n v="100"/>
    <n v="100"/>
    <n v="8"/>
    <n v="105"/>
    <n v="600100"/>
    <n v="147.32938519715199"/>
    <n v="4.8755363355116996"/>
    <n v="1178.6350815772159"/>
    <n v="511.93131522872847"/>
    <n v="1690.5663968059444"/>
  </r>
  <r>
    <x v="53"/>
    <s v="SOGNEKRAFT AS"/>
    <n v="2018"/>
    <n v="132"/>
    <n v="100"/>
    <n v="100"/>
    <n v="2"/>
    <n v="80"/>
    <n v="600200"/>
    <n v="226.622172039064"/>
    <n v="4.2861857894608004"/>
    <n v="453.24434407812799"/>
    <n v="342.89486315686406"/>
    <n v="796.139207234992"/>
  </r>
  <r>
    <x v="54"/>
    <s v="STANGE ENERGI NETT AS"/>
    <n v="2018"/>
    <n v="66"/>
    <n v="100"/>
    <n v="100"/>
    <n v="7"/>
    <n v="94"/>
    <n v="600100"/>
    <n v="147.32938519715199"/>
    <n v="4.8755363355116996"/>
    <n v="1031.3056963800639"/>
    <n v="458.30041553809974"/>
    <n v="1489.6061119181636"/>
  </r>
  <r>
    <x v="55"/>
    <s v="STATNETT SF"/>
    <n v="2018"/>
    <n v="66"/>
    <n v="0"/>
    <n v="0"/>
    <n v="2"/>
    <n v="20"/>
    <n v="600100"/>
    <n v="147.32938519715199"/>
    <n v="4.8755363355116996"/>
    <n v="0"/>
    <n v="0"/>
    <n v="0"/>
  </r>
  <r>
    <x v="55"/>
    <s v="STATNETT SF"/>
    <n v="2018"/>
    <n v="66"/>
    <n v="100"/>
    <n v="100"/>
    <n v="4"/>
    <n v="100"/>
    <n v="600100"/>
    <n v="147.32938519715199"/>
    <n v="4.8755363355116996"/>
    <n v="589.31754078860797"/>
    <n v="487.55363355116998"/>
    <n v="1076.871174339778"/>
  </r>
  <r>
    <x v="55"/>
    <s v="STATNETT SF"/>
    <n v="2018"/>
    <n v="132"/>
    <n v="100"/>
    <n v="100"/>
    <n v="11"/>
    <n v="272"/>
    <n v="600200"/>
    <n v="226.622172039064"/>
    <n v="4.2861857894608004"/>
    <n v="2492.8438924297038"/>
    <n v="1165.8425347333377"/>
    <n v="3658.6864271630416"/>
  </r>
  <r>
    <x v="55"/>
    <s v="STATNETT SF"/>
    <n v="2018"/>
    <n v="300"/>
    <n v="100"/>
    <n v="100"/>
    <n v="1"/>
    <n v="20"/>
    <n v="600300"/>
    <n v="551.82991776195399"/>
    <n v="4.8219590131435002"/>
    <n v="551.82991776195399"/>
    <n v="96.439180262869996"/>
    <n v="648.26909802482396"/>
  </r>
  <r>
    <x v="55"/>
    <s v="STATNETT SF"/>
    <n v="2018"/>
    <n v="132"/>
    <n v="100"/>
    <n v="100"/>
    <n v="3"/>
    <n v="195"/>
    <n v="600700"/>
    <n v="226.622172039064"/>
    <n v="4.2861857894608004"/>
    <n v="679.86651611719196"/>
    <n v="835.80622894485612"/>
    <n v="1515.6727450620481"/>
  </r>
  <r>
    <x v="55"/>
    <s v="STATNETT SF"/>
    <n v="2018"/>
    <n v="300"/>
    <n v="100"/>
    <n v="100"/>
    <n v="1"/>
    <n v="60"/>
    <n v="600800"/>
    <n v="551.82991776195399"/>
    <n v="4.8219590131435002"/>
    <n v="551.82991776195399"/>
    <n v="289.31754078861002"/>
    <n v="841.14745855056401"/>
  </r>
  <r>
    <x v="56"/>
    <s v="SULDAL ELVERK KF"/>
    <n v="2018"/>
    <n v="66"/>
    <n v="100"/>
    <n v="100"/>
    <n v="2"/>
    <n v="60"/>
    <n v="600100"/>
    <n v="147.32938519715199"/>
    <n v="4.8755363355116996"/>
    <n v="294.65877039430399"/>
    <n v="292.53218013070199"/>
    <n v="587.19095052500597"/>
  </r>
  <r>
    <x v="57"/>
    <s v="SUNNFJORD ENERGI AS"/>
    <n v="2018"/>
    <n v="66"/>
    <n v="100"/>
    <n v="100"/>
    <n v="8"/>
    <n v="181"/>
    <n v="600100"/>
    <n v="147.32938519715199"/>
    <n v="4.8755363355116996"/>
    <n v="1178.6350815772159"/>
    <n v="882.4720767276176"/>
    <n v="2061.1071583048333"/>
  </r>
  <r>
    <x v="57"/>
    <s v="SUNNFJORD ENERGI AS"/>
    <n v="2018"/>
    <n v="132"/>
    <n v="100"/>
    <n v="100"/>
    <n v="1"/>
    <n v="50"/>
    <n v="600200"/>
    <n v="226.622172039064"/>
    <n v="4.2861857894608004"/>
    <n v="226.622172039064"/>
    <n v="214.30928947304002"/>
    <n v="440.93146151210402"/>
  </r>
  <r>
    <x v="57"/>
    <s v="SUNNFJORD ENERGI AS"/>
    <n v="2018"/>
    <n v="132"/>
    <n v="100"/>
    <n v="100"/>
    <n v="1"/>
    <n v="80"/>
    <n v="600700"/>
    <n v="226.622172039064"/>
    <n v="4.2861857894608004"/>
    <n v="226.622172039064"/>
    <n v="342.89486315686406"/>
    <n v="569.51703519592809"/>
  </r>
  <r>
    <x v="58"/>
    <s v="SVORKA ENERGI AS"/>
    <n v="2018"/>
    <n v="66"/>
    <n v="100"/>
    <n v="100"/>
    <n v="2"/>
    <n v="45"/>
    <n v="600100"/>
    <n v="147.32938519715199"/>
    <n v="4.8755363355116996"/>
    <n v="294.65877039430399"/>
    <n v="219.39913509802648"/>
    <n v="514.05790549233052"/>
  </r>
  <r>
    <x v="59"/>
    <s v="TENSIO TS AS"/>
    <n v="2018"/>
    <n v="66"/>
    <n v="100"/>
    <n v="100"/>
    <n v="78"/>
    <n v="1559.8"/>
    <n v="600100"/>
    <n v="147.32938519715199"/>
    <n v="4.8755363355116996"/>
    <n v="11491.692045377855"/>
    <n v="7604.8615761311485"/>
    <n v="19096.553621509003"/>
  </r>
  <r>
    <x v="59"/>
    <s v="TENSIO TS AS"/>
    <n v="2018"/>
    <n v="132"/>
    <n v="100"/>
    <n v="100"/>
    <n v="12"/>
    <n v="402"/>
    <n v="600200"/>
    <n v="226.622172039064"/>
    <n v="4.2861857894608004"/>
    <n v="2719.4660644687679"/>
    <n v="1723.0466873632417"/>
    <n v="4442.5127518320096"/>
  </r>
  <r>
    <x v="59"/>
    <s v="TENSIO TS AS"/>
    <n v="2018"/>
    <n v="66"/>
    <n v="100"/>
    <n v="100"/>
    <n v="1"/>
    <n v="20"/>
    <n v="600600"/>
    <n v="147.32938519715199"/>
    <n v="4.8755363355116996"/>
    <n v="147.32938519715199"/>
    <n v="97.510726710233996"/>
    <n v="244.84011190738599"/>
  </r>
  <r>
    <x v="59"/>
    <s v="TENSIO TS AS"/>
    <n v="2018"/>
    <n v="132"/>
    <n v="100"/>
    <n v="100"/>
    <n v="2"/>
    <n v="80"/>
    <n v="600700"/>
    <n v="226.622172039064"/>
    <n v="4.2861857894608004"/>
    <n v="453.24434407812799"/>
    <n v="342.89486315686406"/>
    <n v="796.139207234992"/>
  </r>
  <r>
    <x v="60"/>
    <s v="TINFOS AS"/>
    <n v="2018"/>
    <n v="132"/>
    <n v="100"/>
    <n v="100"/>
    <n v="2"/>
    <n v="54"/>
    <n v="600200"/>
    <n v="226.622172039064"/>
    <n v="4.2861857894608004"/>
    <n v="453.24434407812799"/>
    <n v="231.45403263088323"/>
    <n v="684.6983767090112"/>
  </r>
  <r>
    <x v="61"/>
    <s v="TROLLFJORD NETT AS"/>
    <n v="2018"/>
    <n v="132"/>
    <n v="100"/>
    <n v="100"/>
    <n v="3"/>
    <n v="75"/>
    <n v="600200"/>
    <n v="226.622172039064"/>
    <n v="4.2861857894608004"/>
    <n v="679.86651611719196"/>
    <n v="321.46393420956002"/>
    <n v="1001.330450326752"/>
  </r>
  <r>
    <x v="62"/>
    <s v="TROMS KRAFT NETT AS"/>
    <n v="2018"/>
    <n v="66"/>
    <n v="100"/>
    <n v="100"/>
    <n v="31"/>
    <n v="605"/>
    <n v="600100"/>
    <n v="147.32938519715199"/>
    <n v="4.8755363355116996"/>
    <n v="4567.2109411117117"/>
    <n v="2949.6994829845785"/>
    <n v="7516.9104240962897"/>
  </r>
  <r>
    <x v="62"/>
    <s v="TROMS KRAFT NETT AS"/>
    <n v="2018"/>
    <n v="132"/>
    <n v="100"/>
    <n v="100"/>
    <n v="18"/>
    <n v="690"/>
    <n v="600200"/>
    <n v="226.622172039064"/>
    <n v="4.2861857894608004"/>
    <n v="4079.199096703152"/>
    <n v="2957.4681947279523"/>
    <n v="7036.6672914311039"/>
  </r>
  <r>
    <x v="62"/>
    <s v="TROMS KRAFT NETT AS"/>
    <n v="2018"/>
    <n v="66"/>
    <n v="100"/>
    <n v="100"/>
    <n v="1"/>
    <n v="30"/>
    <n v="600600"/>
    <n v="147.32938519715199"/>
    <n v="4.8755363355116996"/>
    <n v="147.32938519715199"/>
    <n v="146.26609006535099"/>
    <n v="293.59547526250299"/>
  </r>
  <r>
    <x v="62"/>
    <s v="TROMS KRAFT NETT AS"/>
    <n v="2018"/>
    <n v="132"/>
    <n v="100"/>
    <n v="100"/>
    <n v="2"/>
    <n v="110"/>
    <n v="600700"/>
    <n v="226.622172039064"/>
    <n v="4.2861857894608004"/>
    <n v="453.24434407812799"/>
    <n v="471.48043684068807"/>
    <n v="924.72478091881612"/>
  </r>
  <r>
    <x v="63"/>
    <s v="VARANGER KRAFTNETT AS"/>
    <n v="2018"/>
    <n v="66"/>
    <n v="100"/>
    <n v="100"/>
    <n v="3"/>
    <n v="30"/>
    <n v="600100"/>
    <n v="147.32938519715199"/>
    <n v="4.8755363355116996"/>
    <n v="441.98815559145601"/>
    <n v="146.26609006535099"/>
    <n v="588.25424565680703"/>
  </r>
  <r>
    <x v="63"/>
    <s v="VARANGER KRAFTNETT AS"/>
    <n v="2018"/>
    <n v="132"/>
    <n v="100"/>
    <n v="100"/>
    <n v="18"/>
    <n v="516"/>
    <n v="600200"/>
    <n v="226.622172039064"/>
    <n v="4.2861857894608004"/>
    <n v="4079.199096703152"/>
    <n v="2211.6718673617729"/>
    <n v="6290.8709640649249"/>
  </r>
  <r>
    <x v="64"/>
    <s v="VESTERÅLSKRAFT NETT AS"/>
    <n v="2018"/>
    <n v="66"/>
    <n v="100"/>
    <n v="100"/>
    <n v="7"/>
    <n v="82"/>
    <n v="600100"/>
    <n v="147.32938519715199"/>
    <n v="4.8755363355116996"/>
    <n v="1031.3056963800639"/>
    <n v="399.79397951195938"/>
    <n v="1431.0996758920232"/>
  </r>
  <r>
    <x v="65"/>
    <s v="VEST-TELEMARK KRAFTLAG AS"/>
    <n v="2018"/>
    <n v="66"/>
    <n v="50"/>
    <n v="50"/>
    <n v="1"/>
    <n v="30"/>
    <n v="600100"/>
    <n v="147.32938519715199"/>
    <n v="4.8755363355116996"/>
    <n v="73.664692598575996"/>
    <n v="73.133045032675497"/>
    <n v="146.79773763125149"/>
  </r>
  <r>
    <x v="65"/>
    <s v="VEST-TELEMARK KRAFTLAG AS"/>
    <n v="2018"/>
    <n v="66"/>
    <n v="100"/>
    <n v="100"/>
    <n v="5"/>
    <n v="90"/>
    <n v="600100"/>
    <n v="147.32938519715199"/>
    <n v="4.8755363355116996"/>
    <n v="736.64692598575994"/>
    <n v="438.79827019605295"/>
    <n v="1175.4451961818129"/>
  </r>
  <r>
    <x v="65"/>
    <s v="VEST-TELEMARK KRAFTLAG AS"/>
    <n v="2018"/>
    <n v="132"/>
    <n v="100"/>
    <n v="100"/>
    <n v="1"/>
    <n v="10"/>
    <n v="600200"/>
    <n v="226.622172039064"/>
    <n v="4.2861857894608004"/>
    <n v="226.622172039064"/>
    <n v="42.861857894608008"/>
    <n v="269.48402993367199"/>
  </r>
  <r>
    <x v="66"/>
    <s v="VOSS ENERGI NETT AS"/>
    <n v="2018"/>
    <n v="66"/>
    <n v="100"/>
    <n v="100"/>
    <n v="3"/>
    <n v="36"/>
    <n v="600100"/>
    <n v="147.32938519715199"/>
    <n v="4.8755363355116996"/>
    <n v="441.98815559145601"/>
    <n v="175.51930807842118"/>
    <n v="617.50746366987721"/>
  </r>
  <r>
    <x v="66"/>
    <s v="VOSS ENERGI NETT AS"/>
    <n v="2018"/>
    <n v="132"/>
    <n v="100"/>
    <n v="100"/>
    <n v="5"/>
    <n v="169.5"/>
    <n v="600200"/>
    <n v="226.622172039064"/>
    <n v="4.2861857894608004"/>
    <n v="1133.1108601953199"/>
    <n v="726.50849131360565"/>
    <n v="1859.6193515089255"/>
  </r>
  <r>
    <x v="67"/>
    <s v="YARA NORGE AS"/>
    <n v="2018"/>
    <n v="132"/>
    <n v="100"/>
    <n v="100"/>
    <n v="2"/>
    <n v="100"/>
    <n v="600200"/>
    <n v="226.622172039064"/>
    <n v="4.2861857894608004"/>
    <n v="453.24434407812799"/>
    <n v="428.61857894608005"/>
    <n v="881.86292302420804"/>
  </r>
  <r>
    <x v="68"/>
    <s v="YMBER AS"/>
    <n v="2018"/>
    <n v="66"/>
    <n v="100"/>
    <n v="100"/>
    <n v="7"/>
    <n v="74"/>
    <n v="600100"/>
    <n v="147.32938519715199"/>
    <n v="4.8755363355116996"/>
    <n v="1031.3056963800639"/>
    <n v="360.78968882786575"/>
    <n v="1392.095385207929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x v="0"/>
    <s v="AGDER ENERGI NETT AS"/>
    <n v="2018"/>
    <n v="66"/>
    <s v="Koblingsstasjon"/>
    <s v="Landsbygd"/>
    <n v="100"/>
    <n v="100"/>
    <n v="1"/>
    <n v="501500"/>
    <n v="135.622551211136"/>
    <n v="135.622551211136"/>
  </r>
  <r>
    <x v="0"/>
    <s v="AGDER ENERGI NETT AS"/>
    <n v="2018"/>
    <n v="132"/>
    <s v="Koblingsstasjon"/>
    <s v="Landsbygd"/>
    <n v="100"/>
    <n v="100"/>
    <n v="6"/>
    <n v="501600"/>
    <n v="174.37185155717501"/>
    <n v="1046.2311093430501"/>
  </r>
  <r>
    <x v="0"/>
    <s v="AGDER ENERGI NETT AS"/>
    <n v="2018"/>
    <n v="24"/>
    <s v="Trafostasjon"/>
    <s v="Landsbygd"/>
    <n v="100"/>
    <n v="100"/>
    <n v="4"/>
    <n v="500000"/>
    <n v="135.622551211136"/>
    <n v="542.490204844544"/>
  </r>
  <r>
    <x v="0"/>
    <s v="AGDER ENERGI NETT AS"/>
    <n v="2018"/>
    <n v="66"/>
    <s v="Trafostasjon"/>
    <s v="Landsbygd"/>
    <n v="100"/>
    <n v="100"/>
    <n v="8"/>
    <n v="500100"/>
    <n v="271.245102422272"/>
    <n v="2169.960819378176"/>
  </r>
  <r>
    <x v="0"/>
    <s v="AGDER ENERGI NETT AS"/>
    <n v="2018"/>
    <n v="132"/>
    <s v="Trafostasjon"/>
    <s v="Landsbygd"/>
    <n v="100"/>
    <n v="100"/>
    <n v="21"/>
    <n v="500200"/>
    <n v="374.57657001170799"/>
    <n v="7866.1079702458674"/>
  </r>
  <r>
    <x v="0"/>
    <s v="AGDER ENERGI NETT AS"/>
    <n v="2018"/>
    <n v="66"/>
    <s v="Trafostasjon"/>
    <s v="Sentrum"/>
    <n v="100"/>
    <n v="100"/>
    <n v="1"/>
    <n v="501100"/>
    <n v="311.93186778561198"/>
    <n v="311.93186778561198"/>
  </r>
  <r>
    <x v="0"/>
    <s v="AGDER ENERGI NETT AS"/>
    <n v="2018"/>
    <n v="66"/>
    <s v="Trafostasjon"/>
    <s v="Tettsted"/>
    <n v="100"/>
    <n v="100"/>
    <n v="16"/>
    <n v="500600"/>
    <n v="287.51980856760798"/>
    <n v="4600.3169370817277"/>
  </r>
  <r>
    <x v="0"/>
    <s v="AGDER ENERGI NETT AS"/>
    <n v="2018"/>
    <n v="132"/>
    <s v="Trafostasjon"/>
    <s v="Tettsted"/>
    <n v="100"/>
    <n v="100"/>
    <n v="15"/>
    <n v="500700"/>
    <n v="397.05116421241098"/>
    <n v="5955.7674631861646"/>
  </r>
  <r>
    <x v="1"/>
    <s v="Aktieselskabet Saudefaldene"/>
    <n v="2018"/>
    <n v="66"/>
    <s v="Trafostasjon"/>
    <s v="Landsbygd"/>
    <n v="100"/>
    <n v="100"/>
    <n v="2"/>
    <n v="500100"/>
    <n v="271.245102422272"/>
    <n v="542.490204844544"/>
  </r>
  <r>
    <x v="2"/>
    <s v="ALTA KRAFTLAG SA"/>
    <n v="2018"/>
    <n v="132"/>
    <s v="Trafostasjon"/>
    <s v="Landsbygd"/>
    <n v="0"/>
    <n v="25"/>
    <n v="1"/>
    <n v="500200"/>
    <n v="374.57657001170799"/>
    <n v="46.822071251463498"/>
  </r>
  <r>
    <x v="2"/>
    <s v="ALTA KRAFTLAG SA"/>
    <n v="2018"/>
    <n v="66"/>
    <s v="Trafostasjon"/>
    <s v="Landsbygd"/>
    <n v="100"/>
    <n v="100"/>
    <n v="3"/>
    <n v="500100"/>
    <n v="271.245102422272"/>
    <n v="813.73530726681599"/>
  </r>
  <r>
    <x v="2"/>
    <s v="ALTA KRAFTLAG SA"/>
    <n v="2018"/>
    <n v="132"/>
    <s v="Trafostasjon"/>
    <s v="Landsbygd"/>
    <n v="100"/>
    <n v="100"/>
    <n v="1"/>
    <n v="500200"/>
    <n v="374.57657001170799"/>
    <n v="374.57657001170799"/>
  </r>
  <r>
    <x v="2"/>
    <s v="ALTA KRAFTLAG SA"/>
    <n v="2018"/>
    <n v="132"/>
    <s v="Trafostasjon"/>
    <s v="Sentrum"/>
    <n v="100"/>
    <n v="100"/>
    <n v="1"/>
    <n v="501200"/>
    <n v="430.76305551346502"/>
    <n v="430.76305551346502"/>
  </r>
  <r>
    <x v="3"/>
    <s v="ANDØY ENERGI AS"/>
    <n v="2018"/>
    <n v="66"/>
    <s v="Trafostasjon"/>
    <s v="Tettsted"/>
    <n v="100"/>
    <n v="100"/>
    <n v="2"/>
    <n v="500600"/>
    <n v="287.51980856760798"/>
    <n v="575.03961713521596"/>
  </r>
  <r>
    <x v="3"/>
    <s v="ANDØY ENERGI AS"/>
    <n v="2018"/>
    <n v="132"/>
    <s v="Trafostasjon"/>
    <s v="Tettsted"/>
    <n v="100"/>
    <n v="100"/>
    <n v="1"/>
    <n v="500700"/>
    <n v="397.05116421241098"/>
    <n v="397.05116421241098"/>
  </r>
  <r>
    <x v="4"/>
    <s v="AS EIDEFOSS"/>
    <n v="2018"/>
    <n v="132"/>
    <s v="Koblingsstasjon"/>
    <s v="Landsbygd"/>
    <n v="100"/>
    <n v="100"/>
    <n v="1"/>
    <n v="501600"/>
    <n v="174.37185155717501"/>
    <n v="174.37185155717501"/>
  </r>
  <r>
    <x v="4"/>
    <s v="AS EIDEFOSS"/>
    <n v="2018"/>
    <n v="66"/>
    <s v="Trafostasjon"/>
    <s v="Landsbygd"/>
    <n v="100"/>
    <n v="100"/>
    <n v="4"/>
    <n v="500100"/>
    <n v="271.245102422272"/>
    <n v="1084.980409689088"/>
  </r>
  <r>
    <x v="4"/>
    <s v="AS EIDEFOSS"/>
    <n v="2018"/>
    <n v="132"/>
    <s v="Trafostasjon"/>
    <s v="Landsbygd"/>
    <n v="100"/>
    <n v="100"/>
    <n v="2"/>
    <n v="500200"/>
    <n v="374.57657001170799"/>
    <n v="749.15314002341597"/>
  </r>
  <r>
    <x v="4"/>
    <s v="AS EIDEFOSS"/>
    <n v="2018"/>
    <n v="66"/>
    <s v="Trafostasjon"/>
    <s v="Tettsted"/>
    <n v="100"/>
    <n v="100"/>
    <n v="4"/>
    <n v="500600"/>
    <n v="287.51980856760798"/>
    <n v="1150.0792342704319"/>
  </r>
  <r>
    <x v="5"/>
    <s v="BKK NETT AS"/>
    <n v="2018"/>
    <n v="132"/>
    <s v="Koblingsstasjon"/>
    <s v="Landsbygd"/>
    <n v="100"/>
    <n v="100"/>
    <n v="1"/>
    <n v="501600"/>
    <n v="174.37185155717501"/>
    <n v="174.37185155717501"/>
  </r>
  <r>
    <x v="5"/>
    <s v="BKK NETT AS"/>
    <n v="2018"/>
    <n v="132"/>
    <s v="Trafostasjon"/>
    <s v="Landsbygd"/>
    <n v="0"/>
    <n v="0"/>
    <n v="1"/>
    <n v="500200"/>
    <n v="374.57657001170799"/>
    <n v="0"/>
  </r>
  <r>
    <x v="5"/>
    <s v="BKK NETT AS"/>
    <n v="2018"/>
    <n v="300"/>
    <s v="Trafostasjon"/>
    <s v="Landsbygd"/>
    <n v="0"/>
    <n v="0"/>
    <n v="2"/>
    <n v="500300"/>
    <n v="839.63285508090803"/>
    <n v="0"/>
  </r>
  <r>
    <x v="5"/>
    <s v="BKK NETT AS"/>
    <n v="2018"/>
    <n v="66"/>
    <s v="Trafostasjon"/>
    <s v="Landsbygd"/>
    <n v="100"/>
    <n v="100"/>
    <n v="1"/>
    <n v="500100"/>
    <n v="271.245102422272"/>
    <n v="271.245102422272"/>
  </r>
  <r>
    <x v="5"/>
    <s v="BKK NETT AS"/>
    <n v="2018"/>
    <n v="132"/>
    <s v="Trafostasjon"/>
    <s v="Landsbygd"/>
    <n v="100"/>
    <n v="100"/>
    <n v="15"/>
    <n v="500200"/>
    <n v="374.57657001170799"/>
    <n v="5618.6485501756197"/>
  </r>
  <r>
    <x v="5"/>
    <s v="BKK NETT AS"/>
    <n v="2018"/>
    <n v="66"/>
    <s v="Trafostasjon"/>
    <s v="Sentrum"/>
    <n v="100"/>
    <n v="100"/>
    <n v="1"/>
    <n v="501100"/>
    <n v="311.93186778561198"/>
    <n v="311.93186778561198"/>
  </r>
  <r>
    <x v="5"/>
    <s v="BKK NETT AS"/>
    <n v="2018"/>
    <n v="132"/>
    <s v="Trafostasjon"/>
    <s v="Sentrum"/>
    <n v="100"/>
    <n v="100"/>
    <n v="2"/>
    <n v="501200"/>
    <n v="430.76305551346502"/>
    <n v="861.52611102693004"/>
  </r>
  <r>
    <x v="5"/>
    <s v="BKK NETT AS"/>
    <n v="2018"/>
    <n v="132"/>
    <s v="Trafostasjon"/>
    <s v="Tettsted"/>
    <n v="0"/>
    <n v="0"/>
    <n v="1"/>
    <n v="500700"/>
    <n v="397.05116421241098"/>
    <n v="0"/>
  </r>
  <r>
    <x v="5"/>
    <s v="BKK NETT AS"/>
    <n v="2018"/>
    <n v="300"/>
    <s v="Trafostasjon"/>
    <s v="Tettsted"/>
    <n v="0"/>
    <n v="50"/>
    <n v="1"/>
    <n v="500800"/>
    <n v="890.01082638576304"/>
    <n v="222.50270659644076"/>
  </r>
  <r>
    <x v="5"/>
    <s v="BKK NETT AS"/>
    <n v="2018"/>
    <n v="66"/>
    <s v="Trafostasjon"/>
    <s v="Tettsted"/>
    <n v="100"/>
    <n v="100"/>
    <n v="4"/>
    <n v="500600"/>
    <n v="287.51980856760798"/>
    <n v="1150.0792342704319"/>
  </r>
  <r>
    <x v="5"/>
    <s v="BKK NETT AS"/>
    <n v="2018"/>
    <n v="132"/>
    <s v="Trafostasjon"/>
    <s v="Tettsted"/>
    <n v="100"/>
    <n v="100"/>
    <n v="17"/>
    <n v="500700"/>
    <n v="397.05116421241098"/>
    <n v="6749.8697916109868"/>
  </r>
  <r>
    <x v="6"/>
    <s v="Dalane Nett AS"/>
    <n v="2018"/>
    <n v="66"/>
    <s v="Koblingsstasjon"/>
    <s v="Landsbygd"/>
    <n v="100"/>
    <n v="100"/>
    <n v="2"/>
    <n v="501500"/>
    <n v="135.622551211136"/>
    <n v="271.245102422272"/>
  </r>
  <r>
    <x v="6"/>
    <s v="Dalane Nett AS"/>
    <n v="2018"/>
    <n v="66"/>
    <s v="Trafostasjon"/>
    <s v="Landsbygd"/>
    <n v="100"/>
    <n v="100"/>
    <n v="4"/>
    <n v="500100"/>
    <n v="271.245102422272"/>
    <n v="1084.980409689088"/>
  </r>
  <r>
    <x v="6"/>
    <s v="Dalane Nett AS"/>
    <n v="2018"/>
    <n v="66"/>
    <s v="Trafostasjon"/>
    <s v="Tettsted"/>
    <n v="100"/>
    <n v="100"/>
    <n v="4"/>
    <n v="500600"/>
    <n v="287.51980856760798"/>
    <n v="1150.0792342704319"/>
  </r>
  <r>
    <x v="7"/>
    <s v="DRANGEDAL EVERK KF"/>
    <n v="2018"/>
    <n v="66"/>
    <s v="Trafostasjon"/>
    <s v="Landsbygd"/>
    <n v="100"/>
    <n v="100"/>
    <n v="1"/>
    <n v="500100"/>
    <n v="271.245102422272"/>
    <n v="271.245102422272"/>
  </r>
  <r>
    <x v="7"/>
    <s v="DRANGEDAL EVERK KF"/>
    <n v="2018"/>
    <n v="132"/>
    <s v="Trafostasjon"/>
    <s v="Tettsted"/>
    <n v="100"/>
    <n v="100"/>
    <n v="1"/>
    <n v="500700"/>
    <n v="397.05116421241098"/>
    <n v="397.05116421241098"/>
  </r>
  <r>
    <x v="8"/>
    <s v="E-CO ENERGI AS"/>
    <n v="2018"/>
    <n v="300"/>
    <s v="Trafostasjon"/>
    <s v="Landsbygd"/>
    <n v="45"/>
    <n v="45"/>
    <n v="1"/>
    <n v="500300"/>
    <n v="839.63285508090803"/>
    <n v="377.83478478640865"/>
  </r>
  <r>
    <x v="8"/>
    <s v="E-CO ENERGI AS"/>
    <n v="2018"/>
    <n v="300"/>
    <s v="Trafostasjon"/>
    <s v="Landsbygd"/>
    <n v="47"/>
    <n v="47.29"/>
    <n v="1"/>
    <n v="500300"/>
    <n v="839.63285508090803"/>
    <n v="395.84490952789406"/>
  </r>
  <r>
    <x v="9"/>
    <s v="EIDSIVA NETT AS"/>
    <n v="2018"/>
    <n v="66"/>
    <s v="Koblingsstasjon"/>
    <s v="Landsbygd"/>
    <n v="100"/>
    <n v="100"/>
    <n v="2"/>
    <n v="501500"/>
    <n v="135.622551211136"/>
    <n v="271.245102422272"/>
  </r>
  <r>
    <x v="9"/>
    <s v="EIDSIVA NETT AS"/>
    <n v="2018"/>
    <n v="132"/>
    <s v="Koblingsstasjon"/>
    <s v="Landsbygd"/>
    <n v="100"/>
    <n v="100"/>
    <n v="1"/>
    <n v="501600"/>
    <n v="174.37185155717501"/>
    <n v="174.37185155717501"/>
  </r>
  <r>
    <x v="9"/>
    <s v="EIDSIVA NETT AS"/>
    <n v="2018"/>
    <n v="132"/>
    <s v="Trafostasjon"/>
    <s v="Landsbygd"/>
    <n v="50"/>
    <n v="50"/>
    <n v="1"/>
    <n v="500200"/>
    <n v="374.57657001170799"/>
    <n v="187.28828500585399"/>
  </r>
  <r>
    <x v="9"/>
    <s v="EIDSIVA NETT AS"/>
    <n v="2018"/>
    <n v="66"/>
    <s v="Trafostasjon"/>
    <s v="Landsbygd"/>
    <n v="100"/>
    <n v="100"/>
    <n v="23"/>
    <n v="500100"/>
    <n v="271.245102422272"/>
    <n v="6238.6373557122561"/>
  </r>
  <r>
    <x v="9"/>
    <s v="EIDSIVA NETT AS"/>
    <n v="2018"/>
    <n v="132"/>
    <s v="Trafostasjon"/>
    <s v="Landsbygd"/>
    <n v="100"/>
    <n v="100"/>
    <n v="21"/>
    <n v="500200"/>
    <n v="374.57657001170799"/>
    <n v="7866.1079702458674"/>
  </r>
  <r>
    <x v="9"/>
    <s v="EIDSIVA NETT AS"/>
    <n v="2018"/>
    <n v="300"/>
    <s v="Trafostasjon"/>
    <s v="Landsbygd"/>
    <n v="100"/>
    <n v="100"/>
    <n v="1"/>
    <n v="500300"/>
    <n v="839.63285508090803"/>
    <n v="839.63285508090803"/>
  </r>
  <r>
    <x v="9"/>
    <s v="EIDSIVA NETT AS"/>
    <n v="2018"/>
    <n v="66"/>
    <s v="Trafostasjon"/>
    <s v="Sentrum"/>
    <n v="100"/>
    <n v="100"/>
    <n v="2"/>
    <n v="501100"/>
    <n v="311.93186778561198"/>
    <n v="623.86373557122397"/>
  </r>
  <r>
    <x v="9"/>
    <s v="EIDSIVA NETT AS"/>
    <n v="2018"/>
    <n v="66"/>
    <s v="Trafostasjon"/>
    <s v="Tettsted"/>
    <n v="100"/>
    <n v="100"/>
    <n v="20"/>
    <n v="500600"/>
    <n v="287.51980856760798"/>
    <n v="5750.3961713521594"/>
  </r>
  <r>
    <x v="9"/>
    <s v="EIDSIVA NETT AS"/>
    <n v="2018"/>
    <n v="132"/>
    <s v="Trafostasjon"/>
    <s v="Tettsted"/>
    <n v="100"/>
    <n v="100"/>
    <n v="11"/>
    <n v="500700"/>
    <n v="397.05116421241098"/>
    <n v="4367.5628063365211"/>
  </r>
  <r>
    <x v="10"/>
    <s v="ELVIA AS"/>
    <n v="2018"/>
    <n v="66"/>
    <s v="Koblingsstasjon"/>
    <s v="Landsbygd"/>
    <n v="100"/>
    <n v="100"/>
    <n v="3"/>
    <n v="501500"/>
    <n v="135.622551211136"/>
    <n v="406.867653633408"/>
  </r>
  <r>
    <x v="10"/>
    <s v="ELVIA AS"/>
    <n v="2018"/>
    <n v="66"/>
    <s v="Koblingsstasjon"/>
    <s v="Tettsted"/>
    <n v="100"/>
    <n v="100"/>
    <n v="3"/>
    <n v="501900"/>
    <n v="143.75990428380399"/>
    <n v="431.279712851412"/>
  </r>
  <r>
    <x v="10"/>
    <s v="ELVIA AS"/>
    <n v="2018"/>
    <n v="66"/>
    <s v="Trafostasjon"/>
    <s v="Landsbygd"/>
    <n v="0"/>
    <n v="0"/>
    <n v="3"/>
    <n v="500100"/>
    <n v="271.245102422272"/>
    <n v="0"/>
  </r>
  <r>
    <x v="10"/>
    <s v="ELVIA AS"/>
    <n v="2018"/>
    <n v="132"/>
    <s v="Trafostasjon"/>
    <s v="Landsbygd"/>
    <n v="0"/>
    <n v="0"/>
    <n v="1"/>
    <n v="500200"/>
    <n v="374.57657001170799"/>
    <n v="0"/>
  </r>
  <r>
    <x v="10"/>
    <s v="ELVIA AS"/>
    <n v="2018"/>
    <n v="66"/>
    <s v="Trafostasjon"/>
    <s v="Landsbygd"/>
    <n v="30"/>
    <n v="30"/>
    <n v="1"/>
    <n v="500100"/>
    <n v="271.245102422272"/>
    <n v="81.373530726681594"/>
  </r>
  <r>
    <x v="10"/>
    <s v="ELVIA AS"/>
    <n v="2018"/>
    <n v="66"/>
    <s v="Trafostasjon"/>
    <s v="Landsbygd"/>
    <n v="70"/>
    <n v="70"/>
    <n v="1"/>
    <n v="500100"/>
    <n v="271.245102422272"/>
    <n v="189.87157169559038"/>
  </r>
  <r>
    <x v="10"/>
    <s v="ELVIA AS"/>
    <n v="2018"/>
    <n v="66"/>
    <s v="Trafostasjon"/>
    <s v="Landsbygd"/>
    <n v="70"/>
    <n v="100"/>
    <n v="1"/>
    <n v="500100"/>
    <n v="271.245102422272"/>
    <n v="230.55833705893119"/>
  </r>
  <r>
    <x v="10"/>
    <s v="ELVIA AS"/>
    <n v="2018"/>
    <n v="66"/>
    <s v="Trafostasjon"/>
    <s v="Landsbygd"/>
    <n v="100"/>
    <n v="70"/>
    <n v="1"/>
    <n v="500100"/>
    <n v="271.245102422272"/>
    <n v="230.55833705893119"/>
  </r>
  <r>
    <x v="10"/>
    <s v="ELVIA AS"/>
    <n v="2018"/>
    <n v="66"/>
    <s v="Trafostasjon"/>
    <s v="Landsbygd"/>
    <n v="100"/>
    <n v="100"/>
    <n v="18"/>
    <n v="500100"/>
    <n v="271.245102422272"/>
    <n v="4882.4118436008957"/>
  </r>
  <r>
    <x v="10"/>
    <s v="ELVIA AS"/>
    <n v="2018"/>
    <n v="132"/>
    <s v="Trafostasjon"/>
    <s v="Landsbygd"/>
    <n v="100"/>
    <n v="100"/>
    <n v="3"/>
    <n v="500200"/>
    <n v="374.57657001170799"/>
    <n v="1123.7297100351238"/>
  </r>
  <r>
    <x v="10"/>
    <s v="ELVIA AS"/>
    <n v="2018"/>
    <n v="66"/>
    <s v="Trafostasjon"/>
    <s v="Sentrum"/>
    <n v="50"/>
    <n v="50"/>
    <n v="1"/>
    <n v="501100"/>
    <n v="311.93186778561198"/>
    <n v="155.96593389280599"/>
  </r>
  <r>
    <x v="10"/>
    <s v="ELVIA AS"/>
    <n v="2018"/>
    <n v="66"/>
    <s v="Trafostasjon"/>
    <s v="Sentrum"/>
    <n v="100"/>
    <n v="100"/>
    <n v="9"/>
    <n v="501100"/>
    <n v="311.93186778561198"/>
    <n v="2807.3868100705076"/>
  </r>
  <r>
    <x v="10"/>
    <s v="ELVIA AS"/>
    <n v="2018"/>
    <n v="132"/>
    <s v="Trafostasjon"/>
    <s v="Sentrum"/>
    <n v="100"/>
    <n v="100"/>
    <n v="10"/>
    <n v="501200"/>
    <n v="430.76305551346502"/>
    <n v="4307.6305551346504"/>
  </r>
  <r>
    <x v="10"/>
    <s v="ELVIA AS"/>
    <n v="2018"/>
    <n v="66"/>
    <s v="Trafostasjon"/>
    <s v="Tettsted"/>
    <n v="0"/>
    <n v="0"/>
    <n v="2"/>
    <n v="500600"/>
    <n v="287.51980856760798"/>
    <n v="0"/>
  </r>
  <r>
    <x v="10"/>
    <s v="ELVIA AS"/>
    <n v="2018"/>
    <n v="66"/>
    <s v="Trafostasjon"/>
    <s v="Tettsted"/>
    <n v="0"/>
    <n v="50"/>
    <n v="1"/>
    <n v="500600"/>
    <n v="287.51980856760798"/>
    <n v="71.879952141901995"/>
  </r>
  <r>
    <x v="10"/>
    <s v="ELVIA AS"/>
    <n v="2018"/>
    <n v="66"/>
    <s v="Trafostasjon"/>
    <s v="Tettsted"/>
    <n v="10"/>
    <n v="10"/>
    <n v="3"/>
    <n v="500600"/>
    <n v="287.51980856760798"/>
    <n v="86.2559425702824"/>
  </r>
  <r>
    <x v="10"/>
    <s v="ELVIA AS"/>
    <n v="2018"/>
    <n v="66"/>
    <s v="Trafostasjon"/>
    <s v="Tettsted"/>
    <n v="10"/>
    <n v="50"/>
    <n v="1"/>
    <n v="500600"/>
    <n v="287.51980856760798"/>
    <n v="86.255942570282386"/>
  </r>
  <r>
    <x v="10"/>
    <s v="ELVIA AS"/>
    <n v="2018"/>
    <n v="66"/>
    <s v="Trafostasjon"/>
    <s v="Tettsted"/>
    <n v="20"/>
    <n v="10"/>
    <n v="1"/>
    <n v="500600"/>
    <n v="287.51980856760798"/>
    <n v="43.1279712851412"/>
  </r>
  <r>
    <x v="10"/>
    <s v="ELVIA AS"/>
    <n v="2018"/>
    <n v="66"/>
    <s v="Trafostasjon"/>
    <s v="Tettsted"/>
    <n v="30"/>
    <n v="50"/>
    <n v="1"/>
    <n v="500600"/>
    <n v="287.51980856760798"/>
    <n v="115.0079234270432"/>
  </r>
  <r>
    <x v="10"/>
    <s v="ELVIA AS"/>
    <n v="2018"/>
    <n v="66"/>
    <s v="Trafostasjon"/>
    <s v="Tettsted"/>
    <n v="50"/>
    <n v="50"/>
    <n v="2"/>
    <n v="500600"/>
    <n v="287.51980856760798"/>
    <n v="287.51980856760798"/>
  </r>
  <r>
    <x v="10"/>
    <s v="ELVIA AS"/>
    <n v="2018"/>
    <n v="66"/>
    <s v="Trafostasjon"/>
    <s v="Tettsted"/>
    <n v="70"/>
    <n v="50"/>
    <n v="1"/>
    <n v="500600"/>
    <n v="287.51980856760798"/>
    <n v="172.51188514056477"/>
  </r>
  <r>
    <x v="10"/>
    <s v="ELVIA AS"/>
    <n v="2018"/>
    <n v="66"/>
    <s v="Trafostasjon"/>
    <s v="Tettsted"/>
    <n v="70"/>
    <n v="70"/>
    <n v="1"/>
    <n v="500600"/>
    <n v="287.51980856760798"/>
    <n v="201.26386599732558"/>
  </r>
  <r>
    <x v="10"/>
    <s v="ELVIA AS"/>
    <n v="2018"/>
    <n v="132"/>
    <s v="Trafostasjon"/>
    <s v="Tettsted"/>
    <n v="100"/>
    <n v="70"/>
    <n v="1"/>
    <n v="500700"/>
    <n v="397.05116421241098"/>
    <n v="337.49348958054935"/>
  </r>
  <r>
    <x v="10"/>
    <s v="ELVIA AS"/>
    <n v="2018"/>
    <n v="66"/>
    <s v="Trafostasjon"/>
    <s v="Tettsted"/>
    <n v="100"/>
    <n v="100"/>
    <n v="103"/>
    <n v="500600"/>
    <n v="287.51980856760798"/>
    <n v="29614.540282463622"/>
  </r>
  <r>
    <x v="10"/>
    <s v="ELVIA AS"/>
    <n v="2018"/>
    <n v="132"/>
    <s v="Trafostasjon"/>
    <s v="Tettsted"/>
    <n v="100"/>
    <n v="100"/>
    <n v="13"/>
    <n v="500700"/>
    <n v="397.05116421241098"/>
    <n v="5161.6651347613424"/>
  </r>
  <r>
    <x v="11"/>
    <s v="ETNE ELEKTRISITETSLAG SA"/>
    <n v="2018"/>
    <n v="66"/>
    <s v="Trafostasjon"/>
    <s v="Landsbygd"/>
    <n v="100"/>
    <n v="100"/>
    <n v="1"/>
    <n v="500100"/>
    <n v="271.245102422272"/>
    <n v="271.245102422272"/>
  </r>
  <r>
    <x v="12"/>
    <s v="GLITRE ENERGI NETT AS"/>
    <n v="2018"/>
    <n v="132"/>
    <s v="Koblingsstasjon"/>
    <s v="Landsbygd"/>
    <n v="100"/>
    <n v="100"/>
    <n v="1"/>
    <n v="501600"/>
    <n v="174.37185155717501"/>
    <n v="174.37185155717501"/>
  </r>
  <r>
    <x v="12"/>
    <s v="GLITRE ENERGI NETT AS"/>
    <n v="2018"/>
    <n v="132"/>
    <s v="Trafostasjon"/>
    <s v="Landsbygd"/>
    <n v="0"/>
    <n v="0"/>
    <n v="1"/>
    <n v="500200"/>
    <n v="374.57657001170799"/>
    <n v="0"/>
  </r>
  <r>
    <x v="12"/>
    <s v="GLITRE ENERGI NETT AS"/>
    <n v="2018"/>
    <n v="66"/>
    <s v="Trafostasjon"/>
    <s v="Landsbygd"/>
    <n v="100"/>
    <n v="100"/>
    <n v="3"/>
    <n v="500100"/>
    <n v="271.245102422272"/>
    <n v="813.73530726681599"/>
  </r>
  <r>
    <x v="12"/>
    <s v="GLITRE ENERGI NETT AS"/>
    <n v="2018"/>
    <n v="132"/>
    <s v="Trafostasjon"/>
    <s v="Landsbygd"/>
    <n v="100"/>
    <n v="100"/>
    <n v="14"/>
    <n v="500200"/>
    <n v="374.57657001170799"/>
    <n v="5244.0719801639116"/>
  </r>
  <r>
    <x v="12"/>
    <s v="GLITRE ENERGI NETT AS"/>
    <n v="2018"/>
    <n v="66"/>
    <s v="Trafostasjon"/>
    <s v="Sentrum"/>
    <n v="100"/>
    <n v="100"/>
    <n v="10"/>
    <n v="501100"/>
    <n v="311.93186778561198"/>
    <n v="3119.3186778561198"/>
  </r>
  <r>
    <x v="12"/>
    <s v="GLITRE ENERGI NETT AS"/>
    <n v="2018"/>
    <n v="24"/>
    <s v="Trafostasjon"/>
    <s v="Tettsted"/>
    <n v="100"/>
    <n v="100"/>
    <n v="1"/>
    <n v="500500"/>
    <n v="143.75990428380399"/>
    <n v="143.75990428380399"/>
  </r>
  <r>
    <x v="12"/>
    <s v="GLITRE ENERGI NETT AS"/>
    <n v="2018"/>
    <n v="66"/>
    <s v="Trafostasjon"/>
    <s v="Tettsted"/>
    <n v="100"/>
    <n v="100"/>
    <n v="9"/>
    <n v="500600"/>
    <n v="287.51980856760798"/>
    <n v="2587.6782771084718"/>
  </r>
  <r>
    <x v="12"/>
    <s v="GLITRE ENERGI NETT AS"/>
    <n v="2018"/>
    <n v="132"/>
    <s v="Trafostasjon"/>
    <s v="Tettsted"/>
    <n v="100"/>
    <n v="100"/>
    <n v="14"/>
    <n v="500700"/>
    <n v="397.05116421241098"/>
    <n v="5558.7162989737535"/>
  </r>
  <r>
    <x v="13"/>
    <s v="GUDBRANDSDAL ENERGI NETT AS"/>
    <n v="2018"/>
    <n v="66"/>
    <s v="Koblingsstasjon"/>
    <s v="Landsbygd"/>
    <n v="0"/>
    <n v="0"/>
    <n v="2"/>
    <n v="501500"/>
    <n v="135.622551211136"/>
    <n v="0"/>
  </r>
  <r>
    <x v="13"/>
    <s v="GUDBRANDSDAL ENERGI NETT AS"/>
    <n v="2018"/>
    <n v="66"/>
    <s v="Trafostasjon"/>
    <s v="Landsbygd"/>
    <n v="100"/>
    <n v="100"/>
    <n v="6"/>
    <n v="500100"/>
    <n v="271.245102422272"/>
    <n v="1627.470614533632"/>
  </r>
  <r>
    <x v="14"/>
    <s v="HALLINGDAL KRAFTNETT AS"/>
    <n v="2018"/>
    <n v="66"/>
    <s v="Trafostasjon"/>
    <s v="Landsbygd"/>
    <n v="100"/>
    <n v="100"/>
    <n v="2"/>
    <n v="500100"/>
    <n v="271.245102422272"/>
    <n v="542.490204844544"/>
  </r>
  <r>
    <x v="14"/>
    <s v="HALLINGDAL KRAFTNETT AS"/>
    <n v="2018"/>
    <n v="66"/>
    <s v="Trafostasjon"/>
    <s v="Tettsted"/>
    <n v="100"/>
    <n v="100"/>
    <n v="5"/>
    <n v="500600"/>
    <n v="287.51980856760798"/>
    <n v="1437.5990428380398"/>
  </r>
  <r>
    <x v="15"/>
    <s v="HAMMERFEST ENERGI NETT AS"/>
    <n v="2018"/>
    <n v="66"/>
    <s v="Trafostasjon"/>
    <s v="Landsbygd"/>
    <n v="100"/>
    <n v="100"/>
    <n v="2"/>
    <n v="500100"/>
    <n v="271.245102422272"/>
    <n v="542.490204844544"/>
  </r>
  <r>
    <x v="15"/>
    <s v="HAMMERFEST ENERGI NETT AS"/>
    <n v="2018"/>
    <n v="132"/>
    <s v="Trafostasjon"/>
    <s v="Landsbygd"/>
    <n v="100"/>
    <n v="100"/>
    <n v="3"/>
    <n v="500200"/>
    <n v="374.57657001170799"/>
    <n v="1123.7297100351238"/>
  </r>
  <r>
    <x v="15"/>
    <s v="HAMMERFEST ENERGI NETT AS"/>
    <n v="2018"/>
    <n v="132"/>
    <s v="Trafostasjon"/>
    <s v="Tettsted"/>
    <n v="100"/>
    <n v="100"/>
    <n v="1"/>
    <n v="500700"/>
    <n v="397.05116421241098"/>
    <n v="397.05116421241098"/>
  </r>
  <r>
    <x v="16"/>
    <s v="HARDANGER ENERGI NETT AS"/>
    <n v="2018"/>
    <n v="132"/>
    <s v="Trafostasjon"/>
    <s v="Landsbygd"/>
    <n v="50"/>
    <n v="50"/>
    <n v="1"/>
    <n v="500200"/>
    <n v="374.57657001170799"/>
    <n v="187.28828500585399"/>
  </r>
  <r>
    <x v="16"/>
    <s v="HARDANGER ENERGI NETT AS"/>
    <n v="2018"/>
    <n v="66"/>
    <s v="Trafostasjon"/>
    <s v="Landsbygd"/>
    <n v="100"/>
    <n v="100"/>
    <n v="1"/>
    <n v="500100"/>
    <n v="271.245102422272"/>
    <n v="271.245102422272"/>
  </r>
  <r>
    <x v="16"/>
    <s v="HARDANGER ENERGI NETT AS"/>
    <n v="2018"/>
    <n v="66"/>
    <s v="Trafostasjon"/>
    <s v="Tettsted"/>
    <n v="100"/>
    <n v="100"/>
    <n v="1"/>
    <n v="500600"/>
    <n v="287.51980856760798"/>
    <n v="287.51980856760798"/>
  </r>
  <r>
    <x v="17"/>
    <s v="HAUGALAND KRAFT NETT AS"/>
    <n v="2018"/>
    <n v="300"/>
    <s v="Koblingsstasjon"/>
    <s v="Landsbygd"/>
    <n v="100"/>
    <n v="100"/>
    <n v="1"/>
    <n v="501700"/>
    <n v="390.86357046869898"/>
    <n v="390.86357046869898"/>
  </r>
  <r>
    <x v="17"/>
    <s v="HAUGALAND KRAFT NETT AS"/>
    <n v="2018"/>
    <n v="66"/>
    <s v="Trafostasjon"/>
    <s v="Landsbygd"/>
    <n v="0"/>
    <n v="0"/>
    <n v="1"/>
    <n v="500100"/>
    <n v="271.245102422272"/>
    <n v="0"/>
  </r>
  <r>
    <x v="17"/>
    <s v="HAUGALAND KRAFT NETT AS"/>
    <n v="2018"/>
    <n v="66"/>
    <s v="Trafostasjon"/>
    <s v="Landsbygd"/>
    <n v="100"/>
    <n v="100"/>
    <n v="21"/>
    <n v="500100"/>
    <n v="271.245102422272"/>
    <n v="5696.1471508677123"/>
  </r>
  <r>
    <x v="17"/>
    <s v="HAUGALAND KRAFT NETT AS"/>
    <n v="2018"/>
    <n v="300"/>
    <s v="Trafostasjon"/>
    <s v="Landsbygd"/>
    <n v="100"/>
    <n v="100"/>
    <n v="1"/>
    <n v="500300"/>
    <n v="839.63285508090803"/>
    <n v="839.63285508090803"/>
  </r>
  <r>
    <x v="17"/>
    <s v="HAUGALAND KRAFT NETT AS"/>
    <n v="2018"/>
    <n v="66"/>
    <s v="Trafostasjon"/>
    <s v="Tettsted"/>
    <n v="50"/>
    <n v="50"/>
    <n v="1"/>
    <n v="500600"/>
    <n v="287.51980856760798"/>
    <n v="143.75990428380399"/>
  </r>
  <r>
    <x v="17"/>
    <s v="HAUGALAND KRAFT NETT AS"/>
    <n v="2018"/>
    <n v="66"/>
    <s v="Trafostasjon"/>
    <s v="Tettsted"/>
    <n v="100"/>
    <n v="100"/>
    <n v="13"/>
    <n v="500600"/>
    <n v="287.51980856760798"/>
    <n v="3737.7575113789039"/>
  </r>
  <r>
    <x v="18"/>
    <s v="HELGELAND KRAFT NETT AS"/>
    <n v="2018"/>
    <n v="66"/>
    <s v="Koblingsstasjon"/>
    <s v="Landsbygd"/>
    <n v="100"/>
    <n v="100"/>
    <n v="1"/>
    <n v="501500"/>
    <n v="135.622551211136"/>
    <n v="135.622551211136"/>
  </r>
  <r>
    <x v="18"/>
    <s v="HELGELAND KRAFT NETT AS"/>
    <n v="2018"/>
    <n v="132"/>
    <s v="Koblingsstasjon"/>
    <s v="Landsbygd"/>
    <n v="100"/>
    <n v="100"/>
    <n v="2"/>
    <n v="501600"/>
    <n v="174.37185155717501"/>
    <n v="348.74370311435001"/>
  </r>
  <r>
    <x v="18"/>
    <s v="HELGELAND KRAFT NETT AS"/>
    <n v="2018"/>
    <n v="132"/>
    <s v="Koblingsstasjon"/>
    <s v="Tettsted"/>
    <n v="100"/>
    <n v="100"/>
    <n v="1"/>
    <n v="502000"/>
    <n v="184.83416265060501"/>
    <n v="184.83416265060501"/>
  </r>
  <r>
    <x v="18"/>
    <s v="HELGELAND KRAFT NETT AS"/>
    <n v="2018"/>
    <n v="66"/>
    <s v="Trafostasjon"/>
    <s v="Landsbygd"/>
    <n v="100"/>
    <n v="100"/>
    <n v="4"/>
    <n v="500100"/>
    <n v="271.245102422272"/>
    <n v="1084.980409689088"/>
  </r>
  <r>
    <x v="18"/>
    <s v="HELGELAND KRAFT NETT AS"/>
    <n v="2018"/>
    <n v="132"/>
    <s v="Trafostasjon"/>
    <s v="Landsbygd"/>
    <n v="100"/>
    <n v="100"/>
    <n v="9"/>
    <n v="500200"/>
    <n v="374.57657001170799"/>
    <n v="3371.189130105372"/>
  </r>
  <r>
    <x v="18"/>
    <s v="HELGELAND KRAFT NETT AS"/>
    <n v="2018"/>
    <n v="132"/>
    <s v="Trafostasjon"/>
    <s v="Tettsted"/>
    <n v="100"/>
    <n v="100"/>
    <n v="3"/>
    <n v="500700"/>
    <n v="397.05116421241098"/>
    <n v="1191.1534926372328"/>
  </r>
  <r>
    <x v="19"/>
    <s v="HEMSEDAL ENERGI KF"/>
    <n v="2018"/>
    <n v="66"/>
    <s v="Trafostasjon"/>
    <s v="Landsbygd"/>
    <n v="100"/>
    <n v="100"/>
    <n v="3"/>
    <n v="500100"/>
    <n v="271.245102422272"/>
    <n v="813.73530726681599"/>
  </r>
  <r>
    <x v="20"/>
    <s v="HERØYA NETT AS"/>
    <n v="2018"/>
    <n v="132"/>
    <s v="Trafostasjon"/>
    <s v="Landsbygd"/>
    <n v="100"/>
    <n v="100"/>
    <n v="2"/>
    <n v="500200"/>
    <n v="374.57657001170799"/>
    <n v="749.15314002341597"/>
  </r>
  <r>
    <x v="20"/>
    <s v="HERØYA NETT AS"/>
    <n v="2018"/>
    <n v="300"/>
    <s v="Trafostasjon"/>
    <s v="Landsbygd"/>
    <n v="100"/>
    <n v="100"/>
    <n v="1"/>
    <n v="500300"/>
    <n v="839.63285508090803"/>
    <n v="839.63285508090803"/>
  </r>
  <r>
    <x v="21"/>
    <s v="HÅLOGALAND KRAFT NETT AS"/>
    <n v="2018"/>
    <n v="66"/>
    <s v="Koblingsstasjon"/>
    <s v="Landsbygd"/>
    <n v="100"/>
    <n v="100"/>
    <n v="5"/>
    <n v="501500"/>
    <n v="135.622551211136"/>
    <n v="678.11275605567994"/>
  </r>
  <r>
    <x v="21"/>
    <s v="HÅLOGALAND KRAFT NETT AS"/>
    <n v="2018"/>
    <n v="132"/>
    <s v="Koblingsstasjon"/>
    <s v="Landsbygd"/>
    <n v="100"/>
    <n v="100"/>
    <n v="2"/>
    <n v="501600"/>
    <n v="174.37185155717501"/>
    <n v="348.74370311435001"/>
  </r>
  <r>
    <x v="21"/>
    <s v="HÅLOGALAND KRAFT NETT AS"/>
    <n v="2018"/>
    <n v="66"/>
    <s v="Trafostasjon"/>
    <s v="Landsbygd"/>
    <n v="100"/>
    <n v="100"/>
    <n v="7"/>
    <n v="500100"/>
    <n v="271.245102422272"/>
    <n v="1898.7157169559041"/>
  </r>
  <r>
    <x v="21"/>
    <s v="HÅLOGALAND KRAFT NETT AS"/>
    <n v="2018"/>
    <n v="132"/>
    <s v="Trafostasjon"/>
    <s v="Landsbygd"/>
    <n v="100"/>
    <n v="100"/>
    <n v="3"/>
    <n v="500200"/>
    <n v="374.57657001170799"/>
    <n v="1123.7297100351238"/>
  </r>
  <r>
    <x v="21"/>
    <s v="HÅLOGALAND KRAFT NETT AS"/>
    <n v="2018"/>
    <n v="66"/>
    <s v="Trafostasjon"/>
    <s v="Tettsted"/>
    <n v="100"/>
    <n v="100"/>
    <n v="1"/>
    <n v="500600"/>
    <n v="287.51980856760798"/>
    <n v="287.51980856760798"/>
  </r>
  <r>
    <x v="21"/>
    <s v="HÅLOGALAND KRAFT NETT AS"/>
    <n v="2018"/>
    <n v="132"/>
    <s v="Trafostasjon"/>
    <s v="Tettsted"/>
    <n v="100"/>
    <n v="100"/>
    <n v="2"/>
    <n v="500700"/>
    <n v="397.05116421241098"/>
    <n v="794.10232842482196"/>
  </r>
  <r>
    <x v="22"/>
    <s v="ISTAD NETT AS"/>
    <n v="2018"/>
    <n v="132"/>
    <s v="Trafostasjon"/>
    <s v="Landsbygd"/>
    <n v="100"/>
    <n v="100"/>
    <n v="3"/>
    <n v="500200"/>
    <n v="374.57657001170799"/>
    <n v="1123.7297100351238"/>
  </r>
  <r>
    <x v="22"/>
    <s v="ISTAD NETT AS"/>
    <n v="2018"/>
    <n v="132"/>
    <s v="Trafostasjon"/>
    <s v="Tettsted"/>
    <n v="100"/>
    <n v="100"/>
    <n v="3"/>
    <n v="500700"/>
    <n v="397.05116421241098"/>
    <n v="1191.1534926372328"/>
  </r>
  <r>
    <x v="23"/>
    <s v="JÆREN EVERK KOMMUNALT FORETAK I HÅ"/>
    <n v="2018"/>
    <n v="66"/>
    <s v="Trafostasjon"/>
    <s v="Landsbygd"/>
    <n v="100"/>
    <n v="100"/>
    <n v="3"/>
    <n v="500100"/>
    <n v="271.245102422272"/>
    <n v="813.73530726681599"/>
  </r>
  <r>
    <x v="23"/>
    <s v="JÆREN EVERK KOMMUNALT FORETAK I HÅ"/>
    <n v="2018"/>
    <n v="66"/>
    <s v="Trafostasjon"/>
    <s v="Tettsted"/>
    <n v="100"/>
    <n v="100"/>
    <n v="1"/>
    <n v="500600"/>
    <n v="287.51980856760798"/>
    <n v="287.51980856760798"/>
  </r>
  <r>
    <x v="24"/>
    <s v="KRAGERØ ENERGI AS"/>
    <n v="2018"/>
    <n v="66"/>
    <s v="Trafostasjon"/>
    <s v="Landsbygd"/>
    <n v="50"/>
    <n v="50"/>
    <n v="1"/>
    <n v="500100"/>
    <n v="271.245102422272"/>
    <n v="135.622551211136"/>
  </r>
  <r>
    <x v="24"/>
    <s v="KRAGERØ ENERGI AS"/>
    <n v="2018"/>
    <n v="132"/>
    <s v="Trafostasjon"/>
    <s v="Landsbygd"/>
    <n v="100"/>
    <n v="100"/>
    <n v="1"/>
    <n v="500200"/>
    <n v="374.57657001170799"/>
    <n v="374.57657001170799"/>
  </r>
  <r>
    <x v="24"/>
    <s v="KRAGERØ ENERGI AS"/>
    <n v="2018"/>
    <n v="132"/>
    <s v="Trafostasjon"/>
    <s v="Tettsted"/>
    <n v="100"/>
    <n v="100"/>
    <n v="1"/>
    <n v="500700"/>
    <n v="397.05116421241098"/>
    <n v="397.05116421241098"/>
  </r>
  <r>
    <x v="25"/>
    <s v="LOFOTKRAFT AS"/>
    <n v="2018"/>
    <n v="132"/>
    <s v="Trafostasjon"/>
    <s v="Landsbygd"/>
    <n v="50"/>
    <n v="100"/>
    <n v="1"/>
    <n v="500200"/>
    <n v="374.57657001170799"/>
    <n v="280.93242750878096"/>
  </r>
  <r>
    <x v="25"/>
    <s v="LOFOTKRAFT AS"/>
    <n v="2018"/>
    <n v="66"/>
    <s v="Trafostasjon"/>
    <s v="Landsbygd"/>
    <n v="100"/>
    <n v="100"/>
    <n v="3"/>
    <n v="500100"/>
    <n v="271.245102422272"/>
    <n v="813.73530726681599"/>
  </r>
  <r>
    <x v="25"/>
    <s v="LOFOTKRAFT AS"/>
    <n v="2018"/>
    <n v="132"/>
    <s v="Trafostasjon"/>
    <s v="Landsbygd"/>
    <n v="100"/>
    <n v="100"/>
    <n v="2"/>
    <n v="500200"/>
    <n v="374.57657001170799"/>
    <n v="749.15314002341597"/>
  </r>
  <r>
    <x v="25"/>
    <s v="LOFOTKRAFT AS"/>
    <n v="2018"/>
    <n v="66"/>
    <s v="Trafostasjon"/>
    <s v="Tettsted"/>
    <n v="100"/>
    <n v="100"/>
    <n v="2"/>
    <n v="500600"/>
    <n v="287.51980856760798"/>
    <n v="575.03961713521596"/>
  </r>
  <r>
    <x v="25"/>
    <s v="LOFOTKRAFT AS"/>
    <n v="2018"/>
    <n v="132"/>
    <s v="Trafostasjon"/>
    <s v="Tettsted"/>
    <n v="100"/>
    <n v="100"/>
    <n v="1"/>
    <n v="500700"/>
    <n v="397.05116421241098"/>
    <n v="397.05116421241098"/>
  </r>
  <r>
    <x v="26"/>
    <s v="LUOSTEJOK KRAFTLAG SA"/>
    <n v="2018"/>
    <n v="66"/>
    <s v="Trafostasjon"/>
    <s v="Landsbygd"/>
    <n v="100"/>
    <n v="100"/>
    <n v="3"/>
    <n v="500100"/>
    <n v="271.245102422272"/>
    <n v="813.73530726681599"/>
  </r>
  <r>
    <x v="27"/>
    <s v="LUSTER ENERGIVERK AS"/>
    <n v="2018"/>
    <n v="66"/>
    <s v="Trafostasjon"/>
    <s v="Landsbygd"/>
    <n v="100"/>
    <n v="100"/>
    <n v="2"/>
    <n v="500100"/>
    <n v="271.245102422272"/>
    <n v="542.490204844544"/>
  </r>
  <r>
    <x v="28"/>
    <s v="LYSE ELNETT AS"/>
    <n v="2018"/>
    <n v="66"/>
    <s v="Koblingsstasjon"/>
    <s v="Landsbygd"/>
    <n v="100"/>
    <n v="100"/>
    <n v="3"/>
    <n v="501500"/>
    <n v="135.622551211136"/>
    <n v="406.867653633408"/>
  </r>
  <r>
    <x v="28"/>
    <s v="LYSE ELNETT AS"/>
    <n v="2018"/>
    <n v="132"/>
    <s v="Koblingsstasjon"/>
    <s v="Landsbygd"/>
    <n v="100"/>
    <n v="100"/>
    <n v="2"/>
    <n v="501600"/>
    <n v="174.37185155717501"/>
    <n v="348.74370311435001"/>
  </r>
  <r>
    <x v="28"/>
    <s v="LYSE ELNETT AS"/>
    <n v="2018"/>
    <n v="66"/>
    <s v="Trafostasjon"/>
    <s v="Landsbygd"/>
    <n v="100"/>
    <n v="100"/>
    <n v="8"/>
    <n v="500100"/>
    <n v="271.245102422272"/>
    <n v="2169.960819378176"/>
  </r>
  <r>
    <x v="28"/>
    <s v="LYSE ELNETT AS"/>
    <n v="2018"/>
    <n v="132"/>
    <s v="Trafostasjon"/>
    <s v="Landsbygd"/>
    <n v="100"/>
    <n v="100"/>
    <n v="1"/>
    <n v="500200"/>
    <n v="374.57657001170799"/>
    <n v="374.57657001170799"/>
  </r>
  <r>
    <x v="28"/>
    <s v="LYSE ELNETT AS"/>
    <n v="2018"/>
    <n v="300"/>
    <s v="Trafostasjon"/>
    <s v="Landsbygd"/>
    <n v="100"/>
    <n v="100"/>
    <n v="1"/>
    <n v="500300"/>
    <n v="839.63285508090803"/>
    <n v="839.63285508090803"/>
  </r>
  <r>
    <x v="28"/>
    <s v="LYSE ELNETT AS"/>
    <n v="2018"/>
    <n v="66"/>
    <s v="Trafostasjon"/>
    <s v="Sentrum"/>
    <n v="100"/>
    <n v="100"/>
    <n v="5"/>
    <n v="501100"/>
    <n v="311.93186778561198"/>
    <n v="1559.6593389280599"/>
  </r>
  <r>
    <x v="28"/>
    <s v="LYSE ELNETT AS"/>
    <n v="2018"/>
    <n v="66"/>
    <s v="Trafostasjon"/>
    <s v="Tettsted"/>
    <n v="50"/>
    <n v="50"/>
    <n v="1"/>
    <n v="500600"/>
    <n v="287.51980856760798"/>
    <n v="143.75990428380399"/>
  </r>
  <r>
    <x v="28"/>
    <s v="LYSE ELNETT AS"/>
    <n v="2018"/>
    <n v="66"/>
    <s v="Trafostasjon"/>
    <s v="Tettsted"/>
    <n v="100"/>
    <n v="100"/>
    <n v="22"/>
    <n v="500600"/>
    <n v="287.51980856760798"/>
    <n v="6325.4357884873752"/>
  </r>
  <r>
    <x v="28"/>
    <s v="LYSE ELNETT AS"/>
    <n v="2018"/>
    <n v="132"/>
    <s v="Trafostasjon"/>
    <s v="Tettsted"/>
    <n v="100"/>
    <n v="100"/>
    <n v="4"/>
    <n v="500700"/>
    <n v="397.05116421241098"/>
    <n v="1588.2046568496439"/>
  </r>
  <r>
    <x v="29"/>
    <s v="LÆRDAL ENERGI AS"/>
    <n v="2018"/>
    <n v="66"/>
    <s v="Trafostasjon"/>
    <s v="Landsbygd"/>
    <n v="100"/>
    <n v="100"/>
    <n v="1"/>
    <n v="500100"/>
    <n v="271.245102422272"/>
    <n v="271.245102422272"/>
  </r>
  <r>
    <x v="29"/>
    <s v="LÆRDAL ENERGI AS"/>
    <n v="2018"/>
    <n v="66"/>
    <s v="Trafostasjon"/>
    <s v="Tettsted"/>
    <n v="100"/>
    <n v="100"/>
    <n v="1"/>
    <n v="500600"/>
    <n v="287.51980856760798"/>
    <n v="287.51980856760798"/>
  </r>
  <r>
    <x v="30"/>
    <s v="MIDT NETT BUSKERUD AS"/>
    <n v="2018"/>
    <n v="66"/>
    <s v="Trafostasjon"/>
    <s v="Landsbygd"/>
    <n v="100"/>
    <n v="100"/>
    <n v="2"/>
    <n v="500100"/>
    <n v="271.245102422272"/>
    <n v="542.490204844544"/>
  </r>
  <r>
    <x v="30"/>
    <s v="MIDT NETT BUSKERUD AS"/>
    <n v="2018"/>
    <n v="132"/>
    <s v="Trafostasjon"/>
    <s v="Landsbygd"/>
    <n v="100"/>
    <n v="100"/>
    <n v="1"/>
    <n v="500200"/>
    <n v="374.57657001170799"/>
    <n v="374.57657001170799"/>
  </r>
  <r>
    <x v="30"/>
    <s v="MIDT NETT BUSKERUD AS"/>
    <n v="2018"/>
    <n v="66"/>
    <s v="Trafostasjon"/>
    <s v="Tettsted"/>
    <n v="100"/>
    <n v="100"/>
    <n v="1"/>
    <n v="500600"/>
    <n v="287.51980856760798"/>
    <n v="287.51980856760798"/>
  </r>
  <r>
    <x v="31"/>
    <s v="MIDT-TELEMARK ENERGI AS"/>
    <n v="2018"/>
    <n v="66"/>
    <s v="Trafostasjon"/>
    <s v="Tettsted"/>
    <n v="100"/>
    <n v="100"/>
    <n v="1"/>
    <n v="500600"/>
    <n v="287.51980856760798"/>
    <n v="287.51980856760798"/>
  </r>
  <r>
    <x v="32"/>
    <s v="MO INDUSTRIPARK AS"/>
    <n v="2018"/>
    <n v="132"/>
    <s v="Trafostasjon"/>
    <s v="Landsbygd"/>
    <n v="100"/>
    <n v="100"/>
    <n v="2"/>
    <n v="500200"/>
    <n v="374.57657001170799"/>
    <n v="749.15314002341597"/>
  </r>
  <r>
    <x v="32"/>
    <s v="MO INDUSTRIPARK AS"/>
    <n v="2018"/>
    <n v="132"/>
    <s v="Trafostasjon"/>
    <s v="Tettsted"/>
    <n v="100"/>
    <n v="100"/>
    <n v="1"/>
    <n v="500700"/>
    <n v="397.05116421241098"/>
    <n v="397.05116421241098"/>
  </r>
  <r>
    <x v="33"/>
    <s v="MØRENETT AS"/>
    <n v="2018"/>
    <n v="132"/>
    <s v="Koblingsstasjon"/>
    <s v="Landsbygd"/>
    <n v="100"/>
    <n v="100"/>
    <n v="1"/>
    <n v="501600"/>
    <n v="174.37185155717501"/>
    <n v="174.37185155717501"/>
  </r>
  <r>
    <x v="33"/>
    <s v="MØRENETT AS"/>
    <n v="2018"/>
    <n v="66"/>
    <s v="Trafostasjon"/>
    <s v="Landsbygd"/>
    <n v="0"/>
    <n v="0"/>
    <n v="1"/>
    <n v="500100"/>
    <n v="271.245102422272"/>
    <n v="0"/>
  </r>
  <r>
    <x v="33"/>
    <s v="MØRENETT AS"/>
    <n v="2018"/>
    <n v="24"/>
    <s v="Trafostasjon"/>
    <s v="Landsbygd"/>
    <n v="100"/>
    <n v="100"/>
    <n v="1"/>
    <n v="500000"/>
    <n v="135.622551211136"/>
    <n v="135.622551211136"/>
  </r>
  <r>
    <x v="33"/>
    <s v="MØRENETT AS"/>
    <n v="2018"/>
    <n v="66"/>
    <s v="Trafostasjon"/>
    <s v="Landsbygd"/>
    <n v="100"/>
    <n v="100"/>
    <n v="8"/>
    <n v="500100"/>
    <n v="271.245102422272"/>
    <n v="2169.960819378176"/>
  </r>
  <r>
    <x v="33"/>
    <s v="MØRENETT AS"/>
    <n v="2018"/>
    <n v="132"/>
    <s v="Trafostasjon"/>
    <s v="Landsbygd"/>
    <n v="100"/>
    <n v="100"/>
    <n v="9"/>
    <n v="500200"/>
    <n v="374.57657001170799"/>
    <n v="3371.189130105372"/>
  </r>
  <r>
    <x v="33"/>
    <s v="MØRENETT AS"/>
    <n v="2018"/>
    <n v="132"/>
    <s v="Trafostasjon"/>
    <s v="Sentrum"/>
    <n v="100"/>
    <n v="100"/>
    <n v="1"/>
    <n v="501200"/>
    <n v="430.76305551346502"/>
    <n v="430.76305551346502"/>
  </r>
  <r>
    <x v="33"/>
    <s v="MØRENETT AS"/>
    <n v="2018"/>
    <n v="66"/>
    <s v="Trafostasjon"/>
    <s v="Tettsted"/>
    <n v="100"/>
    <n v="100"/>
    <n v="3"/>
    <n v="500600"/>
    <n v="287.51980856760798"/>
    <n v="862.559425702824"/>
  </r>
  <r>
    <x v="33"/>
    <s v="MØRENETT AS"/>
    <n v="2018"/>
    <n v="132"/>
    <s v="Trafostasjon"/>
    <s v="Tettsted"/>
    <n v="100"/>
    <n v="100"/>
    <n v="5"/>
    <n v="500700"/>
    <n v="397.05116421241098"/>
    <n v="1985.255821062055"/>
  </r>
  <r>
    <x v="34"/>
    <s v="NORDKRAFT NETT AS"/>
    <n v="2018"/>
    <n v="66"/>
    <s v="Trafostasjon"/>
    <s v="Landsbygd"/>
    <n v="0"/>
    <n v="100"/>
    <n v="1"/>
    <n v="500100"/>
    <n v="271.245102422272"/>
    <n v="135.622551211136"/>
  </r>
  <r>
    <x v="34"/>
    <s v="NORDKRAFT NETT AS"/>
    <n v="2018"/>
    <n v="132"/>
    <s v="Trafostasjon"/>
    <s v="Landsbygd"/>
    <n v="100"/>
    <n v="100"/>
    <n v="1"/>
    <n v="500200"/>
    <n v="374.57657001170799"/>
    <n v="374.57657001170799"/>
  </r>
  <r>
    <x v="34"/>
    <s v="NORDKRAFT NETT AS"/>
    <n v="2018"/>
    <n v="66"/>
    <s v="Trafostasjon"/>
    <s v="Sentrum"/>
    <n v="100"/>
    <n v="100"/>
    <n v="5"/>
    <n v="501100"/>
    <n v="311.93186778561198"/>
    <n v="1559.6593389280599"/>
  </r>
  <r>
    <x v="35"/>
    <s v="NORDKYN KRAFTLAG SA"/>
    <n v="2018"/>
    <n v="66"/>
    <s v="Trafostasjon"/>
    <s v="Landsbygd"/>
    <n v="100"/>
    <n v="100"/>
    <n v="4"/>
    <n v="500100"/>
    <n v="271.245102422272"/>
    <n v="1084.980409689088"/>
  </r>
  <r>
    <x v="36"/>
    <s v="NORDLANDSNETT AS"/>
    <n v="2018"/>
    <n v="132"/>
    <s v="Koblingsstasjon"/>
    <s v="Landsbygd"/>
    <n v="0"/>
    <n v="0"/>
    <n v="1"/>
    <n v="501600"/>
    <n v="174.37185155717501"/>
    <n v="0"/>
  </r>
  <r>
    <x v="36"/>
    <s v="NORDLANDSNETT AS"/>
    <n v="2018"/>
    <n v="132"/>
    <s v="Koblingsstasjon"/>
    <s v="Landsbygd"/>
    <n v="100"/>
    <n v="100"/>
    <n v="1"/>
    <n v="501600"/>
    <n v="174.37185155717501"/>
    <n v="174.37185155717501"/>
  </r>
  <r>
    <x v="36"/>
    <s v="NORDLANDSNETT AS"/>
    <n v="2018"/>
    <n v="66"/>
    <s v="Trafostasjon"/>
    <s v="Landsbygd"/>
    <n v="100"/>
    <n v="100"/>
    <n v="3"/>
    <n v="500100"/>
    <n v="271.245102422272"/>
    <n v="813.73530726681599"/>
  </r>
  <r>
    <x v="36"/>
    <s v="NORDLANDSNETT AS"/>
    <n v="2018"/>
    <n v="132"/>
    <s v="Trafostasjon"/>
    <s v="Landsbygd"/>
    <n v="100"/>
    <n v="100"/>
    <n v="10"/>
    <n v="500200"/>
    <n v="374.57657001170799"/>
    <n v="3745.7657001170801"/>
  </r>
  <r>
    <x v="36"/>
    <s v="NORDLANDSNETT AS"/>
    <n v="2018"/>
    <n v="66"/>
    <s v="Trafostasjon"/>
    <s v="Tettsted"/>
    <n v="100"/>
    <n v="100"/>
    <n v="4"/>
    <n v="500600"/>
    <n v="287.51980856760798"/>
    <n v="1150.0792342704319"/>
  </r>
  <r>
    <x v="36"/>
    <s v="NORDLANDSNETT AS"/>
    <n v="2018"/>
    <n v="132"/>
    <s v="Trafostasjon"/>
    <s v="Tettsted"/>
    <n v="100"/>
    <n v="100"/>
    <n v="4"/>
    <n v="500700"/>
    <n v="397.05116421241098"/>
    <n v="1588.2046568496439"/>
  </r>
  <r>
    <x v="37"/>
    <s v="NORDMØRE ENERGIVERK AS"/>
    <n v="2018"/>
    <n v="66"/>
    <s v="Trafostasjon"/>
    <s v="Landsbygd"/>
    <n v="100"/>
    <n v="100"/>
    <n v="4"/>
    <n v="500100"/>
    <n v="271.245102422272"/>
    <n v="1084.980409689088"/>
  </r>
  <r>
    <x v="37"/>
    <s v="NORDMØRE ENERGIVERK AS"/>
    <n v="2018"/>
    <n v="132"/>
    <s v="Trafostasjon"/>
    <s v="Landsbygd"/>
    <n v="100"/>
    <n v="100"/>
    <n v="4"/>
    <n v="500200"/>
    <n v="374.57657001170799"/>
    <n v="1498.3062800468319"/>
  </r>
  <r>
    <x v="37"/>
    <s v="NORDMØRE ENERGIVERK AS"/>
    <n v="2018"/>
    <n v="66"/>
    <s v="Trafostasjon"/>
    <s v="Tettsted"/>
    <n v="100"/>
    <n v="100"/>
    <n v="1"/>
    <n v="500600"/>
    <n v="287.51980856760798"/>
    <n v="287.51980856760798"/>
  </r>
  <r>
    <x v="37"/>
    <s v="NORDMØRE ENERGIVERK AS"/>
    <n v="2018"/>
    <n v="132"/>
    <s v="Trafostasjon"/>
    <s v="Tettsted"/>
    <n v="100"/>
    <n v="100"/>
    <n v="2"/>
    <n v="500700"/>
    <n v="397.05116421241098"/>
    <n v="794.10232842482196"/>
  </r>
  <r>
    <x v="38"/>
    <s v="NORD-SALTEN KRAFT AS"/>
    <n v="2018"/>
    <n v="66"/>
    <s v="Koblingsstasjon"/>
    <s v="Landsbygd"/>
    <n v="100"/>
    <n v="100"/>
    <n v="2"/>
    <n v="501500"/>
    <n v="135.622551211136"/>
    <n v="271.245102422272"/>
  </r>
  <r>
    <x v="38"/>
    <s v="NORD-SALTEN KRAFT AS"/>
    <n v="2018"/>
    <n v="66"/>
    <s v="Trafostasjon"/>
    <s v="Landsbygd"/>
    <n v="100"/>
    <n v="100"/>
    <n v="7"/>
    <n v="500100"/>
    <n v="271.245102422272"/>
    <n v="1898.7157169559041"/>
  </r>
  <r>
    <x v="38"/>
    <s v="NORD-SALTEN KRAFT AS"/>
    <n v="2018"/>
    <n v="66"/>
    <s v="Trafostasjon"/>
    <s v="Tettsted"/>
    <n v="100"/>
    <n v="100"/>
    <n v="1"/>
    <n v="500600"/>
    <n v="287.51980856760798"/>
    <n v="287.51980856760798"/>
  </r>
  <r>
    <x v="38"/>
    <s v="NORD-SALTEN KRAFT AS"/>
    <n v="2018"/>
    <n v="132"/>
    <s v="Trafostasjon"/>
    <s v="Tettsted"/>
    <n v="100"/>
    <n v="100"/>
    <n v="1"/>
    <n v="500700"/>
    <n v="397.05116421241098"/>
    <n v="397.05116421241098"/>
  </r>
  <r>
    <x v="39"/>
    <s v="NORD-ØSTERDAL KRAFTLAG SA"/>
    <n v="2018"/>
    <n v="66"/>
    <s v="Trafostasjon"/>
    <s v="Landsbygd"/>
    <n v="100"/>
    <n v="100"/>
    <n v="1"/>
    <n v="500100"/>
    <n v="271.245102422272"/>
    <n v="271.245102422272"/>
  </r>
  <r>
    <x v="40"/>
    <s v="Norgesnett AS"/>
    <n v="2018"/>
    <n v="132"/>
    <s v="Trafostasjon"/>
    <s v="Landsbygd"/>
    <n v="100"/>
    <n v="100"/>
    <n v="2"/>
    <n v="500200"/>
    <n v="374.57657001170799"/>
    <n v="749.15314002341597"/>
  </r>
  <r>
    <x v="40"/>
    <s v="Norgesnett AS"/>
    <n v="2018"/>
    <n v="132"/>
    <s v="Trafostasjon"/>
    <s v="Tettsted"/>
    <n v="100"/>
    <n v="100"/>
    <n v="1"/>
    <n v="500700"/>
    <n v="397.05116421241098"/>
    <n v="397.05116421241098"/>
  </r>
  <r>
    <x v="41"/>
    <s v="NOTODDEN ENERGI NETT AS"/>
    <n v="2018"/>
    <n v="132"/>
    <s v="Trafostasjon"/>
    <s v="Sentrum"/>
    <n v="100"/>
    <n v="100"/>
    <n v="1"/>
    <n v="501200"/>
    <n v="430.76305551346502"/>
    <n v="430.76305551346502"/>
  </r>
  <r>
    <x v="42"/>
    <s v="NTE NETT AS"/>
    <n v="2018"/>
    <n v="66"/>
    <s v="Trafostasjon"/>
    <s v="Landsbygd"/>
    <n v="100"/>
    <n v="100"/>
    <n v="30"/>
    <n v="500100"/>
    <n v="271.245102422272"/>
    <n v="8137.3530726681602"/>
  </r>
  <r>
    <x v="42"/>
    <s v="NTE NETT AS"/>
    <n v="2018"/>
    <n v="132"/>
    <s v="Trafostasjon"/>
    <s v="Landsbygd"/>
    <n v="100"/>
    <n v="100"/>
    <n v="2"/>
    <n v="500200"/>
    <n v="374.57657001170799"/>
    <n v="749.15314002341597"/>
  </r>
  <r>
    <x v="42"/>
    <s v="NTE NETT AS"/>
    <n v="2018"/>
    <n v="66"/>
    <s v="Trafostasjon"/>
    <s v="Tettsted"/>
    <n v="100"/>
    <n v="100"/>
    <n v="11"/>
    <n v="500600"/>
    <n v="287.51980856760798"/>
    <n v="3162.7178942436876"/>
  </r>
  <r>
    <x v="42"/>
    <s v="NTE NETT AS"/>
    <n v="2018"/>
    <n v="132"/>
    <s v="Trafostasjon"/>
    <s v="Tettsted"/>
    <n v="100"/>
    <n v="100"/>
    <n v="1"/>
    <n v="500700"/>
    <n v="397.05116421241098"/>
    <n v="397.05116421241098"/>
  </r>
  <r>
    <x v="43"/>
    <s v="ODDA ENERGI AS"/>
    <n v="2018"/>
    <n v="66"/>
    <s v="Koblingsstasjon"/>
    <s v="Landsbygd"/>
    <n v="100"/>
    <n v="100"/>
    <n v="2"/>
    <n v="501500"/>
    <n v="135.622551211136"/>
    <n v="271.245102422272"/>
  </r>
  <r>
    <x v="43"/>
    <s v="ODDA ENERGI AS"/>
    <n v="2018"/>
    <n v="66"/>
    <s v="Trafostasjon"/>
    <s v="Landsbygd"/>
    <n v="100"/>
    <n v="100"/>
    <n v="1"/>
    <n v="500100"/>
    <n v="271.245102422272"/>
    <n v="271.245102422272"/>
  </r>
  <r>
    <x v="43"/>
    <s v="ODDA ENERGI AS"/>
    <n v="2018"/>
    <n v="66"/>
    <s v="Trafostasjon"/>
    <s v="Tettsted"/>
    <n v="100"/>
    <n v="100"/>
    <n v="4"/>
    <n v="500600"/>
    <n v="287.51980856760798"/>
    <n v="1150.0792342704319"/>
  </r>
  <r>
    <x v="44"/>
    <s v="PORSA KRAFTLAG AS"/>
    <n v="2018"/>
    <n v="66"/>
    <s v="Trafostasjon"/>
    <s v="Landsbygd"/>
    <n v="100"/>
    <n v="100"/>
    <n v="1"/>
    <n v="500100"/>
    <n v="271.245102422272"/>
    <n v="271.245102422272"/>
  </r>
  <r>
    <x v="45"/>
    <s v="RAULAND KRAFTFORSYNINGSLAG SA"/>
    <n v="2018"/>
    <n v="66"/>
    <s v="Trafostasjon"/>
    <s v="Landsbygd"/>
    <n v="50"/>
    <n v="50"/>
    <n v="1"/>
    <n v="500100"/>
    <n v="271.245102422272"/>
    <n v="135.622551211136"/>
  </r>
  <r>
    <x v="45"/>
    <s v="RAULAND KRAFTFORSYNINGSLAG SA"/>
    <n v="2018"/>
    <n v="66"/>
    <s v="Trafostasjon"/>
    <s v="Landsbygd"/>
    <n v="100"/>
    <n v="100"/>
    <n v="1"/>
    <n v="500100"/>
    <n v="271.245102422272"/>
    <n v="271.245102422272"/>
  </r>
  <r>
    <x v="46"/>
    <s v="RAUMA ENERGI AS"/>
    <n v="2018"/>
    <n v="24"/>
    <s v="Trafostasjon"/>
    <s v="Landsbygd"/>
    <n v="100"/>
    <n v="100"/>
    <n v="1"/>
    <n v="500000"/>
    <n v="135.622551211136"/>
    <n v="135.622551211136"/>
  </r>
  <r>
    <x v="46"/>
    <s v="RAUMA ENERGI AS"/>
    <n v="2018"/>
    <n v="132"/>
    <s v="Trafostasjon"/>
    <s v="Landsbygd"/>
    <n v="100"/>
    <n v="100"/>
    <n v="1"/>
    <n v="500200"/>
    <n v="374.57657001170799"/>
    <n v="374.57657001170799"/>
  </r>
  <r>
    <x v="47"/>
    <s v="REPVÅG KRAFTLAG SA"/>
    <n v="2018"/>
    <n v="66"/>
    <s v="Trafostasjon"/>
    <s v="Landsbygd"/>
    <n v="100"/>
    <n v="100"/>
    <n v="5"/>
    <n v="500100"/>
    <n v="271.245102422272"/>
    <n v="1356.2255121113599"/>
  </r>
  <r>
    <x v="47"/>
    <s v="REPVÅG KRAFTLAG SA"/>
    <n v="2018"/>
    <n v="66"/>
    <s v="Trafostasjon"/>
    <s v="Tettsted"/>
    <n v="100"/>
    <n v="100"/>
    <n v="2"/>
    <n v="500600"/>
    <n v="287.51980856760798"/>
    <n v="575.03961713521596"/>
  </r>
  <r>
    <x v="48"/>
    <s v="RØROS ELEKTRISITETSVERK AS"/>
    <n v="2018"/>
    <n v="66"/>
    <s v="Trafostasjon"/>
    <s v="Landsbygd"/>
    <n v="100"/>
    <n v="100"/>
    <n v="2"/>
    <n v="500100"/>
    <n v="271.245102422272"/>
    <n v="542.490204844544"/>
  </r>
  <r>
    <x v="49"/>
    <s v="SFE NETT AS"/>
    <n v="2018"/>
    <n v="66"/>
    <s v="Koblingsstasjon"/>
    <s v="Landsbygd"/>
    <n v="100"/>
    <n v="100"/>
    <n v="1"/>
    <n v="501500"/>
    <n v="135.622551211136"/>
    <n v="135.622551211136"/>
  </r>
  <r>
    <x v="49"/>
    <s v="SFE NETT AS"/>
    <n v="2018"/>
    <n v="132"/>
    <s v="Koblingsstasjon"/>
    <s v="Landsbygd"/>
    <n v="100"/>
    <n v="100"/>
    <n v="1"/>
    <n v="501600"/>
    <n v="174.37185155717501"/>
    <n v="174.37185155717501"/>
  </r>
  <r>
    <x v="49"/>
    <s v="SFE NETT AS"/>
    <n v="2018"/>
    <n v="66"/>
    <s v="Trafostasjon"/>
    <s v="Landsbygd"/>
    <n v="100"/>
    <n v="100"/>
    <n v="7"/>
    <n v="500100"/>
    <n v="271.245102422272"/>
    <n v="1898.7157169559041"/>
  </r>
  <r>
    <x v="49"/>
    <s v="SFE NETT AS"/>
    <n v="2018"/>
    <n v="132"/>
    <s v="Trafostasjon"/>
    <s v="Landsbygd"/>
    <n v="100"/>
    <n v="100"/>
    <n v="3"/>
    <n v="500200"/>
    <n v="374.57657001170799"/>
    <n v="1123.7297100351238"/>
  </r>
  <r>
    <x v="49"/>
    <s v="SFE NETT AS"/>
    <n v="2018"/>
    <n v="66"/>
    <s v="Trafostasjon"/>
    <s v="Tettsted"/>
    <n v="100"/>
    <n v="100"/>
    <n v="5"/>
    <n v="500600"/>
    <n v="287.51980856760798"/>
    <n v="1437.5990428380398"/>
  </r>
  <r>
    <x v="49"/>
    <s v="SFE NETT AS"/>
    <n v="2018"/>
    <n v="132"/>
    <s v="Trafostasjon"/>
    <s v="Tettsted"/>
    <n v="100"/>
    <n v="100"/>
    <n v="1"/>
    <n v="500700"/>
    <n v="397.05116421241098"/>
    <n v="397.05116421241098"/>
  </r>
  <r>
    <x v="50"/>
    <s v="SKAGERAK NETT AS"/>
    <n v="2018"/>
    <n v="132"/>
    <s v="Koblingsstasjon"/>
    <s v="Landsbygd"/>
    <n v="57"/>
    <n v="50"/>
    <n v="1"/>
    <n v="501600"/>
    <n v="174.37185155717501"/>
    <n v="93.288940583088618"/>
  </r>
  <r>
    <x v="50"/>
    <s v="SKAGERAK NETT AS"/>
    <n v="2018"/>
    <n v="132"/>
    <s v="Koblingsstasjon"/>
    <s v="Landsbygd"/>
    <n v="70"/>
    <n v="80"/>
    <n v="1"/>
    <n v="501600"/>
    <n v="174.37185155717501"/>
    <n v="130.77888866788126"/>
  </r>
  <r>
    <x v="50"/>
    <s v="SKAGERAK NETT AS"/>
    <n v="2018"/>
    <n v="132"/>
    <s v="Koblingsstasjon"/>
    <s v="Landsbygd"/>
    <n v="100"/>
    <n v="100"/>
    <n v="10"/>
    <n v="501600"/>
    <n v="174.37185155717501"/>
    <n v="1743.71851557175"/>
  </r>
  <r>
    <x v="50"/>
    <s v="SKAGERAK NETT AS"/>
    <n v="2018"/>
    <n v="420"/>
    <s v="Trafostasjon"/>
    <s v="Landsbygd"/>
    <n v="2"/>
    <n v="0"/>
    <n v="1"/>
    <n v="500400"/>
    <n v="839.63285508090803"/>
    <n v="8.3963285508090806"/>
  </r>
  <r>
    <x v="50"/>
    <s v="SKAGERAK NETT AS"/>
    <n v="2018"/>
    <n v="300"/>
    <s v="Trafostasjon"/>
    <s v="Landsbygd"/>
    <n v="8"/>
    <n v="8"/>
    <n v="1"/>
    <n v="500300"/>
    <n v="839.63285508090803"/>
    <n v="67.170628406472645"/>
  </r>
  <r>
    <x v="50"/>
    <s v="SKAGERAK NETT AS"/>
    <n v="2018"/>
    <n v="300"/>
    <s v="Trafostasjon"/>
    <s v="Landsbygd"/>
    <n v="12"/>
    <n v="12"/>
    <n v="1"/>
    <n v="500300"/>
    <n v="839.63285508090803"/>
    <n v="100.75594260970895"/>
  </r>
  <r>
    <x v="50"/>
    <s v="SKAGERAK NETT AS"/>
    <n v="2018"/>
    <n v="132"/>
    <s v="Trafostasjon"/>
    <s v="Landsbygd"/>
    <n v="15"/>
    <n v="5"/>
    <n v="1"/>
    <n v="500200"/>
    <n v="374.57657001170799"/>
    <n v="37.457657001170801"/>
  </r>
  <r>
    <x v="50"/>
    <s v="SKAGERAK NETT AS"/>
    <n v="2018"/>
    <n v="66"/>
    <s v="Trafostasjon"/>
    <s v="Landsbygd"/>
    <n v="30"/>
    <n v="30"/>
    <n v="1"/>
    <n v="500100"/>
    <n v="271.245102422272"/>
    <n v="81.373530726681594"/>
  </r>
  <r>
    <x v="50"/>
    <s v="SKAGERAK NETT AS"/>
    <n v="2018"/>
    <n v="132"/>
    <s v="Trafostasjon"/>
    <s v="Landsbygd"/>
    <n v="35"/>
    <n v="25"/>
    <n v="1"/>
    <n v="500200"/>
    <n v="374.57657001170799"/>
    <n v="112.37297100351239"/>
  </r>
  <r>
    <x v="50"/>
    <s v="SKAGERAK NETT AS"/>
    <n v="2018"/>
    <n v="66"/>
    <s v="Trafostasjon"/>
    <s v="Landsbygd"/>
    <n v="40"/>
    <n v="20"/>
    <n v="1"/>
    <n v="500100"/>
    <n v="271.245102422272"/>
    <n v="81.373530726681608"/>
  </r>
  <r>
    <x v="50"/>
    <s v="SKAGERAK NETT AS"/>
    <n v="2018"/>
    <n v="132"/>
    <s v="Trafostasjon"/>
    <s v="Landsbygd"/>
    <n v="45"/>
    <n v="25"/>
    <n v="1"/>
    <n v="500200"/>
    <n v="374.57657001170799"/>
    <n v="131.10179950409778"/>
  </r>
  <r>
    <x v="50"/>
    <s v="SKAGERAK NETT AS"/>
    <n v="2018"/>
    <n v="132"/>
    <s v="Trafostasjon"/>
    <s v="Landsbygd"/>
    <n v="50"/>
    <n v="30"/>
    <n v="1"/>
    <n v="500200"/>
    <n v="374.57657001170799"/>
    <n v="149.83062800468321"/>
  </r>
  <r>
    <x v="50"/>
    <s v="SKAGERAK NETT AS"/>
    <n v="2018"/>
    <n v="132"/>
    <s v="Trafostasjon"/>
    <s v="Landsbygd"/>
    <n v="55"/>
    <n v="30"/>
    <n v="1"/>
    <n v="500200"/>
    <n v="374.57657001170799"/>
    <n v="159.1950422549759"/>
  </r>
  <r>
    <x v="50"/>
    <s v="SKAGERAK NETT AS"/>
    <n v="2018"/>
    <n v="132"/>
    <s v="Trafostasjon"/>
    <s v="Landsbygd"/>
    <n v="55"/>
    <n v="40"/>
    <n v="1"/>
    <n v="500200"/>
    <n v="374.57657001170799"/>
    <n v="177.9238707555613"/>
  </r>
  <r>
    <x v="50"/>
    <s v="SKAGERAK NETT AS"/>
    <n v="2018"/>
    <n v="132"/>
    <s v="Trafostasjon"/>
    <s v="Landsbygd"/>
    <n v="60"/>
    <n v="70"/>
    <n v="1"/>
    <n v="500200"/>
    <n v="374.57657001170799"/>
    <n v="243.47477050761015"/>
  </r>
  <r>
    <x v="50"/>
    <s v="SKAGERAK NETT AS"/>
    <n v="2018"/>
    <n v="132"/>
    <s v="Trafostasjon"/>
    <s v="Landsbygd"/>
    <n v="90"/>
    <n v="70"/>
    <n v="1"/>
    <n v="500200"/>
    <n v="374.57657001170799"/>
    <n v="299.66125600936641"/>
  </r>
  <r>
    <x v="50"/>
    <s v="SKAGERAK NETT AS"/>
    <n v="2018"/>
    <n v="66"/>
    <s v="Trafostasjon"/>
    <s v="Landsbygd"/>
    <n v="100"/>
    <n v="100"/>
    <n v="5"/>
    <n v="500100"/>
    <n v="271.245102422272"/>
    <n v="1356.2255121113599"/>
  </r>
  <r>
    <x v="50"/>
    <s v="SKAGERAK NETT AS"/>
    <n v="2018"/>
    <n v="132"/>
    <s v="Trafostasjon"/>
    <s v="Landsbygd"/>
    <n v="100"/>
    <n v="100"/>
    <n v="9"/>
    <n v="500200"/>
    <n v="374.57657001170799"/>
    <n v="3371.189130105372"/>
  </r>
  <r>
    <x v="50"/>
    <s v="SKAGERAK NETT AS"/>
    <n v="2018"/>
    <n v="132"/>
    <s v="Trafostasjon"/>
    <s v="Tettsted"/>
    <n v="13"/>
    <n v="10"/>
    <n v="1"/>
    <n v="500700"/>
    <n v="397.05116421241098"/>
    <n v="45.660883884427264"/>
  </r>
  <r>
    <x v="50"/>
    <s v="SKAGERAK NETT AS"/>
    <n v="2018"/>
    <n v="66"/>
    <s v="Trafostasjon"/>
    <s v="Tettsted"/>
    <n v="25"/>
    <n v="10"/>
    <n v="1"/>
    <n v="500600"/>
    <n v="287.51980856760798"/>
    <n v="50.315966499331395"/>
  </r>
  <r>
    <x v="50"/>
    <s v="SKAGERAK NETT AS"/>
    <n v="2018"/>
    <n v="132"/>
    <s v="Trafostasjon"/>
    <s v="Tettsted"/>
    <n v="25"/>
    <n v="20"/>
    <n v="1"/>
    <n v="500700"/>
    <n v="397.05116421241098"/>
    <n v="89.336511947792474"/>
  </r>
  <r>
    <x v="50"/>
    <s v="SKAGERAK NETT AS"/>
    <n v="2018"/>
    <n v="132"/>
    <s v="Trafostasjon"/>
    <s v="Tettsted"/>
    <n v="35"/>
    <n v="20"/>
    <n v="1"/>
    <n v="500700"/>
    <n v="397.05116421241098"/>
    <n v="109.18907015841303"/>
  </r>
  <r>
    <x v="50"/>
    <s v="SKAGERAK NETT AS"/>
    <n v="2018"/>
    <n v="132"/>
    <s v="Trafostasjon"/>
    <s v="Tettsted"/>
    <n v="50"/>
    <n v="30"/>
    <n v="1"/>
    <n v="500700"/>
    <n v="397.05116421241098"/>
    <n v="158.8204656849644"/>
  </r>
  <r>
    <x v="50"/>
    <s v="SKAGERAK NETT AS"/>
    <n v="2018"/>
    <n v="132"/>
    <s v="Trafostasjon"/>
    <s v="Tettsted"/>
    <n v="55"/>
    <n v="50"/>
    <n v="1"/>
    <n v="500700"/>
    <n v="397.05116421241098"/>
    <n v="208.45186121151576"/>
  </r>
  <r>
    <x v="50"/>
    <s v="SKAGERAK NETT AS"/>
    <n v="2018"/>
    <n v="132"/>
    <s v="Trafostasjon"/>
    <s v="Tettsted"/>
    <n v="70"/>
    <n v="80"/>
    <n v="1"/>
    <n v="500700"/>
    <n v="397.05116421241098"/>
    <n v="297.78837315930821"/>
  </r>
  <r>
    <x v="50"/>
    <s v="SKAGERAK NETT AS"/>
    <n v="2018"/>
    <n v="132"/>
    <s v="Trafostasjon"/>
    <s v="Tettsted"/>
    <n v="75"/>
    <n v="60"/>
    <n v="1"/>
    <n v="500700"/>
    <n v="397.05116421241098"/>
    <n v="268.00953584337742"/>
  </r>
  <r>
    <x v="50"/>
    <s v="SKAGERAK NETT AS"/>
    <n v="2018"/>
    <n v="132"/>
    <s v="Trafostasjon"/>
    <s v="Tettsted"/>
    <n v="80"/>
    <n v="90"/>
    <n v="1"/>
    <n v="500700"/>
    <n v="397.05116421241098"/>
    <n v="337.49348958054935"/>
  </r>
  <r>
    <x v="50"/>
    <s v="SKAGERAK NETT AS"/>
    <n v="2018"/>
    <n v="132"/>
    <s v="Trafostasjon"/>
    <s v="Tettsted"/>
    <n v="95"/>
    <n v="80"/>
    <n v="1"/>
    <n v="500700"/>
    <n v="397.05116421241098"/>
    <n v="347.41976868585959"/>
  </r>
  <r>
    <x v="50"/>
    <s v="SKAGERAK NETT AS"/>
    <n v="2018"/>
    <n v="66"/>
    <s v="Trafostasjon"/>
    <s v="Tettsted"/>
    <n v="100"/>
    <n v="100"/>
    <n v="4"/>
    <n v="500600"/>
    <n v="287.51980856760798"/>
    <n v="1150.0792342704319"/>
  </r>
  <r>
    <x v="50"/>
    <s v="SKAGERAK NETT AS"/>
    <n v="2018"/>
    <n v="132"/>
    <s v="Trafostasjon"/>
    <s v="Tettsted"/>
    <n v="100"/>
    <n v="100"/>
    <n v="33"/>
    <n v="500700"/>
    <n v="397.05116421241098"/>
    <n v="13102.688419009562"/>
  </r>
  <r>
    <x v="51"/>
    <s v="SOGNEKRAFT AS"/>
    <n v="2018"/>
    <n v="66"/>
    <s v="Koblingsstasjon"/>
    <s v="Landsbygd"/>
    <n v="100"/>
    <n v="100"/>
    <n v="1"/>
    <n v="501500"/>
    <n v="135.622551211136"/>
    <n v="135.622551211136"/>
  </r>
  <r>
    <x v="51"/>
    <s v="SOGNEKRAFT AS"/>
    <n v="2018"/>
    <n v="66"/>
    <s v="Trafostasjon"/>
    <s v="Landsbygd"/>
    <n v="100"/>
    <n v="100"/>
    <n v="2"/>
    <n v="500100"/>
    <n v="271.245102422272"/>
    <n v="542.490204844544"/>
  </r>
  <r>
    <x v="51"/>
    <s v="SOGNEKRAFT AS"/>
    <n v="2018"/>
    <n v="132"/>
    <s v="Trafostasjon"/>
    <s v="Landsbygd"/>
    <n v="100"/>
    <n v="100"/>
    <n v="2"/>
    <n v="500200"/>
    <n v="374.57657001170799"/>
    <n v="749.15314002341597"/>
  </r>
  <r>
    <x v="51"/>
    <s v="SOGNEKRAFT AS"/>
    <n v="2018"/>
    <n v="66"/>
    <s v="Trafostasjon"/>
    <s v="Tettsted"/>
    <n v="50"/>
    <n v="100"/>
    <n v="1"/>
    <n v="500600"/>
    <n v="287.51980856760798"/>
    <n v="215.639856425706"/>
  </r>
  <r>
    <x v="51"/>
    <s v="SOGNEKRAFT AS"/>
    <n v="2018"/>
    <n v="66"/>
    <s v="Trafostasjon"/>
    <s v="Tettsted"/>
    <n v="100"/>
    <n v="100"/>
    <n v="3"/>
    <n v="500600"/>
    <n v="287.51980856760798"/>
    <n v="862.559425702824"/>
  </r>
  <r>
    <x v="52"/>
    <s v="STANGE ENERGI NETT AS"/>
    <n v="2018"/>
    <n v="66"/>
    <s v="Trafostasjon"/>
    <s v="Landsbygd"/>
    <n v="100"/>
    <n v="100"/>
    <n v="1"/>
    <n v="500100"/>
    <n v="271.245102422272"/>
    <n v="271.245102422272"/>
  </r>
  <r>
    <x v="52"/>
    <s v="STANGE ENERGI NETT AS"/>
    <n v="2018"/>
    <n v="66"/>
    <s v="Trafostasjon"/>
    <s v="Tettsted"/>
    <n v="100"/>
    <n v="100"/>
    <n v="2"/>
    <n v="500600"/>
    <n v="287.51980856760798"/>
    <n v="575.03961713521596"/>
  </r>
  <r>
    <x v="53"/>
    <s v="STATKRAFT ENERGI AS"/>
    <n v="2018"/>
    <n v="132"/>
    <s v="Koblingsstasjon"/>
    <s v="Landsbygd"/>
    <n v="100"/>
    <n v="100"/>
    <n v="1"/>
    <n v="501600"/>
    <n v="174.37185155717501"/>
    <n v="174.37185155717501"/>
  </r>
  <r>
    <x v="54"/>
    <s v="STATNETT SF"/>
    <n v="2018"/>
    <n v="132"/>
    <s v="Koblingsstasjon"/>
    <s v="Landsbygd"/>
    <n v="0"/>
    <n v="0"/>
    <n v="2"/>
    <n v="501600"/>
    <n v="174.37185155717501"/>
    <n v="0"/>
  </r>
  <r>
    <x v="54"/>
    <s v="STATNETT SF"/>
    <n v="2018"/>
    <n v="300"/>
    <s v="Koblingsstasjon"/>
    <s v="Landsbygd"/>
    <n v="0"/>
    <n v="0"/>
    <n v="2"/>
    <n v="501700"/>
    <n v="390.86357046869898"/>
    <n v="0"/>
  </r>
  <r>
    <x v="54"/>
    <s v="STATNETT SF"/>
    <n v="2018"/>
    <n v="300"/>
    <s v="Koblingsstasjon"/>
    <s v="Tettsted"/>
    <n v="0"/>
    <n v="0"/>
    <n v="2"/>
    <n v="502100"/>
    <n v="414.31538469682101"/>
    <n v="0"/>
  </r>
  <r>
    <x v="54"/>
    <s v="STATNETT SF"/>
    <n v="2018"/>
    <n v="24"/>
    <s v="Trafostasjon"/>
    <s v="Landsbygd"/>
    <n v="0"/>
    <n v="0"/>
    <n v="1"/>
    <n v="500000"/>
    <n v="135.622551211136"/>
    <n v="0"/>
  </r>
  <r>
    <x v="54"/>
    <s v="STATNETT SF"/>
    <n v="2018"/>
    <n v="66"/>
    <s v="Trafostasjon"/>
    <s v="Landsbygd"/>
    <n v="0"/>
    <n v="0"/>
    <n v="2"/>
    <n v="500100"/>
    <n v="271.245102422272"/>
    <n v="0"/>
  </r>
  <r>
    <x v="54"/>
    <s v="STATNETT SF"/>
    <n v="2018"/>
    <n v="132"/>
    <s v="Trafostasjon"/>
    <s v="Landsbygd"/>
    <n v="0"/>
    <n v="0"/>
    <n v="19"/>
    <n v="500200"/>
    <n v="374.57657001170799"/>
    <n v="0"/>
  </r>
  <r>
    <x v="54"/>
    <s v="STATNETT SF"/>
    <n v="2018"/>
    <n v="300"/>
    <s v="Trafostasjon"/>
    <s v="Landsbygd"/>
    <n v="0"/>
    <n v="0"/>
    <n v="14"/>
    <n v="500300"/>
    <n v="839.63285508090803"/>
    <n v="0"/>
  </r>
  <r>
    <x v="54"/>
    <s v="STATNETT SF"/>
    <n v="2018"/>
    <n v="420"/>
    <s v="Trafostasjon"/>
    <s v="Landsbygd"/>
    <n v="0"/>
    <n v="0"/>
    <n v="11"/>
    <n v="500400"/>
    <n v="839.63285508090803"/>
    <n v="0"/>
  </r>
  <r>
    <x v="54"/>
    <s v="STATNETT SF"/>
    <n v="2018"/>
    <n v="300"/>
    <s v="Trafostasjon"/>
    <s v="Landsbygd"/>
    <n v="100"/>
    <n v="100"/>
    <n v="1"/>
    <n v="500300"/>
    <n v="839.63285508090803"/>
    <n v="839.63285508090803"/>
  </r>
  <r>
    <x v="54"/>
    <s v="STATNETT SF"/>
    <n v="2018"/>
    <n v="132"/>
    <s v="Trafostasjon"/>
    <s v="Tettsted"/>
    <n v="0"/>
    <n v="0"/>
    <n v="2"/>
    <n v="500700"/>
    <n v="397.05116421241098"/>
    <n v="0"/>
  </r>
  <r>
    <x v="54"/>
    <s v="STATNETT SF"/>
    <n v="2018"/>
    <n v="300"/>
    <s v="Trafostasjon"/>
    <s v="Tettsted"/>
    <n v="0"/>
    <n v="0"/>
    <n v="6"/>
    <n v="500800"/>
    <n v="890.01082638576304"/>
    <n v="0"/>
  </r>
  <r>
    <x v="54"/>
    <s v="STATNETT SF"/>
    <n v="2018"/>
    <n v="420"/>
    <s v="Trafostasjon"/>
    <s v="Tettsted"/>
    <n v="0"/>
    <n v="0"/>
    <n v="4"/>
    <n v="500900"/>
    <n v="890.01082638576304"/>
    <n v="0"/>
  </r>
  <r>
    <x v="55"/>
    <s v="SULDAL ELVERK KF"/>
    <n v="2018"/>
    <n v="66"/>
    <s v="Trafostasjon"/>
    <s v="Landsbygd"/>
    <n v="100"/>
    <n v="100"/>
    <n v="2"/>
    <n v="500100"/>
    <n v="271.245102422272"/>
    <n v="542.490204844544"/>
  </r>
  <r>
    <x v="56"/>
    <s v="SUNNFJORD ENERGI AS"/>
    <n v="2018"/>
    <n v="24"/>
    <s v="Trafostasjon"/>
    <s v="Landsbygd"/>
    <n v="100"/>
    <n v="100"/>
    <n v="1"/>
    <n v="500000"/>
    <n v="135.622551211136"/>
    <n v="135.622551211136"/>
  </r>
  <r>
    <x v="56"/>
    <s v="SUNNFJORD ENERGI AS"/>
    <n v="2018"/>
    <n v="66"/>
    <s v="Trafostasjon"/>
    <s v="Landsbygd"/>
    <n v="100"/>
    <n v="100"/>
    <n v="5"/>
    <n v="500100"/>
    <n v="271.245102422272"/>
    <n v="1356.2255121113599"/>
  </r>
  <r>
    <x v="56"/>
    <s v="SUNNFJORD ENERGI AS"/>
    <n v="2018"/>
    <n v="132"/>
    <s v="Trafostasjon"/>
    <s v="Landsbygd"/>
    <n v="100"/>
    <n v="100"/>
    <n v="1"/>
    <n v="500200"/>
    <n v="374.57657001170799"/>
    <n v="374.57657001170799"/>
  </r>
  <r>
    <x v="56"/>
    <s v="SUNNFJORD ENERGI AS"/>
    <n v="2018"/>
    <n v="66"/>
    <s v="Trafostasjon"/>
    <s v="Tettsted"/>
    <n v="100"/>
    <n v="100"/>
    <n v="2"/>
    <n v="500600"/>
    <n v="287.51980856760798"/>
    <n v="575.03961713521596"/>
  </r>
  <r>
    <x v="56"/>
    <s v="SUNNFJORD ENERGI AS"/>
    <n v="2018"/>
    <n v="132"/>
    <s v="Trafostasjon"/>
    <s v="Tettsted"/>
    <n v="100"/>
    <n v="100"/>
    <n v="1"/>
    <n v="500700"/>
    <n v="397.05116421241098"/>
    <n v="397.05116421241098"/>
  </r>
  <r>
    <x v="57"/>
    <s v="SVORKA ENERGI AS"/>
    <n v="2018"/>
    <n v="24"/>
    <s v="Trafostasjon"/>
    <s v="Landsbygd"/>
    <n v="100"/>
    <n v="100"/>
    <n v="1"/>
    <n v="500000"/>
    <n v="135.622551211136"/>
    <n v="135.622551211136"/>
  </r>
  <r>
    <x v="57"/>
    <s v="SVORKA ENERGI AS"/>
    <n v="2018"/>
    <n v="66"/>
    <s v="Trafostasjon"/>
    <s v="Landsbygd"/>
    <n v="100"/>
    <n v="100"/>
    <n v="2"/>
    <n v="500100"/>
    <n v="271.245102422272"/>
    <n v="542.490204844544"/>
  </r>
  <r>
    <x v="58"/>
    <s v="TENSIO TS AS"/>
    <n v="2018"/>
    <n v="66"/>
    <s v="Koblingsstasjon"/>
    <s v="Landsbygd"/>
    <n v="100"/>
    <n v="100"/>
    <n v="2"/>
    <n v="501500"/>
    <n v="135.622551211136"/>
    <n v="271.245102422272"/>
  </r>
  <r>
    <x v="58"/>
    <s v="TENSIO TS AS"/>
    <n v="2018"/>
    <n v="132"/>
    <s v="Koblingsstasjon"/>
    <s v="Landsbygd"/>
    <n v="100"/>
    <n v="100"/>
    <n v="2"/>
    <n v="501600"/>
    <n v="174.37185155717501"/>
    <n v="348.74370311435001"/>
  </r>
  <r>
    <x v="58"/>
    <s v="TENSIO TS AS"/>
    <n v="2018"/>
    <n v="66"/>
    <s v="Koblingsstasjon"/>
    <s v="Tettsted"/>
    <n v="100"/>
    <n v="100"/>
    <n v="1"/>
    <n v="501900"/>
    <n v="143.75990428380399"/>
    <n v="143.75990428380399"/>
  </r>
  <r>
    <x v="58"/>
    <s v="TENSIO TS AS"/>
    <n v="2018"/>
    <n v="66"/>
    <s v="Trafostasjon"/>
    <s v="Landsbygd"/>
    <n v="100"/>
    <n v="100"/>
    <n v="17"/>
    <n v="500100"/>
    <n v="271.245102422272"/>
    <n v="4611.1667411786239"/>
  </r>
  <r>
    <x v="58"/>
    <s v="TENSIO TS AS"/>
    <n v="2018"/>
    <n v="132"/>
    <s v="Trafostasjon"/>
    <s v="Landsbygd"/>
    <n v="100"/>
    <n v="100"/>
    <n v="10"/>
    <n v="500200"/>
    <n v="374.57657001170799"/>
    <n v="3745.7657001170801"/>
  </r>
  <r>
    <x v="58"/>
    <s v="TENSIO TS AS"/>
    <n v="2018"/>
    <n v="66"/>
    <s v="Trafostasjon"/>
    <s v="Sentrum"/>
    <n v="100"/>
    <n v="100"/>
    <n v="3"/>
    <n v="501100"/>
    <n v="311.93186778561198"/>
    <n v="935.79560335683595"/>
  </r>
  <r>
    <x v="58"/>
    <s v="TENSIO TS AS"/>
    <n v="2018"/>
    <n v="66"/>
    <s v="Trafostasjon"/>
    <s v="Tettsted"/>
    <n v="100"/>
    <n v="100"/>
    <n v="23"/>
    <n v="500600"/>
    <n v="287.51980856760798"/>
    <n v="6612.9555970549836"/>
  </r>
  <r>
    <x v="58"/>
    <s v="TENSIO TS AS"/>
    <n v="2018"/>
    <n v="132"/>
    <s v="Trafostasjon"/>
    <s v="Tettsted"/>
    <n v="100"/>
    <n v="100"/>
    <n v="2"/>
    <n v="500700"/>
    <n v="397.05116421241098"/>
    <n v="794.10232842482196"/>
  </r>
  <r>
    <x v="59"/>
    <s v="TINFOS AS"/>
    <n v="2018"/>
    <n v="132"/>
    <s v="Trafostasjon"/>
    <s v="Tettsted"/>
    <n v="100"/>
    <n v="100"/>
    <n v="1"/>
    <n v="500700"/>
    <n v="397.05116421241098"/>
    <n v="397.05116421241098"/>
  </r>
  <r>
    <x v="60"/>
    <s v="TROLLFJORD NETT AS"/>
    <n v="2018"/>
    <n v="132"/>
    <s v="Trafostasjon"/>
    <s v="Landsbygd"/>
    <n v="100"/>
    <n v="100"/>
    <n v="2"/>
    <n v="500200"/>
    <n v="374.57657001170799"/>
    <n v="749.15314002341597"/>
  </r>
  <r>
    <x v="61"/>
    <s v="TROMS KRAFT NETT AS"/>
    <n v="2018"/>
    <n v="66"/>
    <s v="Koblingsstasjon"/>
    <s v="Landsbygd"/>
    <n v="100"/>
    <n v="100"/>
    <n v="1"/>
    <n v="501500"/>
    <n v="135.622551211136"/>
    <n v="135.622551211136"/>
  </r>
  <r>
    <x v="61"/>
    <s v="TROMS KRAFT NETT AS"/>
    <n v="2018"/>
    <n v="132"/>
    <s v="Koblingsstasjon"/>
    <s v="Landsbygd"/>
    <n v="100"/>
    <n v="100"/>
    <n v="3"/>
    <n v="501600"/>
    <n v="174.37185155717501"/>
    <n v="523.11555467152505"/>
  </r>
  <r>
    <x v="61"/>
    <s v="TROMS KRAFT NETT AS"/>
    <n v="2018"/>
    <n v="24"/>
    <s v="Trafostasjon"/>
    <s v="Landsbygd"/>
    <n v="100"/>
    <n v="100"/>
    <n v="1"/>
    <n v="500000"/>
    <n v="135.622551211136"/>
    <n v="135.622551211136"/>
  </r>
  <r>
    <x v="61"/>
    <s v="TROMS KRAFT NETT AS"/>
    <n v="2018"/>
    <n v="66"/>
    <s v="Trafostasjon"/>
    <s v="Landsbygd"/>
    <n v="100"/>
    <n v="100"/>
    <n v="10"/>
    <n v="500100"/>
    <n v="271.245102422272"/>
    <n v="2712.4510242227198"/>
  </r>
  <r>
    <x v="61"/>
    <s v="TROMS KRAFT NETT AS"/>
    <n v="2018"/>
    <n v="132"/>
    <s v="Trafostasjon"/>
    <s v="Landsbygd"/>
    <n v="100"/>
    <n v="100"/>
    <n v="12"/>
    <n v="500200"/>
    <n v="374.57657001170799"/>
    <n v="4494.9188401404954"/>
  </r>
  <r>
    <x v="61"/>
    <s v="TROMS KRAFT NETT AS"/>
    <n v="2018"/>
    <n v="66"/>
    <s v="Trafostasjon"/>
    <s v="Sentrum"/>
    <n v="100"/>
    <n v="100"/>
    <n v="2"/>
    <n v="501100"/>
    <n v="311.93186778561198"/>
    <n v="623.86373557122397"/>
  </r>
  <r>
    <x v="61"/>
    <s v="TROMS KRAFT NETT AS"/>
    <n v="2018"/>
    <n v="132"/>
    <s v="Trafostasjon"/>
    <s v="Sentrum"/>
    <n v="100"/>
    <n v="100"/>
    <n v="1"/>
    <n v="501200"/>
    <n v="430.76305551346502"/>
    <n v="430.76305551346502"/>
  </r>
  <r>
    <x v="61"/>
    <s v="TROMS KRAFT NETT AS"/>
    <n v="2018"/>
    <n v="66"/>
    <s v="Trafostasjon"/>
    <s v="Tettsted"/>
    <n v="100"/>
    <n v="100"/>
    <n v="2"/>
    <n v="500600"/>
    <n v="287.51980856760798"/>
    <n v="575.03961713521596"/>
  </r>
  <r>
    <x v="61"/>
    <s v="TROMS KRAFT NETT AS"/>
    <n v="2018"/>
    <n v="132"/>
    <s v="Trafostasjon"/>
    <s v="Tettsted"/>
    <n v="100"/>
    <n v="100"/>
    <n v="2"/>
    <n v="500700"/>
    <n v="397.05116421241098"/>
    <n v="794.10232842482196"/>
  </r>
  <r>
    <x v="62"/>
    <s v="VARANGER KRAFTNETT AS"/>
    <n v="2018"/>
    <n v="66"/>
    <s v="Trafostasjon"/>
    <s v="Landsbygd"/>
    <n v="100"/>
    <n v="100"/>
    <n v="2"/>
    <n v="500100"/>
    <n v="271.245102422272"/>
    <n v="542.490204844544"/>
  </r>
  <r>
    <x v="62"/>
    <s v="VARANGER KRAFTNETT AS"/>
    <n v="2018"/>
    <n v="132"/>
    <s v="Trafostasjon"/>
    <s v="Landsbygd"/>
    <n v="100"/>
    <n v="100"/>
    <n v="6"/>
    <n v="500200"/>
    <n v="374.57657001170799"/>
    <n v="2247.4594200702477"/>
  </r>
  <r>
    <x v="62"/>
    <s v="VARANGER KRAFTNETT AS"/>
    <n v="2018"/>
    <n v="132"/>
    <s v="Trafostasjon"/>
    <s v="Tettsted"/>
    <n v="100"/>
    <n v="100"/>
    <n v="5"/>
    <n v="500700"/>
    <n v="397.05116421241098"/>
    <n v="1985.255821062055"/>
  </r>
  <r>
    <x v="63"/>
    <s v="VESTERÅLSKRAFT NETT AS"/>
    <n v="2018"/>
    <n v="66"/>
    <s v="Koblingsstasjon"/>
    <s v="Landsbygd"/>
    <n v="100"/>
    <n v="100"/>
    <n v="2"/>
    <n v="501500"/>
    <n v="135.622551211136"/>
    <n v="271.245102422272"/>
  </r>
  <r>
    <x v="63"/>
    <s v="VESTERÅLSKRAFT NETT AS"/>
    <n v="2018"/>
    <n v="66"/>
    <s v="Trafostasjon"/>
    <s v="Landsbygd"/>
    <n v="100"/>
    <n v="100"/>
    <n v="5"/>
    <n v="500100"/>
    <n v="271.245102422272"/>
    <n v="1356.2255121113599"/>
  </r>
  <r>
    <x v="64"/>
    <s v="VEST-TELEMARK KRAFTLAG AS"/>
    <n v="2018"/>
    <n v="66"/>
    <s v="Koblingsstasjon"/>
    <s v="Landsbygd"/>
    <n v="100"/>
    <n v="100"/>
    <n v="1"/>
    <n v="501500"/>
    <n v="135.622551211136"/>
    <n v="135.622551211136"/>
  </r>
  <r>
    <x v="64"/>
    <s v="VEST-TELEMARK KRAFTLAG AS"/>
    <n v="2018"/>
    <n v="66"/>
    <s v="Trafostasjon"/>
    <s v="Landsbygd"/>
    <n v="70"/>
    <n v="70"/>
    <n v="1"/>
    <n v="500100"/>
    <n v="271.245102422272"/>
    <n v="189.87157169559038"/>
  </r>
  <r>
    <x v="64"/>
    <s v="VEST-TELEMARK KRAFTLAG AS"/>
    <n v="2018"/>
    <n v="24"/>
    <s v="Trafostasjon"/>
    <s v="Landsbygd"/>
    <n v="100"/>
    <n v="100"/>
    <n v="1"/>
    <n v="500000"/>
    <n v="135.622551211136"/>
    <n v="135.622551211136"/>
  </r>
  <r>
    <x v="64"/>
    <s v="VEST-TELEMARK KRAFTLAG AS"/>
    <n v="2018"/>
    <n v="66"/>
    <s v="Trafostasjon"/>
    <s v="Landsbygd"/>
    <n v="100"/>
    <n v="100"/>
    <n v="3"/>
    <n v="500100"/>
    <n v="271.245102422272"/>
    <n v="813.73530726681599"/>
  </r>
  <r>
    <x v="64"/>
    <s v="VEST-TELEMARK KRAFTLAG AS"/>
    <n v="2018"/>
    <n v="132"/>
    <s v="Trafostasjon"/>
    <s v="Landsbygd"/>
    <n v="100"/>
    <n v="100"/>
    <n v="1"/>
    <n v="500200"/>
    <n v="374.57657001170799"/>
    <n v="374.57657001170799"/>
  </r>
  <r>
    <x v="64"/>
    <s v="VEST-TELEMARK KRAFTLAG AS"/>
    <n v="2018"/>
    <n v="66"/>
    <s v="Trafostasjon"/>
    <s v="Tettsted"/>
    <n v="100"/>
    <n v="100"/>
    <n v="1"/>
    <n v="500600"/>
    <n v="287.51980856760798"/>
    <n v="287.51980856760798"/>
  </r>
  <r>
    <x v="65"/>
    <s v="VOKKS NETT AS"/>
    <n v="2018"/>
    <n v="132"/>
    <s v="Trafostasjon"/>
    <s v="Landsbygd"/>
    <n v="0"/>
    <n v="0"/>
    <n v="1"/>
    <n v="500200"/>
    <n v="374.57657001170799"/>
    <n v="0"/>
  </r>
  <r>
    <x v="66"/>
    <s v="VOSS ENERGI NETT AS"/>
    <n v="2018"/>
    <n v="66"/>
    <s v="Trafostasjon"/>
    <s v="Landsbygd"/>
    <n v="100"/>
    <n v="100"/>
    <n v="1"/>
    <n v="500100"/>
    <n v="271.245102422272"/>
    <n v="271.245102422272"/>
  </r>
  <r>
    <x v="66"/>
    <s v="VOSS ENERGI NETT AS"/>
    <n v="2018"/>
    <n v="132"/>
    <s v="Trafostasjon"/>
    <s v="Landsbygd"/>
    <n v="100"/>
    <n v="100"/>
    <n v="3"/>
    <n v="500200"/>
    <n v="374.57657001170799"/>
    <n v="1123.7297100351238"/>
  </r>
  <r>
    <x v="66"/>
    <s v="VOSS ENERGI NETT AS"/>
    <n v="2018"/>
    <n v="66"/>
    <s v="Trafostasjon"/>
    <s v="Tettsted"/>
    <n v="100"/>
    <n v="100"/>
    <n v="1"/>
    <n v="500600"/>
    <n v="287.51980856760798"/>
    <n v="287.51980856760798"/>
  </r>
  <r>
    <x v="66"/>
    <s v="VOSS ENERGI NETT AS"/>
    <n v="2018"/>
    <n v="132"/>
    <s v="Trafostasjon"/>
    <s v="Tettsted"/>
    <n v="100"/>
    <n v="100"/>
    <n v="1"/>
    <n v="500700"/>
    <n v="397.05116421241098"/>
    <n v="397.05116421241098"/>
  </r>
  <r>
    <x v="67"/>
    <s v="YMBER AS"/>
    <n v="2018"/>
    <n v="66"/>
    <s v="Trafostasjon"/>
    <s v="Landsbygd"/>
    <n v="100"/>
    <n v="100"/>
    <n v="3"/>
    <n v="500100"/>
    <n v="271.245102422272"/>
    <n v="813.73530726681599"/>
  </r>
  <r>
    <x v="67"/>
    <s v="YMBER AS"/>
    <n v="2018"/>
    <n v="66"/>
    <s v="Trafostasjon"/>
    <s v="Tettsted"/>
    <n v="100"/>
    <n v="100"/>
    <n v="3"/>
    <n v="500600"/>
    <n v="287.51980856760798"/>
    <n v="862.5594257028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B99D5A-D071-4892-83C2-531C51C5DF15}" name="Pivottabell1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outline="1" outlineData="1" multipleFieldFilters="0" rowHeaderCaption="Orgnr">
  <location ref="A1:B59" firstHeaderRow="1" firstDataRow="1" firstDataCol="1"/>
  <pivotFields count="18">
    <pivotField axis="axisRow" showAll="0" defaultSubtotal="0">
      <items count="58">
        <item x="4"/>
        <item x="28"/>
        <item x="25"/>
        <item x="57"/>
        <item x="27"/>
        <item x="37"/>
        <item x="39"/>
        <item x="14"/>
        <item x="1"/>
        <item x="42"/>
        <item x="10"/>
        <item x="46"/>
        <item x="49"/>
        <item x="15"/>
        <item x="50"/>
        <item x="6"/>
        <item x="56"/>
        <item x="13"/>
        <item x="47"/>
        <item x="23"/>
        <item x="22"/>
        <item x="38"/>
        <item x="55"/>
        <item x="30"/>
        <item x="32"/>
        <item x="44"/>
        <item x="54"/>
        <item x="2"/>
        <item x="16"/>
        <item x="45"/>
        <item x="52"/>
        <item x="3"/>
        <item x="53"/>
        <item x="11"/>
        <item x="36"/>
        <item x="5"/>
        <item x="48"/>
        <item x="51"/>
        <item x="19"/>
        <item x="20"/>
        <item x="41"/>
        <item x="24"/>
        <item x="34"/>
        <item x="26"/>
        <item x="8"/>
        <item x="9"/>
        <item x="7"/>
        <item x="12"/>
        <item x="0"/>
        <item x="29"/>
        <item x="40"/>
        <item x="43"/>
        <item x="18"/>
        <item x="21"/>
        <item x="35"/>
        <item x="31"/>
        <item x="33"/>
        <item x="17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1">
    <field x="0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</rowItems>
  <colItems count="1">
    <i/>
  </colItems>
  <dataFields count="1">
    <dataField name="Vektet verdi luftlinje" fld="17" baseField="0" baseItem="0"/>
  </dataFields>
  <formats count="1">
    <format dxfId="8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CC5520-79B2-40A3-93A7-F2E6E289A605}" name="Pivottabell5" cacheId="1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outline="1" outlineData="1" multipleFieldFilters="0" rowHeaderCaption="Orgnr">
  <location ref="A1:B28" firstHeaderRow="1" firstDataRow="1" firstDataCol="1"/>
  <pivotFields count="13">
    <pivotField axis="axisRow" showAll="0" defaultSubtotal="0">
      <items count="27">
        <item x="1"/>
        <item x="10"/>
        <item x="6"/>
        <item x="19"/>
        <item x="22"/>
        <item x="24"/>
        <item x="7"/>
        <item x="26"/>
        <item x="13"/>
        <item x="20"/>
        <item x="21"/>
        <item x="16"/>
        <item x="2"/>
        <item x="23"/>
        <item x="25"/>
        <item x="18"/>
        <item x="9"/>
        <item x="4"/>
        <item x="3"/>
        <item x="5"/>
        <item x="0"/>
        <item x="11"/>
        <item x="17"/>
        <item x="15"/>
        <item x="12"/>
        <item x="14"/>
        <item x="8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65" showAll="0" defaultSubtotal="0"/>
    <pivotField showAll="0" defaultSubtotal="0"/>
    <pivotField dataField="1" numFmtId="164" showAll="0" defaultSubtota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Items count="1">
    <i/>
  </colItems>
  <dataFields count="1">
    <dataField name="Vektet verdi luftfartshinder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98608C-B863-4F20-9E90-1864F1577C13}" name="Pivottabell6" cacheId="2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outline="1" outlineData="1" multipleFieldFilters="0" rowHeaderCaption="Orgnr">
  <location ref="A1:B57" firstHeaderRow="1" firstDataRow="1" firstDataCol="1"/>
  <pivotFields count="13">
    <pivotField axis="axisRow" showAll="0" defaultSubtotal="0">
      <items count="56">
        <item x="4"/>
        <item x="29"/>
        <item x="55"/>
        <item x="28"/>
        <item x="39"/>
        <item x="17"/>
        <item x="1"/>
        <item x="43"/>
        <item x="14"/>
        <item x="46"/>
        <item x="6"/>
        <item x="18"/>
        <item x="49"/>
        <item x="7"/>
        <item x="54"/>
        <item x="47"/>
        <item x="25"/>
        <item x="24"/>
        <item x="40"/>
        <item x="53"/>
        <item x="31"/>
        <item x="33"/>
        <item x="36"/>
        <item x="52"/>
        <item x="11"/>
        <item x="2"/>
        <item x="19"/>
        <item x="45"/>
        <item x="3"/>
        <item x="51"/>
        <item x="15"/>
        <item x="38"/>
        <item x="8"/>
        <item x="5"/>
        <item x="48"/>
        <item x="50"/>
        <item x="22"/>
        <item x="42"/>
        <item x="26"/>
        <item x="35"/>
        <item x="27"/>
        <item x="10"/>
        <item x="13"/>
        <item x="9"/>
        <item x="12"/>
        <item x="16"/>
        <item x="0"/>
        <item x="30"/>
        <item x="41"/>
        <item x="21"/>
        <item x="23"/>
        <item x="44"/>
        <item x="37"/>
        <item x="32"/>
        <item x="34"/>
        <item x="2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numFmtId="165" showAll="0" defaultSubtotal="0"/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</rowItems>
  <colItems count="1">
    <i/>
  </colItems>
  <dataFields count="1">
    <dataField name="Vektet verdi jordkabel før korreksjon for geografi" fld="12" baseField="0" baseItem="0" numFmtId="165"/>
  </dataFields>
  <formats count="2"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6F4228-B8EE-444D-8C38-B85F47E2078D}" name="Pivottabell7" cacheId="3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outline="1" outlineData="1" multipleFieldFilters="0" rowHeaderCaption="Orgnr">
  <location ref="A1:B28" firstHeaderRow="1" firstDataRow="1" firstDataCol="1"/>
  <pivotFields count="13">
    <pivotField axis="axisRow" showAll="0">
      <items count="30">
        <item x="13"/>
        <item x="26"/>
        <item x="7"/>
        <item m="1" x="28"/>
        <item x="8"/>
        <item m="1" x="27"/>
        <item x="2"/>
        <item x="6"/>
        <item x="20"/>
        <item x="16"/>
        <item x="25"/>
        <item x="0"/>
        <item x="19"/>
        <item x="1"/>
        <item x="23"/>
        <item x="24"/>
        <item x="22"/>
        <item x="12"/>
        <item x="4"/>
        <item x="3"/>
        <item x="5"/>
        <item x="14"/>
        <item x="21"/>
        <item x="10"/>
        <item x="11"/>
        <item x="18"/>
        <item x="15"/>
        <item x="17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</pivotFields>
  <rowFields count="1">
    <field x="0"/>
  </rowFields>
  <rowItems count="27">
    <i>
      <x/>
    </i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Items count="1">
    <i/>
  </colItems>
  <dataFields count="1">
    <dataField name="Vektet verdi sjøkabel" fld="12" baseField="0" baseItem="0" numFmtId="165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725442-B23A-4007-B719-A4A85E10916A}" name="Pivottabell8" cacheId="6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outline="1" outlineData="1" multipleFieldFilters="0" rowHeaderCaption="Orgnr">
  <location ref="A1:B70" firstHeaderRow="1" firstDataRow="1" firstDataCol="1"/>
  <pivotFields count="14">
    <pivotField axis="axisRow" showAll="0" defaultSubtotal="0">
      <items count="70">
        <item x="23"/>
        <item x="4"/>
        <item x="35"/>
        <item x="30"/>
        <item x="68"/>
        <item x="34"/>
        <item x="46"/>
        <item x="47"/>
        <item x="50"/>
        <item x="17"/>
        <item x="1"/>
        <item x="53"/>
        <item x="13"/>
        <item x="57"/>
        <item x="60"/>
        <item x="18"/>
        <item x="61"/>
        <item x="6"/>
        <item x="66"/>
        <item x="16"/>
        <item x="58"/>
        <item x="27"/>
        <item x="26"/>
        <item x="41"/>
        <item x="49"/>
        <item x="65"/>
        <item x="37"/>
        <item x="39"/>
        <item x="55"/>
        <item x="33"/>
        <item x="43"/>
        <item x="64"/>
        <item x="48"/>
        <item x="7"/>
        <item x="11"/>
        <item x="2"/>
        <item x="19"/>
        <item x="56"/>
        <item x="3"/>
        <item x="63"/>
        <item x="14"/>
        <item x="45"/>
        <item x="8"/>
        <item x="5"/>
        <item x="31"/>
        <item x="59"/>
        <item x="62"/>
        <item x="22"/>
        <item x="24"/>
        <item x="52"/>
        <item x="28"/>
        <item x="42"/>
        <item x="32"/>
        <item x="29"/>
        <item x="10"/>
        <item x="12"/>
        <item x="9"/>
        <item x="15"/>
        <item x="0"/>
        <item x="36"/>
        <item x="67"/>
        <item x="51"/>
        <item x="54"/>
        <item x="21"/>
        <item x="25"/>
        <item x="44"/>
        <item x="38"/>
        <item x="40"/>
        <item x="20"/>
        <item m="1" x="69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65" showAll="0" defaultSubtotal="0"/>
    <pivotField numFmtId="165" showAll="0" defaultSubtotal="0"/>
    <pivotField dataField="1" numFmtId="165" showAll="0" defaultSubtotal="0"/>
  </pivotFields>
  <rowFields count="1">
    <field x="0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</rowItems>
  <colItems count="1">
    <i/>
  </colItems>
  <dataFields count="1">
    <dataField name="Vektet verdi transformatorer" fld="13" baseField="0" baseItem="0" numFmtId="165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451C99-6FED-4448-94EC-224523E1EC26}" name="Pivottabell9" cacheId="5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outline="1" outlineData="1" multipleFieldFilters="0" rowHeaderCaption="Orgnr">
  <location ref="A1:B74" firstHeaderRow="1" firstDataRow="1" firstDataCol="1"/>
  <pivotFields count="11">
    <pivotField axis="axisRow" showAll="0" defaultSubtotal="0">
      <items count="74">
        <item x="22"/>
        <item x="69"/>
        <item x="4"/>
        <item x="35"/>
        <item x="24"/>
        <item x="30"/>
        <item x="72"/>
        <item x="34"/>
        <item x="46"/>
        <item x="47"/>
        <item x="50"/>
        <item x="16"/>
        <item x="1"/>
        <item x="53"/>
        <item x="12"/>
        <item x="59"/>
        <item x="63"/>
        <item x="17"/>
        <item x="64"/>
        <item x="6"/>
        <item x="70"/>
        <item x="15"/>
        <item x="60"/>
        <item x="27"/>
        <item x="26"/>
        <item x="41"/>
        <item x="49"/>
        <item x="68"/>
        <item x="37"/>
        <item x="39"/>
        <item x="56"/>
        <item x="33"/>
        <item x="43"/>
        <item x="67"/>
        <item x="48"/>
        <item x="7"/>
        <item x="2"/>
        <item x="18"/>
        <item x="58"/>
        <item x="3"/>
        <item x="66"/>
        <item x="13"/>
        <item x="45"/>
        <item x="8"/>
        <item x="5"/>
        <item x="31"/>
        <item x="62"/>
        <item x="65"/>
        <item x="21"/>
        <item x="23"/>
        <item x="52"/>
        <item x="61"/>
        <item x="57"/>
        <item x="28"/>
        <item x="42"/>
        <item x="32"/>
        <item x="29"/>
        <item x="10"/>
        <item x="11"/>
        <item x="9"/>
        <item x="14"/>
        <item x="0"/>
        <item x="36"/>
        <item x="71"/>
        <item x="51"/>
        <item x="54"/>
        <item x="20"/>
        <item x="25"/>
        <item x="55"/>
        <item x="44"/>
        <item x="38"/>
        <item x="40"/>
        <item x="19"/>
        <item m="1" x="7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numFmtId="165" showAll="0" defaultSubtotal="0"/>
  </pivotFields>
  <rowFields count="1">
    <field x="0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</rowItems>
  <colItems count="1">
    <i/>
  </colItems>
  <dataFields count="1">
    <dataField name="Vektet verdi avgang" fld="10" baseField="0" baseItem="0" numFmtId="165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02304D-299D-4F46-BE6D-34DD9C6DB321}" name="Pivottabell10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outline="1" outlineData="1" multipleFieldFilters="0" rowHeaderCaption="Orgnr">
  <location ref="A1:B69" firstHeaderRow="1" firstDataRow="1" firstDataCol="1"/>
  <pivotFields count="12">
    <pivotField axis="axisRow" showAll="0" defaultSubtotal="0">
      <items count="69">
        <item x="23"/>
        <item x="65"/>
        <item x="4"/>
        <item x="33"/>
        <item x="29"/>
        <item x="67"/>
        <item x="32"/>
        <item x="44"/>
        <item x="45"/>
        <item x="48"/>
        <item x="17"/>
        <item x="1"/>
        <item x="51"/>
        <item x="13"/>
        <item x="56"/>
        <item x="59"/>
        <item x="18"/>
        <item x="60"/>
        <item x="6"/>
        <item x="66"/>
        <item x="16"/>
        <item x="57"/>
        <item x="27"/>
        <item x="26"/>
        <item x="39"/>
        <item x="47"/>
        <item x="64"/>
        <item x="35"/>
        <item x="37"/>
        <item x="54"/>
        <item x="31"/>
        <item x="41"/>
        <item x="63"/>
        <item x="46"/>
        <item x="7"/>
        <item x="11"/>
        <item x="2"/>
        <item x="19"/>
        <item x="55"/>
        <item x="3"/>
        <item x="62"/>
        <item x="14"/>
        <item x="43"/>
        <item x="8"/>
        <item x="5"/>
        <item x="58"/>
        <item x="61"/>
        <item x="22"/>
        <item x="24"/>
        <item x="50"/>
        <item x="28"/>
        <item x="40"/>
        <item x="30"/>
        <item x="10"/>
        <item x="12"/>
        <item x="9"/>
        <item x="15"/>
        <item x="0"/>
        <item x="34"/>
        <item x="49"/>
        <item x="52"/>
        <item x="21"/>
        <item x="25"/>
        <item x="53"/>
        <item x="42"/>
        <item x="36"/>
        <item x="38"/>
        <item x="20"/>
        <item m="1" x="68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numFmtId="165" showAll="0" defaultSubtotal="0"/>
  </pivotFields>
  <rowFields count="1">
    <field x="0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</rowItems>
  <colItems count="1">
    <i/>
  </colItems>
  <dataFields count="1">
    <dataField name="Vektet verdi stasjoner" fld="11" baseField="0" baseItem="0" numFmtId="165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5AD332-A203-450C-A26F-25620C3B0019}" name="Pivottabell11" cacheId="4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outline="1" outlineData="1" multipleFieldFilters="0" rowHeaderCaption="Orgnr">
  <location ref="A1:B19" firstHeaderRow="1" firstDataRow="1" firstDataCol="1"/>
  <pivotFields count="14">
    <pivotField axis="axisRow" showAll="0" defaultSubtotal="0">
      <items count="18">
        <item x="10"/>
        <item x="5"/>
        <item x="7"/>
        <item x="16"/>
        <item x="6"/>
        <item x="14"/>
        <item x="13"/>
        <item x="1"/>
        <item x="15"/>
        <item x="17"/>
        <item x="3"/>
        <item x="4"/>
        <item x="2"/>
        <item x="0"/>
        <item x="11"/>
        <item x="9"/>
        <item x="12"/>
        <item x="8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65" showAll="0" defaultSubtotal="0"/>
    <pivotField numFmtId="165" showAll="0" defaultSubtotal="0"/>
    <pivotField dataField="1" numFmtId="165" showAll="0" defaultSubtota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Items count="1">
    <i/>
  </colItems>
  <dataFields count="1">
    <dataField name="Vektet verdi kompenseringsanlegg" fld="13" baseField="0" baseItem="0" numFmtId="165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3"/>
  <sheetViews>
    <sheetView tabSelected="1" zoomScaleNormal="100" workbookViewId="0">
      <selection activeCell="K7" sqref="K7"/>
    </sheetView>
  </sheetViews>
  <sheetFormatPr baseColWidth="10" defaultRowHeight="15" x14ac:dyDescent="0.25"/>
  <cols>
    <col min="2" max="2" width="36.42578125" bestFit="1" customWidth="1"/>
    <col min="5" max="5" width="10" bestFit="1" customWidth="1"/>
    <col min="15" max="15" width="0" hidden="1" customWidth="1"/>
    <col min="16" max="16" width="10.140625" style="23" customWidth="1"/>
    <col min="17" max="17" width="11.42578125" style="23"/>
    <col min="18" max="18" width="22.28515625" customWidth="1"/>
  </cols>
  <sheetData>
    <row r="1" spans="1:18" ht="30" x14ac:dyDescent="0.25">
      <c r="B1" s="5" t="s">
        <v>18</v>
      </c>
      <c r="P1" s="6"/>
      <c r="Q1" s="6"/>
      <c r="R1" s="7">
        <f>SUBTOTAL(9,R3:R480)</f>
        <v>2100499.065218586</v>
      </c>
    </row>
    <row r="2" spans="1:18" s="4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1" t="s">
        <v>12</v>
      </c>
      <c r="N2" s="2" t="s">
        <v>13</v>
      </c>
      <c r="O2" s="1" t="s">
        <v>14</v>
      </c>
      <c r="P2" s="3" t="s">
        <v>15</v>
      </c>
      <c r="Q2" s="3" t="s">
        <v>16</v>
      </c>
      <c r="R2" s="1" t="s">
        <v>17</v>
      </c>
    </row>
    <row r="3" spans="1:18" x14ac:dyDescent="0.25">
      <c r="A3" s="76">
        <v>982974011</v>
      </c>
      <c r="B3" s="77" t="s">
        <v>19</v>
      </c>
      <c r="C3" s="76">
        <v>2018</v>
      </c>
      <c r="D3" s="76">
        <v>132</v>
      </c>
      <c r="E3" s="77" t="s">
        <v>20</v>
      </c>
      <c r="F3" s="76">
        <v>243</v>
      </c>
      <c r="G3" s="77" t="s">
        <v>21</v>
      </c>
      <c r="H3" s="77" t="s">
        <v>22</v>
      </c>
      <c r="I3" s="76">
        <v>100</v>
      </c>
      <c r="J3" s="76">
        <v>100</v>
      </c>
      <c r="K3" s="76">
        <v>98.7</v>
      </c>
      <c r="L3" s="52">
        <f t="shared" ref="L3:L66" si="0">K3*0.5*(I3/100+J3/100)</f>
        <v>98.7</v>
      </c>
      <c r="M3" s="76">
        <v>7.56</v>
      </c>
      <c r="N3" s="52">
        <f t="shared" ref="N3:N66" si="1">M3*0.5*(I3/100+J3/100)</f>
        <v>7.56</v>
      </c>
      <c r="O3" s="48">
        <v>119200</v>
      </c>
      <c r="P3" s="87">
        <v>258.675770678118</v>
      </c>
      <c r="Q3" s="87">
        <v>236.10819359999999</v>
      </c>
      <c r="R3" s="9">
        <f t="shared" ref="R3:R66" si="2">(L3-N3)*Q3+(N3*P3)</f>
        <v>23474.489591030571</v>
      </c>
    </row>
    <row r="4" spans="1:18" x14ac:dyDescent="0.25">
      <c r="A4" s="76">
        <v>982974011</v>
      </c>
      <c r="B4" s="77" t="s">
        <v>19</v>
      </c>
      <c r="C4" s="76">
        <v>2018</v>
      </c>
      <c r="D4" s="76">
        <v>132</v>
      </c>
      <c r="E4" s="77" t="s">
        <v>20</v>
      </c>
      <c r="F4" s="76">
        <v>150</v>
      </c>
      <c r="G4" s="77" t="s">
        <v>21</v>
      </c>
      <c r="H4" s="77" t="s">
        <v>22</v>
      </c>
      <c r="I4" s="76">
        <v>100</v>
      </c>
      <c r="J4" s="76">
        <v>100</v>
      </c>
      <c r="K4" s="76">
        <v>12.2</v>
      </c>
      <c r="L4" s="52">
        <f t="shared" si="0"/>
        <v>12.2</v>
      </c>
      <c r="M4" s="76">
        <v>12.2</v>
      </c>
      <c r="N4" s="52">
        <f t="shared" si="1"/>
        <v>12.2</v>
      </c>
      <c r="O4" s="48">
        <v>119100</v>
      </c>
      <c r="P4" s="87">
        <v>252.10268997875599</v>
      </c>
      <c r="Q4" s="87">
        <v>230.192421</v>
      </c>
      <c r="R4" s="9">
        <f t="shared" si="2"/>
        <v>3075.6528177408227</v>
      </c>
    </row>
    <row r="5" spans="1:18" x14ac:dyDescent="0.25">
      <c r="A5" s="76">
        <v>982974011</v>
      </c>
      <c r="B5" s="77" t="s">
        <v>19</v>
      </c>
      <c r="C5" s="76">
        <v>2018</v>
      </c>
      <c r="D5" s="76">
        <v>132</v>
      </c>
      <c r="E5" s="77" t="s">
        <v>20</v>
      </c>
      <c r="F5" s="76">
        <v>380</v>
      </c>
      <c r="G5" s="77" t="s">
        <v>23</v>
      </c>
      <c r="H5" s="77" t="s">
        <v>22</v>
      </c>
      <c r="I5" s="76">
        <v>100</v>
      </c>
      <c r="J5" s="76">
        <v>100</v>
      </c>
      <c r="K5" s="76">
        <v>2.9</v>
      </c>
      <c r="L5" s="52">
        <f t="shared" si="0"/>
        <v>2.9</v>
      </c>
      <c r="M5" s="76">
        <v>2.9</v>
      </c>
      <c r="N5" s="52">
        <f t="shared" si="1"/>
        <v>2.9</v>
      </c>
      <c r="O5" s="48">
        <v>117800</v>
      </c>
      <c r="P5" s="87">
        <v>215.05489258618499</v>
      </c>
      <c r="Q5" s="87">
        <v>191.11295010000001</v>
      </c>
      <c r="R5" s="9">
        <f t="shared" si="2"/>
        <v>623.65918849993648</v>
      </c>
    </row>
    <row r="6" spans="1:18" x14ac:dyDescent="0.25">
      <c r="A6" s="76">
        <v>982974011</v>
      </c>
      <c r="B6" s="77" t="s">
        <v>19</v>
      </c>
      <c r="C6" s="76">
        <v>2018</v>
      </c>
      <c r="D6" s="76">
        <v>132</v>
      </c>
      <c r="E6" s="77" t="s">
        <v>20</v>
      </c>
      <c r="F6" s="76">
        <v>329</v>
      </c>
      <c r="G6" s="77" t="s">
        <v>23</v>
      </c>
      <c r="H6" s="77" t="s">
        <v>22</v>
      </c>
      <c r="I6" s="76">
        <v>100</v>
      </c>
      <c r="J6" s="76">
        <v>100</v>
      </c>
      <c r="K6" s="76">
        <v>16.399999999999999</v>
      </c>
      <c r="L6" s="52">
        <f t="shared" si="0"/>
        <v>16.399999999999999</v>
      </c>
      <c r="M6" s="76">
        <v>16.399999999999999</v>
      </c>
      <c r="N6" s="52">
        <f t="shared" si="1"/>
        <v>16.399999999999999</v>
      </c>
      <c r="O6" s="48">
        <v>117700</v>
      </c>
      <c r="P6" s="87">
        <v>209.70863357882101</v>
      </c>
      <c r="Q6" s="87">
        <v>186.4640292</v>
      </c>
      <c r="R6" s="9">
        <f t="shared" si="2"/>
        <v>3439.2215906926644</v>
      </c>
    </row>
    <row r="7" spans="1:18" x14ac:dyDescent="0.25">
      <c r="A7" s="76">
        <v>982974011</v>
      </c>
      <c r="B7" s="77" t="s">
        <v>19</v>
      </c>
      <c r="C7" s="76">
        <v>2018</v>
      </c>
      <c r="D7" s="76">
        <v>132</v>
      </c>
      <c r="E7" s="77" t="s">
        <v>20</v>
      </c>
      <c r="F7" s="76">
        <v>243</v>
      </c>
      <c r="G7" s="77" t="s">
        <v>23</v>
      </c>
      <c r="H7" s="77" t="s">
        <v>22</v>
      </c>
      <c r="I7" s="76">
        <v>100</v>
      </c>
      <c r="J7" s="76">
        <v>100</v>
      </c>
      <c r="K7" s="76">
        <v>127.812</v>
      </c>
      <c r="L7" s="52">
        <f t="shared" si="0"/>
        <v>127.812</v>
      </c>
      <c r="M7" s="76">
        <v>53.68</v>
      </c>
      <c r="N7" s="52">
        <f t="shared" si="1"/>
        <v>53.68</v>
      </c>
      <c r="O7" s="48">
        <v>117600</v>
      </c>
      <c r="P7" s="87">
        <v>204.51809085322401</v>
      </c>
      <c r="Q7" s="87">
        <v>181.95051380000001</v>
      </c>
      <c r="R7" s="9">
        <f t="shared" si="2"/>
        <v>24466.886606022665</v>
      </c>
    </row>
    <row r="8" spans="1:18" x14ac:dyDescent="0.25">
      <c r="A8" s="76">
        <v>982974011</v>
      </c>
      <c r="B8" s="77" t="s">
        <v>19</v>
      </c>
      <c r="C8" s="76">
        <v>2018</v>
      </c>
      <c r="D8" s="76">
        <v>132</v>
      </c>
      <c r="E8" s="77" t="s">
        <v>20</v>
      </c>
      <c r="F8" s="76">
        <v>150</v>
      </c>
      <c r="G8" s="77" t="s">
        <v>23</v>
      </c>
      <c r="H8" s="77" t="s">
        <v>22</v>
      </c>
      <c r="I8" s="76">
        <v>100</v>
      </c>
      <c r="J8" s="76">
        <v>100</v>
      </c>
      <c r="K8" s="76">
        <v>12.975</v>
      </c>
      <c r="L8" s="52">
        <f t="shared" si="0"/>
        <v>12.975</v>
      </c>
      <c r="M8" s="76">
        <v>12.975</v>
      </c>
      <c r="N8" s="52">
        <f t="shared" si="1"/>
        <v>12.975</v>
      </c>
      <c r="O8" s="48">
        <v>117500</v>
      </c>
      <c r="P8" s="87">
        <v>199.47872898371301</v>
      </c>
      <c r="Q8" s="87">
        <v>177.56845999999999</v>
      </c>
      <c r="R8" s="9">
        <f t="shared" si="2"/>
        <v>2588.2365085636761</v>
      </c>
    </row>
    <row r="9" spans="1:18" x14ac:dyDescent="0.25">
      <c r="A9" s="76">
        <v>982974011</v>
      </c>
      <c r="B9" s="77" t="s">
        <v>19</v>
      </c>
      <c r="C9" s="76">
        <v>2018</v>
      </c>
      <c r="D9" s="76">
        <v>132</v>
      </c>
      <c r="E9" s="77" t="s">
        <v>20</v>
      </c>
      <c r="F9" s="76">
        <v>120</v>
      </c>
      <c r="G9" s="77" t="s">
        <v>23</v>
      </c>
      <c r="H9" s="77" t="s">
        <v>22</v>
      </c>
      <c r="I9" s="76">
        <v>100</v>
      </c>
      <c r="J9" s="76">
        <v>100</v>
      </c>
      <c r="K9" s="76">
        <v>16.448</v>
      </c>
      <c r="L9" s="52">
        <f t="shared" si="0"/>
        <v>16.448</v>
      </c>
      <c r="M9" s="76">
        <v>1.78</v>
      </c>
      <c r="N9" s="52">
        <f t="shared" si="1"/>
        <v>1.78</v>
      </c>
      <c r="O9" s="48">
        <v>117400</v>
      </c>
      <c r="P9" s="87">
        <v>194.43936711420099</v>
      </c>
      <c r="Q9" s="87">
        <v>173.18640619999999</v>
      </c>
      <c r="R9" s="9">
        <f t="shared" si="2"/>
        <v>2886.4002796048781</v>
      </c>
    </row>
    <row r="10" spans="1:18" x14ac:dyDescent="0.25">
      <c r="A10" s="76">
        <v>982974011</v>
      </c>
      <c r="B10" s="77" t="s">
        <v>19</v>
      </c>
      <c r="C10" s="76">
        <v>2018</v>
      </c>
      <c r="D10" s="76">
        <v>132</v>
      </c>
      <c r="E10" s="77" t="s">
        <v>24</v>
      </c>
      <c r="F10" s="76">
        <v>329</v>
      </c>
      <c r="G10" s="77" t="s">
        <v>23</v>
      </c>
      <c r="H10" s="77" t="s">
        <v>22</v>
      </c>
      <c r="I10" s="76">
        <v>100</v>
      </c>
      <c r="J10" s="76">
        <v>100</v>
      </c>
      <c r="K10" s="76">
        <v>12.87</v>
      </c>
      <c r="L10" s="52">
        <f t="shared" si="0"/>
        <v>12.87</v>
      </c>
      <c r="M10" s="76">
        <v>1.39</v>
      </c>
      <c r="N10" s="52">
        <f t="shared" si="1"/>
        <v>1.39</v>
      </c>
      <c r="O10" s="48">
        <v>117100</v>
      </c>
      <c r="P10" s="87">
        <v>139.54701613808999</v>
      </c>
      <c r="Q10" s="87">
        <v>125.6495793</v>
      </c>
      <c r="R10" s="9">
        <f t="shared" si="2"/>
        <v>1636.4275227959449</v>
      </c>
    </row>
    <row r="11" spans="1:18" x14ac:dyDescent="0.25">
      <c r="A11" s="76">
        <v>982974011</v>
      </c>
      <c r="B11" s="77" t="s">
        <v>19</v>
      </c>
      <c r="C11" s="76">
        <v>2018</v>
      </c>
      <c r="D11" s="76">
        <v>132</v>
      </c>
      <c r="E11" s="77" t="s">
        <v>24</v>
      </c>
      <c r="F11" s="76">
        <v>243</v>
      </c>
      <c r="G11" s="77" t="s">
        <v>23</v>
      </c>
      <c r="H11" s="77" t="s">
        <v>22</v>
      </c>
      <c r="I11" s="76">
        <v>100</v>
      </c>
      <c r="J11" s="76">
        <v>100</v>
      </c>
      <c r="K11" s="76">
        <v>142.387</v>
      </c>
      <c r="L11" s="52">
        <f t="shared" si="0"/>
        <v>142.387</v>
      </c>
      <c r="M11" s="76">
        <v>24.56</v>
      </c>
      <c r="N11" s="52">
        <f t="shared" si="1"/>
        <v>24.56</v>
      </c>
      <c r="O11" s="48">
        <v>117000</v>
      </c>
      <c r="P11" s="87">
        <v>136.44370498843699</v>
      </c>
      <c r="Q11" s="87">
        <v>122.9510478</v>
      </c>
      <c r="R11" s="9">
        <f t="shared" si="2"/>
        <v>17838.010503646612</v>
      </c>
    </row>
    <row r="12" spans="1:18" x14ac:dyDescent="0.25">
      <c r="A12" s="76">
        <v>982974011</v>
      </c>
      <c r="B12" s="77" t="s">
        <v>19</v>
      </c>
      <c r="C12" s="76">
        <v>2018</v>
      </c>
      <c r="D12" s="76">
        <v>132</v>
      </c>
      <c r="E12" s="77" t="s">
        <v>24</v>
      </c>
      <c r="F12" s="76">
        <v>150</v>
      </c>
      <c r="G12" s="77" t="s">
        <v>23</v>
      </c>
      <c r="H12" s="77" t="s">
        <v>22</v>
      </c>
      <c r="I12" s="76">
        <v>100</v>
      </c>
      <c r="J12" s="76">
        <v>100</v>
      </c>
      <c r="K12" s="76">
        <v>270.50400000000002</v>
      </c>
      <c r="L12" s="52">
        <f t="shared" si="0"/>
        <v>270.50400000000002</v>
      </c>
      <c r="M12" s="76">
        <v>38.590000000000003</v>
      </c>
      <c r="N12" s="52">
        <f t="shared" si="1"/>
        <v>38.590000000000003</v>
      </c>
      <c r="O12" s="48">
        <v>116900</v>
      </c>
      <c r="P12" s="87">
        <v>133.43078154217099</v>
      </c>
      <c r="Q12" s="87">
        <v>120.3311144</v>
      </c>
      <c r="R12" s="9">
        <f t="shared" si="2"/>
        <v>33055.563924673981</v>
      </c>
    </row>
    <row r="13" spans="1:18" x14ac:dyDescent="0.25">
      <c r="A13" s="76">
        <v>982974011</v>
      </c>
      <c r="B13" s="77" t="s">
        <v>19</v>
      </c>
      <c r="C13" s="76">
        <v>2018</v>
      </c>
      <c r="D13" s="76">
        <v>132</v>
      </c>
      <c r="E13" s="77" t="s">
        <v>24</v>
      </c>
      <c r="F13" s="76">
        <v>120</v>
      </c>
      <c r="G13" s="77" t="s">
        <v>23</v>
      </c>
      <c r="H13" s="77" t="s">
        <v>22</v>
      </c>
      <c r="I13" s="76">
        <v>100</v>
      </c>
      <c r="J13" s="76">
        <v>100</v>
      </c>
      <c r="K13" s="76">
        <v>80.2</v>
      </c>
      <c r="L13" s="52">
        <f t="shared" si="0"/>
        <v>80.2</v>
      </c>
      <c r="M13" s="76">
        <v>12.91</v>
      </c>
      <c r="N13" s="52">
        <f t="shared" si="1"/>
        <v>12.91</v>
      </c>
      <c r="O13" s="48">
        <v>116800</v>
      </c>
      <c r="P13" s="87">
        <v>130.41785809590601</v>
      </c>
      <c r="Q13" s="87">
        <v>117.711181</v>
      </c>
      <c r="R13" s="9">
        <f t="shared" si="2"/>
        <v>9604.4799175081462</v>
      </c>
    </row>
    <row r="14" spans="1:18" x14ac:dyDescent="0.25">
      <c r="A14" s="76">
        <v>982974011</v>
      </c>
      <c r="B14" s="77" t="s">
        <v>19</v>
      </c>
      <c r="C14" s="76">
        <v>2018</v>
      </c>
      <c r="D14" s="76">
        <v>132</v>
      </c>
      <c r="E14" s="77" t="s">
        <v>24</v>
      </c>
      <c r="F14" s="76">
        <v>95</v>
      </c>
      <c r="G14" s="77" t="s">
        <v>23</v>
      </c>
      <c r="H14" s="77" t="s">
        <v>22</v>
      </c>
      <c r="I14" s="76">
        <v>100</v>
      </c>
      <c r="J14" s="76">
        <v>100</v>
      </c>
      <c r="K14" s="76">
        <v>13.74</v>
      </c>
      <c r="L14" s="52">
        <f t="shared" si="0"/>
        <v>13.74</v>
      </c>
      <c r="M14" s="76">
        <v>3.1</v>
      </c>
      <c r="N14" s="52">
        <f t="shared" si="1"/>
        <v>3.1</v>
      </c>
      <c r="O14" s="48">
        <v>116700</v>
      </c>
      <c r="P14" s="87">
        <v>127.495322353029</v>
      </c>
      <c r="Q14" s="87">
        <v>115.16984549999999</v>
      </c>
      <c r="R14" s="9">
        <f t="shared" si="2"/>
        <v>1620.64265541439</v>
      </c>
    </row>
    <row r="15" spans="1:18" x14ac:dyDescent="0.25">
      <c r="A15" s="76">
        <v>982974011</v>
      </c>
      <c r="B15" s="77" t="s">
        <v>19</v>
      </c>
      <c r="C15" s="76">
        <v>2018</v>
      </c>
      <c r="D15" s="76">
        <v>132</v>
      </c>
      <c r="E15" s="77" t="s">
        <v>24</v>
      </c>
      <c r="F15" s="76">
        <v>70</v>
      </c>
      <c r="G15" s="77" t="s">
        <v>23</v>
      </c>
      <c r="H15" s="77" t="s">
        <v>22</v>
      </c>
      <c r="I15" s="76">
        <v>100</v>
      </c>
      <c r="J15" s="76">
        <v>100</v>
      </c>
      <c r="K15" s="76">
        <v>7.9</v>
      </c>
      <c r="L15" s="52">
        <f t="shared" si="0"/>
        <v>7.9</v>
      </c>
      <c r="M15" s="76">
        <v>1.2</v>
      </c>
      <c r="N15" s="52">
        <f t="shared" si="1"/>
        <v>1.2</v>
      </c>
      <c r="O15" s="48">
        <v>116600</v>
      </c>
      <c r="P15" s="87">
        <v>124.66046268243799</v>
      </c>
      <c r="Q15" s="87">
        <v>112.70475020000001</v>
      </c>
      <c r="R15" s="9">
        <f t="shared" si="2"/>
        <v>904.71438155892565</v>
      </c>
    </row>
    <row r="16" spans="1:18" x14ac:dyDescent="0.25">
      <c r="A16" s="76">
        <v>982974011</v>
      </c>
      <c r="B16" s="77" t="s">
        <v>19</v>
      </c>
      <c r="C16" s="76">
        <v>2018</v>
      </c>
      <c r="D16" s="76">
        <v>132</v>
      </c>
      <c r="E16" s="77" t="s">
        <v>20</v>
      </c>
      <c r="F16" s="76">
        <v>243</v>
      </c>
      <c r="G16" s="77" t="s">
        <v>23</v>
      </c>
      <c r="H16" s="77" t="s">
        <v>22</v>
      </c>
      <c r="I16" s="76">
        <v>100</v>
      </c>
      <c r="J16" s="76">
        <v>100</v>
      </c>
      <c r="K16" s="76">
        <v>0.878</v>
      </c>
      <c r="L16" s="52">
        <f t="shared" si="0"/>
        <v>0.878</v>
      </c>
      <c r="M16" s="76">
        <v>0.79</v>
      </c>
      <c r="N16" s="52">
        <f t="shared" si="1"/>
        <v>0.79</v>
      </c>
      <c r="O16" s="48">
        <v>111200</v>
      </c>
      <c r="P16" s="87">
        <v>181.950513785412</v>
      </c>
      <c r="Q16" s="87">
        <v>181.95051380000001</v>
      </c>
      <c r="R16" s="9">
        <f t="shared" si="2"/>
        <v>159.75255110487549</v>
      </c>
    </row>
    <row r="17" spans="1:18" x14ac:dyDescent="0.25">
      <c r="A17" s="76">
        <v>982974011</v>
      </c>
      <c r="B17" s="77" t="s">
        <v>19</v>
      </c>
      <c r="C17" s="76">
        <v>2018</v>
      </c>
      <c r="D17" s="76">
        <v>132</v>
      </c>
      <c r="E17" s="77" t="s">
        <v>20</v>
      </c>
      <c r="F17" s="76">
        <v>150</v>
      </c>
      <c r="G17" s="77" t="s">
        <v>23</v>
      </c>
      <c r="H17" s="77" t="s">
        <v>22</v>
      </c>
      <c r="I17" s="76">
        <v>100</v>
      </c>
      <c r="J17" s="76">
        <v>100</v>
      </c>
      <c r="K17" s="76">
        <v>0.73</v>
      </c>
      <c r="L17" s="52">
        <f t="shared" si="0"/>
        <v>0.73</v>
      </c>
      <c r="M17" s="76">
        <v>0</v>
      </c>
      <c r="N17" s="52">
        <f t="shared" si="1"/>
        <v>0</v>
      </c>
      <c r="O17" s="48">
        <v>111100</v>
      </c>
      <c r="P17" s="87">
        <v>177.56845998583699</v>
      </c>
      <c r="Q17" s="87">
        <v>177.56845999999999</v>
      </c>
      <c r="R17" s="9">
        <f t="shared" si="2"/>
        <v>129.62497579999999</v>
      </c>
    </row>
    <row r="18" spans="1:18" x14ac:dyDescent="0.25">
      <c r="A18" s="76">
        <v>982974011</v>
      </c>
      <c r="B18" s="77" t="s">
        <v>19</v>
      </c>
      <c r="C18" s="76">
        <v>2018</v>
      </c>
      <c r="D18" s="76">
        <v>132</v>
      </c>
      <c r="E18" s="77" t="s">
        <v>20</v>
      </c>
      <c r="F18" s="76">
        <v>120</v>
      </c>
      <c r="G18" s="77" t="s">
        <v>23</v>
      </c>
      <c r="H18" s="77" t="s">
        <v>22</v>
      </c>
      <c r="I18" s="76">
        <v>100</v>
      </c>
      <c r="J18" s="76">
        <v>100</v>
      </c>
      <c r="K18" s="76">
        <v>0.127</v>
      </c>
      <c r="L18" s="52">
        <f t="shared" si="0"/>
        <v>0.127</v>
      </c>
      <c r="M18" s="78"/>
      <c r="N18" s="52">
        <f t="shared" si="1"/>
        <v>0</v>
      </c>
      <c r="O18" s="48">
        <v>111000</v>
      </c>
      <c r="P18" s="87">
        <v>173.18640618626199</v>
      </c>
      <c r="Q18" s="87">
        <v>173.18640619999999</v>
      </c>
      <c r="R18" s="9">
        <f t="shared" si="2"/>
        <v>21.994673587400001</v>
      </c>
    </row>
    <row r="19" spans="1:18" x14ac:dyDescent="0.25">
      <c r="A19" s="76">
        <v>982974011</v>
      </c>
      <c r="B19" s="77" t="s">
        <v>19</v>
      </c>
      <c r="C19" s="76">
        <v>2018</v>
      </c>
      <c r="D19" s="76">
        <v>132</v>
      </c>
      <c r="E19" s="77" t="s">
        <v>24</v>
      </c>
      <c r="F19" s="76">
        <v>243</v>
      </c>
      <c r="G19" s="77" t="s">
        <v>23</v>
      </c>
      <c r="H19" s="77" t="s">
        <v>22</v>
      </c>
      <c r="I19" s="76">
        <v>100</v>
      </c>
      <c r="J19" s="76">
        <v>100</v>
      </c>
      <c r="K19" s="76">
        <v>36.82</v>
      </c>
      <c r="L19" s="52">
        <f t="shared" si="0"/>
        <v>36.82</v>
      </c>
      <c r="M19" s="76">
        <v>0</v>
      </c>
      <c r="N19" s="52">
        <f t="shared" si="1"/>
        <v>0</v>
      </c>
      <c r="O19" s="48">
        <v>110600</v>
      </c>
      <c r="P19" s="87">
        <v>122.951047816032</v>
      </c>
      <c r="Q19" s="87">
        <v>122.9510478</v>
      </c>
      <c r="R19" s="9">
        <f t="shared" si="2"/>
        <v>4527.0575799959997</v>
      </c>
    </row>
    <row r="20" spans="1:18" x14ac:dyDescent="0.25">
      <c r="A20" s="76">
        <v>982974011</v>
      </c>
      <c r="B20" s="77" t="s">
        <v>19</v>
      </c>
      <c r="C20" s="76">
        <v>2018</v>
      </c>
      <c r="D20" s="76">
        <v>132</v>
      </c>
      <c r="E20" s="77" t="s">
        <v>24</v>
      </c>
      <c r="F20" s="76">
        <v>150</v>
      </c>
      <c r="G20" s="77" t="s">
        <v>23</v>
      </c>
      <c r="H20" s="77" t="s">
        <v>22</v>
      </c>
      <c r="I20" s="76">
        <v>100</v>
      </c>
      <c r="J20" s="76">
        <v>100</v>
      </c>
      <c r="K20" s="76">
        <v>24.09</v>
      </c>
      <c r="L20" s="52">
        <f t="shared" si="0"/>
        <v>24.09</v>
      </c>
      <c r="M20" s="76">
        <v>0</v>
      </c>
      <c r="N20" s="52">
        <f t="shared" si="1"/>
        <v>0</v>
      </c>
      <c r="O20" s="48">
        <v>110500</v>
      </c>
      <c r="P20" s="87">
        <v>120.331114384497</v>
      </c>
      <c r="Q20" s="87">
        <v>120.3311144</v>
      </c>
      <c r="R20" s="9">
        <f t="shared" si="2"/>
        <v>2898.7765458960002</v>
      </c>
    </row>
    <row r="21" spans="1:18" x14ac:dyDescent="0.25">
      <c r="A21" s="76">
        <v>982974011</v>
      </c>
      <c r="B21" s="77" t="s">
        <v>19</v>
      </c>
      <c r="C21" s="76">
        <v>2018</v>
      </c>
      <c r="D21" s="76">
        <v>132</v>
      </c>
      <c r="E21" s="77" t="s">
        <v>24</v>
      </c>
      <c r="F21" s="76">
        <v>120</v>
      </c>
      <c r="G21" s="77" t="s">
        <v>23</v>
      </c>
      <c r="H21" s="77" t="s">
        <v>22</v>
      </c>
      <c r="I21" s="76">
        <v>100</v>
      </c>
      <c r="J21" s="76">
        <v>100</v>
      </c>
      <c r="K21" s="76">
        <v>0.15</v>
      </c>
      <c r="L21" s="52">
        <f t="shared" si="0"/>
        <v>0.15</v>
      </c>
      <c r="M21" s="76">
        <v>0</v>
      </c>
      <c r="N21" s="52">
        <f t="shared" si="1"/>
        <v>0</v>
      </c>
      <c r="O21" s="48">
        <v>110400</v>
      </c>
      <c r="P21" s="87">
        <v>117.711180952962</v>
      </c>
      <c r="Q21" s="87">
        <v>117.711181</v>
      </c>
      <c r="R21" s="9">
        <f t="shared" si="2"/>
        <v>17.65667715</v>
      </c>
    </row>
    <row r="22" spans="1:18" x14ac:dyDescent="0.25">
      <c r="A22" s="76">
        <v>982974011</v>
      </c>
      <c r="B22" s="77" t="s">
        <v>19</v>
      </c>
      <c r="C22" s="76">
        <v>2018</v>
      </c>
      <c r="D22" s="76">
        <v>132</v>
      </c>
      <c r="E22" s="77" t="s">
        <v>24</v>
      </c>
      <c r="F22" s="76">
        <v>95</v>
      </c>
      <c r="G22" s="77" t="s">
        <v>23</v>
      </c>
      <c r="H22" s="77" t="s">
        <v>22</v>
      </c>
      <c r="I22" s="76">
        <v>100</v>
      </c>
      <c r="J22" s="76">
        <v>100</v>
      </c>
      <c r="K22" s="76">
        <v>11.25</v>
      </c>
      <c r="L22" s="52">
        <f t="shared" si="0"/>
        <v>11.25</v>
      </c>
      <c r="M22" s="76">
        <v>0</v>
      </c>
      <c r="N22" s="52">
        <f t="shared" si="1"/>
        <v>0</v>
      </c>
      <c r="O22" s="48">
        <v>110300</v>
      </c>
      <c r="P22" s="87">
        <v>115.169845524373</v>
      </c>
      <c r="Q22" s="87">
        <v>115.16984549999999</v>
      </c>
      <c r="R22" s="9">
        <f t="shared" si="2"/>
        <v>1295.6607618749999</v>
      </c>
    </row>
    <row r="23" spans="1:18" x14ac:dyDescent="0.25">
      <c r="A23" s="76">
        <v>982974011</v>
      </c>
      <c r="B23" s="77" t="s">
        <v>19</v>
      </c>
      <c r="C23" s="76">
        <v>2018</v>
      </c>
      <c r="D23" s="76">
        <v>66</v>
      </c>
      <c r="E23" s="77" t="s">
        <v>20</v>
      </c>
      <c r="F23" s="76">
        <v>243</v>
      </c>
      <c r="G23" s="77" t="s">
        <v>21</v>
      </c>
      <c r="H23" s="77" t="s">
        <v>22</v>
      </c>
      <c r="I23" s="76">
        <v>100</v>
      </c>
      <c r="J23" s="76">
        <v>100</v>
      </c>
      <c r="K23" s="76">
        <v>1.69</v>
      </c>
      <c r="L23" s="52">
        <f t="shared" si="0"/>
        <v>1.69</v>
      </c>
      <c r="M23" s="76">
        <v>1.69</v>
      </c>
      <c r="N23" s="52">
        <f t="shared" si="1"/>
        <v>1.69</v>
      </c>
      <c r="O23" s="48">
        <v>108800</v>
      </c>
      <c r="P23" s="87">
        <v>224.27524428346899</v>
      </c>
      <c r="Q23" s="87">
        <v>204.99771989999999</v>
      </c>
      <c r="R23" s="9">
        <f t="shared" si="2"/>
        <v>379.0251628390626</v>
      </c>
    </row>
    <row r="24" spans="1:18" x14ac:dyDescent="0.25">
      <c r="A24" s="76">
        <v>982974011</v>
      </c>
      <c r="B24" s="77" t="s">
        <v>19</v>
      </c>
      <c r="C24" s="76">
        <v>2018</v>
      </c>
      <c r="D24" s="76">
        <v>66</v>
      </c>
      <c r="E24" s="77" t="s">
        <v>24</v>
      </c>
      <c r="F24" s="76">
        <v>70</v>
      </c>
      <c r="G24" s="77" t="s">
        <v>21</v>
      </c>
      <c r="H24" s="77" t="s">
        <v>22</v>
      </c>
      <c r="I24" s="76">
        <v>100</v>
      </c>
      <c r="J24" s="76">
        <v>100</v>
      </c>
      <c r="K24" s="76">
        <v>7.7</v>
      </c>
      <c r="L24" s="52">
        <f t="shared" si="0"/>
        <v>7.7</v>
      </c>
      <c r="M24" s="76">
        <v>3.8</v>
      </c>
      <c r="N24" s="52">
        <f t="shared" si="1"/>
        <v>3.8</v>
      </c>
      <c r="O24" s="48">
        <v>107800</v>
      </c>
      <c r="P24" s="87">
        <v>130.75766582268599</v>
      </c>
      <c r="Q24" s="87">
        <v>120.9818992</v>
      </c>
      <c r="R24" s="9">
        <f t="shared" si="2"/>
        <v>968.70853700620683</v>
      </c>
    </row>
    <row r="25" spans="1:18" x14ac:dyDescent="0.25">
      <c r="A25" s="76">
        <v>982974011</v>
      </c>
      <c r="B25" s="77" t="s">
        <v>19</v>
      </c>
      <c r="C25" s="76">
        <v>2018</v>
      </c>
      <c r="D25" s="76">
        <v>66</v>
      </c>
      <c r="E25" s="77" t="s">
        <v>20</v>
      </c>
      <c r="F25" s="76">
        <v>329</v>
      </c>
      <c r="G25" s="77" t="s">
        <v>23</v>
      </c>
      <c r="H25" s="77" t="s">
        <v>25</v>
      </c>
      <c r="I25" s="76">
        <v>100</v>
      </c>
      <c r="J25" s="76">
        <v>100</v>
      </c>
      <c r="K25" s="76">
        <v>0.3</v>
      </c>
      <c r="L25" s="52">
        <f t="shared" si="0"/>
        <v>0.3</v>
      </c>
      <c r="M25" s="76">
        <v>0.3</v>
      </c>
      <c r="N25" s="52">
        <f t="shared" si="1"/>
        <v>0.3</v>
      </c>
      <c r="O25" s="48">
        <v>107700</v>
      </c>
      <c r="P25" s="87">
        <v>221.939884891574</v>
      </c>
      <c r="Q25" s="87">
        <v>202.08403469999999</v>
      </c>
      <c r="R25" s="9">
        <f t="shared" si="2"/>
        <v>66.581965467472202</v>
      </c>
    </row>
    <row r="26" spans="1:18" x14ac:dyDescent="0.25">
      <c r="A26" s="76">
        <v>982974011</v>
      </c>
      <c r="B26" s="77" t="s">
        <v>19</v>
      </c>
      <c r="C26" s="76">
        <v>2018</v>
      </c>
      <c r="D26" s="76">
        <v>66</v>
      </c>
      <c r="E26" s="77" t="s">
        <v>24</v>
      </c>
      <c r="F26" s="76">
        <v>329</v>
      </c>
      <c r="G26" s="77" t="s">
        <v>23</v>
      </c>
      <c r="H26" s="77" t="s">
        <v>25</v>
      </c>
      <c r="I26" s="76">
        <v>100</v>
      </c>
      <c r="J26" s="76">
        <v>100</v>
      </c>
      <c r="K26" s="76">
        <v>0.3</v>
      </c>
      <c r="L26" s="52">
        <f t="shared" si="0"/>
        <v>0.3</v>
      </c>
      <c r="M26" s="76">
        <v>0.3</v>
      </c>
      <c r="N26" s="52">
        <f t="shared" si="1"/>
        <v>0.3</v>
      </c>
      <c r="O26" s="48">
        <v>107100</v>
      </c>
      <c r="P26" s="87">
        <v>141.149014079918</v>
      </c>
      <c r="Q26" s="87">
        <v>129.8060126</v>
      </c>
      <c r="R26" s="9">
        <f t="shared" si="2"/>
        <v>42.344704223975398</v>
      </c>
    </row>
    <row r="27" spans="1:18" x14ac:dyDescent="0.25">
      <c r="A27" s="76">
        <v>982974011</v>
      </c>
      <c r="B27" s="77" t="s">
        <v>19</v>
      </c>
      <c r="C27" s="76">
        <v>2018</v>
      </c>
      <c r="D27" s="76">
        <v>66</v>
      </c>
      <c r="E27" s="77" t="s">
        <v>20</v>
      </c>
      <c r="F27" s="76">
        <v>243</v>
      </c>
      <c r="G27" s="77" t="s">
        <v>23</v>
      </c>
      <c r="H27" s="77" t="s">
        <v>22</v>
      </c>
      <c r="I27" s="76">
        <v>100</v>
      </c>
      <c r="J27" s="76">
        <v>100</v>
      </c>
      <c r="K27" s="76">
        <v>12.053000000000001</v>
      </c>
      <c r="L27" s="52">
        <f t="shared" si="0"/>
        <v>12.053000000000001</v>
      </c>
      <c r="M27" s="76">
        <v>12.053000000000001</v>
      </c>
      <c r="N27" s="52">
        <f t="shared" si="1"/>
        <v>12.053000000000001</v>
      </c>
      <c r="O27" s="48">
        <v>106400</v>
      </c>
      <c r="P27" s="87">
        <v>177.79435395066</v>
      </c>
      <c r="Q27" s="87">
        <v>158.5168295</v>
      </c>
      <c r="R27" s="9">
        <f t="shared" si="2"/>
        <v>2142.9553481673051</v>
      </c>
    </row>
    <row r="28" spans="1:18" x14ac:dyDescent="0.25">
      <c r="A28" s="76">
        <v>982974011</v>
      </c>
      <c r="B28" s="77" t="s">
        <v>19</v>
      </c>
      <c r="C28" s="76">
        <v>2018</v>
      </c>
      <c r="D28" s="76">
        <v>66</v>
      </c>
      <c r="E28" s="77" t="s">
        <v>20</v>
      </c>
      <c r="F28" s="76">
        <v>150</v>
      </c>
      <c r="G28" s="77" t="s">
        <v>23</v>
      </c>
      <c r="H28" s="77" t="s">
        <v>22</v>
      </c>
      <c r="I28" s="76">
        <v>100</v>
      </c>
      <c r="J28" s="76">
        <v>100</v>
      </c>
      <c r="K28" s="76">
        <v>18.72</v>
      </c>
      <c r="L28" s="52">
        <f t="shared" si="0"/>
        <v>18.72</v>
      </c>
      <c r="M28" s="76">
        <v>18.72</v>
      </c>
      <c r="N28" s="52">
        <f t="shared" si="1"/>
        <v>18.72</v>
      </c>
      <c r="O28" s="48">
        <v>106300</v>
      </c>
      <c r="P28" s="87">
        <v>173.489664029767</v>
      </c>
      <c r="Q28" s="87">
        <v>154.7736209</v>
      </c>
      <c r="R28" s="9">
        <f t="shared" si="2"/>
        <v>3247.7265106372379</v>
      </c>
    </row>
    <row r="29" spans="1:18" x14ac:dyDescent="0.25">
      <c r="A29" s="76">
        <v>982974011</v>
      </c>
      <c r="B29" s="77" t="s">
        <v>19</v>
      </c>
      <c r="C29" s="76">
        <v>2018</v>
      </c>
      <c r="D29" s="76">
        <v>66</v>
      </c>
      <c r="E29" s="77" t="s">
        <v>20</v>
      </c>
      <c r="F29" s="76">
        <v>120</v>
      </c>
      <c r="G29" s="77" t="s">
        <v>23</v>
      </c>
      <c r="H29" s="77" t="s">
        <v>22</v>
      </c>
      <c r="I29" s="76">
        <v>100</v>
      </c>
      <c r="J29" s="76">
        <v>100</v>
      </c>
      <c r="K29" s="76">
        <v>0.43</v>
      </c>
      <c r="L29" s="52">
        <f t="shared" si="0"/>
        <v>0.43</v>
      </c>
      <c r="M29" s="76">
        <v>0.43</v>
      </c>
      <c r="N29" s="52">
        <f t="shared" si="1"/>
        <v>0.43</v>
      </c>
      <c r="O29" s="48">
        <v>106200</v>
      </c>
      <c r="P29" s="87">
        <v>169.31035342695799</v>
      </c>
      <c r="Q29" s="87">
        <v>151.1394378</v>
      </c>
      <c r="R29" s="9">
        <f t="shared" si="2"/>
        <v>72.803451973591933</v>
      </c>
    </row>
    <row r="30" spans="1:18" x14ac:dyDescent="0.25">
      <c r="A30" s="76">
        <v>982974011</v>
      </c>
      <c r="B30" s="77" t="s">
        <v>19</v>
      </c>
      <c r="C30" s="76">
        <v>2018</v>
      </c>
      <c r="D30" s="76">
        <v>66</v>
      </c>
      <c r="E30" s="77" t="s">
        <v>20</v>
      </c>
      <c r="F30" s="76">
        <v>95</v>
      </c>
      <c r="G30" s="77" t="s">
        <v>23</v>
      </c>
      <c r="H30" s="77" t="s">
        <v>22</v>
      </c>
      <c r="I30" s="76">
        <v>100</v>
      </c>
      <c r="J30" s="76">
        <v>100</v>
      </c>
      <c r="K30" s="76">
        <v>0.63500000000000001</v>
      </c>
      <c r="L30" s="52">
        <f t="shared" si="0"/>
        <v>0.63500000000000001</v>
      </c>
      <c r="M30" s="76">
        <v>0.63</v>
      </c>
      <c r="N30" s="52">
        <f t="shared" si="1"/>
        <v>0.63</v>
      </c>
      <c r="O30" s="48">
        <v>106100</v>
      </c>
      <c r="P30" s="87">
        <v>165.25277031743499</v>
      </c>
      <c r="Q30" s="87">
        <v>147.6111046</v>
      </c>
      <c r="R30" s="9">
        <f t="shared" si="2"/>
        <v>104.84730082298405</v>
      </c>
    </row>
    <row r="31" spans="1:18" x14ac:dyDescent="0.25">
      <c r="A31" s="76">
        <v>982974011</v>
      </c>
      <c r="B31" s="77" t="s">
        <v>19</v>
      </c>
      <c r="C31" s="76">
        <v>2018</v>
      </c>
      <c r="D31" s="76">
        <v>66</v>
      </c>
      <c r="E31" s="77" t="s">
        <v>20</v>
      </c>
      <c r="F31" s="76">
        <v>70</v>
      </c>
      <c r="G31" s="77" t="s">
        <v>23</v>
      </c>
      <c r="H31" s="77" t="s">
        <v>22</v>
      </c>
      <c r="I31" s="76">
        <v>100</v>
      </c>
      <c r="J31" s="76">
        <v>100</v>
      </c>
      <c r="K31" s="76">
        <v>1.407</v>
      </c>
      <c r="L31" s="52">
        <f t="shared" si="0"/>
        <v>1.407</v>
      </c>
      <c r="M31" s="76">
        <v>1.64</v>
      </c>
      <c r="N31" s="52">
        <f t="shared" si="1"/>
        <v>1.64</v>
      </c>
      <c r="O31" s="48">
        <v>106000</v>
      </c>
      <c r="P31" s="87">
        <v>161.195187207912</v>
      </c>
      <c r="Q31" s="87">
        <v>144.08277150000001</v>
      </c>
      <c r="R31" s="9">
        <f t="shared" si="2"/>
        <v>230.78882126147568</v>
      </c>
    </row>
    <row r="32" spans="1:18" x14ac:dyDescent="0.25">
      <c r="A32" s="76">
        <v>982974011</v>
      </c>
      <c r="B32" s="77" t="s">
        <v>19</v>
      </c>
      <c r="C32" s="76">
        <v>2018</v>
      </c>
      <c r="D32" s="76">
        <v>66</v>
      </c>
      <c r="E32" s="77" t="s">
        <v>24</v>
      </c>
      <c r="F32" s="76">
        <v>243</v>
      </c>
      <c r="G32" s="77" t="s">
        <v>23</v>
      </c>
      <c r="H32" s="77" t="s">
        <v>22</v>
      </c>
      <c r="I32" s="76">
        <v>100</v>
      </c>
      <c r="J32" s="76">
        <v>100</v>
      </c>
      <c r="K32" s="76">
        <v>2.8</v>
      </c>
      <c r="L32" s="52">
        <f t="shared" si="0"/>
        <v>2.8</v>
      </c>
      <c r="M32" s="76">
        <v>2.8</v>
      </c>
      <c r="N32" s="52">
        <f t="shared" si="1"/>
        <v>2.8</v>
      </c>
      <c r="O32" s="48">
        <v>105800</v>
      </c>
      <c r="P32" s="87">
        <v>115.930107928963</v>
      </c>
      <c r="Q32" s="87">
        <v>104.9174852</v>
      </c>
      <c r="R32" s="9">
        <f t="shared" si="2"/>
        <v>324.60430220109635</v>
      </c>
    </row>
    <row r="33" spans="1:18" x14ac:dyDescent="0.25">
      <c r="A33" s="76">
        <v>982974011</v>
      </c>
      <c r="B33" s="77" t="s">
        <v>19</v>
      </c>
      <c r="C33" s="76">
        <v>2018</v>
      </c>
      <c r="D33" s="76">
        <v>66</v>
      </c>
      <c r="E33" s="77" t="s">
        <v>24</v>
      </c>
      <c r="F33" s="76">
        <v>150</v>
      </c>
      <c r="G33" s="77" t="s">
        <v>23</v>
      </c>
      <c r="H33" s="77" t="s">
        <v>22</v>
      </c>
      <c r="I33" s="76">
        <v>100</v>
      </c>
      <c r="J33" s="76">
        <v>100</v>
      </c>
      <c r="K33" s="76">
        <v>60.648000000000003</v>
      </c>
      <c r="L33" s="52">
        <f t="shared" si="0"/>
        <v>60.648000000000003</v>
      </c>
      <c r="M33" s="76">
        <v>10.55</v>
      </c>
      <c r="N33" s="52">
        <f t="shared" si="1"/>
        <v>10.55</v>
      </c>
      <c r="O33" s="48">
        <v>105700</v>
      </c>
      <c r="P33" s="87">
        <v>113.470978571808</v>
      </c>
      <c r="Q33" s="87">
        <v>102.7791118</v>
      </c>
      <c r="R33" s="9">
        <f t="shared" si="2"/>
        <v>6346.1467668889745</v>
      </c>
    </row>
    <row r="34" spans="1:18" x14ac:dyDescent="0.25">
      <c r="A34" s="76">
        <v>982974011</v>
      </c>
      <c r="B34" s="77" t="s">
        <v>19</v>
      </c>
      <c r="C34" s="76">
        <v>2018</v>
      </c>
      <c r="D34" s="76">
        <v>66</v>
      </c>
      <c r="E34" s="77" t="s">
        <v>24</v>
      </c>
      <c r="F34" s="76">
        <v>120</v>
      </c>
      <c r="G34" s="77" t="s">
        <v>23</v>
      </c>
      <c r="H34" s="77" t="s">
        <v>22</v>
      </c>
      <c r="I34" s="76">
        <v>100</v>
      </c>
      <c r="J34" s="76">
        <v>100</v>
      </c>
      <c r="K34" s="76">
        <v>12.23</v>
      </c>
      <c r="L34" s="52">
        <f t="shared" si="0"/>
        <v>12.23</v>
      </c>
      <c r="M34" s="76">
        <v>6.74</v>
      </c>
      <c r="N34" s="52">
        <f t="shared" si="1"/>
        <v>6.74</v>
      </c>
      <c r="O34" s="48">
        <v>105600</v>
      </c>
      <c r="P34" s="87">
        <v>111.083474341562</v>
      </c>
      <c r="Q34" s="87">
        <v>100.70302119999999</v>
      </c>
      <c r="R34" s="9">
        <f t="shared" si="2"/>
        <v>1301.562203450128</v>
      </c>
    </row>
    <row r="35" spans="1:18" x14ac:dyDescent="0.25">
      <c r="A35" s="76">
        <v>982974011</v>
      </c>
      <c r="B35" s="77" t="s">
        <v>19</v>
      </c>
      <c r="C35" s="76">
        <v>2018</v>
      </c>
      <c r="D35" s="76">
        <v>66</v>
      </c>
      <c r="E35" s="77" t="s">
        <v>24</v>
      </c>
      <c r="F35" s="76">
        <v>95</v>
      </c>
      <c r="G35" s="77" t="s">
        <v>23</v>
      </c>
      <c r="H35" s="77" t="s">
        <v>22</v>
      </c>
      <c r="I35" s="76">
        <v>100</v>
      </c>
      <c r="J35" s="76">
        <v>100</v>
      </c>
      <c r="K35" s="76">
        <v>71.941999999999993</v>
      </c>
      <c r="L35" s="52">
        <f t="shared" si="0"/>
        <v>71.941999999999993</v>
      </c>
      <c r="M35" s="76">
        <v>20.024999999999999</v>
      </c>
      <c r="N35" s="52">
        <f t="shared" si="1"/>
        <v>20.024999999999999</v>
      </c>
      <c r="O35" s="48">
        <v>105500</v>
      </c>
      <c r="P35" s="87">
        <v>108.76550906947701</v>
      </c>
      <c r="Q35" s="87">
        <v>98.687399189999994</v>
      </c>
      <c r="R35" s="9">
        <f t="shared" si="2"/>
        <v>7301.5830228635059</v>
      </c>
    </row>
    <row r="36" spans="1:18" x14ac:dyDescent="0.25">
      <c r="A36" s="76">
        <v>982974011</v>
      </c>
      <c r="B36" s="77" t="s">
        <v>19</v>
      </c>
      <c r="C36" s="76">
        <v>2018</v>
      </c>
      <c r="D36" s="76">
        <v>66</v>
      </c>
      <c r="E36" s="77" t="s">
        <v>24</v>
      </c>
      <c r="F36" s="76">
        <v>70</v>
      </c>
      <c r="G36" s="77" t="s">
        <v>23</v>
      </c>
      <c r="H36" s="77" t="s">
        <v>22</v>
      </c>
      <c r="I36" s="76">
        <v>100</v>
      </c>
      <c r="J36" s="76">
        <v>100</v>
      </c>
      <c r="K36" s="76">
        <v>28.558</v>
      </c>
      <c r="L36" s="52">
        <f t="shared" si="0"/>
        <v>28.558</v>
      </c>
      <c r="M36" s="76">
        <v>5.68</v>
      </c>
      <c r="N36" s="52">
        <f t="shared" si="1"/>
        <v>5.68</v>
      </c>
      <c r="O36" s="48">
        <v>105400</v>
      </c>
      <c r="P36" s="87">
        <v>106.447543797393</v>
      </c>
      <c r="Q36" s="87">
        <v>96.671777219999996</v>
      </c>
      <c r="R36" s="9">
        <f t="shared" si="2"/>
        <v>2816.278968008352</v>
      </c>
    </row>
    <row r="37" spans="1:18" x14ac:dyDescent="0.25">
      <c r="A37" s="76">
        <v>982974011</v>
      </c>
      <c r="B37" s="77" t="s">
        <v>19</v>
      </c>
      <c r="C37" s="76">
        <v>2018</v>
      </c>
      <c r="D37" s="76">
        <v>66</v>
      </c>
      <c r="E37" s="77" t="s">
        <v>24</v>
      </c>
      <c r="F37" s="76">
        <v>120</v>
      </c>
      <c r="G37" s="77" t="s">
        <v>23</v>
      </c>
      <c r="H37" s="77" t="s">
        <v>22</v>
      </c>
      <c r="I37" s="76">
        <v>100</v>
      </c>
      <c r="J37" s="76">
        <v>100</v>
      </c>
      <c r="K37" s="76">
        <v>0.38700000000000001</v>
      </c>
      <c r="L37" s="52">
        <f t="shared" si="0"/>
        <v>0.38700000000000001</v>
      </c>
      <c r="M37" s="76">
        <v>0</v>
      </c>
      <c r="N37" s="52">
        <f t="shared" si="1"/>
        <v>0</v>
      </c>
      <c r="O37" s="48">
        <v>100800</v>
      </c>
      <c r="P37" s="87">
        <v>100.703021166575</v>
      </c>
      <c r="Q37" s="87">
        <v>100.70302119999999</v>
      </c>
      <c r="R37" s="9">
        <f t="shared" si="2"/>
        <v>38.9720692044</v>
      </c>
    </row>
    <row r="38" spans="1:18" x14ac:dyDescent="0.25">
      <c r="A38" s="76">
        <v>982974011</v>
      </c>
      <c r="B38" s="77" t="s">
        <v>19</v>
      </c>
      <c r="C38" s="76">
        <v>2018</v>
      </c>
      <c r="D38" s="76">
        <v>66</v>
      </c>
      <c r="E38" s="77" t="s">
        <v>24</v>
      </c>
      <c r="F38" s="76">
        <v>95</v>
      </c>
      <c r="G38" s="77" t="s">
        <v>23</v>
      </c>
      <c r="H38" s="77" t="s">
        <v>22</v>
      </c>
      <c r="I38" s="76">
        <v>100</v>
      </c>
      <c r="J38" s="76">
        <v>100</v>
      </c>
      <c r="K38" s="76">
        <v>6.6280000000000001</v>
      </c>
      <c r="L38" s="52">
        <f t="shared" si="0"/>
        <v>6.6280000000000001</v>
      </c>
      <c r="M38" s="76">
        <v>0</v>
      </c>
      <c r="N38" s="52">
        <f t="shared" si="1"/>
        <v>0</v>
      </c>
      <c r="O38" s="48">
        <v>100700</v>
      </c>
      <c r="P38" s="87">
        <v>98.687399190849803</v>
      </c>
      <c r="Q38" s="87">
        <v>98.687399189999994</v>
      </c>
      <c r="R38" s="9">
        <f t="shared" si="2"/>
        <v>654.10008183131993</v>
      </c>
    </row>
    <row r="39" spans="1:18" x14ac:dyDescent="0.25">
      <c r="A39" s="76">
        <v>982974011</v>
      </c>
      <c r="B39" s="77" t="s">
        <v>19</v>
      </c>
      <c r="C39" s="76">
        <v>2018</v>
      </c>
      <c r="D39" s="76">
        <v>66</v>
      </c>
      <c r="E39" s="77" t="s">
        <v>24</v>
      </c>
      <c r="F39" s="76">
        <v>70</v>
      </c>
      <c r="G39" s="77" t="s">
        <v>23</v>
      </c>
      <c r="H39" s="77" t="s">
        <v>22</v>
      </c>
      <c r="I39" s="76">
        <v>100</v>
      </c>
      <c r="J39" s="76">
        <v>100</v>
      </c>
      <c r="K39" s="76">
        <v>0.62</v>
      </c>
      <c r="L39" s="52">
        <f t="shared" si="0"/>
        <v>0.62</v>
      </c>
      <c r="M39" s="76">
        <v>0</v>
      </c>
      <c r="N39" s="52">
        <f t="shared" si="1"/>
        <v>0</v>
      </c>
      <c r="O39" s="48">
        <v>100600</v>
      </c>
      <c r="P39" s="87">
        <v>96.671777215124294</v>
      </c>
      <c r="Q39" s="87">
        <v>96.671777219999996</v>
      </c>
      <c r="R39" s="9">
        <f t="shared" si="2"/>
        <v>59.936501876399994</v>
      </c>
    </row>
    <row r="40" spans="1:18" x14ac:dyDescent="0.25">
      <c r="A40" s="76">
        <v>915729290</v>
      </c>
      <c r="B40" s="77" t="s">
        <v>26</v>
      </c>
      <c r="C40" s="76">
        <v>2018</v>
      </c>
      <c r="D40" s="76">
        <v>300</v>
      </c>
      <c r="E40" s="77" t="s">
        <v>20</v>
      </c>
      <c r="F40" s="76">
        <v>481</v>
      </c>
      <c r="G40" s="77" t="s">
        <v>23</v>
      </c>
      <c r="H40" s="77" t="s">
        <v>22</v>
      </c>
      <c r="I40" s="76">
        <v>100</v>
      </c>
      <c r="J40" s="76">
        <v>100</v>
      </c>
      <c r="K40" s="76">
        <v>4</v>
      </c>
      <c r="L40" s="52">
        <f t="shared" si="0"/>
        <v>4</v>
      </c>
      <c r="M40" s="76">
        <v>4</v>
      </c>
      <c r="N40" s="52">
        <f t="shared" si="1"/>
        <v>4</v>
      </c>
      <c r="O40" s="48">
        <v>135900</v>
      </c>
      <c r="P40" s="87">
        <v>281.75082097731899</v>
      </c>
      <c r="Q40" s="87">
        <v>281.75082099999997</v>
      </c>
      <c r="R40" s="9">
        <f t="shared" si="2"/>
        <v>1127.003283909276</v>
      </c>
    </row>
    <row r="41" spans="1:18" x14ac:dyDescent="0.25">
      <c r="A41" s="76">
        <v>915729290</v>
      </c>
      <c r="B41" s="77" t="s">
        <v>26</v>
      </c>
      <c r="C41" s="76">
        <v>2018</v>
      </c>
      <c r="D41" s="76">
        <v>66</v>
      </c>
      <c r="E41" s="77" t="s">
        <v>20</v>
      </c>
      <c r="F41" s="76">
        <v>329</v>
      </c>
      <c r="G41" s="77" t="s">
        <v>21</v>
      </c>
      <c r="H41" s="77" t="s">
        <v>22</v>
      </c>
      <c r="I41" s="76">
        <v>100</v>
      </c>
      <c r="J41" s="76">
        <v>100</v>
      </c>
      <c r="K41" s="76">
        <v>7.47</v>
      </c>
      <c r="L41" s="52">
        <f t="shared" si="0"/>
        <v>7.47</v>
      </c>
      <c r="M41" s="76">
        <v>7.47</v>
      </c>
      <c r="N41" s="52">
        <f t="shared" si="1"/>
        <v>7.47</v>
      </c>
      <c r="O41" s="48">
        <v>108900</v>
      </c>
      <c r="P41" s="87">
        <v>230.05850161197301</v>
      </c>
      <c r="Q41" s="87">
        <v>210.2026515</v>
      </c>
      <c r="R41" s="9">
        <f t="shared" si="2"/>
        <v>1718.5370070414383</v>
      </c>
    </row>
    <row r="42" spans="1:18" x14ac:dyDescent="0.25">
      <c r="A42" s="76">
        <v>915729290</v>
      </c>
      <c r="B42" s="77" t="s">
        <v>26</v>
      </c>
      <c r="C42" s="76">
        <v>2018</v>
      </c>
      <c r="D42" s="76">
        <v>66</v>
      </c>
      <c r="E42" s="77" t="s">
        <v>20</v>
      </c>
      <c r="F42" s="76">
        <v>329</v>
      </c>
      <c r="G42" s="77" t="s">
        <v>23</v>
      </c>
      <c r="H42" s="77" t="s">
        <v>22</v>
      </c>
      <c r="I42" s="76">
        <v>100</v>
      </c>
      <c r="J42" s="76">
        <v>100</v>
      </c>
      <c r="K42" s="76">
        <v>5.19</v>
      </c>
      <c r="L42" s="52">
        <f t="shared" si="0"/>
        <v>5.19</v>
      </c>
      <c r="M42" s="76">
        <v>5.19</v>
      </c>
      <c r="N42" s="52">
        <f t="shared" si="1"/>
        <v>5.19</v>
      </c>
      <c r="O42" s="48">
        <v>106500</v>
      </c>
      <c r="P42" s="87">
        <v>182.22818456917901</v>
      </c>
      <c r="Q42" s="87">
        <v>162.3723344</v>
      </c>
      <c r="R42" s="9">
        <f t="shared" si="2"/>
        <v>945.7642779140391</v>
      </c>
    </row>
    <row r="43" spans="1:18" x14ac:dyDescent="0.25">
      <c r="A43" s="76">
        <v>915729290</v>
      </c>
      <c r="B43" s="77" t="s">
        <v>26</v>
      </c>
      <c r="C43" s="76">
        <v>2018</v>
      </c>
      <c r="D43" s="76">
        <v>66</v>
      </c>
      <c r="E43" s="77" t="s">
        <v>24</v>
      </c>
      <c r="F43" s="76">
        <v>329</v>
      </c>
      <c r="G43" s="77" t="s">
        <v>23</v>
      </c>
      <c r="H43" s="77" t="s">
        <v>22</v>
      </c>
      <c r="I43" s="76">
        <v>100</v>
      </c>
      <c r="J43" s="76">
        <v>100</v>
      </c>
      <c r="K43" s="76">
        <v>1.8</v>
      </c>
      <c r="L43" s="52">
        <f t="shared" si="0"/>
        <v>1.8</v>
      </c>
      <c r="M43" s="76">
        <v>1.8</v>
      </c>
      <c r="N43" s="52">
        <f t="shared" si="1"/>
        <v>1.8</v>
      </c>
      <c r="O43" s="48">
        <v>105900</v>
      </c>
      <c r="P43" s="87">
        <v>118.463011166832</v>
      </c>
      <c r="Q43" s="87">
        <v>107.1200097</v>
      </c>
      <c r="R43" s="9">
        <f t="shared" si="2"/>
        <v>213.23342010029762</v>
      </c>
    </row>
    <row r="44" spans="1:18" x14ac:dyDescent="0.25">
      <c r="A44" s="76">
        <v>915729290</v>
      </c>
      <c r="B44" s="77" t="s">
        <v>26</v>
      </c>
      <c r="C44" s="76">
        <v>2018</v>
      </c>
      <c r="D44" s="76">
        <v>24</v>
      </c>
      <c r="E44" s="77" t="s">
        <v>24</v>
      </c>
      <c r="F44" s="76">
        <v>150</v>
      </c>
      <c r="G44" s="77" t="s">
        <v>23</v>
      </c>
      <c r="H44" s="77" t="s">
        <v>22</v>
      </c>
      <c r="I44" s="76">
        <v>100</v>
      </c>
      <c r="J44" s="76">
        <v>100</v>
      </c>
      <c r="K44" s="76">
        <v>4.3</v>
      </c>
      <c r="L44" s="52">
        <f t="shared" si="0"/>
        <v>4.3</v>
      </c>
      <c r="M44" s="78"/>
      <c r="N44" s="52">
        <f t="shared" si="1"/>
        <v>0</v>
      </c>
      <c r="O44" s="48">
        <v>100400</v>
      </c>
      <c r="P44" s="87">
        <v>73.287452471718296</v>
      </c>
      <c r="Q44" s="87">
        <v>73.287452470000005</v>
      </c>
      <c r="R44" s="9">
        <f t="shared" si="2"/>
        <v>315.13604562099999</v>
      </c>
    </row>
    <row r="45" spans="1:18" x14ac:dyDescent="0.25">
      <c r="A45" s="76">
        <v>915729290</v>
      </c>
      <c r="B45" s="77" t="s">
        <v>26</v>
      </c>
      <c r="C45" s="76">
        <v>2018</v>
      </c>
      <c r="D45" s="76">
        <v>24</v>
      </c>
      <c r="E45" s="77" t="s">
        <v>24</v>
      </c>
      <c r="F45" s="76">
        <v>95</v>
      </c>
      <c r="G45" s="77" t="s">
        <v>23</v>
      </c>
      <c r="H45" s="77" t="s">
        <v>22</v>
      </c>
      <c r="I45" s="76">
        <v>100</v>
      </c>
      <c r="J45" s="76">
        <v>100</v>
      </c>
      <c r="K45" s="76">
        <v>5.2</v>
      </c>
      <c r="L45" s="52">
        <f t="shared" si="0"/>
        <v>5.2</v>
      </c>
      <c r="M45" s="78"/>
      <c r="N45" s="52">
        <f t="shared" si="1"/>
        <v>0</v>
      </c>
      <c r="O45" s="48">
        <v>100200</v>
      </c>
      <c r="P45" s="87">
        <v>67.6225062312175</v>
      </c>
      <c r="Q45" s="87">
        <v>67.622506229999999</v>
      </c>
      <c r="R45" s="9">
        <f t="shared" si="2"/>
        <v>351.637032396</v>
      </c>
    </row>
    <row r="46" spans="1:18" x14ac:dyDescent="0.25">
      <c r="A46" s="76">
        <v>915729290</v>
      </c>
      <c r="B46" s="77" t="s">
        <v>26</v>
      </c>
      <c r="C46" s="76">
        <v>2018</v>
      </c>
      <c r="D46" s="76">
        <v>24</v>
      </c>
      <c r="E46" s="77" t="s">
        <v>24</v>
      </c>
      <c r="F46" s="76">
        <v>50</v>
      </c>
      <c r="G46" s="77" t="s">
        <v>23</v>
      </c>
      <c r="H46" s="77" t="s">
        <v>22</v>
      </c>
      <c r="I46" s="76">
        <v>100</v>
      </c>
      <c r="J46" s="76">
        <v>100</v>
      </c>
      <c r="K46" s="76">
        <v>4.4000000000000004</v>
      </c>
      <c r="L46" s="52">
        <f t="shared" si="0"/>
        <v>4.4000000000000004</v>
      </c>
      <c r="M46" s="78"/>
      <c r="N46" s="52">
        <f t="shared" si="1"/>
        <v>0</v>
      </c>
      <c r="O46" s="48">
        <v>100100</v>
      </c>
      <c r="P46" s="87">
        <v>62.611207633851301</v>
      </c>
      <c r="Q46" s="87">
        <v>62.611207630000003</v>
      </c>
      <c r="R46" s="9">
        <f t="shared" si="2"/>
        <v>275.48931357200001</v>
      </c>
    </row>
    <row r="47" spans="1:18" x14ac:dyDescent="0.25">
      <c r="A47" s="76">
        <v>971029390</v>
      </c>
      <c r="B47" s="77" t="s">
        <v>27</v>
      </c>
      <c r="C47" s="76">
        <v>2018</v>
      </c>
      <c r="D47" s="76">
        <v>132</v>
      </c>
      <c r="E47" s="77" t="s">
        <v>24</v>
      </c>
      <c r="F47" s="76">
        <v>150</v>
      </c>
      <c r="G47" s="77" t="s">
        <v>23</v>
      </c>
      <c r="H47" s="77" t="s">
        <v>22</v>
      </c>
      <c r="I47" s="76">
        <v>100</v>
      </c>
      <c r="J47" s="76">
        <v>100</v>
      </c>
      <c r="K47" s="76">
        <v>8.2669999999999995</v>
      </c>
      <c r="L47" s="52">
        <f t="shared" si="0"/>
        <v>8.2669999999999995</v>
      </c>
      <c r="M47" s="78"/>
      <c r="N47" s="52">
        <f t="shared" si="1"/>
        <v>0</v>
      </c>
      <c r="O47" s="48">
        <v>110500</v>
      </c>
      <c r="P47" s="87">
        <v>120.331114384497</v>
      </c>
      <c r="Q47" s="87">
        <v>120.3311144</v>
      </c>
      <c r="R47" s="9">
        <f t="shared" si="2"/>
        <v>994.77732274480002</v>
      </c>
    </row>
    <row r="48" spans="1:18" x14ac:dyDescent="0.25">
      <c r="A48" s="76">
        <v>971029390</v>
      </c>
      <c r="B48" s="77" t="s">
        <v>27</v>
      </c>
      <c r="C48" s="76">
        <v>2018</v>
      </c>
      <c r="D48" s="76">
        <v>66</v>
      </c>
      <c r="E48" s="77" t="s">
        <v>24</v>
      </c>
      <c r="F48" s="76">
        <v>95</v>
      </c>
      <c r="G48" s="77" t="s">
        <v>23</v>
      </c>
      <c r="H48" s="77" t="s">
        <v>22</v>
      </c>
      <c r="I48" s="76">
        <v>100</v>
      </c>
      <c r="J48" s="76">
        <v>100</v>
      </c>
      <c r="K48" s="76">
        <v>58.9</v>
      </c>
      <c r="L48" s="52">
        <f t="shared" si="0"/>
        <v>58.9</v>
      </c>
      <c r="M48" s="78"/>
      <c r="N48" s="52">
        <f t="shared" si="1"/>
        <v>0</v>
      </c>
      <c r="O48" s="48">
        <v>100700</v>
      </c>
      <c r="P48" s="87">
        <v>98.687399190849803</v>
      </c>
      <c r="Q48" s="87">
        <v>98.687399189999994</v>
      </c>
      <c r="R48" s="9">
        <f t="shared" si="2"/>
        <v>5812.6878122909993</v>
      </c>
    </row>
    <row r="49" spans="1:18" x14ac:dyDescent="0.25">
      <c r="A49" s="76">
        <v>971029390</v>
      </c>
      <c r="B49" s="77" t="s">
        <v>27</v>
      </c>
      <c r="C49" s="76">
        <v>2018</v>
      </c>
      <c r="D49" s="76">
        <v>66</v>
      </c>
      <c r="E49" s="77" t="s">
        <v>24</v>
      </c>
      <c r="F49" s="76">
        <v>70</v>
      </c>
      <c r="G49" s="77" t="s">
        <v>23</v>
      </c>
      <c r="H49" s="77" t="s">
        <v>22</v>
      </c>
      <c r="I49" s="76">
        <v>100</v>
      </c>
      <c r="J49" s="76">
        <v>100</v>
      </c>
      <c r="K49" s="76">
        <v>17.399999999999999</v>
      </c>
      <c r="L49" s="52">
        <f t="shared" si="0"/>
        <v>17.399999999999999</v>
      </c>
      <c r="M49" s="78"/>
      <c r="N49" s="52">
        <f t="shared" si="1"/>
        <v>0</v>
      </c>
      <c r="O49" s="48">
        <v>100600</v>
      </c>
      <c r="P49" s="87">
        <v>96.671777215124294</v>
      </c>
      <c r="Q49" s="87">
        <v>96.671777219999996</v>
      </c>
      <c r="R49" s="9">
        <f t="shared" si="2"/>
        <v>1682.0889236279997</v>
      </c>
    </row>
    <row r="50" spans="1:18" x14ac:dyDescent="0.25">
      <c r="A50" s="76">
        <v>971048611</v>
      </c>
      <c r="B50" s="77" t="s">
        <v>28</v>
      </c>
      <c r="C50" s="76">
        <v>2018</v>
      </c>
      <c r="D50" s="76">
        <v>132</v>
      </c>
      <c r="E50" s="77" t="s">
        <v>24</v>
      </c>
      <c r="F50" s="76">
        <v>150</v>
      </c>
      <c r="G50" s="77" t="s">
        <v>23</v>
      </c>
      <c r="H50" s="77" t="s">
        <v>22</v>
      </c>
      <c r="I50" s="76">
        <v>100</v>
      </c>
      <c r="J50" s="76">
        <v>100</v>
      </c>
      <c r="K50" s="76">
        <v>38.130000000000003</v>
      </c>
      <c r="L50" s="52">
        <f t="shared" si="0"/>
        <v>38.130000000000003</v>
      </c>
      <c r="M50" s="76">
        <v>1.6</v>
      </c>
      <c r="N50" s="52">
        <f t="shared" si="1"/>
        <v>1.6</v>
      </c>
      <c r="O50" s="48">
        <v>116900</v>
      </c>
      <c r="P50" s="87">
        <v>133.43078154217099</v>
      </c>
      <c r="Q50" s="87">
        <v>120.3311144</v>
      </c>
      <c r="R50" s="9">
        <f t="shared" si="2"/>
        <v>4609.1848594994735</v>
      </c>
    </row>
    <row r="51" spans="1:18" x14ac:dyDescent="0.25">
      <c r="A51" s="76">
        <v>971048611</v>
      </c>
      <c r="B51" s="77" t="s">
        <v>28</v>
      </c>
      <c r="C51" s="76">
        <v>2018</v>
      </c>
      <c r="D51" s="76">
        <v>132</v>
      </c>
      <c r="E51" s="77" t="s">
        <v>20</v>
      </c>
      <c r="F51" s="76">
        <v>150</v>
      </c>
      <c r="G51" s="77" t="s">
        <v>23</v>
      </c>
      <c r="H51" s="77" t="s">
        <v>22</v>
      </c>
      <c r="I51" s="76">
        <v>100</v>
      </c>
      <c r="J51" s="76">
        <v>100</v>
      </c>
      <c r="K51" s="76">
        <v>1.4</v>
      </c>
      <c r="L51" s="52">
        <f t="shared" si="0"/>
        <v>1.4</v>
      </c>
      <c r="M51" s="78"/>
      <c r="N51" s="52">
        <f t="shared" si="1"/>
        <v>0</v>
      </c>
      <c r="O51" s="48">
        <v>111100</v>
      </c>
      <c r="P51" s="87">
        <v>177.56845998583699</v>
      </c>
      <c r="Q51" s="87">
        <v>177.56845999999999</v>
      </c>
      <c r="R51" s="9">
        <f t="shared" si="2"/>
        <v>248.59584399999997</v>
      </c>
    </row>
    <row r="52" spans="1:18" x14ac:dyDescent="0.25">
      <c r="A52" s="76">
        <v>971048611</v>
      </c>
      <c r="B52" s="77" t="s">
        <v>28</v>
      </c>
      <c r="C52" s="76">
        <v>2018</v>
      </c>
      <c r="D52" s="76">
        <v>66</v>
      </c>
      <c r="E52" s="77" t="s">
        <v>24</v>
      </c>
      <c r="F52" s="76">
        <v>243</v>
      </c>
      <c r="G52" s="77" t="s">
        <v>23</v>
      </c>
      <c r="H52" s="77" t="s">
        <v>22</v>
      </c>
      <c r="I52" s="76">
        <v>100</v>
      </c>
      <c r="J52" s="76">
        <v>100</v>
      </c>
      <c r="K52" s="76">
        <v>22.308</v>
      </c>
      <c r="L52" s="52">
        <f t="shared" si="0"/>
        <v>22.308</v>
      </c>
      <c r="M52" s="76">
        <v>0.7</v>
      </c>
      <c r="N52" s="52">
        <f t="shared" si="1"/>
        <v>0.7</v>
      </c>
      <c r="O52" s="48">
        <v>105800</v>
      </c>
      <c r="P52" s="87">
        <v>115.930107928963</v>
      </c>
      <c r="Q52" s="87">
        <v>104.9174852</v>
      </c>
      <c r="R52" s="9">
        <f t="shared" si="2"/>
        <v>2348.2080957518742</v>
      </c>
    </row>
    <row r="53" spans="1:18" x14ac:dyDescent="0.25">
      <c r="A53" s="76">
        <v>971048611</v>
      </c>
      <c r="B53" s="77" t="s">
        <v>28</v>
      </c>
      <c r="C53" s="76">
        <v>2018</v>
      </c>
      <c r="D53" s="76">
        <v>66</v>
      </c>
      <c r="E53" s="77" t="s">
        <v>24</v>
      </c>
      <c r="F53" s="76">
        <v>70</v>
      </c>
      <c r="G53" s="77" t="s">
        <v>23</v>
      </c>
      <c r="H53" s="77" t="s">
        <v>22</v>
      </c>
      <c r="I53" s="76">
        <v>100</v>
      </c>
      <c r="J53" s="76">
        <v>100</v>
      </c>
      <c r="K53" s="76">
        <v>82.01</v>
      </c>
      <c r="L53" s="52">
        <f t="shared" si="0"/>
        <v>82.01</v>
      </c>
      <c r="M53" s="76">
        <v>4.5999999999999996</v>
      </c>
      <c r="N53" s="52">
        <f t="shared" si="1"/>
        <v>4.5999999999999996</v>
      </c>
      <c r="O53" s="48">
        <v>105400</v>
      </c>
      <c r="P53" s="87">
        <v>106.447543797393</v>
      </c>
      <c r="Q53" s="87">
        <v>96.671777219999996</v>
      </c>
      <c r="R53" s="9">
        <f t="shared" si="2"/>
        <v>7973.0209760682092</v>
      </c>
    </row>
    <row r="54" spans="1:18" x14ac:dyDescent="0.25">
      <c r="A54" s="76">
        <v>971048611</v>
      </c>
      <c r="B54" s="77" t="s">
        <v>28</v>
      </c>
      <c r="C54" s="76">
        <v>2018</v>
      </c>
      <c r="D54" s="76">
        <v>66</v>
      </c>
      <c r="E54" s="77" t="s">
        <v>20</v>
      </c>
      <c r="F54" s="76">
        <v>70</v>
      </c>
      <c r="G54" s="77" t="s">
        <v>23</v>
      </c>
      <c r="H54" s="77" t="s">
        <v>22</v>
      </c>
      <c r="I54" s="76">
        <v>100</v>
      </c>
      <c r="J54" s="76">
        <v>100</v>
      </c>
      <c r="K54" s="76">
        <v>0.8</v>
      </c>
      <c r="L54" s="52">
        <f t="shared" si="0"/>
        <v>0.8</v>
      </c>
      <c r="M54" s="78"/>
      <c r="N54" s="52">
        <f t="shared" si="1"/>
        <v>0</v>
      </c>
      <c r="O54" s="48">
        <v>101200</v>
      </c>
      <c r="P54" s="87">
        <v>144.082771485141</v>
      </c>
      <c r="Q54" s="87">
        <v>144.08277150000001</v>
      </c>
      <c r="R54" s="9">
        <f t="shared" si="2"/>
        <v>115.26621720000001</v>
      </c>
    </row>
    <row r="55" spans="1:18" x14ac:dyDescent="0.25">
      <c r="A55" s="76">
        <v>911305631</v>
      </c>
      <c r="B55" s="77" t="s">
        <v>29</v>
      </c>
      <c r="C55" s="76">
        <v>2018</v>
      </c>
      <c r="D55" s="76">
        <v>132</v>
      </c>
      <c r="E55" s="77" t="s">
        <v>24</v>
      </c>
      <c r="F55" s="76">
        <v>329</v>
      </c>
      <c r="G55" s="77" t="s">
        <v>23</v>
      </c>
      <c r="H55" s="77" t="s">
        <v>22</v>
      </c>
      <c r="I55" s="76">
        <v>100</v>
      </c>
      <c r="J55" s="76">
        <v>100</v>
      </c>
      <c r="K55" s="76">
        <v>64.8</v>
      </c>
      <c r="L55" s="52">
        <f t="shared" si="0"/>
        <v>64.8</v>
      </c>
      <c r="M55" s="76">
        <v>3.38</v>
      </c>
      <c r="N55" s="52">
        <f t="shared" si="1"/>
        <v>3.38</v>
      </c>
      <c r="O55" s="48">
        <v>117100</v>
      </c>
      <c r="P55" s="87">
        <v>139.54701613808999</v>
      </c>
      <c r="Q55" s="87">
        <v>125.6495793</v>
      </c>
      <c r="R55" s="9">
        <f t="shared" si="2"/>
        <v>8189.0660751527439</v>
      </c>
    </row>
    <row r="56" spans="1:18" x14ac:dyDescent="0.25">
      <c r="A56" s="76">
        <v>911305631</v>
      </c>
      <c r="B56" s="77" t="s">
        <v>29</v>
      </c>
      <c r="C56" s="76">
        <v>2018</v>
      </c>
      <c r="D56" s="76">
        <v>132</v>
      </c>
      <c r="E56" s="77" t="s">
        <v>24</v>
      </c>
      <c r="F56" s="76">
        <v>150</v>
      </c>
      <c r="G56" s="77" t="s">
        <v>23</v>
      </c>
      <c r="H56" s="77" t="s">
        <v>22</v>
      </c>
      <c r="I56" s="76">
        <v>100</v>
      </c>
      <c r="J56" s="76">
        <v>100</v>
      </c>
      <c r="K56" s="76">
        <v>0.65</v>
      </c>
      <c r="L56" s="52">
        <f t="shared" si="0"/>
        <v>0.65</v>
      </c>
      <c r="M56" s="76">
        <v>0.65</v>
      </c>
      <c r="N56" s="52">
        <f t="shared" si="1"/>
        <v>0.65</v>
      </c>
      <c r="O56" s="48">
        <v>116900</v>
      </c>
      <c r="P56" s="87">
        <v>133.43078154217099</v>
      </c>
      <c r="Q56" s="87">
        <v>120.3311144</v>
      </c>
      <c r="R56" s="9">
        <f t="shared" si="2"/>
        <v>86.730008002411154</v>
      </c>
    </row>
    <row r="57" spans="1:18" x14ac:dyDescent="0.25">
      <c r="A57" s="76">
        <v>911305631</v>
      </c>
      <c r="B57" s="77" t="s">
        <v>29</v>
      </c>
      <c r="C57" s="76">
        <v>2018</v>
      </c>
      <c r="D57" s="76">
        <v>132</v>
      </c>
      <c r="E57" s="77" t="s">
        <v>24</v>
      </c>
      <c r="F57" s="76">
        <v>120</v>
      </c>
      <c r="G57" s="77" t="s">
        <v>23</v>
      </c>
      <c r="H57" s="77" t="s">
        <v>22</v>
      </c>
      <c r="I57" s="76">
        <v>100</v>
      </c>
      <c r="J57" s="76">
        <v>100</v>
      </c>
      <c r="K57" s="76">
        <v>8.4700000000000006</v>
      </c>
      <c r="L57" s="52">
        <f t="shared" si="0"/>
        <v>8.4700000000000006</v>
      </c>
      <c r="M57" s="76">
        <v>1.97</v>
      </c>
      <c r="N57" s="52">
        <f t="shared" si="1"/>
        <v>1.97</v>
      </c>
      <c r="O57" s="48">
        <v>116800</v>
      </c>
      <c r="P57" s="87">
        <v>130.41785809590601</v>
      </c>
      <c r="Q57" s="87">
        <v>117.711181</v>
      </c>
      <c r="R57" s="9">
        <f t="shared" si="2"/>
        <v>1022.0458569489349</v>
      </c>
    </row>
    <row r="58" spans="1:18" x14ac:dyDescent="0.25">
      <c r="A58" s="76">
        <v>911305631</v>
      </c>
      <c r="B58" s="77" t="s">
        <v>29</v>
      </c>
      <c r="C58" s="76">
        <v>2018</v>
      </c>
      <c r="D58" s="76">
        <v>66</v>
      </c>
      <c r="E58" s="77" t="s">
        <v>24</v>
      </c>
      <c r="F58" s="76">
        <v>243</v>
      </c>
      <c r="G58" s="77" t="s">
        <v>23</v>
      </c>
      <c r="H58" s="77" t="s">
        <v>22</v>
      </c>
      <c r="I58" s="76">
        <v>100</v>
      </c>
      <c r="J58" s="76">
        <v>100</v>
      </c>
      <c r="K58" s="76">
        <v>8.5</v>
      </c>
      <c r="L58" s="52">
        <f t="shared" si="0"/>
        <v>8.5</v>
      </c>
      <c r="M58" s="78"/>
      <c r="N58" s="52">
        <f t="shared" si="1"/>
        <v>0</v>
      </c>
      <c r="O58" s="48">
        <v>101000</v>
      </c>
      <c r="P58" s="87">
        <v>104.91748515562</v>
      </c>
      <c r="Q58" s="87">
        <v>104.9174852</v>
      </c>
      <c r="R58" s="9">
        <f t="shared" si="2"/>
        <v>891.79862420000006</v>
      </c>
    </row>
    <row r="59" spans="1:18" x14ac:dyDescent="0.25">
      <c r="A59" s="76">
        <v>911305631</v>
      </c>
      <c r="B59" s="77" t="s">
        <v>29</v>
      </c>
      <c r="C59" s="76">
        <v>2018</v>
      </c>
      <c r="D59" s="76">
        <v>66</v>
      </c>
      <c r="E59" s="77" t="s">
        <v>24</v>
      </c>
      <c r="F59" s="76">
        <v>150</v>
      </c>
      <c r="G59" s="77" t="s">
        <v>23</v>
      </c>
      <c r="H59" s="77" t="s">
        <v>22</v>
      </c>
      <c r="I59" s="76">
        <v>100</v>
      </c>
      <c r="J59" s="76">
        <v>100</v>
      </c>
      <c r="K59" s="76">
        <v>32.137999999999998</v>
      </c>
      <c r="L59" s="52">
        <f t="shared" si="0"/>
        <v>32.137999999999998</v>
      </c>
      <c r="M59" s="78"/>
      <c r="N59" s="52">
        <f t="shared" si="1"/>
        <v>0</v>
      </c>
      <c r="O59" s="48">
        <v>100900</v>
      </c>
      <c r="P59" s="87">
        <v>102.77911180157299</v>
      </c>
      <c r="Q59" s="87">
        <v>102.7791118</v>
      </c>
      <c r="R59" s="9">
        <f t="shared" si="2"/>
        <v>3303.1150950283995</v>
      </c>
    </row>
    <row r="60" spans="1:18" x14ac:dyDescent="0.25">
      <c r="A60" s="76">
        <v>911305631</v>
      </c>
      <c r="B60" s="77" t="s">
        <v>29</v>
      </c>
      <c r="C60" s="76">
        <v>2018</v>
      </c>
      <c r="D60" s="76">
        <v>66</v>
      </c>
      <c r="E60" s="77" t="s">
        <v>24</v>
      </c>
      <c r="F60" s="76">
        <v>120</v>
      </c>
      <c r="G60" s="77" t="s">
        <v>23</v>
      </c>
      <c r="H60" s="77" t="s">
        <v>22</v>
      </c>
      <c r="I60" s="76">
        <v>100</v>
      </c>
      <c r="J60" s="76">
        <v>100</v>
      </c>
      <c r="K60" s="76">
        <v>89.5</v>
      </c>
      <c r="L60" s="52">
        <f t="shared" si="0"/>
        <v>89.5</v>
      </c>
      <c r="M60" s="78"/>
      <c r="N60" s="52">
        <f t="shared" si="1"/>
        <v>0</v>
      </c>
      <c r="O60" s="48">
        <v>100800</v>
      </c>
      <c r="P60" s="87">
        <v>100.703021166575</v>
      </c>
      <c r="Q60" s="87">
        <v>100.70302119999999</v>
      </c>
      <c r="R60" s="9">
        <f t="shared" si="2"/>
        <v>9012.9203973999993</v>
      </c>
    </row>
    <row r="61" spans="1:18" x14ac:dyDescent="0.25">
      <c r="A61" s="76">
        <v>911305631</v>
      </c>
      <c r="B61" s="77" t="s">
        <v>29</v>
      </c>
      <c r="C61" s="76">
        <v>2018</v>
      </c>
      <c r="D61" s="76">
        <v>66</v>
      </c>
      <c r="E61" s="77" t="s">
        <v>24</v>
      </c>
      <c r="F61" s="76">
        <v>70</v>
      </c>
      <c r="G61" s="77" t="s">
        <v>23</v>
      </c>
      <c r="H61" s="77" t="s">
        <v>22</v>
      </c>
      <c r="I61" s="76">
        <v>100</v>
      </c>
      <c r="J61" s="76">
        <v>100</v>
      </c>
      <c r="K61" s="76">
        <v>69.962000000000003</v>
      </c>
      <c r="L61" s="52">
        <f t="shared" si="0"/>
        <v>69.962000000000003</v>
      </c>
      <c r="M61" s="78"/>
      <c r="N61" s="52">
        <f t="shared" si="1"/>
        <v>0</v>
      </c>
      <c r="O61" s="48">
        <v>100600</v>
      </c>
      <c r="P61" s="87">
        <v>96.671777215124294</v>
      </c>
      <c r="Q61" s="87">
        <v>96.671777219999996</v>
      </c>
      <c r="R61" s="9">
        <f t="shared" si="2"/>
        <v>6763.3508778656396</v>
      </c>
    </row>
    <row r="62" spans="1:18" x14ac:dyDescent="0.25">
      <c r="A62" s="76">
        <v>976944801</v>
      </c>
      <c r="B62" s="77" t="s">
        <v>30</v>
      </c>
      <c r="C62" s="76">
        <v>2018</v>
      </c>
      <c r="D62" s="76">
        <v>300</v>
      </c>
      <c r="E62" s="77" t="s">
        <v>20</v>
      </c>
      <c r="F62" s="76">
        <v>481</v>
      </c>
      <c r="G62" s="77" t="s">
        <v>23</v>
      </c>
      <c r="H62" s="77" t="s">
        <v>25</v>
      </c>
      <c r="I62" s="76">
        <v>0</v>
      </c>
      <c r="J62" s="76">
        <v>0</v>
      </c>
      <c r="K62" s="76">
        <v>12</v>
      </c>
      <c r="L62" s="52">
        <f t="shared" si="0"/>
        <v>0</v>
      </c>
      <c r="M62" s="76">
        <v>12</v>
      </c>
      <c r="N62" s="52">
        <f t="shared" si="1"/>
        <v>0</v>
      </c>
      <c r="O62" s="48">
        <v>136300</v>
      </c>
      <c r="P62" s="87">
        <v>356.60106727051402</v>
      </c>
      <c r="Q62" s="87">
        <v>356.60106730000001</v>
      </c>
      <c r="R62" s="9">
        <f t="shared" si="2"/>
        <v>0</v>
      </c>
    </row>
    <row r="63" spans="1:18" x14ac:dyDescent="0.25">
      <c r="A63" s="76">
        <v>976944801</v>
      </c>
      <c r="B63" s="77" t="s">
        <v>30</v>
      </c>
      <c r="C63" s="76">
        <v>2018</v>
      </c>
      <c r="D63" s="76">
        <v>300</v>
      </c>
      <c r="E63" s="77" t="s">
        <v>20</v>
      </c>
      <c r="F63" s="76">
        <v>380</v>
      </c>
      <c r="G63" s="77" t="s">
        <v>23</v>
      </c>
      <c r="H63" s="77" t="s">
        <v>25</v>
      </c>
      <c r="I63" s="76">
        <v>0</v>
      </c>
      <c r="J63" s="76">
        <v>0</v>
      </c>
      <c r="K63" s="76">
        <v>15.2</v>
      </c>
      <c r="L63" s="52">
        <f t="shared" si="0"/>
        <v>0</v>
      </c>
      <c r="M63" s="76">
        <v>15.2</v>
      </c>
      <c r="N63" s="52">
        <f t="shared" si="1"/>
        <v>0</v>
      </c>
      <c r="O63" s="48">
        <v>136200</v>
      </c>
      <c r="P63" s="87">
        <v>327.445915156311</v>
      </c>
      <c r="Q63" s="87">
        <v>327.4459152</v>
      </c>
      <c r="R63" s="9">
        <f t="shared" si="2"/>
        <v>0</v>
      </c>
    </row>
    <row r="64" spans="1:18" x14ac:dyDescent="0.25">
      <c r="A64" s="76">
        <v>976944801</v>
      </c>
      <c r="B64" s="77" t="s">
        <v>30</v>
      </c>
      <c r="C64" s="76">
        <v>2018</v>
      </c>
      <c r="D64" s="76">
        <v>300</v>
      </c>
      <c r="E64" s="77" t="s">
        <v>20</v>
      </c>
      <c r="F64" s="76">
        <v>770</v>
      </c>
      <c r="G64" s="77" t="s">
        <v>23</v>
      </c>
      <c r="H64" s="77" t="s">
        <v>22</v>
      </c>
      <c r="I64" s="76">
        <v>0</v>
      </c>
      <c r="J64" s="76">
        <v>0</v>
      </c>
      <c r="K64" s="76">
        <v>7.4</v>
      </c>
      <c r="L64" s="52">
        <f t="shared" si="0"/>
        <v>0</v>
      </c>
      <c r="M64" s="76">
        <v>7.4</v>
      </c>
      <c r="N64" s="52">
        <f t="shared" si="1"/>
        <v>0</v>
      </c>
      <c r="O64" s="48">
        <v>136000</v>
      </c>
      <c r="P64" s="87">
        <v>291.73085381641101</v>
      </c>
      <c r="Q64" s="87">
        <v>291.73085379999998</v>
      </c>
      <c r="R64" s="9">
        <f t="shared" si="2"/>
        <v>0</v>
      </c>
    </row>
    <row r="65" spans="1:18" x14ac:dyDescent="0.25">
      <c r="A65" s="76">
        <v>976944801</v>
      </c>
      <c r="B65" s="77" t="s">
        <v>30</v>
      </c>
      <c r="C65" s="76">
        <v>2018</v>
      </c>
      <c r="D65" s="76">
        <v>300</v>
      </c>
      <c r="E65" s="77" t="s">
        <v>20</v>
      </c>
      <c r="F65" s="76">
        <v>481</v>
      </c>
      <c r="G65" s="77" t="s">
        <v>23</v>
      </c>
      <c r="H65" s="77" t="s">
        <v>22</v>
      </c>
      <c r="I65" s="76">
        <v>0</v>
      </c>
      <c r="J65" s="76">
        <v>0</v>
      </c>
      <c r="K65" s="76">
        <v>21.1</v>
      </c>
      <c r="L65" s="52">
        <f t="shared" si="0"/>
        <v>0</v>
      </c>
      <c r="M65" s="76">
        <v>21.1</v>
      </c>
      <c r="N65" s="52">
        <f t="shared" si="1"/>
        <v>0</v>
      </c>
      <c r="O65" s="48">
        <v>135900</v>
      </c>
      <c r="P65" s="87">
        <v>281.75082097731899</v>
      </c>
      <c r="Q65" s="87">
        <v>281.75082099999997</v>
      </c>
      <c r="R65" s="9">
        <f t="shared" si="2"/>
        <v>0</v>
      </c>
    </row>
    <row r="66" spans="1:18" x14ac:dyDescent="0.25">
      <c r="A66" s="76">
        <v>976944801</v>
      </c>
      <c r="B66" s="77" t="s">
        <v>30</v>
      </c>
      <c r="C66" s="76">
        <v>2018</v>
      </c>
      <c r="D66" s="76">
        <v>132</v>
      </c>
      <c r="E66" s="77" t="s">
        <v>24</v>
      </c>
      <c r="F66" s="76">
        <v>120</v>
      </c>
      <c r="G66" s="77" t="s">
        <v>23</v>
      </c>
      <c r="H66" s="77" t="s">
        <v>25</v>
      </c>
      <c r="I66" s="76">
        <v>100</v>
      </c>
      <c r="J66" s="76">
        <v>100</v>
      </c>
      <c r="K66" s="76">
        <v>1.2</v>
      </c>
      <c r="L66" s="52">
        <f t="shared" si="0"/>
        <v>1.2</v>
      </c>
      <c r="M66" s="76">
        <v>1.2</v>
      </c>
      <c r="N66" s="52">
        <f t="shared" si="1"/>
        <v>1.2</v>
      </c>
      <c r="O66" s="48">
        <v>132800</v>
      </c>
      <c r="P66" s="87">
        <v>155.83121238179501</v>
      </c>
      <c r="Q66" s="87">
        <v>143.1245352</v>
      </c>
      <c r="R66" s="9">
        <f t="shared" si="2"/>
        <v>186.99745485815401</v>
      </c>
    </row>
    <row r="67" spans="1:18" x14ac:dyDescent="0.25">
      <c r="A67" s="76">
        <v>976944801</v>
      </c>
      <c r="B67" s="77" t="s">
        <v>30</v>
      </c>
      <c r="C67" s="76">
        <v>2018</v>
      </c>
      <c r="D67" s="76">
        <v>132</v>
      </c>
      <c r="E67" s="77" t="s">
        <v>20</v>
      </c>
      <c r="F67" s="76">
        <v>329</v>
      </c>
      <c r="G67" s="77" t="s">
        <v>21</v>
      </c>
      <c r="H67" s="77" t="s">
        <v>22</v>
      </c>
      <c r="I67" s="76">
        <v>100</v>
      </c>
      <c r="J67" s="76">
        <v>100</v>
      </c>
      <c r="K67" s="76">
        <v>16.3</v>
      </c>
      <c r="L67" s="52">
        <f t="shared" ref="L67:L130" si="3">K67*0.5*(I67/100+J67/100)</f>
        <v>16.3</v>
      </c>
      <c r="M67" s="76">
        <v>16.3</v>
      </c>
      <c r="N67" s="52">
        <f t="shared" ref="N67:N130" si="4">M67*0.5*(I67/100+J67/100)</f>
        <v>16.3</v>
      </c>
      <c r="O67" s="48">
        <v>132100</v>
      </c>
      <c r="P67" s="87">
        <v>265.44604379846197</v>
      </c>
      <c r="Q67" s="87">
        <v>242.2014394</v>
      </c>
      <c r="R67" s="9">
        <f t="shared" ref="R67:R130" si="5">(L67-N67)*Q67+(N67*P67)</f>
        <v>4326.7705139149302</v>
      </c>
    </row>
    <row r="68" spans="1:18" x14ac:dyDescent="0.25">
      <c r="A68" s="76">
        <v>976944801</v>
      </c>
      <c r="B68" s="77" t="s">
        <v>30</v>
      </c>
      <c r="C68" s="76">
        <v>2018</v>
      </c>
      <c r="D68" s="76">
        <v>132</v>
      </c>
      <c r="E68" s="77" t="s">
        <v>20</v>
      </c>
      <c r="F68" s="76">
        <v>243</v>
      </c>
      <c r="G68" s="77" t="s">
        <v>21</v>
      </c>
      <c r="H68" s="77" t="s">
        <v>22</v>
      </c>
      <c r="I68" s="76">
        <v>100</v>
      </c>
      <c r="J68" s="76">
        <v>100</v>
      </c>
      <c r="K68" s="76">
        <v>58.1</v>
      </c>
      <c r="L68" s="52">
        <f t="shared" si="3"/>
        <v>58.1</v>
      </c>
      <c r="M68" s="76">
        <v>58.1</v>
      </c>
      <c r="N68" s="52">
        <f t="shared" si="4"/>
        <v>58.1</v>
      </c>
      <c r="O68" s="48">
        <v>132000</v>
      </c>
      <c r="P68" s="87">
        <v>258.675770678118</v>
      </c>
      <c r="Q68" s="87">
        <v>236.10819359999999</v>
      </c>
      <c r="R68" s="9">
        <f t="shared" si="5"/>
        <v>15029.062276398656</v>
      </c>
    </row>
    <row r="69" spans="1:18" x14ac:dyDescent="0.25">
      <c r="A69" s="76">
        <v>976944801</v>
      </c>
      <c r="B69" s="77" t="s">
        <v>30</v>
      </c>
      <c r="C69" s="76">
        <v>2018</v>
      </c>
      <c r="D69" s="76">
        <v>132</v>
      </c>
      <c r="E69" s="77" t="s">
        <v>20</v>
      </c>
      <c r="F69" s="76">
        <v>150</v>
      </c>
      <c r="G69" s="77" t="s">
        <v>21</v>
      </c>
      <c r="H69" s="77" t="s">
        <v>22</v>
      </c>
      <c r="I69" s="76">
        <v>100</v>
      </c>
      <c r="J69" s="76">
        <v>100</v>
      </c>
      <c r="K69" s="76">
        <v>24.5</v>
      </c>
      <c r="L69" s="52">
        <f t="shared" si="3"/>
        <v>24.5</v>
      </c>
      <c r="M69" s="76">
        <v>24.5</v>
      </c>
      <c r="N69" s="52">
        <f t="shared" si="4"/>
        <v>24.5</v>
      </c>
      <c r="O69" s="48">
        <v>131900</v>
      </c>
      <c r="P69" s="87">
        <v>252.10268997875599</v>
      </c>
      <c r="Q69" s="87">
        <v>230.192421</v>
      </c>
      <c r="R69" s="9">
        <f t="shared" si="5"/>
        <v>6176.5159044795219</v>
      </c>
    </row>
    <row r="70" spans="1:18" x14ac:dyDescent="0.25">
      <c r="A70" s="76">
        <v>976944801</v>
      </c>
      <c r="B70" s="77" t="s">
        <v>30</v>
      </c>
      <c r="C70" s="76">
        <v>2018</v>
      </c>
      <c r="D70" s="76">
        <v>132</v>
      </c>
      <c r="E70" s="77" t="s">
        <v>20</v>
      </c>
      <c r="F70" s="76">
        <v>120</v>
      </c>
      <c r="G70" s="77" t="s">
        <v>21</v>
      </c>
      <c r="H70" s="77" t="s">
        <v>22</v>
      </c>
      <c r="I70" s="76">
        <v>100</v>
      </c>
      <c r="J70" s="76">
        <v>100</v>
      </c>
      <c r="K70" s="76">
        <v>49.1</v>
      </c>
      <c r="L70" s="52">
        <f t="shared" si="3"/>
        <v>49.1</v>
      </c>
      <c r="M70" s="76">
        <v>49.1</v>
      </c>
      <c r="N70" s="52">
        <f t="shared" si="4"/>
        <v>49.1</v>
      </c>
      <c r="O70" s="48">
        <v>131800</v>
      </c>
      <c r="P70" s="87">
        <v>245.52960927939299</v>
      </c>
      <c r="Q70" s="87">
        <v>224.2766484</v>
      </c>
      <c r="R70" s="9">
        <f t="shared" si="5"/>
        <v>12055.503815618196</v>
      </c>
    </row>
    <row r="71" spans="1:18" x14ac:dyDescent="0.25">
      <c r="A71" s="76">
        <v>976944801</v>
      </c>
      <c r="B71" s="77" t="s">
        <v>30</v>
      </c>
      <c r="C71" s="76">
        <v>2018</v>
      </c>
      <c r="D71" s="76">
        <v>132</v>
      </c>
      <c r="E71" s="77" t="s">
        <v>20</v>
      </c>
      <c r="F71" s="76">
        <v>329</v>
      </c>
      <c r="G71" s="77" t="s">
        <v>23</v>
      </c>
      <c r="H71" s="77" t="s">
        <v>22</v>
      </c>
      <c r="I71" s="76">
        <v>100</v>
      </c>
      <c r="J71" s="76">
        <v>100</v>
      </c>
      <c r="K71" s="76">
        <v>3.5</v>
      </c>
      <c r="L71" s="52">
        <f t="shared" si="3"/>
        <v>3.5</v>
      </c>
      <c r="M71" s="76">
        <v>3.5</v>
      </c>
      <c r="N71" s="52">
        <f t="shared" si="4"/>
        <v>3.5</v>
      </c>
      <c r="O71" s="48">
        <v>130500</v>
      </c>
      <c r="P71" s="87">
        <v>209.70863357882101</v>
      </c>
      <c r="Q71" s="87">
        <v>186.4640292</v>
      </c>
      <c r="R71" s="9">
        <f t="shared" si="5"/>
        <v>733.98021752587351</v>
      </c>
    </row>
    <row r="72" spans="1:18" x14ac:dyDescent="0.25">
      <c r="A72" s="76">
        <v>976944801</v>
      </c>
      <c r="B72" s="77" t="s">
        <v>30</v>
      </c>
      <c r="C72" s="76">
        <v>2018</v>
      </c>
      <c r="D72" s="76">
        <v>132</v>
      </c>
      <c r="E72" s="77" t="s">
        <v>20</v>
      </c>
      <c r="F72" s="76">
        <v>243</v>
      </c>
      <c r="G72" s="77" t="s">
        <v>23</v>
      </c>
      <c r="H72" s="77" t="s">
        <v>22</v>
      </c>
      <c r="I72" s="76">
        <v>100</v>
      </c>
      <c r="J72" s="76">
        <v>100</v>
      </c>
      <c r="K72" s="76">
        <v>11.1</v>
      </c>
      <c r="L72" s="52">
        <f t="shared" si="3"/>
        <v>11.1</v>
      </c>
      <c r="M72" s="76">
        <v>11.1</v>
      </c>
      <c r="N72" s="52">
        <f t="shared" si="4"/>
        <v>11.1</v>
      </c>
      <c r="O72" s="48">
        <v>130400</v>
      </c>
      <c r="P72" s="87">
        <v>204.51809085322401</v>
      </c>
      <c r="Q72" s="87">
        <v>181.95051380000001</v>
      </c>
      <c r="R72" s="9">
        <f t="shared" si="5"/>
        <v>2270.1508084707866</v>
      </c>
    </row>
    <row r="73" spans="1:18" x14ac:dyDescent="0.25">
      <c r="A73" s="76">
        <v>976944801</v>
      </c>
      <c r="B73" s="77" t="s">
        <v>30</v>
      </c>
      <c r="C73" s="76">
        <v>2018</v>
      </c>
      <c r="D73" s="76">
        <v>132</v>
      </c>
      <c r="E73" s="77" t="s">
        <v>24</v>
      </c>
      <c r="F73" s="76">
        <v>243</v>
      </c>
      <c r="G73" s="77" t="s">
        <v>23</v>
      </c>
      <c r="H73" s="77" t="s">
        <v>22</v>
      </c>
      <c r="I73" s="76">
        <v>100</v>
      </c>
      <c r="J73" s="76">
        <v>100</v>
      </c>
      <c r="K73" s="76">
        <v>98.5</v>
      </c>
      <c r="L73" s="52">
        <f t="shared" si="3"/>
        <v>98.5</v>
      </c>
      <c r="M73" s="76">
        <v>98.5</v>
      </c>
      <c r="N73" s="52">
        <f t="shared" si="4"/>
        <v>98.5</v>
      </c>
      <c r="O73" s="48">
        <v>129800</v>
      </c>
      <c r="P73" s="87">
        <v>136.44370498843699</v>
      </c>
      <c r="Q73" s="87">
        <v>122.9510478</v>
      </c>
      <c r="R73" s="9">
        <f t="shared" si="5"/>
        <v>13439.704941361044</v>
      </c>
    </row>
    <row r="74" spans="1:18" x14ac:dyDescent="0.25">
      <c r="A74" s="76">
        <v>976944801</v>
      </c>
      <c r="B74" s="77" t="s">
        <v>30</v>
      </c>
      <c r="C74" s="76">
        <v>2018</v>
      </c>
      <c r="D74" s="76">
        <v>132</v>
      </c>
      <c r="E74" s="77" t="s">
        <v>24</v>
      </c>
      <c r="F74" s="76">
        <v>150</v>
      </c>
      <c r="G74" s="77" t="s">
        <v>23</v>
      </c>
      <c r="H74" s="77" t="s">
        <v>22</v>
      </c>
      <c r="I74" s="76">
        <v>100</v>
      </c>
      <c r="J74" s="76">
        <v>100</v>
      </c>
      <c r="K74" s="76">
        <v>89.6</v>
      </c>
      <c r="L74" s="52">
        <f t="shared" si="3"/>
        <v>89.6</v>
      </c>
      <c r="M74" s="76">
        <v>89.6</v>
      </c>
      <c r="N74" s="52">
        <f t="shared" si="4"/>
        <v>89.6</v>
      </c>
      <c r="O74" s="48">
        <v>129700</v>
      </c>
      <c r="P74" s="87">
        <v>133.43078154217099</v>
      </c>
      <c r="Q74" s="87">
        <v>120.3311144</v>
      </c>
      <c r="R74" s="9">
        <f t="shared" si="5"/>
        <v>11955.39802617852</v>
      </c>
    </row>
    <row r="75" spans="1:18" x14ac:dyDescent="0.25">
      <c r="A75" s="76">
        <v>976944801</v>
      </c>
      <c r="B75" s="77" t="s">
        <v>30</v>
      </c>
      <c r="C75" s="76">
        <v>2018</v>
      </c>
      <c r="D75" s="76">
        <v>132</v>
      </c>
      <c r="E75" s="77" t="s">
        <v>24</v>
      </c>
      <c r="F75" s="76">
        <v>120</v>
      </c>
      <c r="G75" s="77" t="s">
        <v>23</v>
      </c>
      <c r="H75" s="77" t="s">
        <v>22</v>
      </c>
      <c r="I75" s="76">
        <v>100</v>
      </c>
      <c r="J75" s="76">
        <v>100</v>
      </c>
      <c r="K75" s="76">
        <v>11.6</v>
      </c>
      <c r="L75" s="52">
        <f t="shared" si="3"/>
        <v>11.6</v>
      </c>
      <c r="M75" s="76">
        <v>11.6</v>
      </c>
      <c r="N75" s="52">
        <f t="shared" si="4"/>
        <v>11.6</v>
      </c>
      <c r="O75" s="48">
        <v>129600</v>
      </c>
      <c r="P75" s="87">
        <v>130.41785809590601</v>
      </c>
      <c r="Q75" s="87">
        <v>117.711181</v>
      </c>
      <c r="R75" s="9">
        <f t="shared" si="5"/>
        <v>1512.8471539125096</v>
      </c>
    </row>
    <row r="76" spans="1:18" x14ac:dyDescent="0.25">
      <c r="A76" s="76">
        <v>976944801</v>
      </c>
      <c r="B76" s="77" t="s">
        <v>30</v>
      </c>
      <c r="C76" s="76">
        <v>2018</v>
      </c>
      <c r="D76" s="76">
        <v>132</v>
      </c>
      <c r="E76" s="77" t="s">
        <v>20</v>
      </c>
      <c r="F76" s="76">
        <v>380</v>
      </c>
      <c r="G76" s="77" t="s">
        <v>21</v>
      </c>
      <c r="H76" s="77" t="s">
        <v>22</v>
      </c>
      <c r="I76" s="76">
        <v>100</v>
      </c>
      <c r="J76" s="76">
        <v>100</v>
      </c>
      <c r="K76" s="76">
        <v>9.1999999999999993</v>
      </c>
      <c r="L76" s="52">
        <f t="shared" si="3"/>
        <v>9.1999999999999993</v>
      </c>
      <c r="M76" s="76">
        <v>9.1999999999999993</v>
      </c>
      <c r="N76" s="52">
        <f t="shared" si="4"/>
        <v>9.1999999999999993</v>
      </c>
      <c r="O76" s="48">
        <v>119400</v>
      </c>
      <c r="P76" s="87">
        <v>272.41942511241598</v>
      </c>
      <c r="Q76" s="87">
        <v>248.4774826</v>
      </c>
      <c r="R76" s="9">
        <f t="shared" si="5"/>
        <v>2506.258711034227</v>
      </c>
    </row>
    <row r="77" spans="1:18" x14ac:dyDescent="0.25">
      <c r="A77" s="76">
        <v>976944801</v>
      </c>
      <c r="B77" s="77" t="s">
        <v>30</v>
      </c>
      <c r="C77" s="76">
        <v>2018</v>
      </c>
      <c r="D77" s="76">
        <v>132</v>
      </c>
      <c r="E77" s="77" t="s">
        <v>20</v>
      </c>
      <c r="F77" s="76">
        <v>481</v>
      </c>
      <c r="G77" s="77" t="s">
        <v>23</v>
      </c>
      <c r="H77" s="77" t="s">
        <v>22</v>
      </c>
      <c r="I77" s="76">
        <v>100</v>
      </c>
      <c r="J77" s="76">
        <v>100</v>
      </c>
      <c r="K77" s="76">
        <v>1.2</v>
      </c>
      <c r="L77" s="52">
        <f t="shared" si="3"/>
        <v>1.2</v>
      </c>
      <c r="M77" s="76">
        <v>1.2</v>
      </c>
      <c r="N77" s="52">
        <f t="shared" si="4"/>
        <v>1.2</v>
      </c>
      <c r="O77" s="48">
        <v>118000</v>
      </c>
      <c r="P77" s="87">
        <v>226.23338554468401</v>
      </c>
      <c r="Q77" s="87">
        <v>200.8333787</v>
      </c>
      <c r="R77" s="9">
        <f t="shared" si="5"/>
        <v>271.48006265362079</v>
      </c>
    </row>
    <row r="78" spans="1:18" x14ac:dyDescent="0.25">
      <c r="A78" s="76">
        <v>976944801</v>
      </c>
      <c r="B78" s="77" t="s">
        <v>30</v>
      </c>
      <c r="C78" s="76">
        <v>2018</v>
      </c>
      <c r="D78" s="76">
        <v>132</v>
      </c>
      <c r="E78" s="77" t="s">
        <v>20</v>
      </c>
      <c r="F78" s="76">
        <v>243</v>
      </c>
      <c r="G78" s="77" t="s">
        <v>23</v>
      </c>
      <c r="H78" s="77" t="s">
        <v>22</v>
      </c>
      <c r="I78" s="76">
        <v>100</v>
      </c>
      <c r="J78" s="76">
        <v>100</v>
      </c>
      <c r="K78" s="76">
        <v>25.1</v>
      </c>
      <c r="L78" s="52">
        <f t="shared" si="3"/>
        <v>25.1</v>
      </c>
      <c r="M78" s="76">
        <v>24.2</v>
      </c>
      <c r="N78" s="52">
        <f t="shared" si="4"/>
        <v>24.2</v>
      </c>
      <c r="O78" s="48">
        <v>117600</v>
      </c>
      <c r="P78" s="87">
        <v>204.51809085322401</v>
      </c>
      <c r="Q78" s="87">
        <v>181.95051380000001</v>
      </c>
      <c r="R78" s="9">
        <f t="shared" si="5"/>
        <v>5113.0932610680211</v>
      </c>
    </row>
    <row r="79" spans="1:18" x14ac:dyDescent="0.25">
      <c r="A79" s="76">
        <v>976944801</v>
      </c>
      <c r="B79" s="77" t="s">
        <v>30</v>
      </c>
      <c r="C79" s="76">
        <v>2018</v>
      </c>
      <c r="D79" s="76">
        <v>132</v>
      </c>
      <c r="E79" s="77" t="s">
        <v>20</v>
      </c>
      <c r="F79" s="76">
        <v>150</v>
      </c>
      <c r="G79" s="77" t="s">
        <v>23</v>
      </c>
      <c r="H79" s="77" t="s">
        <v>22</v>
      </c>
      <c r="I79" s="76">
        <v>100</v>
      </c>
      <c r="J79" s="76">
        <v>100</v>
      </c>
      <c r="K79" s="76">
        <v>5.2</v>
      </c>
      <c r="L79" s="52">
        <f t="shared" si="3"/>
        <v>5.2</v>
      </c>
      <c r="M79" s="76">
        <v>5.2</v>
      </c>
      <c r="N79" s="52">
        <f t="shared" si="4"/>
        <v>5.2</v>
      </c>
      <c r="O79" s="48">
        <v>117500</v>
      </c>
      <c r="P79" s="87">
        <v>199.47872898371301</v>
      </c>
      <c r="Q79" s="87">
        <v>177.56845999999999</v>
      </c>
      <c r="R79" s="9">
        <f t="shared" si="5"/>
        <v>1037.2893907153077</v>
      </c>
    </row>
    <row r="80" spans="1:18" x14ac:dyDescent="0.25">
      <c r="A80" s="76">
        <v>976944801</v>
      </c>
      <c r="B80" s="77" t="s">
        <v>30</v>
      </c>
      <c r="C80" s="76">
        <v>2018</v>
      </c>
      <c r="D80" s="76">
        <v>132</v>
      </c>
      <c r="E80" s="77" t="s">
        <v>24</v>
      </c>
      <c r="F80" s="76">
        <v>243</v>
      </c>
      <c r="G80" s="77" t="s">
        <v>23</v>
      </c>
      <c r="H80" s="77" t="s">
        <v>22</v>
      </c>
      <c r="I80" s="76">
        <v>100</v>
      </c>
      <c r="J80" s="76">
        <v>100</v>
      </c>
      <c r="K80" s="76">
        <v>41.7</v>
      </c>
      <c r="L80" s="52">
        <f t="shared" si="3"/>
        <v>41.7</v>
      </c>
      <c r="M80" s="76">
        <v>41.6</v>
      </c>
      <c r="N80" s="52">
        <f t="shared" si="4"/>
        <v>41.6</v>
      </c>
      <c r="O80" s="48">
        <v>117000</v>
      </c>
      <c r="P80" s="87">
        <v>136.44370498843699</v>
      </c>
      <c r="Q80" s="87">
        <v>122.9510478</v>
      </c>
      <c r="R80" s="9">
        <f t="shared" si="5"/>
        <v>5688.3532322989786</v>
      </c>
    </row>
    <row r="81" spans="1:18" x14ac:dyDescent="0.25">
      <c r="A81" s="76">
        <v>976944801</v>
      </c>
      <c r="B81" s="77" t="s">
        <v>30</v>
      </c>
      <c r="C81" s="76">
        <v>2018</v>
      </c>
      <c r="D81" s="76">
        <v>132</v>
      </c>
      <c r="E81" s="77" t="s">
        <v>24</v>
      </c>
      <c r="F81" s="76">
        <v>150</v>
      </c>
      <c r="G81" s="77" t="s">
        <v>23</v>
      </c>
      <c r="H81" s="77" t="s">
        <v>22</v>
      </c>
      <c r="I81" s="76">
        <v>100</v>
      </c>
      <c r="J81" s="76">
        <v>100</v>
      </c>
      <c r="K81" s="76">
        <v>61.1</v>
      </c>
      <c r="L81" s="52">
        <f t="shared" si="3"/>
        <v>61.1</v>
      </c>
      <c r="M81" s="76">
        <v>62.5</v>
      </c>
      <c r="N81" s="52">
        <f t="shared" si="4"/>
        <v>62.5</v>
      </c>
      <c r="O81" s="48">
        <v>116900</v>
      </c>
      <c r="P81" s="87">
        <v>133.43078154217099</v>
      </c>
      <c r="Q81" s="87">
        <v>120.3311144</v>
      </c>
      <c r="R81" s="9">
        <f t="shared" si="5"/>
        <v>8170.960286225687</v>
      </c>
    </row>
    <row r="82" spans="1:18" x14ac:dyDescent="0.25">
      <c r="A82" s="76">
        <v>976944801</v>
      </c>
      <c r="B82" s="77" t="s">
        <v>30</v>
      </c>
      <c r="C82" s="76">
        <v>2018</v>
      </c>
      <c r="D82" s="76">
        <v>132</v>
      </c>
      <c r="E82" s="77" t="s">
        <v>24</v>
      </c>
      <c r="F82" s="76">
        <v>120</v>
      </c>
      <c r="G82" s="77" t="s">
        <v>23</v>
      </c>
      <c r="H82" s="77" t="s">
        <v>22</v>
      </c>
      <c r="I82" s="76">
        <v>100</v>
      </c>
      <c r="J82" s="76">
        <v>100</v>
      </c>
      <c r="K82" s="76">
        <v>33.9</v>
      </c>
      <c r="L82" s="52">
        <f t="shared" si="3"/>
        <v>33.9</v>
      </c>
      <c r="M82" s="76">
        <v>33.9</v>
      </c>
      <c r="N82" s="52">
        <f t="shared" si="4"/>
        <v>33.9</v>
      </c>
      <c r="O82" s="48">
        <v>116800</v>
      </c>
      <c r="P82" s="87">
        <v>130.41785809590601</v>
      </c>
      <c r="Q82" s="87">
        <v>117.711181</v>
      </c>
      <c r="R82" s="9">
        <f t="shared" si="5"/>
        <v>4421.1653894512137</v>
      </c>
    </row>
    <row r="83" spans="1:18" x14ac:dyDescent="0.25">
      <c r="A83" s="76">
        <v>976944801</v>
      </c>
      <c r="B83" s="77" t="s">
        <v>30</v>
      </c>
      <c r="C83" s="76">
        <v>2018</v>
      </c>
      <c r="D83" s="76">
        <v>132</v>
      </c>
      <c r="E83" s="77" t="s">
        <v>20</v>
      </c>
      <c r="F83" s="76">
        <v>481</v>
      </c>
      <c r="G83" s="77" t="s">
        <v>23</v>
      </c>
      <c r="H83" s="77" t="s">
        <v>22</v>
      </c>
      <c r="I83" s="76">
        <v>100</v>
      </c>
      <c r="J83" s="76">
        <v>100</v>
      </c>
      <c r="K83" s="76">
        <v>0.1</v>
      </c>
      <c r="L83" s="52">
        <f t="shared" si="3"/>
        <v>0.1</v>
      </c>
      <c r="M83" s="78"/>
      <c r="N83" s="52">
        <f t="shared" si="4"/>
        <v>0</v>
      </c>
      <c r="O83" s="48">
        <v>111600</v>
      </c>
      <c r="P83" s="87">
        <v>200.83337873450799</v>
      </c>
      <c r="Q83" s="87">
        <v>200.8333787</v>
      </c>
      <c r="R83" s="9">
        <f t="shared" si="5"/>
        <v>20.083337870000001</v>
      </c>
    </row>
    <row r="84" spans="1:18" x14ac:dyDescent="0.25">
      <c r="A84" s="76">
        <v>976944801</v>
      </c>
      <c r="B84" s="77" t="s">
        <v>30</v>
      </c>
      <c r="C84" s="76">
        <v>2018</v>
      </c>
      <c r="D84" s="76">
        <v>66</v>
      </c>
      <c r="E84" s="77" t="s">
        <v>20</v>
      </c>
      <c r="F84" s="76">
        <v>120</v>
      </c>
      <c r="G84" s="77" t="s">
        <v>21</v>
      </c>
      <c r="H84" s="77" t="s">
        <v>22</v>
      </c>
      <c r="I84" s="76">
        <v>100</v>
      </c>
      <c r="J84" s="76">
        <v>100</v>
      </c>
      <c r="K84" s="76">
        <v>8.86</v>
      </c>
      <c r="L84" s="52">
        <f t="shared" si="3"/>
        <v>8.86</v>
      </c>
      <c r="M84" s="76">
        <v>8.86</v>
      </c>
      <c r="N84" s="52">
        <f t="shared" si="4"/>
        <v>8.86</v>
      </c>
      <c r="O84" s="48">
        <v>108600</v>
      </c>
      <c r="P84" s="87">
        <v>213.20915664385799</v>
      </c>
      <c r="Q84" s="87">
        <v>195.038241</v>
      </c>
      <c r="R84" s="9">
        <f t="shared" si="5"/>
        <v>1889.0331278645817</v>
      </c>
    </row>
    <row r="85" spans="1:18" x14ac:dyDescent="0.25">
      <c r="A85" s="76">
        <v>976944801</v>
      </c>
      <c r="B85" s="77" t="s">
        <v>30</v>
      </c>
      <c r="C85" s="76">
        <v>2018</v>
      </c>
      <c r="D85" s="76">
        <v>66</v>
      </c>
      <c r="E85" s="77" t="s">
        <v>24</v>
      </c>
      <c r="F85" s="76">
        <v>95</v>
      </c>
      <c r="G85" s="77" t="s">
        <v>21</v>
      </c>
      <c r="H85" s="77" t="s">
        <v>22</v>
      </c>
      <c r="I85" s="76">
        <v>100</v>
      </c>
      <c r="J85" s="76">
        <v>100</v>
      </c>
      <c r="K85" s="76">
        <v>9.1</v>
      </c>
      <c r="L85" s="52">
        <f t="shared" si="3"/>
        <v>9.1</v>
      </c>
      <c r="M85" s="76">
        <v>2.9</v>
      </c>
      <c r="N85" s="52">
        <f t="shared" si="4"/>
        <v>2.9</v>
      </c>
      <c r="O85" s="48">
        <v>107900</v>
      </c>
      <c r="P85" s="87">
        <v>133.78109878627501</v>
      </c>
      <c r="Q85" s="87">
        <v>123.70298889999999</v>
      </c>
      <c r="R85" s="9">
        <f t="shared" si="5"/>
        <v>1154.9237176601973</v>
      </c>
    </row>
    <row r="86" spans="1:18" x14ac:dyDescent="0.25">
      <c r="A86" s="76">
        <v>976944801</v>
      </c>
      <c r="B86" s="77" t="s">
        <v>30</v>
      </c>
      <c r="C86" s="76">
        <v>2018</v>
      </c>
      <c r="D86" s="76">
        <v>66</v>
      </c>
      <c r="E86" s="77" t="s">
        <v>20</v>
      </c>
      <c r="F86" s="76">
        <v>243</v>
      </c>
      <c r="G86" s="77" t="s">
        <v>23</v>
      </c>
      <c r="H86" s="77" t="s">
        <v>22</v>
      </c>
      <c r="I86" s="76">
        <v>100</v>
      </c>
      <c r="J86" s="76">
        <v>100</v>
      </c>
      <c r="K86" s="76">
        <v>0.08</v>
      </c>
      <c r="L86" s="52">
        <f t="shared" si="3"/>
        <v>0.08</v>
      </c>
      <c r="M86" s="76">
        <v>0.08</v>
      </c>
      <c r="N86" s="52">
        <f t="shared" si="4"/>
        <v>0.08</v>
      </c>
      <c r="O86" s="48">
        <v>106400</v>
      </c>
      <c r="P86" s="87">
        <v>177.79435395066</v>
      </c>
      <c r="Q86" s="87">
        <v>158.5168295</v>
      </c>
      <c r="R86" s="9">
        <f t="shared" si="5"/>
        <v>14.223548316052799</v>
      </c>
    </row>
    <row r="87" spans="1:18" x14ac:dyDescent="0.25">
      <c r="A87" s="76">
        <v>976944801</v>
      </c>
      <c r="B87" s="77" t="s">
        <v>30</v>
      </c>
      <c r="C87" s="76">
        <v>2018</v>
      </c>
      <c r="D87" s="76">
        <v>66</v>
      </c>
      <c r="E87" s="77" t="s">
        <v>24</v>
      </c>
      <c r="F87" s="76">
        <v>150</v>
      </c>
      <c r="G87" s="77" t="s">
        <v>23</v>
      </c>
      <c r="H87" s="77" t="s">
        <v>22</v>
      </c>
      <c r="I87" s="76">
        <v>100</v>
      </c>
      <c r="J87" s="76">
        <v>100</v>
      </c>
      <c r="K87" s="76">
        <v>0.8</v>
      </c>
      <c r="L87" s="52">
        <f t="shared" si="3"/>
        <v>0.8</v>
      </c>
      <c r="M87" s="76">
        <v>0.8</v>
      </c>
      <c r="N87" s="52">
        <f t="shared" si="4"/>
        <v>0.8</v>
      </c>
      <c r="O87" s="48">
        <v>105700</v>
      </c>
      <c r="P87" s="87">
        <v>113.470978571808</v>
      </c>
      <c r="Q87" s="87">
        <v>102.7791118</v>
      </c>
      <c r="R87" s="9">
        <f t="shared" si="5"/>
        <v>90.776782857446406</v>
      </c>
    </row>
    <row r="88" spans="1:18" x14ac:dyDescent="0.25">
      <c r="A88" s="76">
        <v>976944801</v>
      </c>
      <c r="B88" s="77" t="s">
        <v>30</v>
      </c>
      <c r="C88" s="76">
        <v>2018</v>
      </c>
      <c r="D88" s="76">
        <v>66</v>
      </c>
      <c r="E88" s="77" t="s">
        <v>24</v>
      </c>
      <c r="F88" s="76">
        <v>120</v>
      </c>
      <c r="G88" s="77" t="s">
        <v>23</v>
      </c>
      <c r="H88" s="77" t="s">
        <v>22</v>
      </c>
      <c r="I88" s="76">
        <v>100</v>
      </c>
      <c r="J88" s="76">
        <v>100</v>
      </c>
      <c r="K88" s="76">
        <v>1.2</v>
      </c>
      <c r="L88" s="52">
        <f t="shared" si="3"/>
        <v>1.2</v>
      </c>
      <c r="M88" s="76">
        <v>1.2</v>
      </c>
      <c r="N88" s="52">
        <f t="shared" si="4"/>
        <v>1.2</v>
      </c>
      <c r="O88" s="48">
        <v>105600</v>
      </c>
      <c r="P88" s="87">
        <v>111.083474341562</v>
      </c>
      <c r="Q88" s="87">
        <v>100.70302119999999</v>
      </c>
      <c r="R88" s="9">
        <f t="shared" si="5"/>
        <v>133.30016920987438</v>
      </c>
    </row>
    <row r="89" spans="1:18" x14ac:dyDescent="0.25">
      <c r="A89" s="76">
        <v>976944801</v>
      </c>
      <c r="B89" s="77" t="s">
        <v>30</v>
      </c>
      <c r="C89" s="76">
        <v>2018</v>
      </c>
      <c r="D89" s="76">
        <v>66</v>
      </c>
      <c r="E89" s="77" t="s">
        <v>24</v>
      </c>
      <c r="F89" s="76">
        <v>95</v>
      </c>
      <c r="G89" s="77" t="s">
        <v>23</v>
      </c>
      <c r="H89" s="77" t="s">
        <v>22</v>
      </c>
      <c r="I89" s="76">
        <v>100</v>
      </c>
      <c r="J89" s="76">
        <v>100</v>
      </c>
      <c r="K89" s="76">
        <v>13.8</v>
      </c>
      <c r="L89" s="52">
        <f t="shared" si="3"/>
        <v>13.8</v>
      </c>
      <c r="M89" s="76">
        <v>13.8</v>
      </c>
      <c r="N89" s="52">
        <f t="shared" si="4"/>
        <v>13.8</v>
      </c>
      <c r="O89" s="48">
        <v>105500</v>
      </c>
      <c r="P89" s="87">
        <v>108.76550906947701</v>
      </c>
      <c r="Q89" s="87">
        <v>98.687399189999994</v>
      </c>
      <c r="R89" s="9">
        <f t="shared" si="5"/>
        <v>1500.9640251587828</v>
      </c>
    </row>
    <row r="90" spans="1:18" x14ac:dyDescent="0.25">
      <c r="A90" s="76">
        <v>976944801</v>
      </c>
      <c r="B90" s="77" t="s">
        <v>30</v>
      </c>
      <c r="C90" s="76">
        <v>2018</v>
      </c>
      <c r="D90" s="76">
        <v>66</v>
      </c>
      <c r="E90" s="77" t="s">
        <v>24</v>
      </c>
      <c r="F90" s="76">
        <v>70</v>
      </c>
      <c r="G90" s="77" t="s">
        <v>23</v>
      </c>
      <c r="H90" s="77" t="s">
        <v>22</v>
      </c>
      <c r="I90" s="76">
        <v>100</v>
      </c>
      <c r="J90" s="76">
        <v>100</v>
      </c>
      <c r="K90" s="76">
        <v>7</v>
      </c>
      <c r="L90" s="52">
        <f t="shared" si="3"/>
        <v>7</v>
      </c>
      <c r="M90" s="78"/>
      <c r="N90" s="52">
        <f t="shared" si="4"/>
        <v>0</v>
      </c>
      <c r="O90" s="48">
        <v>100600</v>
      </c>
      <c r="P90" s="87">
        <v>96.671777215124294</v>
      </c>
      <c r="Q90" s="87">
        <v>96.671777219999996</v>
      </c>
      <c r="R90" s="9">
        <f t="shared" si="5"/>
        <v>676.70244054</v>
      </c>
    </row>
    <row r="91" spans="1:18" x14ac:dyDescent="0.25">
      <c r="A91" s="76">
        <v>918312730</v>
      </c>
      <c r="B91" s="77" t="s">
        <v>283</v>
      </c>
      <c r="C91" s="76">
        <v>2018</v>
      </c>
      <c r="D91" s="76">
        <v>66</v>
      </c>
      <c r="E91" s="77" t="s">
        <v>24</v>
      </c>
      <c r="F91" s="76">
        <v>150</v>
      </c>
      <c r="G91" s="77" t="s">
        <v>23</v>
      </c>
      <c r="H91" s="77" t="s">
        <v>22</v>
      </c>
      <c r="I91" s="76">
        <v>100</v>
      </c>
      <c r="J91" s="76">
        <v>100</v>
      </c>
      <c r="K91" s="76">
        <v>9.1</v>
      </c>
      <c r="L91" s="52">
        <f t="shared" si="3"/>
        <v>9.1</v>
      </c>
      <c r="M91" s="78"/>
      <c r="N91" s="52">
        <f t="shared" si="4"/>
        <v>0</v>
      </c>
      <c r="O91" s="48">
        <v>100900</v>
      </c>
      <c r="P91" s="87">
        <v>102.77911180157299</v>
      </c>
      <c r="Q91" s="87">
        <v>102.7791118</v>
      </c>
      <c r="R91" s="9">
        <f t="shared" si="5"/>
        <v>935.28991737999991</v>
      </c>
    </row>
    <row r="92" spans="1:18" x14ac:dyDescent="0.25">
      <c r="A92" s="76">
        <v>918312730</v>
      </c>
      <c r="B92" s="77" t="s">
        <v>283</v>
      </c>
      <c r="C92" s="76">
        <v>2018</v>
      </c>
      <c r="D92" s="76">
        <v>66</v>
      </c>
      <c r="E92" s="77" t="s">
        <v>24</v>
      </c>
      <c r="F92" s="76">
        <v>95</v>
      </c>
      <c r="G92" s="77" t="s">
        <v>23</v>
      </c>
      <c r="H92" s="77" t="s">
        <v>22</v>
      </c>
      <c r="I92" s="76">
        <v>100</v>
      </c>
      <c r="J92" s="76">
        <v>100</v>
      </c>
      <c r="K92" s="76">
        <v>45.17</v>
      </c>
      <c r="L92" s="52">
        <f t="shared" si="3"/>
        <v>45.17</v>
      </c>
      <c r="M92" s="78"/>
      <c r="N92" s="52">
        <f t="shared" si="4"/>
        <v>0</v>
      </c>
      <c r="O92" s="48">
        <v>100700</v>
      </c>
      <c r="P92" s="87">
        <v>98.687399190849803</v>
      </c>
      <c r="Q92" s="87">
        <v>98.687399189999994</v>
      </c>
      <c r="R92" s="9">
        <f t="shared" si="5"/>
        <v>4457.7098214122998</v>
      </c>
    </row>
    <row r="93" spans="1:18" x14ac:dyDescent="0.25">
      <c r="A93" s="76">
        <v>918312730</v>
      </c>
      <c r="B93" s="77" t="s">
        <v>283</v>
      </c>
      <c r="C93" s="76">
        <v>2018</v>
      </c>
      <c r="D93" s="76">
        <v>66</v>
      </c>
      <c r="E93" s="77" t="s">
        <v>24</v>
      </c>
      <c r="F93" s="76">
        <v>70</v>
      </c>
      <c r="G93" s="77" t="s">
        <v>23</v>
      </c>
      <c r="H93" s="77" t="s">
        <v>22</v>
      </c>
      <c r="I93" s="76">
        <v>100</v>
      </c>
      <c r="J93" s="76">
        <v>100</v>
      </c>
      <c r="K93" s="76">
        <v>19.82</v>
      </c>
      <c r="L93" s="52">
        <f t="shared" si="3"/>
        <v>19.82</v>
      </c>
      <c r="M93" s="78"/>
      <c r="N93" s="52">
        <f t="shared" si="4"/>
        <v>0</v>
      </c>
      <c r="O93" s="48">
        <v>100600</v>
      </c>
      <c r="P93" s="87">
        <v>96.671777215124294</v>
      </c>
      <c r="Q93" s="87">
        <v>96.671777219999996</v>
      </c>
      <c r="R93" s="9">
        <f t="shared" si="5"/>
        <v>1916.0346245004</v>
      </c>
    </row>
    <row r="94" spans="1:18" x14ac:dyDescent="0.25">
      <c r="A94" s="76">
        <v>981963849</v>
      </c>
      <c r="B94" s="77" t="s">
        <v>31</v>
      </c>
      <c r="C94" s="76">
        <v>2018</v>
      </c>
      <c r="D94" s="76">
        <v>132</v>
      </c>
      <c r="E94" s="77" t="s">
        <v>20</v>
      </c>
      <c r="F94" s="76">
        <v>243</v>
      </c>
      <c r="G94" s="77" t="s">
        <v>23</v>
      </c>
      <c r="H94" s="77" t="s">
        <v>22</v>
      </c>
      <c r="I94" s="76">
        <v>100</v>
      </c>
      <c r="J94" s="76">
        <v>100</v>
      </c>
      <c r="K94" s="76">
        <v>73.099999999999994</v>
      </c>
      <c r="L94" s="52">
        <f t="shared" si="3"/>
        <v>73.099999999999994</v>
      </c>
      <c r="M94" s="76">
        <v>73.099999999999994</v>
      </c>
      <c r="N94" s="52">
        <f t="shared" si="4"/>
        <v>73.099999999999994</v>
      </c>
      <c r="O94" s="48">
        <v>117600</v>
      </c>
      <c r="P94" s="87">
        <v>204.51809085322401</v>
      </c>
      <c r="Q94" s="87">
        <v>181.95051380000001</v>
      </c>
      <c r="R94" s="9">
        <f t="shared" si="5"/>
        <v>14950.272441370675</v>
      </c>
    </row>
    <row r="95" spans="1:18" x14ac:dyDescent="0.25">
      <c r="A95" s="76">
        <v>981963849</v>
      </c>
      <c r="B95" s="77" t="s">
        <v>31</v>
      </c>
      <c r="C95" s="76">
        <v>2018</v>
      </c>
      <c r="D95" s="76">
        <v>132</v>
      </c>
      <c r="E95" s="77" t="s">
        <v>24</v>
      </c>
      <c r="F95" s="76">
        <v>243</v>
      </c>
      <c r="G95" s="77" t="s">
        <v>23</v>
      </c>
      <c r="H95" s="77" t="s">
        <v>22</v>
      </c>
      <c r="I95" s="76">
        <v>100</v>
      </c>
      <c r="J95" s="76">
        <v>100</v>
      </c>
      <c r="K95" s="76">
        <v>118.52</v>
      </c>
      <c r="L95" s="52">
        <f t="shared" si="3"/>
        <v>118.52</v>
      </c>
      <c r="M95" s="76">
        <v>118.52</v>
      </c>
      <c r="N95" s="52">
        <f t="shared" si="4"/>
        <v>118.52</v>
      </c>
      <c r="O95" s="48">
        <v>117000</v>
      </c>
      <c r="P95" s="87">
        <v>136.44370498843699</v>
      </c>
      <c r="Q95" s="87">
        <v>122.9510478</v>
      </c>
      <c r="R95" s="9">
        <f t="shared" si="5"/>
        <v>16171.307915229552</v>
      </c>
    </row>
    <row r="96" spans="1:18" x14ac:dyDescent="0.25">
      <c r="A96" s="76">
        <v>981963849</v>
      </c>
      <c r="B96" s="77" t="s">
        <v>31</v>
      </c>
      <c r="C96" s="76">
        <v>2018</v>
      </c>
      <c r="D96" s="76">
        <v>132</v>
      </c>
      <c r="E96" s="77" t="s">
        <v>24</v>
      </c>
      <c r="F96" s="76">
        <v>243</v>
      </c>
      <c r="G96" s="77" t="s">
        <v>23</v>
      </c>
      <c r="H96" s="77" t="s">
        <v>22</v>
      </c>
      <c r="I96" s="76">
        <v>100</v>
      </c>
      <c r="J96" s="76">
        <v>100</v>
      </c>
      <c r="K96" s="76">
        <v>181.3</v>
      </c>
      <c r="L96" s="52">
        <f t="shared" si="3"/>
        <v>181.3</v>
      </c>
      <c r="M96" s="78"/>
      <c r="N96" s="52">
        <f t="shared" si="4"/>
        <v>0</v>
      </c>
      <c r="O96" s="48">
        <v>110600</v>
      </c>
      <c r="P96" s="87">
        <v>122.951047816032</v>
      </c>
      <c r="Q96" s="87">
        <v>122.9510478</v>
      </c>
      <c r="R96" s="9">
        <f t="shared" si="5"/>
        <v>22291.024966140001</v>
      </c>
    </row>
    <row r="97" spans="1:18" x14ac:dyDescent="0.25">
      <c r="A97" s="76">
        <v>981963849</v>
      </c>
      <c r="B97" s="77" t="s">
        <v>31</v>
      </c>
      <c r="C97" s="76">
        <v>2018</v>
      </c>
      <c r="D97" s="76">
        <v>132</v>
      </c>
      <c r="E97" s="77" t="s">
        <v>24</v>
      </c>
      <c r="F97" s="76">
        <v>150</v>
      </c>
      <c r="G97" s="77" t="s">
        <v>23</v>
      </c>
      <c r="H97" s="77" t="s">
        <v>22</v>
      </c>
      <c r="I97" s="76">
        <v>100</v>
      </c>
      <c r="J97" s="76">
        <v>100</v>
      </c>
      <c r="K97" s="76">
        <v>188.7</v>
      </c>
      <c r="L97" s="52">
        <f t="shared" si="3"/>
        <v>188.7</v>
      </c>
      <c r="M97" s="78"/>
      <c r="N97" s="52">
        <f t="shared" si="4"/>
        <v>0</v>
      </c>
      <c r="O97" s="48">
        <v>110500</v>
      </c>
      <c r="P97" s="87">
        <v>120.331114384497</v>
      </c>
      <c r="Q97" s="87">
        <v>120.3311144</v>
      </c>
      <c r="R97" s="9">
        <f t="shared" si="5"/>
        <v>22706.481287279999</v>
      </c>
    </row>
    <row r="98" spans="1:18" x14ac:dyDescent="0.25">
      <c r="A98" s="76">
        <v>981963849</v>
      </c>
      <c r="B98" s="77" t="s">
        <v>31</v>
      </c>
      <c r="C98" s="76">
        <v>2018</v>
      </c>
      <c r="D98" s="76">
        <v>132</v>
      </c>
      <c r="E98" s="77" t="s">
        <v>24</v>
      </c>
      <c r="F98" s="76">
        <v>120</v>
      </c>
      <c r="G98" s="77" t="s">
        <v>23</v>
      </c>
      <c r="H98" s="77" t="s">
        <v>22</v>
      </c>
      <c r="I98" s="76">
        <v>100</v>
      </c>
      <c r="J98" s="76">
        <v>100</v>
      </c>
      <c r="K98" s="76">
        <v>238</v>
      </c>
      <c r="L98" s="52">
        <f t="shared" si="3"/>
        <v>238</v>
      </c>
      <c r="M98" s="78"/>
      <c r="N98" s="52">
        <f t="shared" si="4"/>
        <v>0</v>
      </c>
      <c r="O98" s="48">
        <v>110400</v>
      </c>
      <c r="P98" s="87">
        <v>117.711180952962</v>
      </c>
      <c r="Q98" s="87">
        <v>117.711181</v>
      </c>
      <c r="R98" s="9">
        <f t="shared" si="5"/>
        <v>28015.261078</v>
      </c>
    </row>
    <row r="99" spans="1:18" x14ac:dyDescent="0.25">
      <c r="A99" s="76">
        <v>981963849</v>
      </c>
      <c r="B99" s="77" t="s">
        <v>31</v>
      </c>
      <c r="C99" s="76">
        <v>2018</v>
      </c>
      <c r="D99" s="76">
        <v>132</v>
      </c>
      <c r="E99" s="77" t="s">
        <v>24</v>
      </c>
      <c r="F99" s="76">
        <v>95</v>
      </c>
      <c r="G99" s="77" t="s">
        <v>23</v>
      </c>
      <c r="H99" s="77" t="s">
        <v>22</v>
      </c>
      <c r="I99" s="76">
        <v>100</v>
      </c>
      <c r="J99" s="76">
        <v>100</v>
      </c>
      <c r="K99" s="76">
        <v>6.9</v>
      </c>
      <c r="L99" s="52">
        <f t="shared" si="3"/>
        <v>6.9</v>
      </c>
      <c r="M99" s="78"/>
      <c r="N99" s="52">
        <f t="shared" si="4"/>
        <v>0</v>
      </c>
      <c r="O99" s="48">
        <v>110300</v>
      </c>
      <c r="P99" s="87">
        <v>115.169845524373</v>
      </c>
      <c r="Q99" s="87">
        <v>115.16984549999999</v>
      </c>
      <c r="R99" s="9">
        <f t="shared" si="5"/>
        <v>794.67193395000004</v>
      </c>
    </row>
    <row r="100" spans="1:18" x14ac:dyDescent="0.25">
      <c r="A100" s="76">
        <v>981963849</v>
      </c>
      <c r="B100" s="77" t="s">
        <v>31</v>
      </c>
      <c r="C100" s="76">
        <v>2018</v>
      </c>
      <c r="D100" s="76">
        <v>132</v>
      </c>
      <c r="E100" s="77" t="s">
        <v>24</v>
      </c>
      <c r="F100" s="76">
        <v>70</v>
      </c>
      <c r="G100" s="77" t="s">
        <v>23</v>
      </c>
      <c r="H100" s="77" t="s">
        <v>22</v>
      </c>
      <c r="I100" s="76">
        <v>100</v>
      </c>
      <c r="J100" s="76">
        <v>100</v>
      </c>
      <c r="K100" s="76">
        <v>14.1</v>
      </c>
      <c r="L100" s="52">
        <f t="shared" si="3"/>
        <v>14.1</v>
      </c>
      <c r="M100" s="78"/>
      <c r="N100" s="52">
        <f t="shared" si="4"/>
        <v>0</v>
      </c>
      <c r="O100" s="48">
        <v>110200</v>
      </c>
      <c r="P100" s="87">
        <v>112.704750158642</v>
      </c>
      <c r="Q100" s="87">
        <v>112.70475020000001</v>
      </c>
      <c r="R100" s="9">
        <f t="shared" si="5"/>
        <v>1589.1369778200001</v>
      </c>
    </row>
    <row r="101" spans="1:18" x14ac:dyDescent="0.25">
      <c r="A101" s="76">
        <v>981963849</v>
      </c>
      <c r="B101" s="77" t="s">
        <v>31</v>
      </c>
      <c r="C101" s="76">
        <v>2018</v>
      </c>
      <c r="D101" s="76">
        <v>66</v>
      </c>
      <c r="E101" s="77" t="s">
        <v>20</v>
      </c>
      <c r="F101" s="76">
        <v>243</v>
      </c>
      <c r="G101" s="77" t="s">
        <v>21</v>
      </c>
      <c r="H101" s="77" t="s">
        <v>22</v>
      </c>
      <c r="I101" s="76">
        <v>100</v>
      </c>
      <c r="J101" s="76">
        <v>100</v>
      </c>
      <c r="K101" s="76">
        <v>0.63</v>
      </c>
      <c r="L101" s="52">
        <f t="shared" si="3"/>
        <v>0.63</v>
      </c>
      <c r="M101" s="76">
        <v>0.63</v>
      </c>
      <c r="N101" s="52">
        <f t="shared" si="4"/>
        <v>0.63</v>
      </c>
      <c r="O101" s="48">
        <v>108800</v>
      </c>
      <c r="P101" s="87">
        <v>224.27524428346899</v>
      </c>
      <c r="Q101" s="87">
        <v>204.99771989999999</v>
      </c>
      <c r="R101" s="9">
        <f t="shared" si="5"/>
        <v>141.29340389858547</v>
      </c>
    </row>
    <row r="102" spans="1:18" x14ac:dyDescent="0.25">
      <c r="A102" s="76">
        <v>981963849</v>
      </c>
      <c r="B102" s="77" t="s">
        <v>31</v>
      </c>
      <c r="C102" s="76">
        <v>2018</v>
      </c>
      <c r="D102" s="76">
        <v>66</v>
      </c>
      <c r="E102" s="77" t="s">
        <v>20</v>
      </c>
      <c r="F102" s="76">
        <v>150</v>
      </c>
      <c r="G102" s="77" t="s">
        <v>23</v>
      </c>
      <c r="H102" s="77" t="s">
        <v>22</v>
      </c>
      <c r="I102" s="76">
        <v>100</v>
      </c>
      <c r="J102" s="76">
        <v>100</v>
      </c>
      <c r="K102" s="76">
        <v>1.4</v>
      </c>
      <c r="L102" s="52">
        <f t="shared" si="3"/>
        <v>1.4</v>
      </c>
      <c r="M102" s="76">
        <v>1.4</v>
      </c>
      <c r="N102" s="52">
        <f t="shared" si="4"/>
        <v>1.4</v>
      </c>
      <c r="O102" s="48">
        <v>106300</v>
      </c>
      <c r="P102" s="87">
        <v>173.489664029767</v>
      </c>
      <c r="Q102" s="87">
        <v>154.7736209</v>
      </c>
      <c r="R102" s="9">
        <f t="shared" si="5"/>
        <v>242.88552964167377</v>
      </c>
    </row>
    <row r="103" spans="1:18" x14ac:dyDescent="0.25">
      <c r="A103" s="76">
        <v>981963849</v>
      </c>
      <c r="B103" s="77" t="s">
        <v>31</v>
      </c>
      <c r="C103" s="76">
        <v>2018</v>
      </c>
      <c r="D103" s="76">
        <v>66</v>
      </c>
      <c r="E103" s="77" t="s">
        <v>24</v>
      </c>
      <c r="F103" s="76">
        <v>150</v>
      </c>
      <c r="G103" s="77" t="s">
        <v>23</v>
      </c>
      <c r="H103" s="77" t="s">
        <v>22</v>
      </c>
      <c r="I103" s="76">
        <v>100</v>
      </c>
      <c r="J103" s="76">
        <v>100</v>
      </c>
      <c r="K103" s="76">
        <v>14.35</v>
      </c>
      <c r="L103" s="52">
        <f t="shared" si="3"/>
        <v>14.35</v>
      </c>
      <c r="M103" s="76">
        <v>14.35</v>
      </c>
      <c r="N103" s="52">
        <f t="shared" si="4"/>
        <v>14.35</v>
      </c>
      <c r="O103" s="48">
        <v>105700</v>
      </c>
      <c r="P103" s="87">
        <v>113.470978571808</v>
      </c>
      <c r="Q103" s="87">
        <v>102.7791118</v>
      </c>
      <c r="R103" s="9">
        <f t="shared" si="5"/>
        <v>1628.3085425054448</v>
      </c>
    </row>
    <row r="104" spans="1:18" x14ac:dyDescent="0.25">
      <c r="A104" s="76">
        <v>981963849</v>
      </c>
      <c r="B104" s="77" t="s">
        <v>31</v>
      </c>
      <c r="C104" s="76">
        <v>2018</v>
      </c>
      <c r="D104" s="76">
        <v>66</v>
      </c>
      <c r="E104" s="77" t="s">
        <v>24</v>
      </c>
      <c r="F104" s="76">
        <v>95</v>
      </c>
      <c r="G104" s="77" t="s">
        <v>23</v>
      </c>
      <c r="H104" s="77" t="s">
        <v>22</v>
      </c>
      <c r="I104" s="76">
        <v>100</v>
      </c>
      <c r="J104" s="76">
        <v>100</v>
      </c>
      <c r="K104" s="76">
        <v>7.4</v>
      </c>
      <c r="L104" s="52">
        <f t="shared" si="3"/>
        <v>7.4</v>
      </c>
      <c r="M104" s="76">
        <v>7.4</v>
      </c>
      <c r="N104" s="52">
        <f t="shared" si="4"/>
        <v>7.4</v>
      </c>
      <c r="O104" s="48">
        <v>105500</v>
      </c>
      <c r="P104" s="87">
        <v>108.76550906947701</v>
      </c>
      <c r="Q104" s="87">
        <v>98.687399189999994</v>
      </c>
      <c r="R104" s="9">
        <f t="shared" si="5"/>
        <v>804.8647671141299</v>
      </c>
    </row>
    <row r="105" spans="1:18" x14ac:dyDescent="0.25">
      <c r="A105" s="76">
        <v>981963849</v>
      </c>
      <c r="B105" s="77" t="s">
        <v>31</v>
      </c>
      <c r="C105" s="76">
        <v>2018</v>
      </c>
      <c r="D105" s="76">
        <v>66</v>
      </c>
      <c r="E105" s="77" t="s">
        <v>20</v>
      </c>
      <c r="F105" s="76">
        <v>329</v>
      </c>
      <c r="G105" s="77" t="s">
        <v>21</v>
      </c>
      <c r="H105" s="77" t="s">
        <v>22</v>
      </c>
      <c r="I105" s="76">
        <v>100</v>
      </c>
      <c r="J105" s="76">
        <v>100</v>
      </c>
      <c r="K105" s="76">
        <v>10.1</v>
      </c>
      <c r="L105" s="52">
        <f t="shared" si="3"/>
        <v>10.1</v>
      </c>
      <c r="M105" s="78"/>
      <c r="N105" s="52">
        <f t="shared" si="4"/>
        <v>0</v>
      </c>
      <c r="O105" s="48">
        <v>104100</v>
      </c>
      <c r="P105" s="87">
        <v>210.20265145077599</v>
      </c>
      <c r="Q105" s="87">
        <v>210.2026515</v>
      </c>
      <c r="R105" s="9">
        <f t="shared" si="5"/>
        <v>2123.0467801499999</v>
      </c>
    </row>
    <row r="106" spans="1:18" x14ac:dyDescent="0.25">
      <c r="A106" s="76">
        <v>981963849</v>
      </c>
      <c r="B106" s="77" t="s">
        <v>31</v>
      </c>
      <c r="C106" s="76">
        <v>2018</v>
      </c>
      <c r="D106" s="76">
        <v>66</v>
      </c>
      <c r="E106" s="77" t="s">
        <v>20</v>
      </c>
      <c r="F106" s="76">
        <v>243</v>
      </c>
      <c r="G106" s="77" t="s">
        <v>21</v>
      </c>
      <c r="H106" s="77" t="s">
        <v>22</v>
      </c>
      <c r="I106" s="76">
        <v>100</v>
      </c>
      <c r="J106" s="76">
        <v>100</v>
      </c>
      <c r="K106" s="76">
        <v>56.314999999999998</v>
      </c>
      <c r="L106" s="52">
        <f t="shared" si="3"/>
        <v>56.314999999999998</v>
      </c>
      <c r="M106" s="78"/>
      <c r="N106" s="52">
        <f t="shared" si="4"/>
        <v>0</v>
      </c>
      <c r="O106" s="48">
        <v>104000</v>
      </c>
      <c r="P106" s="87">
        <v>204.997719855122</v>
      </c>
      <c r="Q106" s="87">
        <v>204.99771989999999</v>
      </c>
      <c r="R106" s="9">
        <f t="shared" si="5"/>
        <v>11544.446596168498</v>
      </c>
    </row>
    <row r="107" spans="1:18" x14ac:dyDescent="0.25">
      <c r="A107" s="76">
        <v>981963849</v>
      </c>
      <c r="B107" s="77" t="s">
        <v>31</v>
      </c>
      <c r="C107" s="76">
        <v>2018</v>
      </c>
      <c r="D107" s="76">
        <v>66</v>
      </c>
      <c r="E107" s="77" t="s">
        <v>20</v>
      </c>
      <c r="F107" s="76">
        <v>150</v>
      </c>
      <c r="G107" s="77" t="s">
        <v>21</v>
      </c>
      <c r="H107" s="77" t="s">
        <v>22</v>
      </c>
      <c r="I107" s="76">
        <v>100</v>
      </c>
      <c r="J107" s="76">
        <v>100</v>
      </c>
      <c r="K107" s="76">
        <v>7.9</v>
      </c>
      <c r="L107" s="52">
        <f t="shared" si="3"/>
        <v>7.9</v>
      </c>
      <c r="M107" s="78"/>
      <c r="N107" s="52">
        <f t="shared" si="4"/>
        <v>0</v>
      </c>
      <c r="O107" s="48">
        <v>103900</v>
      </c>
      <c r="P107" s="87">
        <v>199.944388208856</v>
      </c>
      <c r="Q107" s="87">
        <v>199.94438819999999</v>
      </c>
      <c r="R107" s="9">
        <f t="shared" si="5"/>
        <v>1579.56066678</v>
      </c>
    </row>
    <row r="108" spans="1:18" x14ac:dyDescent="0.25">
      <c r="A108" s="76">
        <v>981963849</v>
      </c>
      <c r="B108" s="77" t="s">
        <v>31</v>
      </c>
      <c r="C108" s="76">
        <v>2018</v>
      </c>
      <c r="D108" s="76">
        <v>66</v>
      </c>
      <c r="E108" s="77" t="s">
        <v>20</v>
      </c>
      <c r="F108" s="76">
        <v>95</v>
      </c>
      <c r="G108" s="77" t="s">
        <v>21</v>
      </c>
      <c r="H108" s="77" t="s">
        <v>22</v>
      </c>
      <c r="I108" s="76">
        <v>100</v>
      </c>
      <c r="J108" s="76">
        <v>100</v>
      </c>
      <c r="K108" s="76">
        <v>5.2</v>
      </c>
      <c r="L108" s="52">
        <f t="shared" si="3"/>
        <v>5.2</v>
      </c>
      <c r="M108" s="78"/>
      <c r="N108" s="52">
        <f t="shared" si="4"/>
        <v>0</v>
      </c>
      <c r="O108" s="48">
        <v>103700</v>
      </c>
      <c r="P108" s="87">
        <v>190.274991242206</v>
      </c>
      <c r="Q108" s="87">
        <v>190.27499119999999</v>
      </c>
      <c r="R108" s="9">
        <f t="shared" si="5"/>
        <v>989.42995423999992</v>
      </c>
    </row>
    <row r="109" spans="1:18" x14ac:dyDescent="0.25">
      <c r="A109" s="76">
        <v>981963849</v>
      </c>
      <c r="B109" s="77" t="s">
        <v>31</v>
      </c>
      <c r="C109" s="76">
        <v>2018</v>
      </c>
      <c r="D109" s="76">
        <v>66</v>
      </c>
      <c r="E109" s="77" t="s">
        <v>24</v>
      </c>
      <c r="F109" s="76">
        <v>243</v>
      </c>
      <c r="G109" s="77" t="s">
        <v>21</v>
      </c>
      <c r="H109" s="77" t="s">
        <v>22</v>
      </c>
      <c r="I109" s="76">
        <v>100</v>
      </c>
      <c r="J109" s="76">
        <v>100</v>
      </c>
      <c r="K109" s="76">
        <v>6.25</v>
      </c>
      <c r="L109" s="52">
        <f t="shared" si="3"/>
        <v>6.25</v>
      </c>
      <c r="M109" s="78"/>
      <c r="N109" s="52">
        <f t="shared" si="4"/>
        <v>0</v>
      </c>
      <c r="O109" s="48">
        <v>103400</v>
      </c>
      <c r="P109" s="87">
        <v>132.113604960087</v>
      </c>
      <c r="Q109" s="87">
        <v>132.11360500000001</v>
      </c>
      <c r="R109" s="9">
        <f t="shared" si="5"/>
        <v>825.71003125000004</v>
      </c>
    </row>
    <row r="110" spans="1:18" x14ac:dyDescent="0.25">
      <c r="A110" s="76">
        <v>981963849</v>
      </c>
      <c r="B110" s="77" t="s">
        <v>31</v>
      </c>
      <c r="C110" s="76">
        <v>2018</v>
      </c>
      <c r="D110" s="76">
        <v>66</v>
      </c>
      <c r="E110" s="77" t="s">
        <v>20</v>
      </c>
      <c r="F110" s="76">
        <v>70</v>
      </c>
      <c r="G110" s="77" t="s">
        <v>23</v>
      </c>
      <c r="H110" s="77" t="s">
        <v>22</v>
      </c>
      <c r="I110" s="76">
        <v>100</v>
      </c>
      <c r="J110" s="76">
        <v>100</v>
      </c>
      <c r="K110" s="76">
        <v>8.6999999999999993</v>
      </c>
      <c r="L110" s="52">
        <f t="shared" si="3"/>
        <v>8.6999999999999993</v>
      </c>
      <c r="M110" s="78"/>
      <c r="N110" s="52">
        <f t="shared" si="4"/>
        <v>0</v>
      </c>
      <c r="O110" s="48">
        <v>101200</v>
      </c>
      <c r="P110" s="87">
        <v>144.082771485141</v>
      </c>
      <c r="Q110" s="87">
        <v>144.08277150000001</v>
      </c>
      <c r="R110" s="9">
        <f t="shared" si="5"/>
        <v>1253.5201120499999</v>
      </c>
    </row>
    <row r="111" spans="1:18" x14ac:dyDescent="0.25">
      <c r="A111" s="76">
        <v>981963849</v>
      </c>
      <c r="B111" s="77" t="s">
        <v>31</v>
      </c>
      <c r="C111" s="76">
        <v>2018</v>
      </c>
      <c r="D111" s="76">
        <v>66</v>
      </c>
      <c r="E111" s="77" t="s">
        <v>24</v>
      </c>
      <c r="F111" s="76">
        <v>243</v>
      </c>
      <c r="G111" s="77" t="s">
        <v>23</v>
      </c>
      <c r="H111" s="77" t="s">
        <v>22</v>
      </c>
      <c r="I111" s="76">
        <v>100</v>
      </c>
      <c r="J111" s="76">
        <v>100</v>
      </c>
      <c r="K111" s="76">
        <v>76.400000000000006</v>
      </c>
      <c r="L111" s="52">
        <f t="shared" si="3"/>
        <v>76.400000000000006</v>
      </c>
      <c r="M111" s="78"/>
      <c r="N111" s="52">
        <f t="shared" si="4"/>
        <v>0</v>
      </c>
      <c r="O111" s="48">
        <v>101000</v>
      </c>
      <c r="P111" s="87">
        <v>104.91748515562</v>
      </c>
      <c r="Q111" s="87">
        <v>104.9174852</v>
      </c>
      <c r="R111" s="9">
        <f t="shared" si="5"/>
        <v>8015.6958692800008</v>
      </c>
    </row>
    <row r="112" spans="1:18" x14ac:dyDescent="0.25">
      <c r="A112" s="76">
        <v>981963849</v>
      </c>
      <c r="B112" s="77" t="s">
        <v>31</v>
      </c>
      <c r="C112" s="76">
        <v>2018</v>
      </c>
      <c r="D112" s="76">
        <v>66</v>
      </c>
      <c r="E112" s="77" t="s">
        <v>24</v>
      </c>
      <c r="F112" s="76">
        <v>150</v>
      </c>
      <c r="G112" s="77" t="s">
        <v>23</v>
      </c>
      <c r="H112" s="77" t="s">
        <v>22</v>
      </c>
      <c r="I112" s="76">
        <v>100</v>
      </c>
      <c r="J112" s="76">
        <v>100</v>
      </c>
      <c r="K112" s="76">
        <v>66.099999999999994</v>
      </c>
      <c r="L112" s="52">
        <f t="shared" si="3"/>
        <v>66.099999999999994</v>
      </c>
      <c r="M112" s="78"/>
      <c r="N112" s="52">
        <f t="shared" si="4"/>
        <v>0</v>
      </c>
      <c r="O112" s="48">
        <v>100900</v>
      </c>
      <c r="P112" s="87">
        <v>102.77911180157299</v>
      </c>
      <c r="Q112" s="87">
        <v>102.7791118</v>
      </c>
      <c r="R112" s="9">
        <f t="shared" si="5"/>
        <v>6793.6992899799989</v>
      </c>
    </row>
    <row r="113" spans="1:18" x14ac:dyDescent="0.25">
      <c r="A113" s="76">
        <v>981963849</v>
      </c>
      <c r="B113" s="77" t="s">
        <v>31</v>
      </c>
      <c r="C113" s="76">
        <v>2018</v>
      </c>
      <c r="D113" s="76">
        <v>66</v>
      </c>
      <c r="E113" s="77" t="s">
        <v>24</v>
      </c>
      <c r="F113" s="76">
        <v>120</v>
      </c>
      <c r="G113" s="77" t="s">
        <v>23</v>
      </c>
      <c r="H113" s="77" t="s">
        <v>22</v>
      </c>
      <c r="I113" s="76">
        <v>100</v>
      </c>
      <c r="J113" s="76">
        <v>100</v>
      </c>
      <c r="K113" s="76">
        <v>97.37</v>
      </c>
      <c r="L113" s="52">
        <f t="shared" si="3"/>
        <v>97.37</v>
      </c>
      <c r="M113" s="78"/>
      <c r="N113" s="52">
        <f t="shared" si="4"/>
        <v>0</v>
      </c>
      <c r="O113" s="48">
        <v>100800</v>
      </c>
      <c r="P113" s="87">
        <v>100.703021166575</v>
      </c>
      <c r="Q113" s="87">
        <v>100.70302119999999</v>
      </c>
      <c r="R113" s="9">
        <f t="shared" si="5"/>
        <v>9805.4531742439995</v>
      </c>
    </row>
    <row r="114" spans="1:18" x14ac:dyDescent="0.25">
      <c r="A114" s="76">
        <v>981963849</v>
      </c>
      <c r="B114" s="77" t="s">
        <v>31</v>
      </c>
      <c r="C114" s="76">
        <v>2018</v>
      </c>
      <c r="D114" s="76">
        <v>66</v>
      </c>
      <c r="E114" s="77" t="s">
        <v>24</v>
      </c>
      <c r="F114" s="76">
        <v>95</v>
      </c>
      <c r="G114" s="77" t="s">
        <v>23</v>
      </c>
      <c r="H114" s="77" t="s">
        <v>22</v>
      </c>
      <c r="I114" s="76">
        <v>100</v>
      </c>
      <c r="J114" s="76">
        <v>100</v>
      </c>
      <c r="K114" s="76">
        <v>69.42</v>
      </c>
      <c r="L114" s="52">
        <f t="shared" si="3"/>
        <v>69.42</v>
      </c>
      <c r="M114" s="78"/>
      <c r="N114" s="52">
        <f t="shared" si="4"/>
        <v>0</v>
      </c>
      <c r="O114" s="48">
        <v>100700</v>
      </c>
      <c r="P114" s="87">
        <v>98.687399190849803</v>
      </c>
      <c r="Q114" s="87">
        <v>98.687399189999994</v>
      </c>
      <c r="R114" s="9">
        <f t="shared" si="5"/>
        <v>6850.8792517697993</v>
      </c>
    </row>
    <row r="115" spans="1:18" x14ac:dyDescent="0.25">
      <c r="A115" s="76">
        <v>981963849</v>
      </c>
      <c r="B115" s="77" t="s">
        <v>31</v>
      </c>
      <c r="C115" s="76">
        <v>2018</v>
      </c>
      <c r="D115" s="76">
        <v>66</v>
      </c>
      <c r="E115" s="77" t="s">
        <v>24</v>
      </c>
      <c r="F115" s="76">
        <v>70</v>
      </c>
      <c r="G115" s="77" t="s">
        <v>23</v>
      </c>
      <c r="H115" s="77" t="s">
        <v>22</v>
      </c>
      <c r="I115" s="76">
        <v>100</v>
      </c>
      <c r="J115" s="76">
        <v>100</v>
      </c>
      <c r="K115" s="76">
        <v>302.47000000000003</v>
      </c>
      <c r="L115" s="52">
        <f t="shared" si="3"/>
        <v>302.47000000000003</v>
      </c>
      <c r="M115" s="78"/>
      <c r="N115" s="52">
        <f t="shared" si="4"/>
        <v>0</v>
      </c>
      <c r="O115" s="48">
        <v>100600</v>
      </c>
      <c r="P115" s="87">
        <v>96.671777215124294</v>
      </c>
      <c r="Q115" s="87">
        <v>96.671777219999996</v>
      </c>
      <c r="R115" s="9">
        <f t="shared" si="5"/>
        <v>29240.312455733401</v>
      </c>
    </row>
    <row r="116" spans="1:18" x14ac:dyDescent="0.25">
      <c r="A116" s="76">
        <v>980489698</v>
      </c>
      <c r="B116" s="77" t="s">
        <v>293</v>
      </c>
      <c r="C116" s="76">
        <v>2018</v>
      </c>
      <c r="D116" s="76">
        <v>132</v>
      </c>
      <c r="E116" s="77" t="s">
        <v>20</v>
      </c>
      <c r="F116" s="76">
        <v>430</v>
      </c>
      <c r="G116" s="77" t="s">
        <v>21</v>
      </c>
      <c r="H116" s="77" t="s">
        <v>22</v>
      </c>
      <c r="I116" s="76">
        <v>100</v>
      </c>
      <c r="J116" s="76">
        <v>100</v>
      </c>
      <c r="K116" s="76">
        <v>28.470700000000001</v>
      </c>
      <c r="L116" s="52">
        <f t="shared" si="3"/>
        <v>28.470700000000001</v>
      </c>
      <c r="M116" s="76">
        <v>28.47</v>
      </c>
      <c r="N116" s="52">
        <f t="shared" si="4"/>
        <v>28.47</v>
      </c>
      <c r="O116" s="48">
        <v>122400</v>
      </c>
      <c r="P116" s="87">
        <v>279.60200786578798</v>
      </c>
      <c r="Q116" s="87">
        <v>254.94180710000001</v>
      </c>
      <c r="R116" s="9">
        <f t="shared" si="5"/>
        <v>7960.4476232039533</v>
      </c>
    </row>
    <row r="117" spans="1:18" x14ac:dyDescent="0.25">
      <c r="A117" s="76">
        <v>980489698</v>
      </c>
      <c r="B117" s="77" t="s">
        <v>293</v>
      </c>
      <c r="C117" s="76">
        <v>2018</v>
      </c>
      <c r="D117" s="76">
        <v>132</v>
      </c>
      <c r="E117" s="77" t="s">
        <v>20</v>
      </c>
      <c r="F117" s="76">
        <v>243</v>
      </c>
      <c r="G117" s="77" t="s">
        <v>21</v>
      </c>
      <c r="H117" s="77" t="s">
        <v>22</v>
      </c>
      <c r="I117" s="76">
        <v>100</v>
      </c>
      <c r="J117" s="76">
        <v>100</v>
      </c>
      <c r="K117" s="76">
        <v>62.925600000000003</v>
      </c>
      <c r="L117" s="52">
        <f t="shared" si="3"/>
        <v>62.925600000000003</v>
      </c>
      <c r="M117" s="76">
        <v>62.89</v>
      </c>
      <c r="N117" s="52">
        <f t="shared" si="4"/>
        <v>62.89</v>
      </c>
      <c r="O117" s="48">
        <v>119300</v>
      </c>
      <c r="P117" s="87">
        <v>258.675770678118</v>
      </c>
      <c r="Q117" s="87">
        <v>236.10819359999999</v>
      </c>
      <c r="R117" s="9">
        <f t="shared" si="5"/>
        <v>16276.524669639002</v>
      </c>
    </row>
    <row r="118" spans="1:18" x14ac:dyDescent="0.25">
      <c r="A118" s="76">
        <v>980489698</v>
      </c>
      <c r="B118" s="77" t="s">
        <v>293</v>
      </c>
      <c r="C118" s="76">
        <v>2018</v>
      </c>
      <c r="D118" s="76">
        <v>132</v>
      </c>
      <c r="E118" s="77" t="s">
        <v>20</v>
      </c>
      <c r="F118" s="76">
        <v>430</v>
      </c>
      <c r="G118" s="77" t="s">
        <v>23</v>
      </c>
      <c r="H118" s="77" t="s">
        <v>22</v>
      </c>
      <c r="I118" s="76">
        <v>100</v>
      </c>
      <c r="J118" s="76">
        <v>100</v>
      </c>
      <c r="K118" s="76">
        <v>8.2138000000000009</v>
      </c>
      <c r="L118" s="52">
        <f t="shared" si="3"/>
        <v>8.2138000000000009</v>
      </c>
      <c r="M118" s="76">
        <v>8.2100000000000009</v>
      </c>
      <c r="N118" s="52">
        <f t="shared" si="4"/>
        <v>8.2100000000000009</v>
      </c>
      <c r="O118" s="48">
        <v>119200</v>
      </c>
      <c r="P118" s="87">
        <v>220.561539363771</v>
      </c>
      <c r="Q118" s="87">
        <v>195.9013386</v>
      </c>
      <c r="R118" s="9">
        <f t="shared" si="5"/>
        <v>1811.5546632632402</v>
      </c>
    </row>
    <row r="119" spans="1:18" x14ac:dyDescent="0.25">
      <c r="A119" s="76">
        <v>980489698</v>
      </c>
      <c r="B119" s="77" t="s">
        <v>293</v>
      </c>
      <c r="C119" s="76">
        <v>2018</v>
      </c>
      <c r="D119" s="76">
        <v>132</v>
      </c>
      <c r="E119" s="77" t="s">
        <v>20</v>
      </c>
      <c r="F119" s="76">
        <v>329</v>
      </c>
      <c r="G119" s="77" t="s">
        <v>23</v>
      </c>
      <c r="H119" s="77" t="s">
        <v>22</v>
      </c>
      <c r="I119" s="76">
        <v>100</v>
      </c>
      <c r="J119" s="76">
        <v>100</v>
      </c>
      <c r="K119" s="76">
        <v>7.7039</v>
      </c>
      <c r="L119" s="52">
        <f t="shared" si="3"/>
        <v>7.7039</v>
      </c>
      <c r="M119" s="76">
        <v>7.7</v>
      </c>
      <c r="N119" s="52">
        <f t="shared" si="4"/>
        <v>7.7</v>
      </c>
      <c r="O119" s="48">
        <v>119000</v>
      </c>
      <c r="P119" s="87">
        <v>209.70863357882101</v>
      </c>
      <c r="Q119" s="87">
        <v>186.4640292</v>
      </c>
      <c r="R119" s="9">
        <f t="shared" si="5"/>
        <v>1615.4836882708018</v>
      </c>
    </row>
    <row r="120" spans="1:18" x14ac:dyDescent="0.25">
      <c r="A120" s="76">
        <v>980489698</v>
      </c>
      <c r="B120" s="77" t="s">
        <v>293</v>
      </c>
      <c r="C120" s="76">
        <v>2018</v>
      </c>
      <c r="D120" s="76">
        <v>132</v>
      </c>
      <c r="E120" s="77" t="s">
        <v>24</v>
      </c>
      <c r="F120" s="76">
        <v>243</v>
      </c>
      <c r="G120" s="77" t="s">
        <v>23</v>
      </c>
      <c r="H120" s="77" t="s">
        <v>22</v>
      </c>
      <c r="I120" s="76">
        <v>100</v>
      </c>
      <c r="J120" s="76">
        <v>100</v>
      </c>
      <c r="K120" s="76">
        <v>10.961499999999999</v>
      </c>
      <c r="L120" s="52">
        <f t="shared" si="3"/>
        <v>10.961499999999999</v>
      </c>
      <c r="M120" s="76">
        <v>10.93</v>
      </c>
      <c r="N120" s="52">
        <f t="shared" si="4"/>
        <v>10.93</v>
      </c>
      <c r="O120" s="48">
        <v>118900</v>
      </c>
      <c r="P120" s="87">
        <v>136.44370498843699</v>
      </c>
      <c r="Q120" s="87">
        <v>122.9510478</v>
      </c>
      <c r="R120" s="9">
        <f t="shared" si="5"/>
        <v>1495.2026535293162</v>
      </c>
    </row>
    <row r="121" spans="1:18" x14ac:dyDescent="0.25">
      <c r="A121" s="76">
        <v>980489698</v>
      </c>
      <c r="B121" s="77" t="s">
        <v>293</v>
      </c>
      <c r="C121" s="76">
        <v>2018</v>
      </c>
      <c r="D121" s="76">
        <v>132</v>
      </c>
      <c r="E121" s="77" t="s">
        <v>20</v>
      </c>
      <c r="F121" s="76">
        <v>243</v>
      </c>
      <c r="G121" s="77" t="s">
        <v>21</v>
      </c>
      <c r="H121" s="77" t="s">
        <v>22</v>
      </c>
      <c r="I121" s="76">
        <v>100</v>
      </c>
      <c r="J121" s="76">
        <v>100</v>
      </c>
      <c r="K121" s="76">
        <v>9.8190000000000008</v>
      </c>
      <c r="L121" s="52">
        <f t="shared" si="3"/>
        <v>9.8190000000000008</v>
      </c>
      <c r="M121" s="76">
        <v>9.81</v>
      </c>
      <c r="N121" s="52">
        <f t="shared" si="4"/>
        <v>9.81</v>
      </c>
      <c r="O121" s="48">
        <v>117600</v>
      </c>
      <c r="P121" s="87">
        <v>236.10819361030701</v>
      </c>
      <c r="Q121" s="87">
        <v>236.10819359999999</v>
      </c>
      <c r="R121" s="9">
        <f t="shared" si="5"/>
        <v>2318.3463530595118</v>
      </c>
    </row>
    <row r="122" spans="1:18" x14ac:dyDescent="0.25">
      <c r="A122" s="76">
        <v>980489698</v>
      </c>
      <c r="B122" s="77" t="s">
        <v>293</v>
      </c>
      <c r="C122" s="76">
        <v>2018</v>
      </c>
      <c r="D122" s="76">
        <v>132</v>
      </c>
      <c r="E122" s="77" t="s">
        <v>24</v>
      </c>
      <c r="F122" s="76">
        <v>243</v>
      </c>
      <c r="G122" s="77" t="s">
        <v>23</v>
      </c>
      <c r="H122" s="77" t="s">
        <v>22</v>
      </c>
      <c r="I122" s="76">
        <v>100</v>
      </c>
      <c r="J122" s="76">
        <v>100</v>
      </c>
      <c r="K122" s="76">
        <v>6.4999999999999997E-3</v>
      </c>
      <c r="L122" s="52">
        <f t="shared" si="3"/>
        <v>6.4999999999999997E-3</v>
      </c>
      <c r="M122" s="76">
        <v>0</v>
      </c>
      <c r="N122" s="52">
        <f t="shared" si="4"/>
        <v>0</v>
      </c>
      <c r="O122" s="48">
        <v>117500</v>
      </c>
      <c r="P122" s="87">
        <v>122.951047816032</v>
      </c>
      <c r="Q122" s="87">
        <v>122.9510478</v>
      </c>
      <c r="R122" s="9">
        <f t="shared" si="5"/>
        <v>0.79918181069999994</v>
      </c>
    </row>
    <row r="123" spans="1:18" x14ac:dyDescent="0.25">
      <c r="A123" s="76">
        <v>980489698</v>
      </c>
      <c r="B123" s="77" t="s">
        <v>293</v>
      </c>
      <c r="C123" s="76">
        <v>2018</v>
      </c>
      <c r="D123" s="76">
        <v>66</v>
      </c>
      <c r="E123" s="77" t="s">
        <v>20</v>
      </c>
      <c r="F123" s="76">
        <v>329</v>
      </c>
      <c r="G123" s="77" t="s">
        <v>21</v>
      </c>
      <c r="H123" s="77" t="s">
        <v>22</v>
      </c>
      <c r="I123" s="76">
        <v>100</v>
      </c>
      <c r="J123" s="76">
        <v>100</v>
      </c>
      <c r="K123" s="76">
        <v>61.592100000000002</v>
      </c>
      <c r="L123" s="52">
        <f t="shared" si="3"/>
        <v>61.592100000000002</v>
      </c>
      <c r="M123" s="76">
        <v>61.46</v>
      </c>
      <c r="N123" s="52">
        <f t="shared" si="4"/>
        <v>61.46</v>
      </c>
      <c r="O123" s="48">
        <v>117400</v>
      </c>
      <c r="P123" s="87">
        <v>230.05850161197301</v>
      </c>
      <c r="Q123" s="87">
        <v>210.2026515</v>
      </c>
      <c r="R123" s="9">
        <f t="shared" si="5"/>
        <v>14167.163279335011</v>
      </c>
    </row>
    <row r="124" spans="1:18" x14ac:dyDescent="0.25">
      <c r="A124" s="76">
        <v>980489698</v>
      </c>
      <c r="B124" s="77" t="s">
        <v>293</v>
      </c>
      <c r="C124" s="76">
        <v>2018</v>
      </c>
      <c r="D124" s="76">
        <v>66</v>
      </c>
      <c r="E124" s="77" t="s">
        <v>20</v>
      </c>
      <c r="F124" s="76">
        <v>243</v>
      </c>
      <c r="G124" s="77" t="s">
        <v>21</v>
      </c>
      <c r="H124" s="77" t="s">
        <v>22</v>
      </c>
      <c r="I124" s="76">
        <v>100</v>
      </c>
      <c r="J124" s="76">
        <v>100</v>
      </c>
      <c r="K124" s="76">
        <v>159.85720000000001</v>
      </c>
      <c r="L124" s="52">
        <f t="shared" si="3"/>
        <v>159.85720000000001</v>
      </c>
      <c r="M124" s="76">
        <v>159.63</v>
      </c>
      <c r="N124" s="52">
        <f t="shared" si="4"/>
        <v>159.63</v>
      </c>
      <c r="O124" s="48">
        <v>117000</v>
      </c>
      <c r="P124" s="87">
        <v>224.27524428346899</v>
      </c>
      <c r="Q124" s="87">
        <v>204.99771989999999</v>
      </c>
      <c r="R124" s="9">
        <f t="shared" si="5"/>
        <v>35847.632726931442</v>
      </c>
    </row>
    <row r="125" spans="1:18" x14ac:dyDescent="0.25">
      <c r="A125" s="76">
        <v>980489698</v>
      </c>
      <c r="B125" s="77" t="s">
        <v>293</v>
      </c>
      <c r="C125" s="76">
        <v>2018</v>
      </c>
      <c r="D125" s="76">
        <v>66</v>
      </c>
      <c r="E125" s="77" t="s">
        <v>20</v>
      </c>
      <c r="F125" s="76">
        <v>150</v>
      </c>
      <c r="G125" s="77" t="s">
        <v>21</v>
      </c>
      <c r="H125" s="77" t="s">
        <v>22</v>
      </c>
      <c r="I125" s="76">
        <v>100</v>
      </c>
      <c r="J125" s="76">
        <v>100</v>
      </c>
      <c r="K125" s="76">
        <v>100.6208</v>
      </c>
      <c r="L125" s="52">
        <f t="shared" si="3"/>
        <v>100.6208</v>
      </c>
      <c r="M125" s="76">
        <v>100.45</v>
      </c>
      <c r="N125" s="52">
        <f t="shared" si="4"/>
        <v>100.45</v>
      </c>
      <c r="O125" s="48">
        <v>116900</v>
      </c>
      <c r="P125" s="87">
        <v>218.660431343174</v>
      </c>
      <c r="Q125" s="87">
        <v>199.94438819999999</v>
      </c>
      <c r="R125" s="9">
        <f t="shared" si="5"/>
        <v>21998.590829926387</v>
      </c>
    </row>
    <row r="126" spans="1:18" x14ac:dyDescent="0.25">
      <c r="A126" s="76">
        <v>980489698</v>
      </c>
      <c r="B126" s="77" t="s">
        <v>293</v>
      </c>
      <c r="C126" s="76">
        <v>2018</v>
      </c>
      <c r="D126" s="76">
        <v>66</v>
      </c>
      <c r="E126" s="77" t="s">
        <v>20</v>
      </c>
      <c r="F126" s="76">
        <v>120</v>
      </c>
      <c r="G126" s="77" t="s">
        <v>21</v>
      </c>
      <c r="H126" s="77" t="s">
        <v>22</v>
      </c>
      <c r="I126" s="76">
        <v>100</v>
      </c>
      <c r="J126" s="76">
        <v>100</v>
      </c>
      <c r="K126" s="76">
        <v>15.307499999999999</v>
      </c>
      <c r="L126" s="52">
        <f t="shared" si="3"/>
        <v>15.307499999999999</v>
      </c>
      <c r="M126" s="76">
        <v>15.29</v>
      </c>
      <c r="N126" s="52">
        <f t="shared" si="4"/>
        <v>15.29</v>
      </c>
      <c r="O126" s="48">
        <v>110300</v>
      </c>
      <c r="P126" s="87">
        <v>213.20915664385799</v>
      </c>
      <c r="Q126" s="87">
        <v>195.038241</v>
      </c>
      <c r="R126" s="9">
        <f t="shared" si="5"/>
        <v>3263.3811743020888</v>
      </c>
    </row>
    <row r="127" spans="1:18" x14ac:dyDescent="0.25">
      <c r="A127" s="76">
        <v>980489698</v>
      </c>
      <c r="B127" s="77" t="s">
        <v>293</v>
      </c>
      <c r="C127" s="76">
        <v>2018</v>
      </c>
      <c r="D127" s="76">
        <v>66</v>
      </c>
      <c r="E127" s="77" t="s">
        <v>20</v>
      </c>
      <c r="F127" s="76">
        <v>95</v>
      </c>
      <c r="G127" s="77" t="s">
        <v>21</v>
      </c>
      <c r="H127" s="77" t="s">
        <v>22</v>
      </c>
      <c r="I127" s="76">
        <v>100</v>
      </c>
      <c r="J127" s="76">
        <v>100</v>
      </c>
      <c r="K127" s="76">
        <v>51.310899999999997</v>
      </c>
      <c r="L127" s="52">
        <f t="shared" si="3"/>
        <v>51.310899999999997</v>
      </c>
      <c r="M127" s="76">
        <v>51.26</v>
      </c>
      <c r="N127" s="52">
        <f t="shared" si="4"/>
        <v>51.26</v>
      </c>
      <c r="O127" s="48">
        <v>108900</v>
      </c>
      <c r="P127" s="87">
        <v>207.916656935784</v>
      </c>
      <c r="Q127" s="87">
        <v>190.27499119999999</v>
      </c>
      <c r="R127" s="9">
        <f t="shared" si="5"/>
        <v>10667.492831580368</v>
      </c>
    </row>
    <row r="128" spans="1:18" x14ac:dyDescent="0.25">
      <c r="A128" s="76">
        <v>980489698</v>
      </c>
      <c r="B128" s="77" t="s">
        <v>293</v>
      </c>
      <c r="C128" s="76">
        <v>2018</v>
      </c>
      <c r="D128" s="76">
        <v>66</v>
      </c>
      <c r="E128" s="77" t="s">
        <v>20</v>
      </c>
      <c r="F128" s="76">
        <v>70</v>
      </c>
      <c r="G128" s="77" t="s">
        <v>21</v>
      </c>
      <c r="H128" s="77" t="s">
        <v>22</v>
      </c>
      <c r="I128" s="76">
        <v>100</v>
      </c>
      <c r="J128" s="76">
        <v>100</v>
      </c>
      <c r="K128" s="76">
        <v>3.8281999999999998</v>
      </c>
      <c r="L128" s="52">
        <f t="shared" si="3"/>
        <v>3.8281999999999998</v>
      </c>
      <c r="M128" s="76">
        <v>3.82</v>
      </c>
      <c r="N128" s="52">
        <f t="shared" si="4"/>
        <v>3.82</v>
      </c>
      <c r="O128" s="48">
        <v>108800</v>
      </c>
      <c r="P128" s="87">
        <v>202.62415722771101</v>
      </c>
      <c r="Q128" s="87">
        <v>185.5117415</v>
      </c>
      <c r="R128" s="9">
        <f t="shared" si="5"/>
        <v>775.54547689015612</v>
      </c>
    </row>
    <row r="129" spans="1:18" x14ac:dyDescent="0.25">
      <c r="A129" s="76">
        <v>980489698</v>
      </c>
      <c r="B129" s="77" t="s">
        <v>293</v>
      </c>
      <c r="C129" s="76">
        <v>2018</v>
      </c>
      <c r="D129" s="76">
        <v>66</v>
      </c>
      <c r="E129" s="77" t="s">
        <v>24</v>
      </c>
      <c r="F129" s="76">
        <v>243</v>
      </c>
      <c r="G129" s="77" t="s">
        <v>21</v>
      </c>
      <c r="H129" s="77" t="s">
        <v>22</v>
      </c>
      <c r="I129" s="76">
        <v>100</v>
      </c>
      <c r="J129" s="76">
        <v>100</v>
      </c>
      <c r="K129" s="76">
        <v>3.3902999999999999</v>
      </c>
      <c r="L129" s="52">
        <f t="shared" si="3"/>
        <v>3.3902999999999999</v>
      </c>
      <c r="M129" s="76">
        <v>3.39</v>
      </c>
      <c r="N129" s="52">
        <f t="shared" si="4"/>
        <v>3.39</v>
      </c>
      <c r="O129" s="48">
        <v>108500</v>
      </c>
      <c r="P129" s="87">
        <v>143.12622773343</v>
      </c>
      <c r="Q129" s="87">
        <v>132.11360500000001</v>
      </c>
      <c r="R129" s="9">
        <f t="shared" si="5"/>
        <v>485.2375460978277</v>
      </c>
    </row>
    <row r="130" spans="1:18" x14ac:dyDescent="0.25">
      <c r="A130" s="76">
        <v>980489698</v>
      </c>
      <c r="B130" s="77" t="s">
        <v>293</v>
      </c>
      <c r="C130" s="76">
        <v>2018</v>
      </c>
      <c r="D130" s="76">
        <v>66</v>
      </c>
      <c r="E130" s="77" t="s">
        <v>24</v>
      </c>
      <c r="F130" s="76">
        <v>150</v>
      </c>
      <c r="G130" s="77" t="s">
        <v>21</v>
      </c>
      <c r="H130" s="77" t="s">
        <v>22</v>
      </c>
      <c r="I130" s="76">
        <v>100</v>
      </c>
      <c r="J130" s="76">
        <v>100</v>
      </c>
      <c r="K130" s="76">
        <v>26.332899999999999</v>
      </c>
      <c r="L130" s="52">
        <f t="shared" si="3"/>
        <v>26.332899999999999</v>
      </c>
      <c r="M130" s="76">
        <v>26.32</v>
      </c>
      <c r="N130" s="52">
        <f t="shared" si="4"/>
        <v>26.32</v>
      </c>
      <c r="O130" s="48">
        <v>108400</v>
      </c>
      <c r="P130" s="87">
        <v>139.91866770235899</v>
      </c>
      <c r="Q130" s="87">
        <v>129.2268009</v>
      </c>
      <c r="R130" s="9">
        <f t="shared" si="5"/>
        <v>3684.3263596576985</v>
      </c>
    </row>
    <row r="131" spans="1:18" x14ac:dyDescent="0.25">
      <c r="A131" s="76">
        <v>980489698</v>
      </c>
      <c r="B131" s="77" t="s">
        <v>293</v>
      </c>
      <c r="C131" s="76">
        <v>2018</v>
      </c>
      <c r="D131" s="76">
        <v>66</v>
      </c>
      <c r="E131" s="77" t="s">
        <v>20</v>
      </c>
      <c r="F131" s="76">
        <v>243</v>
      </c>
      <c r="G131" s="77" t="s">
        <v>23</v>
      </c>
      <c r="H131" s="77" t="s">
        <v>25</v>
      </c>
      <c r="I131" s="76">
        <v>100</v>
      </c>
      <c r="J131" s="76">
        <v>100</v>
      </c>
      <c r="K131" s="76">
        <v>0.48559999999999998</v>
      </c>
      <c r="L131" s="52">
        <f t="shared" ref="L131:L194" si="6">K131*0.5*(I131/100+J131/100)</f>
        <v>0.48559999999999998</v>
      </c>
      <c r="M131" s="76">
        <v>0.48</v>
      </c>
      <c r="N131" s="52">
        <f t="shared" ref="N131:N194" si="7">M131*0.5*(I131/100+J131/100)</f>
        <v>0.48</v>
      </c>
      <c r="O131" s="48">
        <v>108200</v>
      </c>
      <c r="P131" s="87">
        <v>216.34940280735299</v>
      </c>
      <c r="Q131" s="87">
        <v>197.0718784</v>
      </c>
      <c r="R131" s="9">
        <f t="shared" ref="R131:R194" si="8">(L131-N131)*Q131+(N131*P131)</f>
        <v>104.95131586656943</v>
      </c>
    </row>
    <row r="132" spans="1:18" x14ac:dyDescent="0.25">
      <c r="A132" s="76">
        <v>980489698</v>
      </c>
      <c r="B132" s="77" t="s">
        <v>293</v>
      </c>
      <c r="C132" s="76">
        <v>2018</v>
      </c>
      <c r="D132" s="76">
        <v>66</v>
      </c>
      <c r="E132" s="77" t="s">
        <v>20</v>
      </c>
      <c r="F132" s="76">
        <v>150</v>
      </c>
      <c r="G132" s="77" t="s">
        <v>23</v>
      </c>
      <c r="H132" s="77" t="s">
        <v>25</v>
      </c>
      <c r="I132" s="76">
        <v>100</v>
      </c>
      <c r="J132" s="76">
        <v>100</v>
      </c>
      <c r="K132" s="76">
        <v>0.15509999999999999</v>
      </c>
      <c r="L132" s="52">
        <f t="shared" si="6"/>
        <v>0.15509999999999999</v>
      </c>
      <c r="M132" s="76">
        <v>0.15</v>
      </c>
      <c r="N132" s="52">
        <f t="shared" si="7"/>
        <v>0.15</v>
      </c>
      <c r="O132" s="48">
        <v>108100</v>
      </c>
      <c r="P132" s="87">
        <v>210.92175029840101</v>
      </c>
      <c r="Q132" s="87">
        <v>192.20570720000001</v>
      </c>
      <c r="R132" s="9">
        <f t="shared" si="8"/>
        <v>32.618511651480148</v>
      </c>
    </row>
    <row r="133" spans="1:18" x14ac:dyDescent="0.25">
      <c r="A133" s="76">
        <v>980489698</v>
      </c>
      <c r="B133" s="77" t="s">
        <v>293</v>
      </c>
      <c r="C133" s="76">
        <v>2018</v>
      </c>
      <c r="D133" s="76">
        <v>66</v>
      </c>
      <c r="E133" s="77" t="s">
        <v>20</v>
      </c>
      <c r="F133" s="76">
        <v>329</v>
      </c>
      <c r="G133" s="77" t="s">
        <v>23</v>
      </c>
      <c r="H133" s="77" t="s">
        <v>22</v>
      </c>
      <c r="I133" s="76">
        <v>100</v>
      </c>
      <c r="J133" s="76">
        <v>100</v>
      </c>
      <c r="K133" s="76">
        <v>0.14729999999999999</v>
      </c>
      <c r="L133" s="52">
        <f t="shared" si="6"/>
        <v>0.14729999999999999</v>
      </c>
      <c r="M133" s="76">
        <v>0.14000000000000001</v>
      </c>
      <c r="N133" s="52">
        <f t="shared" si="7"/>
        <v>0.14000000000000001</v>
      </c>
      <c r="O133" s="48">
        <v>107900</v>
      </c>
      <c r="P133" s="87">
        <v>182.22818456917901</v>
      </c>
      <c r="Q133" s="87">
        <v>162.3723344</v>
      </c>
      <c r="R133" s="9">
        <f t="shared" si="8"/>
        <v>26.697263880805057</v>
      </c>
    </row>
    <row r="134" spans="1:18" x14ac:dyDescent="0.25">
      <c r="A134" s="76">
        <v>980489698</v>
      </c>
      <c r="B134" s="77" t="s">
        <v>293</v>
      </c>
      <c r="C134" s="76">
        <v>2018</v>
      </c>
      <c r="D134" s="76">
        <v>66</v>
      </c>
      <c r="E134" s="77" t="s">
        <v>20</v>
      </c>
      <c r="F134" s="76">
        <v>243</v>
      </c>
      <c r="G134" s="77" t="s">
        <v>23</v>
      </c>
      <c r="H134" s="77" t="s">
        <v>22</v>
      </c>
      <c r="I134" s="76">
        <v>100</v>
      </c>
      <c r="J134" s="76">
        <v>100</v>
      </c>
      <c r="K134" s="76">
        <v>21.709399999999999</v>
      </c>
      <c r="L134" s="52">
        <f t="shared" si="6"/>
        <v>21.709399999999999</v>
      </c>
      <c r="M134" s="76">
        <v>21.66</v>
      </c>
      <c r="N134" s="52">
        <f t="shared" si="7"/>
        <v>21.66</v>
      </c>
      <c r="O134" s="48">
        <v>106900</v>
      </c>
      <c r="P134" s="87">
        <v>177.79435395066</v>
      </c>
      <c r="Q134" s="87">
        <v>158.5168295</v>
      </c>
      <c r="R134" s="9">
        <f t="shared" si="8"/>
        <v>3858.8564379485952</v>
      </c>
    </row>
    <row r="135" spans="1:18" x14ac:dyDescent="0.25">
      <c r="A135" s="76">
        <v>980489698</v>
      </c>
      <c r="B135" s="77" t="s">
        <v>293</v>
      </c>
      <c r="C135" s="76">
        <v>2018</v>
      </c>
      <c r="D135" s="76">
        <v>66</v>
      </c>
      <c r="E135" s="77" t="s">
        <v>20</v>
      </c>
      <c r="F135" s="76">
        <v>150</v>
      </c>
      <c r="G135" s="77" t="s">
        <v>23</v>
      </c>
      <c r="H135" s="77" t="s">
        <v>22</v>
      </c>
      <c r="I135" s="76">
        <v>100</v>
      </c>
      <c r="J135" s="76">
        <v>100</v>
      </c>
      <c r="K135" s="76">
        <v>34.616700000000002</v>
      </c>
      <c r="L135" s="52">
        <f t="shared" si="6"/>
        <v>34.616700000000002</v>
      </c>
      <c r="M135" s="76">
        <v>34.57</v>
      </c>
      <c r="N135" s="52">
        <f t="shared" si="7"/>
        <v>34.57</v>
      </c>
      <c r="O135" s="48">
        <v>106400</v>
      </c>
      <c r="P135" s="87">
        <v>173.489664029767</v>
      </c>
      <c r="Q135" s="87">
        <v>154.7736209</v>
      </c>
      <c r="R135" s="9">
        <f t="shared" si="8"/>
        <v>6004.7656136050755</v>
      </c>
    </row>
    <row r="136" spans="1:18" x14ac:dyDescent="0.25">
      <c r="A136" s="76">
        <v>980489698</v>
      </c>
      <c r="B136" s="77" t="s">
        <v>293</v>
      </c>
      <c r="C136" s="76">
        <v>2018</v>
      </c>
      <c r="D136" s="76">
        <v>66</v>
      </c>
      <c r="E136" s="77" t="s">
        <v>20</v>
      </c>
      <c r="F136" s="76">
        <v>95</v>
      </c>
      <c r="G136" s="77" t="s">
        <v>23</v>
      </c>
      <c r="H136" s="77" t="s">
        <v>22</v>
      </c>
      <c r="I136" s="76">
        <v>100</v>
      </c>
      <c r="J136" s="76">
        <v>100</v>
      </c>
      <c r="K136" s="76">
        <v>10.3789</v>
      </c>
      <c r="L136" s="52">
        <f t="shared" si="6"/>
        <v>10.3789</v>
      </c>
      <c r="M136" s="76">
        <v>10.37</v>
      </c>
      <c r="N136" s="52">
        <f t="shared" si="7"/>
        <v>10.37</v>
      </c>
      <c r="O136" s="48">
        <v>106200</v>
      </c>
      <c r="P136" s="87">
        <v>165.25277031743499</v>
      </c>
      <c r="Q136" s="87">
        <v>147.6111046</v>
      </c>
      <c r="R136" s="9">
        <f t="shared" si="8"/>
        <v>1714.9849670227409</v>
      </c>
    </row>
    <row r="137" spans="1:18" x14ac:dyDescent="0.25">
      <c r="A137" s="76">
        <v>980489698</v>
      </c>
      <c r="B137" s="77" t="s">
        <v>293</v>
      </c>
      <c r="C137" s="76">
        <v>2018</v>
      </c>
      <c r="D137" s="76">
        <v>66</v>
      </c>
      <c r="E137" s="77" t="s">
        <v>20</v>
      </c>
      <c r="F137" s="76">
        <v>70</v>
      </c>
      <c r="G137" s="77" t="s">
        <v>23</v>
      </c>
      <c r="H137" s="77" t="s">
        <v>22</v>
      </c>
      <c r="I137" s="76">
        <v>100</v>
      </c>
      <c r="J137" s="76">
        <v>100</v>
      </c>
      <c r="K137" s="76">
        <v>6.9168000000000003</v>
      </c>
      <c r="L137" s="52">
        <f t="shared" si="6"/>
        <v>6.9168000000000003</v>
      </c>
      <c r="M137" s="76">
        <v>6.91</v>
      </c>
      <c r="N137" s="52">
        <f t="shared" si="7"/>
        <v>6.91</v>
      </c>
      <c r="O137" s="48">
        <v>106100</v>
      </c>
      <c r="P137" s="87">
        <v>161.195187207912</v>
      </c>
      <c r="Q137" s="87">
        <v>144.08277150000001</v>
      </c>
      <c r="R137" s="9">
        <f t="shared" si="8"/>
        <v>1114.8385064528718</v>
      </c>
    </row>
    <row r="138" spans="1:18" x14ac:dyDescent="0.25">
      <c r="A138" s="76">
        <v>980489698</v>
      </c>
      <c r="B138" s="77" t="s">
        <v>293</v>
      </c>
      <c r="C138" s="76">
        <v>2018</v>
      </c>
      <c r="D138" s="76">
        <v>66</v>
      </c>
      <c r="E138" s="77" t="s">
        <v>24</v>
      </c>
      <c r="F138" s="76">
        <v>243</v>
      </c>
      <c r="G138" s="77" t="s">
        <v>23</v>
      </c>
      <c r="H138" s="77" t="s">
        <v>22</v>
      </c>
      <c r="I138" s="76">
        <v>100</v>
      </c>
      <c r="J138" s="76">
        <v>100</v>
      </c>
      <c r="K138" s="76">
        <v>47.922899999999998</v>
      </c>
      <c r="L138" s="52">
        <f t="shared" si="6"/>
        <v>47.922899999999998</v>
      </c>
      <c r="M138" s="76">
        <v>43.44</v>
      </c>
      <c r="N138" s="52">
        <f t="shared" si="7"/>
        <v>43.44</v>
      </c>
      <c r="O138" s="48">
        <v>106000</v>
      </c>
      <c r="P138" s="87">
        <v>115.930107928963</v>
      </c>
      <c r="Q138" s="87">
        <v>104.9174852</v>
      </c>
      <c r="R138" s="9">
        <f t="shared" si="8"/>
        <v>5506.3384828372318</v>
      </c>
    </row>
    <row r="139" spans="1:18" x14ac:dyDescent="0.25">
      <c r="A139" s="76">
        <v>980489698</v>
      </c>
      <c r="B139" s="77" t="s">
        <v>293</v>
      </c>
      <c r="C139" s="76">
        <v>2018</v>
      </c>
      <c r="D139" s="76">
        <v>66</v>
      </c>
      <c r="E139" s="77" t="s">
        <v>24</v>
      </c>
      <c r="F139" s="76">
        <v>150</v>
      </c>
      <c r="G139" s="77" t="s">
        <v>23</v>
      </c>
      <c r="H139" s="77" t="s">
        <v>22</v>
      </c>
      <c r="I139" s="76">
        <v>100</v>
      </c>
      <c r="J139" s="76">
        <v>100</v>
      </c>
      <c r="K139" s="76">
        <v>86.489500000000007</v>
      </c>
      <c r="L139" s="52">
        <f t="shared" si="6"/>
        <v>86.489500000000007</v>
      </c>
      <c r="M139" s="76">
        <v>71.41</v>
      </c>
      <c r="N139" s="52">
        <f t="shared" si="7"/>
        <v>71.41</v>
      </c>
      <c r="O139" s="48">
        <v>105800</v>
      </c>
      <c r="P139" s="87">
        <v>113.470978571808</v>
      </c>
      <c r="Q139" s="87">
        <v>102.7791118</v>
      </c>
      <c r="R139" s="9">
        <f t="shared" si="8"/>
        <v>9652.8201962009098</v>
      </c>
    </row>
    <row r="140" spans="1:18" x14ac:dyDescent="0.25">
      <c r="A140" s="76">
        <v>980489698</v>
      </c>
      <c r="B140" s="77" t="s">
        <v>293</v>
      </c>
      <c r="C140" s="76">
        <v>2018</v>
      </c>
      <c r="D140" s="76">
        <v>66</v>
      </c>
      <c r="E140" s="77" t="s">
        <v>24</v>
      </c>
      <c r="F140" s="76">
        <v>120</v>
      </c>
      <c r="G140" s="77" t="s">
        <v>23</v>
      </c>
      <c r="H140" s="77" t="s">
        <v>22</v>
      </c>
      <c r="I140" s="76">
        <v>100</v>
      </c>
      <c r="J140" s="76">
        <v>100</v>
      </c>
      <c r="K140" s="76">
        <v>41.817100000000003</v>
      </c>
      <c r="L140" s="52">
        <f t="shared" si="6"/>
        <v>41.817100000000003</v>
      </c>
      <c r="M140" s="76">
        <v>7.42</v>
      </c>
      <c r="N140" s="52">
        <f t="shared" si="7"/>
        <v>7.42</v>
      </c>
      <c r="O140" s="48">
        <v>105700</v>
      </c>
      <c r="P140" s="87">
        <v>111.083474341562</v>
      </c>
      <c r="Q140" s="87">
        <v>100.70302119999999</v>
      </c>
      <c r="R140" s="9">
        <f t="shared" si="8"/>
        <v>4288.1312701329098</v>
      </c>
    </row>
    <row r="141" spans="1:18" x14ac:dyDescent="0.25">
      <c r="A141" s="76">
        <v>980489698</v>
      </c>
      <c r="B141" s="77" t="s">
        <v>293</v>
      </c>
      <c r="C141" s="76">
        <v>2018</v>
      </c>
      <c r="D141" s="76">
        <v>66</v>
      </c>
      <c r="E141" s="77" t="s">
        <v>24</v>
      </c>
      <c r="F141" s="76">
        <v>95</v>
      </c>
      <c r="G141" s="77" t="s">
        <v>23</v>
      </c>
      <c r="H141" s="77" t="s">
        <v>22</v>
      </c>
      <c r="I141" s="76">
        <v>100</v>
      </c>
      <c r="J141" s="76">
        <v>100</v>
      </c>
      <c r="K141" s="76">
        <v>19.672899999999998</v>
      </c>
      <c r="L141" s="52">
        <f t="shared" si="6"/>
        <v>19.672899999999998</v>
      </c>
      <c r="M141" s="76">
        <v>19.93</v>
      </c>
      <c r="N141" s="52">
        <f t="shared" si="7"/>
        <v>19.93</v>
      </c>
      <c r="O141" s="48">
        <v>105500</v>
      </c>
      <c r="P141" s="87">
        <v>108.76550906947701</v>
      </c>
      <c r="Q141" s="87">
        <v>98.687399189999994</v>
      </c>
      <c r="R141" s="9">
        <f t="shared" si="8"/>
        <v>2142.3240654229276</v>
      </c>
    </row>
    <row r="142" spans="1:18" x14ac:dyDescent="0.25">
      <c r="A142" s="76">
        <v>980489698</v>
      </c>
      <c r="B142" s="77" t="s">
        <v>293</v>
      </c>
      <c r="C142" s="76">
        <v>2018</v>
      </c>
      <c r="D142" s="76">
        <v>66</v>
      </c>
      <c r="E142" s="77" t="s">
        <v>24</v>
      </c>
      <c r="F142" s="76">
        <v>70</v>
      </c>
      <c r="G142" s="77" t="s">
        <v>23</v>
      </c>
      <c r="H142" s="77" t="s">
        <v>22</v>
      </c>
      <c r="I142" s="76">
        <v>100</v>
      </c>
      <c r="J142" s="76">
        <v>100</v>
      </c>
      <c r="K142" s="76">
        <v>45.772199999999998</v>
      </c>
      <c r="L142" s="52">
        <f t="shared" si="6"/>
        <v>45.772199999999998</v>
      </c>
      <c r="M142" s="76">
        <v>33.700000000000003</v>
      </c>
      <c r="N142" s="52">
        <f t="shared" si="7"/>
        <v>33.700000000000003</v>
      </c>
      <c r="O142" s="48">
        <v>105400</v>
      </c>
      <c r="P142" s="87">
        <v>106.447543797393</v>
      </c>
      <c r="Q142" s="87">
        <v>96.671777219999996</v>
      </c>
      <c r="R142" s="9">
        <f t="shared" si="8"/>
        <v>4754.323254927428</v>
      </c>
    </row>
    <row r="143" spans="1:18" x14ac:dyDescent="0.25">
      <c r="A143" s="76">
        <v>980489698</v>
      </c>
      <c r="B143" s="77" t="s">
        <v>293</v>
      </c>
      <c r="C143" s="76">
        <v>2018</v>
      </c>
      <c r="D143" s="76">
        <v>66</v>
      </c>
      <c r="E143" s="77" t="s">
        <v>20</v>
      </c>
      <c r="F143" s="76">
        <v>243</v>
      </c>
      <c r="G143" s="77" t="s">
        <v>21</v>
      </c>
      <c r="H143" s="77" t="s">
        <v>25</v>
      </c>
      <c r="I143" s="76">
        <v>100</v>
      </c>
      <c r="J143" s="76">
        <v>100</v>
      </c>
      <c r="K143" s="76">
        <v>3.8067000000000002</v>
      </c>
      <c r="L143" s="52">
        <f t="shared" si="6"/>
        <v>3.8067000000000002</v>
      </c>
      <c r="M143" s="76">
        <v>3.8</v>
      </c>
      <c r="N143" s="52">
        <f t="shared" si="7"/>
        <v>3.8</v>
      </c>
      <c r="O143" s="48">
        <v>100400</v>
      </c>
      <c r="P143" s="87">
        <v>243.55276871181599</v>
      </c>
      <c r="Q143" s="87">
        <v>243.5527687</v>
      </c>
      <c r="R143" s="9">
        <f t="shared" si="8"/>
        <v>927.13232465519081</v>
      </c>
    </row>
    <row r="144" spans="1:18" x14ac:dyDescent="0.25">
      <c r="A144" s="76">
        <v>980489698</v>
      </c>
      <c r="B144" s="77" t="s">
        <v>293</v>
      </c>
      <c r="C144" s="76">
        <v>2018</v>
      </c>
      <c r="D144" s="76">
        <v>66</v>
      </c>
      <c r="E144" s="77" t="s">
        <v>20</v>
      </c>
      <c r="F144" s="76">
        <v>243</v>
      </c>
      <c r="G144" s="77" t="s">
        <v>21</v>
      </c>
      <c r="H144" s="77" t="s">
        <v>22</v>
      </c>
      <c r="I144" s="76">
        <v>100</v>
      </c>
      <c r="J144" s="76">
        <v>100</v>
      </c>
      <c r="K144" s="76">
        <v>41.942999999999998</v>
      </c>
      <c r="L144" s="52">
        <f t="shared" si="6"/>
        <v>41.942999999999998</v>
      </c>
      <c r="M144" s="76">
        <v>0.1</v>
      </c>
      <c r="N144" s="52">
        <f t="shared" si="7"/>
        <v>0.1</v>
      </c>
      <c r="O144" s="48">
        <v>100300</v>
      </c>
      <c r="P144" s="87">
        <v>204.997719855122</v>
      </c>
      <c r="Q144" s="87">
        <v>204.99771989999999</v>
      </c>
      <c r="R144" s="9">
        <f t="shared" si="8"/>
        <v>8598.2193657612115</v>
      </c>
    </row>
    <row r="145" spans="1:18" x14ac:dyDescent="0.25">
      <c r="A145" s="76">
        <v>980489698</v>
      </c>
      <c r="B145" s="77" t="s">
        <v>293</v>
      </c>
      <c r="C145" s="76">
        <v>2018</v>
      </c>
      <c r="D145" s="76">
        <v>66</v>
      </c>
      <c r="E145" s="77" t="s">
        <v>20</v>
      </c>
      <c r="F145" s="76">
        <v>150</v>
      </c>
      <c r="G145" s="77" t="s">
        <v>21</v>
      </c>
      <c r="H145" s="77" t="s">
        <v>22</v>
      </c>
      <c r="I145" s="76">
        <v>100</v>
      </c>
      <c r="J145" s="76">
        <v>100</v>
      </c>
      <c r="K145" s="76">
        <v>5.1877000000000004</v>
      </c>
      <c r="L145" s="52">
        <f t="shared" si="6"/>
        <v>5.1877000000000004</v>
      </c>
      <c r="M145" s="76">
        <v>5.17</v>
      </c>
      <c r="N145" s="52">
        <f t="shared" si="7"/>
        <v>5.17</v>
      </c>
      <c r="O145" s="48">
        <v>100000</v>
      </c>
      <c r="P145" s="87">
        <v>199.944388208856</v>
      </c>
      <c r="Q145" s="87">
        <v>199.94438819999999</v>
      </c>
      <c r="R145" s="9">
        <f t="shared" si="8"/>
        <v>1037.2515027109255</v>
      </c>
    </row>
    <row r="146" spans="1:18" x14ac:dyDescent="0.25">
      <c r="A146" s="76">
        <v>980489698</v>
      </c>
      <c r="B146" s="77" t="s">
        <v>293</v>
      </c>
      <c r="C146" s="76">
        <v>2018</v>
      </c>
      <c r="D146" s="76">
        <v>66</v>
      </c>
      <c r="E146" s="77" t="s">
        <v>20</v>
      </c>
      <c r="F146" s="76">
        <v>70</v>
      </c>
      <c r="G146" s="77" t="s">
        <v>21</v>
      </c>
      <c r="H146" s="77" t="s">
        <v>22</v>
      </c>
      <c r="I146" s="76">
        <v>100</v>
      </c>
      <c r="J146" s="76">
        <v>100</v>
      </c>
      <c r="K146" s="76">
        <v>7.6802999999999999</v>
      </c>
      <c r="L146" s="52">
        <f t="shared" si="6"/>
        <v>7.6802999999999999</v>
      </c>
      <c r="M146" s="76">
        <v>0</v>
      </c>
      <c r="N146" s="52">
        <f t="shared" si="7"/>
        <v>0</v>
      </c>
      <c r="O146" s="48">
        <v>105700</v>
      </c>
      <c r="P146" s="87">
        <v>185.51174150494001</v>
      </c>
      <c r="Q146" s="87">
        <v>185.5117415</v>
      </c>
      <c r="R146" s="9">
        <f t="shared" si="8"/>
        <v>1424.78582824245</v>
      </c>
    </row>
    <row r="147" spans="1:18" x14ac:dyDescent="0.25">
      <c r="A147" s="76">
        <v>980489698</v>
      </c>
      <c r="B147" s="77" t="s">
        <v>293</v>
      </c>
      <c r="C147" s="76">
        <v>2018</v>
      </c>
      <c r="D147" s="76">
        <v>66</v>
      </c>
      <c r="E147" s="77" t="s">
        <v>20</v>
      </c>
      <c r="F147" s="76">
        <v>243</v>
      </c>
      <c r="G147" s="77" t="s">
        <v>23</v>
      </c>
      <c r="H147" s="77" t="s">
        <v>22</v>
      </c>
      <c r="I147" s="76">
        <v>100</v>
      </c>
      <c r="J147" s="76">
        <v>100</v>
      </c>
      <c r="K147" s="76">
        <v>0.18740000000000001</v>
      </c>
      <c r="L147" s="52">
        <f t="shared" si="6"/>
        <v>0.18740000000000001</v>
      </c>
      <c r="M147" s="76">
        <v>0</v>
      </c>
      <c r="N147" s="52">
        <f t="shared" si="7"/>
        <v>0</v>
      </c>
      <c r="O147" s="48">
        <v>100900</v>
      </c>
      <c r="P147" s="87">
        <v>158.516829522313</v>
      </c>
      <c r="Q147" s="87">
        <v>158.5168295</v>
      </c>
      <c r="R147" s="9">
        <f t="shared" si="8"/>
        <v>29.706053848300002</v>
      </c>
    </row>
    <row r="148" spans="1:18" x14ac:dyDescent="0.25">
      <c r="A148" s="76">
        <v>980489698</v>
      </c>
      <c r="B148" s="77" t="s">
        <v>293</v>
      </c>
      <c r="C148" s="76">
        <v>2018</v>
      </c>
      <c r="D148" s="76">
        <v>66</v>
      </c>
      <c r="E148" s="77" t="s">
        <v>20</v>
      </c>
      <c r="F148" s="76">
        <v>150</v>
      </c>
      <c r="G148" s="77" t="s">
        <v>23</v>
      </c>
      <c r="H148" s="77" t="s">
        <v>22</v>
      </c>
      <c r="I148" s="76">
        <v>100</v>
      </c>
      <c r="J148" s="76">
        <v>100</v>
      </c>
      <c r="K148" s="76">
        <v>3.0785999999999998</v>
      </c>
      <c r="L148" s="52">
        <f t="shared" si="6"/>
        <v>3.0785999999999998</v>
      </c>
      <c r="M148" s="76">
        <v>0</v>
      </c>
      <c r="N148" s="52">
        <f t="shared" si="7"/>
        <v>0</v>
      </c>
      <c r="O148" s="48">
        <v>100800</v>
      </c>
      <c r="P148" s="87">
        <v>154.773620895449</v>
      </c>
      <c r="Q148" s="87">
        <v>154.7736209</v>
      </c>
      <c r="R148" s="9">
        <f t="shared" si="8"/>
        <v>476.48606930273996</v>
      </c>
    </row>
    <row r="149" spans="1:18" x14ac:dyDescent="0.25">
      <c r="A149" s="76">
        <v>980489698</v>
      </c>
      <c r="B149" s="77" t="s">
        <v>293</v>
      </c>
      <c r="C149" s="76">
        <v>2018</v>
      </c>
      <c r="D149" s="76">
        <v>66</v>
      </c>
      <c r="E149" s="77" t="s">
        <v>24</v>
      </c>
      <c r="F149" s="76">
        <v>243</v>
      </c>
      <c r="G149" s="77" t="s">
        <v>23</v>
      </c>
      <c r="H149" s="77" t="s">
        <v>22</v>
      </c>
      <c r="I149" s="76">
        <v>100</v>
      </c>
      <c r="J149" s="76">
        <v>100</v>
      </c>
      <c r="K149" s="76">
        <v>3.633</v>
      </c>
      <c r="L149" s="52">
        <f t="shared" si="6"/>
        <v>3.633</v>
      </c>
      <c r="M149" s="76">
        <v>0</v>
      </c>
      <c r="N149" s="52">
        <f t="shared" si="7"/>
        <v>0</v>
      </c>
      <c r="O149" s="48">
        <v>100600</v>
      </c>
      <c r="P149" s="87">
        <v>104.91748515562</v>
      </c>
      <c r="Q149" s="87">
        <v>104.9174852</v>
      </c>
      <c r="R149" s="9">
        <f t="shared" si="8"/>
        <v>381.16522373160001</v>
      </c>
    </row>
    <row r="150" spans="1:18" x14ac:dyDescent="0.25">
      <c r="A150" s="76">
        <v>980489698</v>
      </c>
      <c r="B150" s="77" t="s">
        <v>293</v>
      </c>
      <c r="C150" s="76">
        <v>2018</v>
      </c>
      <c r="D150" s="76">
        <v>66</v>
      </c>
      <c r="E150" s="77" t="s">
        <v>24</v>
      </c>
      <c r="F150" s="76">
        <v>150</v>
      </c>
      <c r="G150" s="77" t="s">
        <v>23</v>
      </c>
      <c r="H150" s="77" t="s">
        <v>22</v>
      </c>
      <c r="I150" s="76">
        <v>100</v>
      </c>
      <c r="J150" s="76">
        <v>100</v>
      </c>
      <c r="K150" s="76">
        <v>23.214700000000001</v>
      </c>
      <c r="L150" s="52">
        <f t="shared" si="6"/>
        <v>23.214700000000001</v>
      </c>
      <c r="M150" s="76">
        <v>0</v>
      </c>
      <c r="N150" s="52">
        <f t="shared" si="7"/>
        <v>0</v>
      </c>
      <c r="O150" s="48">
        <v>100600</v>
      </c>
      <c r="P150" s="87">
        <v>102.77911180157299</v>
      </c>
      <c r="Q150" s="87">
        <v>102.7791118</v>
      </c>
      <c r="R150" s="9">
        <f t="shared" si="8"/>
        <v>2385.98624670346</v>
      </c>
    </row>
    <row r="151" spans="1:18" x14ac:dyDescent="0.25">
      <c r="A151" s="76">
        <v>980489698</v>
      </c>
      <c r="B151" s="77" t="s">
        <v>293</v>
      </c>
      <c r="C151" s="76">
        <v>2018</v>
      </c>
      <c r="D151" s="76">
        <v>66</v>
      </c>
      <c r="E151" s="77" t="s">
        <v>24</v>
      </c>
      <c r="F151" s="76">
        <v>120</v>
      </c>
      <c r="G151" s="77" t="s">
        <v>23</v>
      </c>
      <c r="H151" s="77" t="s">
        <v>22</v>
      </c>
      <c r="I151" s="76">
        <v>100</v>
      </c>
      <c r="J151" s="76">
        <v>100</v>
      </c>
      <c r="K151" s="76">
        <v>4.6024000000000003</v>
      </c>
      <c r="L151" s="52">
        <f t="shared" si="6"/>
        <v>4.6024000000000003</v>
      </c>
      <c r="M151" s="76">
        <v>0</v>
      </c>
      <c r="N151" s="52">
        <f t="shared" si="7"/>
        <v>0</v>
      </c>
      <c r="O151" s="48">
        <v>119500</v>
      </c>
      <c r="P151" s="87">
        <v>100.703021166575</v>
      </c>
      <c r="Q151" s="87">
        <v>100.70302119999999</v>
      </c>
      <c r="R151" s="9">
        <f t="shared" si="8"/>
        <v>463.47558477088</v>
      </c>
    </row>
    <row r="152" spans="1:18" x14ac:dyDescent="0.25">
      <c r="A152" s="76">
        <v>981915550</v>
      </c>
      <c r="B152" s="77" t="s">
        <v>294</v>
      </c>
      <c r="C152" s="76">
        <v>2018</v>
      </c>
      <c r="D152" s="76">
        <v>132</v>
      </c>
      <c r="E152" s="77" t="s">
        <v>20</v>
      </c>
      <c r="F152" s="76">
        <v>243</v>
      </c>
      <c r="G152" s="77" t="s">
        <v>21</v>
      </c>
      <c r="H152" s="77" t="s">
        <v>25</v>
      </c>
      <c r="I152" s="76">
        <v>100</v>
      </c>
      <c r="J152" s="76">
        <v>100</v>
      </c>
      <c r="K152" s="76">
        <v>10</v>
      </c>
      <c r="L152" s="52">
        <f t="shared" si="6"/>
        <v>10</v>
      </c>
      <c r="M152" s="76">
        <v>10</v>
      </c>
      <c r="N152" s="52">
        <f t="shared" si="7"/>
        <v>10</v>
      </c>
      <c r="O152" s="48">
        <v>119200</v>
      </c>
      <c r="P152" s="87">
        <v>303.81092481374202</v>
      </c>
      <c r="Q152" s="87">
        <v>281.24334770000002</v>
      </c>
      <c r="R152" s="9">
        <f t="shared" si="8"/>
        <v>3038.1092481374203</v>
      </c>
    </row>
    <row r="153" spans="1:18" x14ac:dyDescent="0.25">
      <c r="A153" s="76">
        <v>981915550</v>
      </c>
      <c r="B153" s="77" t="s">
        <v>294</v>
      </c>
      <c r="C153" s="76">
        <v>2018</v>
      </c>
      <c r="D153" s="76">
        <v>132</v>
      </c>
      <c r="E153" s="77" t="s">
        <v>20</v>
      </c>
      <c r="F153" s="76">
        <v>329</v>
      </c>
      <c r="G153" s="77" t="s">
        <v>21</v>
      </c>
      <c r="H153" s="77" t="s">
        <v>22</v>
      </c>
      <c r="I153" s="76">
        <v>100</v>
      </c>
      <c r="J153" s="76">
        <v>100</v>
      </c>
      <c r="K153" s="76">
        <v>9.9909999999999997</v>
      </c>
      <c r="L153" s="52">
        <f t="shared" si="6"/>
        <v>9.9909999999999997</v>
      </c>
      <c r="M153" s="76">
        <v>9.99</v>
      </c>
      <c r="N153" s="52">
        <f t="shared" si="7"/>
        <v>9.99</v>
      </c>
      <c r="O153" s="48">
        <v>117900</v>
      </c>
      <c r="P153" s="87">
        <v>265.44604379846197</v>
      </c>
      <c r="Q153" s="87">
        <v>242.2014394</v>
      </c>
      <c r="R153" s="9">
        <f t="shared" si="8"/>
        <v>2652.0481789860346</v>
      </c>
    </row>
    <row r="154" spans="1:18" x14ac:dyDescent="0.25">
      <c r="A154" s="76">
        <v>981915550</v>
      </c>
      <c r="B154" s="77" t="s">
        <v>294</v>
      </c>
      <c r="C154" s="76">
        <v>2018</v>
      </c>
      <c r="D154" s="76">
        <v>132</v>
      </c>
      <c r="E154" s="77" t="s">
        <v>20</v>
      </c>
      <c r="F154" s="76">
        <v>243</v>
      </c>
      <c r="G154" s="77" t="s">
        <v>21</v>
      </c>
      <c r="H154" s="77" t="s">
        <v>22</v>
      </c>
      <c r="I154" s="76">
        <v>100</v>
      </c>
      <c r="J154" s="76">
        <v>100</v>
      </c>
      <c r="K154" s="76">
        <v>49.81</v>
      </c>
      <c r="L154" s="52">
        <f t="shared" si="6"/>
        <v>49.81</v>
      </c>
      <c r="M154" s="76">
        <v>49.81</v>
      </c>
      <c r="N154" s="52">
        <f t="shared" si="7"/>
        <v>49.81</v>
      </c>
      <c r="O154" s="48">
        <v>117700</v>
      </c>
      <c r="P154" s="87">
        <v>258.675770678118</v>
      </c>
      <c r="Q154" s="87">
        <v>236.10819359999999</v>
      </c>
      <c r="R154" s="9">
        <f t="shared" si="8"/>
        <v>12884.640137477058</v>
      </c>
    </row>
    <row r="155" spans="1:18" x14ac:dyDescent="0.25">
      <c r="A155" s="76">
        <v>981915550</v>
      </c>
      <c r="B155" s="77" t="s">
        <v>294</v>
      </c>
      <c r="C155" s="76">
        <v>2018</v>
      </c>
      <c r="D155" s="76">
        <v>132</v>
      </c>
      <c r="E155" s="77" t="s">
        <v>20</v>
      </c>
      <c r="F155" s="76">
        <v>120</v>
      </c>
      <c r="G155" s="77" t="s">
        <v>21</v>
      </c>
      <c r="H155" s="77" t="s">
        <v>22</v>
      </c>
      <c r="I155" s="76">
        <v>100</v>
      </c>
      <c r="J155" s="76">
        <v>100</v>
      </c>
      <c r="K155" s="76">
        <v>8.3000000000000007</v>
      </c>
      <c r="L155" s="52">
        <f t="shared" si="6"/>
        <v>8.3000000000000007</v>
      </c>
      <c r="M155" s="76">
        <v>8.3000000000000007</v>
      </c>
      <c r="N155" s="52">
        <f t="shared" si="7"/>
        <v>8.3000000000000007</v>
      </c>
      <c r="O155" s="48">
        <v>117000</v>
      </c>
      <c r="P155" s="87">
        <v>245.52960927939299</v>
      </c>
      <c r="Q155" s="87">
        <v>224.2766484</v>
      </c>
      <c r="R155" s="9">
        <f t="shared" si="8"/>
        <v>2037.8957570189621</v>
      </c>
    </row>
    <row r="156" spans="1:18" x14ac:dyDescent="0.25">
      <c r="A156" s="76">
        <v>981915550</v>
      </c>
      <c r="B156" s="77" t="s">
        <v>294</v>
      </c>
      <c r="C156" s="76">
        <v>2018</v>
      </c>
      <c r="D156" s="76">
        <v>132</v>
      </c>
      <c r="E156" s="77" t="s">
        <v>20</v>
      </c>
      <c r="F156" s="76">
        <v>95</v>
      </c>
      <c r="G156" s="77" t="s">
        <v>21</v>
      </c>
      <c r="H156" s="77" t="s">
        <v>22</v>
      </c>
      <c r="I156" s="76">
        <v>100</v>
      </c>
      <c r="J156" s="76">
        <v>100</v>
      </c>
      <c r="K156" s="76">
        <v>79.760000000000005</v>
      </c>
      <c r="L156" s="52">
        <f t="shared" si="6"/>
        <v>79.760000000000005</v>
      </c>
      <c r="M156" s="76">
        <v>79.760000000000005</v>
      </c>
      <c r="N156" s="52">
        <f t="shared" si="7"/>
        <v>79.760000000000005</v>
      </c>
      <c r="O156" s="48">
        <v>112800</v>
      </c>
      <c r="P156" s="87">
        <v>239.15372100101101</v>
      </c>
      <c r="Q156" s="87">
        <v>218.53834889999999</v>
      </c>
      <c r="R156" s="9">
        <f t="shared" si="8"/>
        <v>19074.900787040639</v>
      </c>
    </row>
    <row r="157" spans="1:18" x14ac:dyDescent="0.25">
      <c r="A157" s="76">
        <v>981915550</v>
      </c>
      <c r="B157" s="77" t="s">
        <v>294</v>
      </c>
      <c r="C157" s="76">
        <v>2018</v>
      </c>
      <c r="D157" s="76">
        <v>132</v>
      </c>
      <c r="E157" s="77" t="s">
        <v>20</v>
      </c>
      <c r="F157" s="76">
        <v>243</v>
      </c>
      <c r="G157" s="77" t="s">
        <v>23</v>
      </c>
      <c r="H157" s="77" t="s">
        <v>22</v>
      </c>
      <c r="I157" s="76">
        <v>100</v>
      </c>
      <c r="J157" s="76">
        <v>100</v>
      </c>
      <c r="K157" s="76">
        <v>112.15300000000001</v>
      </c>
      <c r="L157" s="52">
        <f t="shared" si="6"/>
        <v>112.15300000000001</v>
      </c>
      <c r="M157" s="76">
        <v>112.12</v>
      </c>
      <c r="N157" s="52">
        <f t="shared" si="7"/>
        <v>112.12</v>
      </c>
      <c r="O157" s="48">
        <v>110600</v>
      </c>
      <c r="P157" s="87">
        <v>204.51809085322401</v>
      </c>
      <c r="Q157" s="87">
        <v>181.95051380000001</v>
      </c>
      <c r="R157" s="9">
        <f t="shared" si="8"/>
        <v>22936.572713418878</v>
      </c>
    </row>
    <row r="158" spans="1:18" x14ac:dyDescent="0.25">
      <c r="A158" s="76">
        <v>981915550</v>
      </c>
      <c r="B158" s="77" t="s">
        <v>294</v>
      </c>
      <c r="C158" s="76">
        <v>2018</v>
      </c>
      <c r="D158" s="76">
        <v>132</v>
      </c>
      <c r="E158" s="77" t="s">
        <v>20</v>
      </c>
      <c r="F158" s="76">
        <v>150</v>
      </c>
      <c r="G158" s="77" t="s">
        <v>23</v>
      </c>
      <c r="H158" s="77" t="s">
        <v>22</v>
      </c>
      <c r="I158" s="76">
        <v>100</v>
      </c>
      <c r="J158" s="76">
        <v>100</v>
      </c>
      <c r="K158" s="76">
        <v>3.26</v>
      </c>
      <c r="L158" s="52">
        <f t="shared" si="6"/>
        <v>3.26</v>
      </c>
      <c r="M158" s="76">
        <v>3.26</v>
      </c>
      <c r="N158" s="52">
        <f t="shared" si="7"/>
        <v>3.26</v>
      </c>
      <c r="O158" s="48">
        <v>108900</v>
      </c>
      <c r="P158" s="87">
        <v>199.47872898371301</v>
      </c>
      <c r="Q158" s="87">
        <v>177.56845999999999</v>
      </c>
      <c r="R158" s="9">
        <f t="shared" si="8"/>
        <v>650.30065648690436</v>
      </c>
    </row>
    <row r="159" spans="1:18" x14ac:dyDescent="0.25">
      <c r="A159" s="76">
        <v>981915550</v>
      </c>
      <c r="B159" s="77" t="s">
        <v>294</v>
      </c>
      <c r="C159" s="76">
        <v>2018</v>
      </c>
      <c r="D159" s="76">
        <v>132</v>
      </c>
      <c r="E159" s="77" t="s">
        <v>20</v>
      </c>
      <c r="F159" s="76">
        <v>120</v>
      </c>
      <c r="G159" s="77" t="s">
        <v>23</v>
      </c>
      <c r="H159" s="77" t="s">
        <v>22</v>
      </c>
      <c r="I159" s="76">
        <v>100</v>
      </c>
      <c r="J159" s="76">
        <v>100</v>
      </c>
      <c r="K159" s="76">
        <v>59.48</v>
      </c>
      <c r="L159" s="52">
        <f t="shared" si="6"/>
        <v>59.48</v>
      </c>
      <c r="M159" s="76">
        <v>59.48</v>
      </c>
      <c r="N159" s="52">
        <f t="shared" si="7"/>
        <v>59.48</v>
      </c>
      <c r="O159" s="48">
        <v>108800</v>
      </c>
      <c r="P159" s="87">
        <v>194.43936711420099</v>
      </c>
      <c r="Q159" s="87">
        <v>173.18640619999999</v>
      </c>
      <c r="R159" s="9">
        <f t="shared" si="8"/>
        <v>11565.253555952675</v>
      </c>
    </row>
    <row r="160" spans="1:18" x14ac:dyDescent="0.25">
      <c r="A160" s="76">
        <v>981915550</v>
      </c>
      <c r="B160" s="77" t="s">
        <v>294</v>
      </c>
      <c r="C160" s="76">
        <v>2018</v>
      </c>
      <c r="D160" s="76">
        <v>132</v>
      </c>
      <c r="E160" s="77" t="s">
        <v>24</v>
      </c>
      <c r="F160" s="76">
        <v>243</v>
      </c>
      <c r="G160" s="77" t="s">
        <v>23</v>
      </c>
      <c r="H160" s="77" t="s">
        <v>22</v>
      </c>
      <c r="I160" s="76">
        <v>100</v>
      </c>
      <c r="J160" s="76">
        <v>100</v>
      </c>
      <c r="K160" s="76">
        <v>65.349999999999994</v>
      </c>
      <c r="L160" s="52">
        <f t="shared" si="6"/>
        <v>65.349999999999994</v>
      </c>
      <c r="M160" s="76">
        <v>44.51</v>
      </c>
      <c r="N160" s="52">
        <f t="shared" si="7"/>
        <v>44.51</v>
      </c>
      <c r="O160" s="48">
        <v>108700</v>
      </c>
      <c r="P160" s="87">
        <v>136.44370498843699</v>
      </c>
      <c r="Q160" s="87">
        <v>122.9510478</v>
      </c>
      <c r="R160" s="9">
        <f t="shared" si="8"/>
        <v>8635.4091451873301</v>
      </c>
    </row>
    <row r="161" spans="1:18" x14ac:dyDescent="0.25">
      <c r="A161" s="76">
        <v>981915550</v>
      </c>
      <c r="B161" s="77" t="s">
        <v>294</v>
      </c>
      <c r="C161" s="76">
        <v>2018</v>
      </c>
      <c r="D161" s="76">
        <v>132</v>
      </c>
      <c r="E161" s="77" t="s">
        <v>24</v>
      </c>
      <c r="F161" s="76">
        <v>150</v>
      </c>
      <c r="G161" s="77" t="s">
        <v>23</v>
      </c>
      <c r="H161" s="77" t="s">
        <v>22</v>
      </c>
      <c r="I161" s="76">
        <v>100</v>
      </c>
      <c r="J161" s="76">
        <v>100</v>
      </c>
      <c r="K161" s="76">
        <v>2.1</v>
      </c>
      <c r="L161" s="52">
        <f t="shared" si="6"/>
        <v>2.1</v>
      </c>
      <c r="M161" s="76">
        <v>2.1</v>
      </c>
      <c r="N161" s="52">
        <f t="shared" si="7"/>
        <v>2.1</v>
      </c>
      <c r="O161" s="48">
        <v>108600</v>
      </c>
      <c r="P161" s="87">
        <v>133.43078154217099</v>
      </c>
      <c r="Q161" s="87">
        <v>120.3311144</v>
      </c>
      <c r="R161" s="9">
        <f t="shared" si="8"/>
        <v>280.20464123855908</v>
      </c>
    </row>
    <row r="162" spans="1:18" x14ac:dyDescent="0.25">
      <c r="A162" s="76">
        <v>981915550</v>
      </c>
      <c r="B162" s="77" t="s">
        <v>294</v>
      </c>
      <c r="C162" s="76">
        <v>2018</v>
      </c>
      <c r="D162" s="76">
        <v>132</v>
      </c>
      <c r="E162" s="77" t="s">
        <v>24</v>
      </c>
      <c r="F162" s="76">
        <v>95</v>
      </c>
      <c r="G162" s="77" t="s">
        <v>23</v>
      </c>
      <c r="H162" s="77" t="s">
        <v>22</v>
      </c>
      <c r="I162" s="76">
        <v>100</v>
      </c>
      <c r="J162" s="76">
        <v>100</v>
      </c>
      <c r="K162" s="76">
        <v>24.472000000000001</v>
      </c>
      <c r="L162" s="52">
        <f t="shared" si="6"/>
        <v>24.472000000000001</v>
      </c>
      <c r="M162" s="76">
        <v>5.4160000000000004</v>
      </c>
      <c r="N162" s="52">
        <f t="shared" si="7"/>
        <v>5.4160000000000004</v>
      </c>
      <c r="O162" s="48">
        <v>108500</v>
      </c>
      <c r="P162" s="87">
        <v>115.169845524373</v>
      </c>
      <c r="Q162" s="87">
        <v>115.16984549999999</v>
      </c>
      <c r="R162" s="9">
        <f t="shared" si="8"/>
        <v>2818.4364592080042</v>
      </c>
    </row>
    <row r="163" spans="1:18" x14ac:dyDescent="0.25">
      <c r="A163" s="76">
        <v>981915550</v>
      </c>
      <c r="B163" s="77" t="s">
        <v>294</v>
      </c>
      <c r="C163" s="76">
        <v>2018</v>
      </c>
      <c r="D163" s="76">
        <v>66</v>
      </c>
      <c r="E163" s="77" t="s">
        <v>20</v>
      </c>
      <c r="F163" s="76">
        <v>329</v>
      </c>
      <c r="G163" s="77" t="s">
        <v>21</v>
      </c>
      <c r="H163" s="77" t="s">
        <v>22</v>
      </c>
      <c r="I163" s="76">
        <v>100</v>
      </c>
      <c r="J163" s="76">
        <v>100</v>
      </c>
      <c r="K163" s="76">
        <v>9.4920000000000009</v>
      </c>
      <c r="L163" s="52">
        <f t="shared" si="6"/>
        <v>9.4920000000000009</v>
      </c>
      <c r="M163" s="76">
        <v>9.48</v>
      </c>
      <c r="N163" s="52">
        <f t="shared" si="7"/>
        <v>9.48</v>
      </c>
      <c r="O163" s="48">
        <v>108400</v>
      </c>
      <c r="P163" s="87">
        <v>230.05850161197301</v>
      </c>
      <c r="Q163" s="87">
        <v>210.2026515</v>
      </c>
      <c r="R163" s="9">
        <f t="shared" si="8"/>
        <v>2183.4770270995045</v>
      </c>
    </row>
    <row r="164" spans="1:18" x14ac:dyDescent="0.25">
      <c r="A164" s="76">
        <v>981915550</v>
      </c>
      <c r="B164" s="77" t="s">
        <v>294</v>
      </c>
      <c r="C164" s="76">
        <v>2018</v>
      </c>
      <c r="D164" s="76">
        <v>66</v>
      </c>
      <c r="E164" s="77" t="s">
        <v>20</v>
      </c>
      <c r="F164" s="76">
        <v>243</v>
      </c>
      <c r="G164" s="77" t="s">
        <v>21</v>
      </c>
      <c r="H164" s="77" t="s">
        <v>22</v>
      </c>
      <c r="I164" s="76">
        <v>100</v>
      </c>
      <c r="J164" s="76">
        <v>100</v>
      </c>
      <c r="K164" s="76">
        <v>0.93</v>
      </c>
      <c r="L164" s="52">
        <f t="shared" si="6"/>
        <v>0.93</v>
      </c>
      <c r="M164" s="76">
        <v>0.93</v>
      </c>
      <c r="N164" s="52">
        <f t="shared" si="7"/>
        <v>0.93</v>
      </c>
      <c r="O164" s="48">
        <v>108200</v>
      </c>
      <c r="P164" s="87">
        <v>224.27524428346899</v>
      </c>
      <c r="Q164" s="87">
        <v>204.99771989999999</v>
      </c>
      <c r="R164" s="9">
        <f t="shared" si="8"/>
        <v>208.57597718362618</v>
      </c>
    </row>
    <row r="165" spans="1:18" x14ac:dyDescent="0.25">
      <c r="A165" s="76">
        <v>981915550</v>
      </c>
      <c r="B165" s="77" t="s">
        <v>294</v>
      </c>
      <c r="C165" s="76">
        <v>2018</v>
      </c>
      <c r="D165" s="76">
        <v>66</v>
      </c>
      <c r="E165" s="77" t="s">
        <v>20</v>
      </c>
      <c r="F165" s="76">
        <v>95</v>
      </c>
      <c r="G165" s="77" t="s">
        <v>21</v>
      </c>
      <c r="H165" s="77" t="s">
        <v>22</v>
      </c>
      <c r="I165" s="76">
        <v>100</v>
      </c>
      <c r="J165" s="76">
        <v>100</v>
      </c>
      <c r="K165" s="76">
        <v>3.375</v>
      </c>
      <c r="L165" s="52">
        <f t="shared" si="6"/>
        <v>3.375</v>
      </c>
      <c r="M165" s="76">
        <v>3.37</v>
      </c>
      <c r="N165" s="52">
        <f t="shared" si="7"/>
        <v>3.37</v>
      </c>
      <c r="O165" s="48">
        <v>108100</v>
      </c>
      <c r="P165" s="87">
        <v>207.916656935784</v>
      </c>
      <c r="Q165" s="87">
        <v>190.27499119999999</v>
      </c>
      <c r="R165" s="9">
        <f t="shared" si="8"/>
        <v>701.63050882959215</v>
      </c>
    </row>
    <row r="166" spans="1:18" x14ac:dyDescent="0.25">
      <c r="A166" s="76">
        <v>981915550</v>
      </c>
      <c r="B166" s="77" t="s">
        <v>294</v>
      </c>
      <c r="C166" s="76">
        <v>2018</v>
      </c>
      <c r="D166" s="76">
        <v>66</v>
      </c>
      <c r="E166" s="77" t="s">
        <v>20</v>
      </c>
      <c r="F166" s="76">
        <v>70</v>
      </c>
      <c r="G166" s="77" t="s">
        <v>21</v>
      </c>
      <c r="H166" s="77" t="s">
        <v>22</v>
      </c>
      <c r="I166" s="76">
        <v>100</v>
      </c>
      <c r="J166" s="76">
        <v>100</v>
      </c>
      <c r="K166" s="76">
        <v>32.06</v>
      </c>
      <c r="L166" s="52">
        <f t="shared" si="6"/>
        <v>32.06</v>
      </c>
      <c r="M166" s="76">
        <v>32.06</v>
      </c>
      <c r="N166" s="52">
        <f t="shared" si="7"/>
        <v>32.06</v>
      </c>
      <c r="O166" s="48">
        <v>107600</v>
      </c>
      <c r="P166" s="87">
        <v>202.62415722771101</v>
      </c>
      <c r="Q166" s="87">
        <v>185.5117415</v>
      </c>
      <c r="R166" s="9">
        <f t="shared" si="8"/>
        <v>6496.1304807204151</v>
      </c>
    </row>
    <row r="167" spans="1:18" x14ac:dyDescent="0.25">
      <c r="A167" s="76">
        <v>981915550</v>
      </c>
      <c r="B167" s="77" t="s">
        <v>294</v>
      </c>
      <c r="C167" s="76">
        <v>2018</v>
      </c>
      <c r="D167" s="76">
        <v>66</v>
      </c>
      <c r="E167" s="77" t="s">
        <v>24</v>
      </c>
      <c r="F167" s="76">
        <v>243</v>
      </c>
      <c r="G167" s="77" t="s">
        <v>21</v>
      </c>
      <c r="H167" s="77" t="s">
        <v>22</v>
      </c>
      <c r="I167" s="76">
        <v>100</v>
      </c>
      <c r="J167" s="76">
        <v>100</v>
      </c>
      <c r="K167" s="76">
        <v>1.2</v>
      </c>
      <c r="L167" s="52">
        <f t="shared" si="6"/>
        <v>1.2</v>
      </c>
      <c r="M167" s="76">
        <v>1.2</v>
      </c>
      <c r="N167" s="52">
        <f t="shared" si="7"/>
        <v>1.2</v>
      </c>
      <c r="O167" s="48">
        <v>107500</v>
      </c>
      <c r="P167" s="87">
        <v>143.12622773343</v>
      </c>
      <c r="Q167" s="87">
        <v>132.11360500000001</v>
      </c>
      <c r="R167" s="9">
        <f t="shared" si="8"/>
        <v>171.75147328011599</v>
      </c>
    </row>
    <row r="168" spans="1:18" x14ac:dyDescent="0.25">
      <c r="A168" s="76">
        <v>981915550</v>
      </c>
      <c r="B168" s="77" t="s">
        <v>294</v>
      </c>
      <c r="C168" s="76">
        <v>2018</v>
      </c>
      <c r="D168" s="76">
        <v>66</v>
      </c>
      <c r="E168" s="77" t="s">
        <v>24</v>
      </c>
      <c r="F168" s="76">
        <v>150</v>
      </c>
      <c r="G168" s="77" t="s">
        <v>21</v>
      </c>
      <c r="H168" s="77" t="s">
        <v>22</v>
      </c>
      <c r="I168" s="76">
        <v>100</v>
      </c>
      <c r="J168" s="76">
        <v>100</v>
      </c>
      <c r="K168" s="76">
        <v>31.9</v>
      </c>
      <c r="L168" s="52">
        <f t="shared" si="6"/>
        <v>31.9</v>
      </c>
      <c r="M168" s="76">
        <v>31.9</v>
      </c>
      <c r="N168" s="52">
        <f t="shared" si="7"/>
        <v>31.9</v>
      </c>
      <c r="O168" s="48">
        <v>106500</v>
      </c>
      <c r="P168" s="87">
        <v>139.91866770235899</v>
      </c>
      <c r="Q168" s="87">
        <v>129.2268009</v>
      </c>
      <c r="R168" s="9">
        <f t="shared" si="8"/>
        <v>4463.4054997052517</v>
      </c>
    </row>
    <row r="169" spans="1:18" x14ac:dyDescent="0.25">
      <c r="A169" s="76">
        <v>981915550</v>
      </c>
      <c r="B169" s="77" t="s">
        <v>294</v>
      </c>
      <c r="C169" s="76">
        <v>2018</v>
      </c>
      <c r="D169" s="76">
        <v>66</v>
      </c>
      <c r="E169" s="77" t="s">
        <v>24</v>
      </c>
      <c r="F169" s="76">
        <v>95</v>
      </c>
      <c r="G169" s="77" t="s">
        <v>21</v>
      </c>
      <c r="H169" s="77" t="s">
        <v>22</v>
      </c>
      <c r="I169" s="76">
        <v>100</v>
      </c>
      <c r="J169" s="76">
        <v>100</v>
      </c>
      <c r="K169" s="76">
        <v>8.5109999999999992</v>
      </c>
      <c r="L169" s="52">
        <f t="shared" si="6"/>
        <v>8.5109999999999992</v>
      </c>
      <c r="M169" s="76">
        <v>8.51</v>
      </c>
      <c r="N169" s="52">
        <f t="shared" si="7"/>
        <v>8.51</v>
      </c>
      <c r="O169" s="48">
        <v>106400</v>
      </c>
      <c r="P169" s="87">
        <v>133.78109878627501</v>
      </c>
      <c r="Q169" s="87">
        <v>123.70298889999999</v>
      </c>
      <c r="R169" s="9">
        <f t="shared" si="8"/>
        <v>1138.6008536601</v>
      </c>
    </row>
    <row r="170" spans="1:18" x14ac:dyDescent="0.25">
      <c r="A170" s="76">
        <v>981915550</v>
      </c>
      <c r="B170" s="77" t="s">
        <v>294</v>
      </c>
      <c r="C170" s="76">
        <v>2018</v>
      </c>
      <c r="D170" s="76">
        <v>66</v>
      </c>
      <c r="E170" s="77" t="s">
        <v>24</v>
      </c>
      <c r="F170" s="76">
        <v>150</v>
      </c>
      <c r="G170" s="77" t="s">
        <v>23</v>
      </c>
      <c r="H170" s="77" t="s">
        <v>25</v>
      </c>
      <c r="I170" s="76">
        <v>100</v>
      </c>
      <c r="J170" s="76">
        <v>100</v>
      </c>
      <c r="K170" s="76">
        <v>3.4</v>
      </c>
      <c r="L170" s="52">
        <f t="shared" si="6"/>
        <v>3.4</v>
      </c>
      <c r="M170" s="76">
        <v>3.4</v>
      </c>
      <c r="N170" s="52">
        <f t="shared" si="7"/>
        <v>3.4</v>
      </c>
      <c r="O170" s="48">
        <v>106300</v>
      </c>
      <c r="P170" s="87">
        <v>134.85471211228</v>
      </c>
      <c r="Q170" s="87">
        <v>124.1628453</v>
      </c>
      <c r="R170" s="9">
        <f t="shared" si="8"/>
        <v>458.50602118175198</v>
      </c>
    </row>
    <row r="171" spans="1:18" x14ac:dyDescent="0.25">
      <c r="A171" s="76">
        <v>981915550</v>
      </c>
      <c r="B171" s="77" t="s">
        <v>294</v>
      </c>
      <c r="C171" s="76">
        <v>2018</v>
      </c>
      <c r="D171" s="76">
        <v>66</v>
      </c>
      <c r="E171" s="77" t="s">
        <v>20</v>
      </c>
      <c r="F171" s="76">
        <v>243</v>
      </c>
      <c r="G171" s="77" t="s">
        <v>23</v>
      </c>
      <c r="H171" s="77" t="s">
        <v>22</v>
      </c>
      <c r="I171" s="76">
        <v>100</v>
      </c>
      <c r="J171" s="76">
        <v>100</v>
      </c>
      <c r="K171" s="76">
        <v>3.45</v>
      </c>
      <c r="L171" s="52">
        <f t="shared" si="6"/>
        <v>3.45</v>
      </c>
      <c r="M171" s="76">
        <v>3.45</v>
      </c>
      <c r="N171" s="52">
        <f t="shared" si="7"/>
        <v>3.45</v>
      </c>
      <c r="O171" s="48">
        <v>106100</v>
      </c>
      <c r="P171" s="87">
        <v>177.79435395066</v>
      </c>
      <c r="Q171" s="87">
        <v>158.5168295</v>
      </c>
      <c r="R171" s="9">
        <f t="shared" si="8"/>
        <v>613.39052112977697</v>
      </c>
    </row>
    <row r="172" spans="1:18" x14ac:dyDescent="0.25">
      <c r="A172" s="76">
        <v>981915550</v>
      </c>
      <c r="B172" s="77" t="s">
        <v>294</v>
      </c>
      <c r="C172" s="76">
        <v>2018</v>
      </c>
      <c r="D172" s="76">
        <v>66</v>
      </c>
      <c r="E172" s="77" t="s">
        <v>20</v>
      </c>
      <c r="F172" s="76">
        <v>120</v>
      </c>
      <c r="G172" s="77" t="s">
        <v>23</v>
      </c>
      <c r="H172" s="77" t="s">
        <v>22</v>
      </c>
      <c r="I172" s="76">
        <v>100</v>
      </c>
      <c r="J172" s="76">
        <v>100</v>
      </c>
      <c r="K172" s="76">
        <v>33.729999999999997</v>
      </c>
      <c r="L172" s="52">
        <f t="shared" si="6"/>
        <v>33.729999999999997</v>
      </c>
      <c r="M172" s="76">
        <v>33.729999999999997</v>
      </c>
      <c r="N172" s="52">
        <f t="shared" si="7"/>
        <v>33.729999999999997</v>
      </c>
      <c r="O172" s="48">
        <v>106000</v>
      </c>
      <c r="P172" s="87">
        <v>169.31035342695799</v>
      </c>
      <c r="Q172" s="87">
        <v>151.1394378</v>
      </c>
      <c r="R172" s="9">
        <f t="shared" si="8"/>
        <v>5710.8382210912923</v>
      </c>
    </row>
    <row r="173" spans="1:18" x14ac:dyDescent="0.25">
      <c r="A173" s="76">
        <v>981915550</v>
      </c>
      <c r="B173" s="77" t="s">
        <v>294</v>
      </c>
      <c r="C173" s="76">
        <v>2018</v>
      </c>
      <c r="D173" s="76">
        <v>66</v>
      </c>
      <c r="E173" s="77" t="s">
        <v>20</v>
      </c>
      <c r="F173" s="76">
        <v>95</v>
      </c>
      <c r="G173" s="77" t="s">
        <v>23</v>
      </c>
      <c r="H173" s="77" t="s">
        <v>22</v>
      </c>
      <c r="I173" s="76">
        <v>100</v>
      </c>
      <c r="J173" s="76">
        <v>100</v>
      </c>
      <c r="K173" s="76">
        <v>20.097999999999999</v>
      </c>
      <c r="L173" s="52">
        <f t="shared" si="6"/>
        <v>20.097999999999999</v>
      </c>
      <c r="M173" s="76">
        <v>20.097999999999999</v>
      </c>
      <c r="N173" s="52">
        <f t="shared" si="7"/>
        <v>20.097999999999999</v>
      </c>
      <c r="O173" s="48">
        <v>105800</v>
      </c>
      <c r="P173" s="87">
        <v>165.25277031743499</v>
      </c>
      <c r="Q173" s="87">
        <v>147.6111046</v>
      </c>
      <c r="R173" s="9">
        <f t="shared" si="8"/>
        <v>3321.2501778398082</v>
      </c>
    </row>
    <row r="174" spans="1:18" x14ac:dyDescent="0.25">
      <c r="A174" s="76">
        <v>981915550</v>
      </c>
      <c r="B174" s="77" t="s">
        <v>294</v>
      </c>
      <c r="C174" s="76">
        <v>2018</v>
      </c>
      <c r="D174" s="76">
        <v>66</v>
      </c>
      <c r="E174" s="77" t="s">
        <v>20</v>
      </c>
      <c r="F174" s="76">
        <v>70</v>
      </c>
      <c r="G174" s="77" t="s">
        <v>23</v>
      </c>
      <c r="H174" s="77" t="s">
        <v>22</v>
      </c>
      <c r="I174" s="76">
        <v>100</v>
      </c>
      <c r="J174" s="76">
        <v>100</v>
      </c>
      <c r="K174" s="76">
        <v>49.204999999999998</v>
      </c>
      <c r="L174" s="52">
        <f t="shared" si="6"/>
        <v>49.204999999999998</v>
      </c>
      <c r="M174" s="76">
        <v>42.765000000000001</v>
      </c>
      <c r="N174" s="52">
        <f t="shared" si="7"/>
        <v>42.765000000000001</v>
      </c>
      <c r="O174" s="48">
        <v>105700</v>
      </c>
      <c r="P174" s="87">
        <v>161.195187207912</v>
      </c>
      <c r="Q174" s="87">
        <v>144.08277150000001</v>
      </c>
      <c r="R174" s="9">
        <f t="shared" si="8"/>
        <v>7821.4052294063567</v>
      </c>
    </row>
    <row r="175" spans="1:18" x14ac:dyDescent="0.25">
      <c r="A175" s="76">
        <v>981915550</v>
      </c>
      <c r="B175" s="77" t="s">
        <v>294</v>
      </c>
      <c r="C175" s="76">
        <v>2018</v>
      </c>
      <c r="D175" s="76">
        <v>66</v>
      </c>
      <c r="E175" s="77" t="s">
        <v>24</v>
      </c>
      <c r="F175" s="76">
        <v>243</v>
      </c>
      <c r="G175" s="77" t="s">
        <v>23</v>
      </c>
      <c r="H175" s="77" t="s">
        <v>22</v>
      </c>
      <c r="I175" s="76">
        <v>100</v>
      </c>
      <c r="J175" s="76">
        <v>100</v>
      </c>
      <c r="K175" s="76">
        <v>13.84</v>
      </c>
      <c r="L175" s="52">
        <f t="shared" si="6"/>
        <v>13.84</v>
      </c>
      <c r="M175" s="76">
        <v>13.84</v>
      </c>
      <c r="N175" s="52">
        <f t="shared" si="7"/>
        <v>13.84</v>
      </c>
      <c r="O175" s="48">
        <v>105600</v>
      </c>
      <c r="P175" s="87">
        <v>115.930107928963</v>
      </c>
      <c r="Q175" s="87">
        <v>104.9174852</v>
      </c>
      <c r="R175" s="9">
        <f t="shared" si="8"/>
        <v>1604.4726937368478</v>
      </c>
    </row>
    <row r="176" spans="1:18" x14ac:dyDescent="0.25">
      <c r="A176" s="76">
        <v>981915550</v>
      </c>
      <c r="B176" s="77" t="s">
        <v>294</v>
      </c>
      <c r="C176" s="76">
        <v>2018</v>
      </c>
      <c r="D176" s="76">
        <v>66</v>
      </c>
      <c r="E176" s="77" t="s">
        <v>24</v>
      </c>
      <c r="F176" s="76">
        <v>150</v>
      </c>
      <c r="G176" s="77" t="s">
        <v>23</v>
      </c>
      <c r="H176" s="77" t="s">
        <v>22</v>
      </c>
      <c r="I176" s="76">
        <v>100</v>
      </c>
      <c r="J176" s="76">
        <v>100</v>
      </c>
      <c r="K176" s="76">
        <v>0.73</v>
      </c>
      <c r="L176" s="52">
        <f t="shared" si="6"/>
        <v>0.73</v>
      </c>
      <c r="M176" s="76">
        <v>0.73</v>
      </c>
      <c r="N176" s="52">
        <f t="shared" si="7"/>
        <v>0.73</v>
      </c>
      <c r="O176" s="48">
        <v>105500</v>
      </c>
      <c r="P176" s="87">
        <v>113.470978571808</v>
      </c>
      <c r="Q176" s="87">
        <v>102.7791118</v>
      </c>
      <c r="R176" s="9">
        <f t="shared" si="8"/>
        <v>82.83381435741984</v>
      </c>
    </row>
    <row r="177" spans="1:18" x14ac:dyDescent="0.25">
      <c r="A177" s="76">
        <v>981915550</v>
      </c>
      <c r="B177" s="77" t="s">
        <v>294</v>
      </c>
      <c r="C177" s="76">
        <v>2018</v>
      </c>
      <c r="D177" s="76">
        <v>66</v>
      </c>
      <c r="E177" s="77" t="s">
        <v>24</v>
      </c>
      <c r="F177" s="76">
        <v>95</v>
      </c>
      <c r="G177" s="77" t="s">
        <v>23</v>
      </c>
      <c r="H177" s="77" t="s">
        <v>22</v>
      </c>
      <c r="I177" s="76">
        <v>100</v>
      </c>
      <c r="J177" s="76">
        <v>100</v>
      </c>
      <c r="K177" s="76">
        <v>0.48</v>
      </c>
      <c r="L177" s="52">
        <f t="shared" si="6"/>
        <v>0.48</v>
      </c>
      <c r="M177" s="76">
        <v>0.48</v>
      </c>
      <c r="N177" s="52">
        <f t="shared" si="7"/>
        <v>0.48</v>
      </c>
      <c r="O177" s="48">
        <v>105400</v>
      </c>
      <c r="P177" s="87">
        <v>108.76550906947701</v>
      </c>
      <c r="Q177" s="87">
        <v>98.687399189999994</v>
      </c>
      <c r="R177" s="9">
        <f t="shared" si="8"/>
        <v>52.207444353348961</v>
      </c>
    </row>
    <row r="178" spans="1:18" x14ac:dyDescent="0.25">
      <c r="A178" s="76">
        <v>981915550</v>
      </c>
      <c r="B178" s="77" t="s">
        <v>294</v>
      </c>
      <c r="C178" s="76">
        <v>2018</v>
      </c>
      <c r="D178" s="76">
        <v>66</v>
      </c>
      <c r="E178" s="77" t="s">
        <v>24</v>
      </c>
      <c r="F178" s="76">
        <v>70</v>
      </c>
      <c r="G178" s="77" t="s">
        <v>23</v>
      </c>
      <c r="H178" s="77" t="s">
        <v>22</v>
      </c>
      <c r="I178" s="76">
        <v>100</v>
      </c>
      <c r="J178" s="76">
        <v>100</v>
      </c>
      <c r="K178" s="76">
        <v>81.691000000000003</v>
      </c>
      <c r="L178" s="52">
        <f t="shared" si="6"/>
        <v>81.691000000000003</v>
      </c>
      <c r="M178" s="76">
        <v>63.290999999999997</v>
      </c>
      <c r="N178" s="52">
        <f t="shared" si="7"/>
        <v>63.290999999999997</v>
      </c>
      <c r="O178" s="48">
        <v>105200</v>
      </c>
      <c r="P178" s="87">
        <v>106.447543797393</v>
      </c>
      <c r="Q178" s="87">
        <v>96.671777219999996</v>
      </c>
      <c r="R178" s="9">
        <f t="shared" si="8"/>
        <v>8515.9321953287999</v>
      </c>
    </row>
    <row r="179" spans="1:18" x14ac:dyDescent="0.25">
      <c r="A179" s="76">
        <v>981915550</v>
      </c>
      <c r="B179" s="77" t="s">
        <v>294</v>
      </c>
      <c r="C179" s="76">
        <v>2018</v>
      </c>
      <c r="D179" s="76">
        <v>24</v>
      </c>
      <c r="E179" s="77" t="s">
        <v>24</v>
      </c>
      <c r="F179" s="76">
        <v>150</v>
      </c>
      <c r="G179" s="77" t="s">
        <v>23</v>
      </c>
      <c r="H179" s="77" t="s">
        <v>22</v>
      </c>
      <c r="I179" s="76">
        <v>100</v>
      </c>
      <c r="J179" s="76">
        <v>100</v>
      </c>
      <c r="K179" s="76">
        <v>2.8</v>
      </c>
      <c r="L179" s="52">
        <f t="shared" si="6"/>
        <v>2.8</v>
      </c>
      <c r="M179" s="78"/>
      <c r="N179" s="52">
        <f t="shared" si="7"/>
        <v>0</v>
      </c>
      <c r="O179" s="48">
        <v>104000</v>
      </c>
      <c r="P179" s="87">
        <v>73.287452471718296</v>
      </c>
      <c r="Q179" s="87">
        <v>73.287452470000005</v>
      </c>
      <c r="R179" s="9">
        <f t="shared" si="8"/>
        <v>205.20486691600001</v>
      </c>
    </row>
    <row r="180" spans="1:18" x14ac:dyDescent="0.25">
      <c r="A180" s="76">
        <v>981915550</v>
      </c>
      <c r="B180" s="77" t="s">
        <v>294</v>
      </c>
      <c r="C180" s="76">
        <v>2018</v>
      </c>
      <c r="D180" s="76">
        <v>24</v>
      </c>
      <c r="E180" s="77" t="s">
        <v>24</v>
      </c>
      <c r="F180" s="76">
        <v>120</v>
      </c>
      <c r="G180" s="77" t="s">
        <v>23</v>
      </c>
      <c r="H180" s="77" t="s">
        <v>22</v>
      </c>
      <c r="I180" s="76">
        <v>100</v>
      </c>
      <c r="J180" s="76">
        <v>100</v>
      </c>
      <c r="K180" s="76">
        <v>2.4</v>
      </c>
      <c r="L180" s="52">
        <f t="shared" si="6"/>
        <v>2.4</v>
      </c>
      <c r="M180" s="78"/>
      <c r="N180" s="52">
        <f t="shared" si="7"/>
        <v>0</v>
      </c>
      <c r="O180" s="48">
        <v>103900</v>
      </c>
      <c r="P180" s="87">
        <v>69.583449160621598</v>
      </c>
      <c r="Q180" s="87">
        <v>69.583449160000001</v>
      </c>
      <c r="R180" s="9">
        <f t="shared" si="8"/>
        <v>167.00027798400001</v>
      </c>
    </row>
    <row r="181" spans="1:18" x14ac:dyDescent="0.25">
      <c r="A181" s="76">
        <v>981915550</v>
      </c>
      <c r="B181" s="77" t="s">
        <v>294</v>
      </c>
      <c r="C181" s="76">
        <v>2018</v>
      </c>
      <c r="D181" s="76">
        <v>24</v>
      </c>
      <c r="E181" s="77" t="s">
        <v>24</v>
      </c>
      <c r="F181" s="76">
        <v>25</v>
      </c>
      <c r="G181" s="77" t="s">
        <v>23</v>
      </c>
      <c r="H181" s="77" t="s">
        <v>22</v>
      </c>
      <c r="I181" s="76">
        <v>100</v>
      </c>
      <c r="J181" s="76">
        <v>100</v>
      </c>
      <c r="K181" s="76">
        <v>26.5</v>
      </c>
      <c r="L181" s="52">
        <f t="shared" si="6"/>
        <v>26.5</v>
      </c>
      <c r="M181" s="78"/>
      <c r="N181" s="52">
        <f t="shared" si="7"/>
        <v>0</v>
      </c>
      <c r="O181" s="48">
        <v>103600</v>
      </c>
      <c r="P181" s="87">
        <v>56.510496297927403</v>
      </c>
      <c r="Q181" s="87">
        <v>57.5104963</v>
      </c>
      <c r="R181" s="9">
        <f t="shared" si="8"/>
        <v>1524.0281519499999</v>
      </c>
    </row>
    <row r="182" spans="1:18" x14ac:dyDescent="0.25">
      <c r="A182" s="76">
        <v>916319908</v>
      </c>
      <c r="B182" s="77" t="s">
        <v>295</v>
      </c>
      <c r="C182" s="76">
        <v>2018</v>
      </c>
      <c r="D182" s="76">
        <v>66</v>
      </c>
      <c r="E182" s="77" t="s">
        <v>24</v>
      </c>
      <c r="F182" s="76">
        <v>150</v>
      </c>
      <c r="G182" s="77" t="s">
        <v>23</v>
      </c>
      <c r="H182" s="77" t="s">
        <v>22</v>
      </c>
      <c r="I182" s="76">
        <v>100</v>
      </c>
      <c r="J182" s="76">
        <v>100</v>
      </c>
      <c r="K182" s="76">
        <v>2.2000000000000002</v>
      </c>
      <c r="L182" s="52">
        <f t="shared" si="6"/>
        <v>2.2000000000000002</v>
      </c>
      <c r="M182" s="76">
        <v>2.2000000000000002</v>
      </c>
      <c r="N182" s="52">
        <f t="shared" si="7"/>
        <v>2.2000000000000002</v>
      </c>
      <c r="O182" s="48">
        <v>101600</v>
      </c>
      <c r="P182" s="87">
        <v>113.470978571808</v>
      </c>
      <c r="Q182" s="87">
        <v>102.7791118</v>
      </c>
      <c r="R182" s="9">
        <f t="shared" si="8"/>
        <v>249.63615285797763</v>
      </c>
    </row>
    <row r="183" spans="1:18" x14ac:dyDescent="0.25">
      <c r="A183" s="76">
        <v>916319908</v>
      </c>
      <c r="B183" s="77" t="s">
        <v>295</v>
      </c>
      <c r="C183" s="76">
        <v>2018</v>
      </c>
      <c r="D183" s="76">
        <v>66</v>
      </c>
      <c r="E183" s="77" t="s">
        <v>24</v>
      </c>
      <c r="F183" s="76">
        <v>150</v>
      </c>
      <c r="G183" s="77" t="s">
        <v>23</v>
      </c>
      <c r="H183" s="77" t="s">
        <v>22</v>
      </c>
      <c r="I183" s="76">
        <v>100</v>
      </c>
      <c r="J183" s="76">
        <v>100</v>
      </c>
      <c r="K183" s="76">
        <v>5.6920000000000002</v>
      </c>
      <c r="L183" s="52">
        <f t="shared" si="6"/>
        <v>5.6920000000000002</v>
      </c>
      <c r="M183" s="78"/>
      <c r="N183" s="52">
        <f t="shared" si="7"/>
        <v>0</v>
      </c>
      <c r="O183" s="48">
        <v>101500</v>
      </c>
      <c r="P183" s="87">
        <v>102.77911180157299</v>
      </c>
      <c r="Q183" s="87">
        <v>102.7791118</v>
      </c>
      <c r="R183" s="9">
        <f t="shared" si="8"/>
        <v>585.0187043656</v>
      </c>
    </row>
    <row r="184" spans="1:18" x14ac:dyDescent="0.25">
      <c r="A184" s="76">
        <v>916319908</v>
      </c>
      <c r="B184" s="77" t="s">
        <v>295</v>
      </c>
      <c r="C184" s="76">
        <v>2018</v>
      </c>
      <c r="D184" s="76">
        <v>66</v>
      </c>
      <c r="E184" s="77" t="s">
        <v>24</v>
      </c>
      <c r="F184" s="76">
        <v>120</v>
      </c>
      <c r="G184" s="77" t="s">
        <v>23</v>
      </c>
      <c r="H184" s="77" t="s">
        <v>22</v>
      </c>
      <c r="I184" s="76">
        <v>100</v>
      </c>
      <c r="J184" s="76">
        <v>100</v>
      </c>
      <c r="K184" s="76">
        <v>54.582000000000001</v>
      </c>
      <c r="L184" s="52">
        <f t="shared" si="6"/>
        <v>54.582000000000001</v>
      </c>
      <c r="M184" s="78"/>
      <c r="N184" s="52">
        <f t="shared" si="7"/>
        <v>0</v>
      </c>
      <c r="O184" s="48">
        <v>101000</v>
      </c>
      <c r="P184" s="87">
        <v>100.703021166575</v>
      </c>
      <c r="Q184" s="87">
        <v>100.70302119999999</v>
      </c>
      <c r="R184" s="9">
        <f t="shared" si="8"/>
        <v>5496.5723031383995</v>
      </c>
    </row>
    <row r="185" spans="1:18" x14ac:dyDescent="0.25">
      <c r="A185" s="76">
        <v>916319908</v>
      </c>
      <c r="B185" s="77" t="s">
        <v>295</v>
      </c>
      <c r="C185" s="76">
        <v>2018</v>
      </c>
      <c r="D185" s="76">
        <v>66</v>
      </c>
      <c r="E185" s="77" t="s">
        <v>24</v>
      </c>
      <c r="F185" s="76">
        <v>70</v>
      </c>
      <c r="G185" s="77" t="s">
        <v>23</v>
      </c>
      <c r="H185" s="77" t="s">
        <v>22</v>
      </c>
      <c r="I185" s="76">
        <v>0</v>
      </c>
      <c r="J185" s="76">
        <v>0</v>
      </c>
      <c r="K185" s="76">
        <v>2.2000000000000002</v>
      </c>
      <c r="L185" s="52">
        <f t="shared" si="6"/>
        <v>0</v>
      </c>
      <c r="M185" s="78"/>
      <c r="N185" s="52">
        <f t="shared" si="7"/>
        <v>0</v>
      </c>
      <c r="O185" s="48">
        <v>100900</v>
      </c>
      <c r="P185" s="87">
        <v>96.671777215124294</v>
      </c>
      <c r="Q185" s="87">
        <v>96.671777219999996</v>
      </c>
      <c r="R185" s="9">
        <f t="shared" si="8"/>
        <v>0</v>
      </c>
    </row>
    <row r="186" spans="1:18" x14ac:dyDescent="0.25">
      <c r="A186" s="76">
        <v>916319908</v>
      </c>
      <c r="B186" s="77" t="s">
        <v>295</v>
      </c>
      <c r="C186" s="76">
        <v>2018</v>
      </c>
      <c r="D186" s="76">
        <v>66</v>
      </c>
      <c r="E186" s="77" t="s">
        <v>24</v>
      </c>
      <c r="F186" s="76">
        <v>70</v>
      </c>
      <c r="G186" s="77" t="s">
        <v>23</v>
      </c>
      <c r="H186" s="77" t="s">
        <v>22</v>
      </c>
      <c r="I186" s="76">
        <v>100</v>
      </c>
      <c r="J186" s="76">
        <v>100</v>
      </c>
      <c r="K186" s="76">
        <v>13.965999999999999</v>
      </c>
      <c r="L186" s="52">
        <f t="shared" si="6"/>
        <v>13.965999999999999</v>
      </c>
      <c r="M186" s="78"/>
      <c r="N186" s="52">
        <f t="shared" si="7"/>
        <v>0</v>
      </c>
      <c r="O186" s="48">
        <v>100800</v>
      </c>
      <c r="P186" s="87">
        <v>96.671777215124294</v>
      </c>
      <c r="Q186" s="87">
        <v>96.671777219999996</v>
      </c>
      <c r="R186" s="9">
        <f t="shared" si="8"/>
        <v>1350.11804065452</v>
      </c>
    </row>
    <row r="187" spans="1:18" x14ac:dyDescent="0.25">
      <c r="A187" s="76">
        <v>971589752</v>
      </c>
      <c r="B187" s="77" t="s">
        <v>32</v>
      </c>
      <c r="C187" s="76">
        <v>2018</v>
      </c>
      <c r="D187" s="76">
        <v>66</v>
      </c>
      <c r="E187" s="77" t="s">
        <v>20</v>
      </c>
      <c r="F187" s="76">
        <v>95</v>
      </c>
      <c r="G187" s="77" t="s">
        <v>23</v>
      </c>
      <c r="H187" s="77" t="s">
        <v>22</v>
      </c>
      <c r="I187" s="76">
        <v>100</v>
      </c>
      <c r="J187" s="76">
        <v>100</v>
      </c>
      <c r="K187" s="76">
        <v>0.6</v>
      </c>
      <c r="L187" s="52">
        <f t="shared" si="6"/>
        <v>0.6</v>
      </c>
      <c r="M187" s="76">
        <v>0.6</v>
      </c>
      <c r="N187" s="52">
        <f t="shared" si="7"/>
        <v>0.6</v>
      </c>
      <c r="O187" s="48">
        <v>106100</v>
      </c>
      <c r="P187" s="87">
        <v>165.25277031743499</v>
      </c>
      <c r="Q187" s="87">
        <v>147.6111046</v>
      </c>
      <c r="R187" s="9">
        <f t="shared" si="8"/>
        <v>99.151662190460996</v>
      </c>
    </row>
    <row r="188" spans="1:18" x14ac:dyDescent="0.25">
      <c r="A188" s="76">
        <v>971589752</v>
      </c>
      <c r="B188" s="77" t="s">
        <v>32</v>
      </c>
      <c r="C188" s="76">
        <v>2018</v>
      </c>
      <c r="D188" s="76">
        <v>66</v>
      </c>
      <c r="E188" s="77" t="s">
        <v>20</v>
      </c>
      <c r="F188" s="76">
        <v>70</v>
      </c>
      <c r="G188" s="77" t="s">
        <v>23</v>
      </c>
      <c r="H188" s="77" t="s">
        <v>22</v>
      </c>
      <c r="I188" s="76">
        <v>100</v>
      </c>
      <c r="J188" s="76">
        <v>100</v>
      </c>
      <c r="K188" s="76">
        <v>13.94</v>
      </c>
      <c r="L188" s="52">
        <f t="shared" si="6"/>
        <v>13.94</v>
      </c>
      <c r="M188" s="76">
        <v>7.5</v>
      </c>
      <c r="N188" s="52">
        <f t="shared" si="7"/>
        <v>7.5</v>
      </c>
      <c r="O188" s="48">
        <v>106000</v>
      </c>
      <c r="P188" s="87">
        <v>161.195187207912</v>
      </c>
      <c r="Q188" s="87">
        <v>144.08277150000001</v>
      </c>
      <c r="R188" s="9">
        <f t="shared" si="8"/>
        <v>2136.8569525193398</v>
      </c>
    </row>
    <row r="189" spans="1:18" x14ac:dyDescent="0.25">
      <c r="A189" s="76">
        <v>971589752</v>
      </c>
      <c r="B189" s="77" t="s">
        <v>32</v>
      </c>
      <c r="C189" s="76">
        <v>2018</v>
      </c>
      <c r="D189" s="76">
        <v>66</v>
      </c>
      <c r="E189" s="77" t="s">
        <v>24</v>
      </c>
      <c r="F189" s="76">
        <v>150</v>
      </c>
      <c r="G189" s="77" t="s">
        <v>23</v>
      </c>
      <c r="H189" s="77" t="s">
        <v>22</v>
      </c>
      <c r="I189" s="76">
        <v>100</v>
      </c>
      <c r="J189" s="76">
        <v>100</v>
      </c>
      <c r="K189" s="76">
        <v>42.521999999999998</v>
      </c>
      <c r="L189" s="52">
        <f t="shared" si="6"/>
        <v>42.521999999999998</v>
      </c>
      <c r="M189" s="76">
        <v>10.119</v>
      </c>
      <c r="N189" s="52">
        <f t="shared" si="7"/>
        <v>10.119</v>
      </c>
      <c r="O189" s="48">
        <v>105700</v>
      </c>
      <c r="P189" s="87">
        <v>113.470978571808</v>
      </c>
      <c r="Q189" s="87">
        <v>102.7791118</v>
      </c>
      <c r="R189" s="9">
        <f t="shared" si="8"/>
        <v>4478.5643918235255</v>
      </c>
    </row>
    <row r="190" spans="1:18" x14ac:dyDescent="0.25">
      <c r="A190" s="76">
        <v>971589752</v>
      </c>
      <c r="B190" s="77" t="s">
        <v>32</v>
      </c>
      <c r="C190" s="76">
        <v>2018</v>
      </c>
      <c r="D190" s="76">
        <v>66</v>
      </c>
      <c r="E190" s="77" t="s">
        <v>24</v>
      </c>
      <c r="F190" s="76">
        <v>120</v>
      </c>
      <c r="G190" s="77" t="s">
        <v>23</v>
      </c>
      <c r="H190" s="77" t="s">
        <v>22</v>
      </c>
      <c r="I190" s="76">
        <v>0</v>
      </c>
      <c r="J190" s="76">
        <v>100</v>
      </c>
      <c r="K190" s="76">
        <v>7.9</v>
      </c>
      <c r="L190" s="52">
        <f t="shared" si="6"/>
        <v>3.95</v>
      </c>
      <c r="M190" s="76">
        <v>1</v>
      </c>
      <c r="N190" s="52">
        <f t="shared" si="7"/>
        <v>0.5</v>
      </c>
      <c r="O190" s="48">
        <v>105600</v>
      </c>
      <c r="P190" s="87">
        <v>111.083474341562</v>
      </c>
      <c r="Q190" s="87">
        <v>100.70302119999999</v>
      </c>
      <c r="R190" s="9">
        <f t="shared" si="8"/>
        <v>402.96716031078103</v>
      </c>
    </row>
    <row r="191" spans="1:18" x14ac:dyDescent="0.25">
      <c r="A191" s="76">
        <v>971589752</v>
      </c>
      <c r="B191" s="77" t="s">
        <v>32</v>
      </c>
      <c r="C191" s="76">
        <v>2018</v>
      </c>
      <c r="D191" s="76">
        <v>66</v>
      </c>
      <c r="E191" s="77" t="s">
        <v>24</v>
      </c>
      <c r="F191" s="76">
        <v>120</v>
      </c>
      <c r="G191" s="77" t="s">
        <v>23</v>
      </c>
      <c r="H191" s="77" t="s">
        <v>22</v>
      </c>
      <c r="I191" s="76">
        <v>100</v>
      </c>
      <c r="J191" s="76">
        <v>100</v>
      </c>
      <c r="K191" s="76">
        <v>0.372</v>
      </c>
      <c r="L191" s="52">
        <f t="shared" si="6"/>
        <v>0.372</v>
      </c>
      <c r="M191" s="76">
        <v>0.372</v>
      </c>
      <c r="N191" s="52">
        <f t="shared" si="7"/>
        <v>0.372</v>
      </c>
      <c r="O191" s="48">
        <v>105600</v>
      </c>
      <c r="P191" s="87">
        <v>111.083474341562</v>
      </c>
      <c r="Q191" s="87">
        <v>100.70302119999999</v>
      </c>
      <c r="R191" s="9">
        <f t="shared" si="8"/>
        <v>41.32305245506106</v>
      </c>
    </row>
    <row r="192" spans="1:18" x14ac:dyDescent="0.25">
      <c r="A192" s="76">
        <v>971589752</v>
      </c>
      <c r="B192" s="77" t="s">
        <v>32</v>
      </c>
      <c r="C192" s="76">
        <v>2018</v>
      </c>
      <c r="D192" s="76">
        <v>66</v>
      </c>
      <c r="E192" s="77" t="s">
        <v>24</v>
      </c>
      <c r="F192" s="76">
        <v>70</v>
      </c>
      <c r="G192" s="77" t="s">
        <v>23</v>
      </c>
      <c r="H192" s="77" t="s">
        <v>22</v>
      </c>
      <c r="I192" s="76">
        <v>100</v>
      </c>
      <c r="J192" s="76">
        <v>100</v>
      </c>
      <c r="K192" s="76">
        <v>2.758</v>
      </c>
      <c r="L192" s="52">
        <f t="shared" si="6"/>
        <v>2.758</v>
      </c>
      <c r="M192" s="76">
        <v>2.758</v>
      </c>
      <c r="N192" s="52">
        <f t="shared" si="7"/>
        <v>2.758</v>
      </c>
      <c r="O192" s="48">
        <v>105400</v>
      </c>
      <c r="P192" s="87">
        <v>106.447543797393</v>
      </c>
      <c r="Q192" s="87">
        <v>96.671777219999996</v>
      </c>
      <c r="R192" s="9">
        <f t="shared" si="8"/>
        <v>293.58232579320986</v>
      </c>
    </row>
    <row r="193" spans="1:18" x14ac:dyDescent="0.25">
      <c r="A193" s="76">
        <v>971589752</v>
      </c>
      <c r="B193" s="77" t="s">
        <v>32</v>
      </c>
      <c r="C193" s="76">
        <v>2018</v>
      </c>
      <c r="D193" s="76">
        <v>66</v>
      </c>
      <c r="E193" s="77" t="s">
        <v>24</v>
      </c>
      <c r="F193" s="76">
        <v>150</v>
      </c>
      <c r="G193" s="77" t="s">
        <v>23</v>
      </c>
      <c r="H193" s="77" t="s">
        <v>22</v>
      </c>
      <c r="I193" s="76">
        <v>100</v>
      </c>
      <c r="J193" s="76">
        <v>100</v>
      </c>
      <c r="K193" s="76">
        <v>1.06</v>
      </c>
      <c r="L193" s="52">
        <f t="shared" si="6"/>
        <v>1.06</v>
      </c>
      <c r="M193" s="78"/>
      <c r="N193" s="52">
        <f t="shared" si="7"/>
        <v>0</v>
      </c>
      <c r="O193" s="48">
        <v>100900</v>
      </c>
      <c r="P193" s="87">
        <v>102.77911180157299</v>
      </c>
      <c r="Q193" s="87">
        <v>102.7791118</v>
      </c>
      <c r="R193" s="9">
        <f t="shared" si="8"/>
        <v>108.945858508</v>
      </c>
    </row>
    <row r="194" spans="1:18" x14ac:dyDescent="0.25">
      <c r="A194" s="76">
        <v>971589752</v>
      </c>
      <c r="B194" s="77" t="s">
        <v>32</v>
      </c>
      <c r="C194" s="76">
        <v>2018</v>
      </c>
      <c r="D194" s="76">
        <v>66</v>
      </c>
      <c r="E194" s="77" t="s">
        <v>24</v>
      </c>
      <c r="F194" s="76">
        <v>70</v>
      </c>
      <c r="G194" s="77" t="s">
        <v>23</v>
      </c>
      <c r="H194" s="77" t="s">
        <v>22</v>
      </c>
      <c r="I194" s="76">
        <v>100</v>
      </c>
      <c r="J194" s="76">
        <v>0</v>
      </c>
      <c r="K194" s="76">
        <v>1.0489999999999999</v>
      </c>
      <c r="L194" s="52">
        <f t="shared" si="6"/>
        <v>0.52449999999999997</v>
      </c>
      <c r="M194" s="78"/>
      <c r="N194" s="52">
        <f t="shared" si="7"/>
        <v>0</v>
      </c>
      <c r="O194" s="48">
        <v>100600</v>
      </c>
      <c r="P194" s="87">
        <v>96.671777215124294</v>
      </c>
      <c r="Q194" s="87">
        <v>96.671777219999996</v>
      </c>
      <c r="R194" s="9">
        <f t="shared" si="8"/>
        <v>50.704347151889998</v>
      </c>
    </row>
    <row r="195" spans="1:18" x14ac:dyDescent="0.25">
      <c r="A195" s="76">
        <v>982897327</v>
      </c>
      <c r="B195" s="77" t="s">
        <v>33</v>
      </c>
      <c r="C195" s="76">
        <v>2018</v>
      </c>
      <c r="D195" s="76">
        <v>132</v>
      </c>
      <c r="E195" s="77" t="s">
        <v>24</v>
      </c>
      <c r="F195" s="76">
        <v>243</v>
      </c>
      <c r="G195" s="77" t="s">
        <v>23</v>
      </c>
      <c r="H195" s="77" t="s">
        <v>22</v>
      </c>
      <c r="I195" s="76">
        <v>100</v>
      </c>
      <c r="J195" s="76">
        <v>100</v>
      </c>
      <c r="K195" s="76">
        <v>5.0999999999999996</v>
      </c>
      <c r="L195" s="52">
        <f t="shared" ref="L195:L258" si="9">K195*0.5*(I195/100+J195/100)</f>
        <v>5.0999999999999996</v>
      </c>
      <c r="M195" s="76">
        <v>5.0999999999999996</v>
      </c>
      <c r="N195" s="52">
        <f t="shared" ref="N195:N258" si="10">M195*0.5*(I195/100+J195/100)</f>
        <v>5.0999999999999996</v>
      </c>
      <c r="O195" s="48">
        <v>117000</v>
      </c>
      <c r="P195" s="87">
        <v>136.44370498843699</v>
      </c>
      <c r="Q195" s="87">
        <v>122.9510478</v>
      </c>
      <c r="R195" s="9">
        <f t="shared" ref="R195:R258" si="11">(L195-N195)*Q195+(N195*P195)</f>
        <v>695.86289544102863</v>
      </c>
    </row>
    <row r="196" spans="1:18" x14ac:dyDescent="0.25">
      <c r="A196" s="76">
        <v>982897327</v>
      </c>
      <c r="B196" s="77" t="s">
        <v>33</v>
      </c>
      <c r="C196" s="76">
        <v>2018</v>
      </c>
      <c r="D196" s="76">
        <v>132</v>
      </c>
      <c r="E196" s="77" t="s">
        <v>24</v>
      </c>
      <c r="F196" s="76">
        <v>243</v>
      </c>
      <c r="G196" s="77" t="s">
        <v>23</v>
      </c>
      <c r="H196" s="77" t="s">
        <v>22</v>
      </c>
      <c r="I196" s="76">
        <v>100</v>
      </c>
      <c r="J196" s="76">
        <v>100</v>
      </c>
      <c r="K196" s="76">
        <v>57</v>
      </c>
      <c r="L196" s="52">
        <f t="shared" si="9"/>
        <v>57</v>
      </c>
      <c r="M196" s="78"/>
      <c r="N196" s="52">
        <f t="shared" si="10"/>
        <v>0</v>
      </c>
      <c r="O196" s="48">
        <v>110600</v>
      </c>
      <c r="P196" s="87">
        <v>122.951047816032</v>
      </c>
      <c r="Q196" s="87">
        <v>122.9510478</v>
      </c>
      <c r="R196" s="9">
        <f t="shared" si="11"/>
        <v>7008.2097246000003</v>
      </c>
    </row>
    <row r="197" spans="1:18" x14ac:dyDescent="0.25">
      <c r="A197" s="76">
        <v>982897327</v>
      </c>
      <c r="B197" s="77" t="s">
        <v>33</v>
      </c>
      <c r="C197" s="76">
        <v>2018</v>
      </c>
      <c r="D197" s="76">
        <v>132</v>
      </c>
      <c r="E197" s="77" t="s">
        <v>24</v>
      </c>
      <c r="F197" s="76">
        <v>150</v>
      </c>
      <c r="G197" s="77" t="s">
        <v>23</v>
      </c>
      <c r="H197" s="77" t="s">
        <v>22</v>
      </c>
      <c r="I197" s="76">
        <v>100</v>
      </c>
      <c r="J197" s="76">
        <v>100</v>
      </c>
      <c r="K197" s="76">
        <v>1.2470000000000001</v>
      </c>
      <c r="L197" s="52">
        <f t="shared" si="9"/>
        <v>1.2470000000000001</v>
      </c>
      <c r="M197" s="78"/>
      <c r="N197" s="52">
        <f t="shared" si="10"/>
        <v>0</v>
      </c>
      <c r="O197" s="48">
        <v>110500</v>
      </c>
      <c r="P197" s="87">
        <v>120.331114384497</v>
      </c>
      <c r="Q197" s="87">
        <v>120.3311144</v>
      </c>
      <c r="R197" s="9">
        <f t="shared" si="11"/>
        <v>150.05289965680001</v>
      </c>
    </row>
    <row r="198" spans="1:18" x14ac:dyDescent="0.25">
      <c r="A198" s="76">
        <v>982897327</v>
      </c>
      <c r="B198" s="77" t="s">
        <v>33</v>
      </c>
      <c r="C198" s="76">
        <v>2018</v>
      </c>
      <c r="D198" s="76">
        <v>132</v>
      </c>
      <c r="E198" s="77" t="s">
        <v>24</v>
      </c>
      <c r="F198" s="76">
        <v>120</v>
      </c>
      <c r="G198" s="77" t="s">
        <v>23</v>
      </c>
      <c r="H198" s="77" t="s">
        <v>22</v>
      </c>
      <c r="I198" s="76">
        <v>100</v>
      </c>
      <c r="J198" s="76">
        <v>100</v>
      </c>
      <c r="K198" s="76">
        <v>49.2</v>
      </c>
      <c r="L198" s="52">
        <f t="shared" si="9"/>
        <v>49.2</v>
      </c>
      <c r="M198" s="78"/>
      <c r="N198" s="52">
        <f t="shared" si="10"/>
        <v>0</v>
      </c>
      <c r="O198" s="48">
        <v>110400</v>
      </c>
      <c r="P198" s="87">
        <v>117.711180952962</v>
      </c>
      <c r="Q198" s="87">
        <v>117.711181</v>
      </c>
      <c r="R198" s="9">
        <f t="shared" si="11"/>
        <v>5791.3901052000001</v>
      </c>
    </row>
    <row r="199" spans="1:18" x14ac:dyDescent="0.25">
      <c r="A199" s="76">
        <v>982897327</v>
      </c>
      <c r="B199" s="77" t="s">
        <v>33</v>
      </c>
      <c r="C199" s="76">
        <v>2018</v>
      </c>
      <c r="D199" s="76">
        <v>66</v>
      </c>
      <c r="E199" s="77" t="s">
        <v>24</v>
      </c>
      <c r="F199" s="76">
        <v>150</v>
      </c>
      <c r="G199" s="77" t="s">
        <v>23</v>
      </c>
      <c r="H199" s="77" t="s">
        <v>22</v>
      </c>
      <c r="I199" s="76">
        <v>100</v>
      </c>
      <c r="J199" s="76">
        <v>100</v>
      </c>
      <c r="K199" s="76">
        <v>18.05</v>
      </c>
      <c r="L199" s="52">
        <f t="shared" si="9"/>
        <v>18.05</v>
      </c>
      <c r="M199" s="78"/>
      <c r="N199" s="52">
        <f t="shared" si="10"/>
        <v>0</v>
      </c>
      <c r="O199" s="48">
        <v>100900</v>
      </c>
      <c r="P199" s="87">
        <v>102.77911180157299</v>
      </c>
      <c r="Q199" s="87">
        <v>102.7791118</v>
      </c>
      <c r="R199" s="9">
        <f t="shared" si="11"/>
        <v>1855.16296799</v>
      </c>
    </row>
    <row r="200" spans="1:18" x14ac:dyDescent="0.25">
      <c r="A200" s="76">
        <v>982897327</v>
      </c>
      <c r="B200" s="77" t="s">
        <v>33</v>
      </c>
      <c r="C200" s="76">
        <v>2018</v>
      </c>
      <c r="D200" s="76">
        <v>66</v>
      </c>
      <c r="E200" s="77" t="s">
        <v>24</v>
      </c>
      <c r="F200" s="76">
        <v>70</v>
      </c>
      <c r="G200" s="77" t="s">
        <v>23</v>
      </c>
      <c r="H200" s="77" t="s">
        <v>22</v>
      </c>
      <c r="I200" s="76">
        <v>100</v>
      </c>
      <c r="J200" s="76">
        <v>100</v>
      </c>
      <c r="K200" s="76">
        <v>73.643000000000001</v>
      </c>
      <c r="L200" s="52">
        <f t="shared" si="9"/>
        <v>73.643000000000001</v>
      </c>
      <c r="M200" s="78"/>
      <c r="N200" s="52">
        <f t="shared" si="10"/>
        <v>0</v>
      </c>
      <c r="O200" s="48">
        <v>100600</v>
      </c>
      <c r="P200" s="87">
        <v>96.671777215124294</v>
      </c>
      <c r="Q200" s="87">
        <v>96.671777219999996</v>
      </c>
      <c r="R200" s="9">
        <f t="shared" si="11"/>
        <v>7119.1996898124598</v>
      </c>
    </row>
    <row r="201" spans="1:18" x14ac:dyDescent="0.25">
      <c r="A201" s="76">
        <v>919415096</v>
      </c>
      <c r="B201" s="77" t="s">
        <v>296</v>
      </c>
      <c r="C201" s="76">
        <v>2018</v>
      </c>
      <c r="D201" s="76">
        <v>66</v>
      </c>
      <c r="E201" s="77" t="s">
        <v>24</v>
      </c>
      <c r="F201" s="76">
        <v>70</v>
      </c>
      <c r="G201" s="77" t="s">
        <v>23</v>
      </c>
      <c r="H201" s="77" t="s">
        <v>22</v>
      </c>
      <c r="I201" s="76">
        <v>100</v>
      </c>
      <c r="J201" s="76">
        <v>100</v>
      </c>
      <c r="K201" s="76">
        <v>20</v>
      </c>
      <c r="L201" s="52">
        <f t="shared" si="9"/>
        <v>20</v>
      </c>
      <c r="M201" s="78"/>
      <c r="N201" s="52">
        <f t="shared" si="10"/>
        <v>0</v>
      </c>
      <c r="O201" s="48">
        <v>100600</v>
      </c>
      <c r="P201" s="87">
        <v>96.671777215124294</v>
      </c>
      <c r="Q201" s="87">
        <v>96.671777219999996</v>
      </c>
      <c r="R201" s="9">
        <f t="shared" si="11"/>
        <v>1933.4355443999998</v>
      </c>
    </row>
    <row r="202" spans="1:18" x14ac:dyDescent="0.25">
      <c r="A202" s="76">
        <v>915635857</v>
      </c>
      <c r="B202" s="77" t="s">
        <v>34</v>
      </c>
      <c r="C202" s="76">
        <v>2018</v>
      </c>
      <c r="D202" s="76">
        <v>300</v>
      </c>
      <c r="E202" s="77" t="s">
        <v>20</v>
      </c>
      <c r="F202" s="76">
        <v>481</v>
      </c>
      <c r="G202" s="77" t="s">
        <v>23</v>
      </c>
      <c r="H202" s="77" t="s">
        <v>22</v>
      </c>
      <c r="I202" s="76">
        <v>100</v>
      </c>
      <c r="J202" s="76">
        <v>100</v>
      </c>
      <c r="K202" s="76">
        <v>12</v>
      </c>
      <c r="L202" s="52">
        <f t="shared" si="9"/>
        <v>12</v>
      </c>
      <c r="M202" s="76">
        <v>12</v>
      </c>
      <c r="N202" s="52">
        <f t="shared" si="10"/>
        <v>12</v>
      </c>
      <c r="O202" s="48">
        <v>135900</v>
      </c>
      <c r="P202" s="87">
        <v>281.75082097731899</v>
      </c>
      <c r="Q202" s="87">
        <v>281.75082099999997</v>
      </c>
      <c r="R202" s="9">
        <f t="shared" si="11"/>
        <v>3381.0098517278279</v>
      </c>
    </row>
    <row r="203" spans="1:18" x14ac:dyDescent="0.25">
      <c r="A203" s="76">
        <v>915635857</v>
      </c>
      <c r="B203" s="77" t="s">
        <v>34</v>
      </c>
      <c r="C203" s="76">
        <v>2018</v>
      </c>
      <c r="D203" s="76">
        <v>132</v>
      </c>
      <c r="E203" s="77" t="s">
        <v>24</v>
      </c>
      <c r="F203" s="76">
        <v>120</v>
      </c>
      <c r="G203" s="77" t="s">
        <v>23</v>
      </c>
      <c r="H203" s="77" t="s">
        <v>22</v>
      </c>
      <c r="I203" s="76">
        <v>100</v>
      </c>
      <c r="J203" s="76">
        <v>100</v>
      </c>
      <c r="K203" s="76">
        <v>35.93</v>
      </c>
      <c r="L203" s="52">
        <f t="shared" si="9"/>
        <v>35.93</v>
      </c>
      <c r="M203" s="76">
        <v>35.93</v>
      </c>
      <c r="N203" s="52">
        <f t="shared" si="10"/>
        <v>35.93</v>
      </c>
      <c r="O203" s="48">
        <v>109600</v>
      </c>
      <c r="P203" s="87">
        <v>117.711180952962</v>
      </c>
      <c r="Q203" s="87">
        <v>117.711181</v>
      </c>
      <c r="R203" s="9">
        <f t="shared" si="11"/>
        <v>4229.3627316399243</v>
      </c>
    </row>
    <row r="204" spans="1:18" x14ac:dyDescent="0.25">
      <c r="A204" s="76">
        <v>915635857</v>
      </c>
      <c r="B204" s="77" t="s">
        <v>34</v>
      </c>
      <c r="C204" s="76">
        <v>2018</v>
      </c>
      <c r="D204" s="76">
        <v>66</v>
      </c>
      <c r="E204" s="77" t="s">
        <v>20</v>
      </c>
      <c r="F204" s="76">
        <v>70</v>
      </c>
      <c r="G204" s="77" t="s">
        <v>21</v>
      </c>
      <c r="H204" s="77" t="s">
        <v>25</v>
      </c>
      <c r="I204" s="76">
        <v>100</v>
      </c>
      <c r="J204" s="76">
        <v>100</v>
      </c>
      <c r="K204" s="76">
        <v>27.172000000000001</v>
      </c>
      <c r="L204" s="52">
        <f t="shared" si="9"/>
        <v>27.172000000000001</v>
      </c>
      <c r="M204" s="76">
        <v>27.16</v>
      </c>
      <c r="N204" s="52">
        <f t="shared" si="10"/>
        <v>27.16</v>
      </c>
      <c r="O204" s="48">
        <v>108400</v>
      </c>
      <c r="P204" s="87">
        <v>236.84898867325299</v>
      </c>
      <c r="Q204" s="87">
        <v>219.73657299999999</v>
      </c>
      <c r="R204" s="9">
        <f t="shared" si="11"/>
        <v>6435.4553712415518</v>
      </c>
    </row>
    <row r="205" spans="1:18" x14ac:dyDescent="0.25">
      <c r="A205" s="76">
        <v>915635857</v>
      </c>
      <c r="B205" s="77" t="s">
        <v>34</v>
      </c>
      <c r="C205" s="76">
        <v>2018</v>
      </c>
      <c r="D205" s="76">
        <v>66</v>
      </c>
      <c r="E205" s="77" t="s">
        <v>20</v>
      </c>
      <c r="F205" s="76">
        <v>70</v>
      </c>
      <c r="G205" s="77" t="s">
        <v>21</v>
      </c>
      <c r="H205" s="77" t="s">
        <v>22</v>
      </c>
      <c r="I205" s="76">
        <v>100</v>
      </c>
      <c r="J205" s="76">
        <v>100</v>
      </c>
      <c r="K205" s="76">
        <v>36.865000000000002</v>
      </c>
      <c r="L205" s="52">
        <f t="shared" si="9"/>
        <v>36.865000000000002</v>
      </c>
      <c r="M205" s="76">
        <v>36.85</v>
      </c>
      <c r="N205" s="52">
        <f t="shared" si="10"/>
        <v>36.85</v>
      </c>
      <c r="O205" s="48">
        <v>108300</v>
      </c>
      <c r="P205" s="87">
        <v>202.62415722771101</v>
      </c>
      <c r="Q205" s="87">
        <v>185.5117415</v>
      </c>
      <c r="R205" s="9">
        <f t="shared" si="11"/>
        <v>7469.482869963651</v>
      </c>
    </row>
    <row r="206" spans="1:18" x14ac:dyDescent="0.25">
      <c r="A206" s="76">
        <v>915635857</v>
      </c>
      <c r="B206" s="77" t="s">
        <v>34</v>
      </c>
      <c r="C206" s="76">
        <v>2018</v>
      </c>
      <c r="D206" s="76">
        <v>66</v>
      </c>
      <c r="E206" s="77" t="s">
        <v>24</v>
      </c>
      <c r="F206" s="76">
        <v>329</v>
      </c>
      <c r="G206" s="77" t="s">
        <v>21</v>
      </c>
      <c r="H206" s="77" t="s">
        <v>22</v>
      </c>
      <c r="I206" s="76">
        <v>100</v>
      </c>
      <c r="J206" s="76">
        <v>100</v>
      </c>
      <c r="K206" s="76">
        <v>2.4510000000000001</v>
      </c>
      <c r="L206" s="52">
        <f t="shared" si="9"/>
        <v>2.4510000000000001</v>
      </c>
      <c r="M206" s="76">
        <v>2.4500000000000002</v>
      </c>
      <c r="N206" s="52">
        <f t="shared" si="10"/>
        <v>2.4500000000000002</v>
      </c>
      <c r="O206" s="48">
        <v>108200</v>
      </c>
      <c r="P206" s="87">
        <v>146.430014565432</v>
      </c>
      <c r="Q206" s="87">
        <v>135.08701310000001</v>
      </c>
      <c r="R206" s="9">
        <f t="shared" si="11"/>
        <v>358.88862269840837</v>
      </c>
    </row>
    <row r="207" spans="1:18" x14ac:dyDescent="0.25">
      <c r="A207" s="76">
        <v>915635857</v>
      </c>
      <c r="B207" s="77" t="s">
        <v>34</v>
      </c>
      <c r="C207" s="76">
        <v>2018</v>
      </c>
      <c r="D207" s="76">
        <v>66</v>
      </c>
      <c r="E207" s="77" t="s">
        <v>24</v>
      </c>
      <c r="F207" s="76">
        <v>243</v>
      </c>
      <c r="G207" s="77" t="s">
        <v>21</v>
      </c>
      <c r="H207" s="77" t="s">
        <v>22</v>
      </c>
      <c r="I207" s="76">
        <v>100</v>
      </c>
      <c r="J207" s="76">
        <v>100</v>
      </c>
      <c r="K207" s="76">
        <v>3.66</v>
      </c>
      <c r="L207" s="52">
        <f t="shared" si="9"/>
        <v>3.66</v>
      </c>
      <c r="M207" s="76">
        <v>3.66</v>
      </c>
      <c r="N207" s="52">
        <f t="shared" si="10"/>
        <v>3.66</v>
      </c>
      <c r="O207" s="48">
        <v>106500</v>
      </c>
      <c r="P207" s="87">
        <v>143.12622773343</v>
      </c>
      <c r="Q207" s="87">
        <v>132.11360500000001</v>
      </c>
      <c r="R207" s="9">
        <f t="shared" si="11"/>
        <v>523.84199350435381</v>
      </c>
    </row>
    <row r="208" spans="1:18" x14ac:dyDescent="0.25">
      <c r="A208" s="76">
        <v>915635857</v>
      </c>
      <c r="B208" s="77" t="s">
        <v>34</v>
      </c>
      <c r="C208" s="76">
        <v>2018</v>
      </c>
      <c r="D208" s="76">
        <v>66</v>
      </c>
      <c r="E208" s="77" t="s">
        <v>20</v>
      </c>
      <c r="F208" s="76">
        <v>329</v>
      </c>
      <c r="G208" s="77" t="s">
        <v>23</v>
      </c>
      <c r="H208" s="77" t="s">
        <v>22</v>
      </c>
      <c r="I208" s="76">
        <v>100</v>
      </c>
      <c r="J208" s="76">
        <v>100</v>
      </c>
      <c r="K208" s="76">
        <v>3.09</v>
      </c>
      <c r="L208" s="52">
        <f t="shared" si="9"/>
        <v>3.09</v>
      </c>
      <c r="M208" s="76">
        <v>3.09</v>
      </c>
      <c r="N208" s="52">
        <f t="shared" si="10"/>
        <v>3.09</v>
      </c>
      <c r="O208" s="48">
        <v>106400</v>
      </c>
      <c r="P208" s="87">
        <v>182.22818456917901</v>
      </c>
      <c r="Q208" s="87">
        <v>162.3723344</v>
      </c>
      <c r="R208" s="9">
        <f t="shared" si="11"/>
        <v>563.08509031876315</v>
      </c>
    </row>
    <row r="209" spans="1:18" x14ac:dyDescent="0.25">
      <c r="A209" s="76">
        <v>915635857</v>
      </c>
      <c r="B209" s="77" t="s">
        <v>34</v>
      </c>
      <c r="C209" s="76">
        <v>2018</v>
      </c>
      <c r="D209" s="76">
        <v>66</v>
      </c>
      <c r="E209" s="77" t="s">
        <v>20</v>
      </c>
      <c r="F209" s="76">
        <v>243</v>
      </c>
      <c r="G209" s="77" t="s">
        <v>23</v>
      </c>
      <c r="H209" s="77" t="s">
        <v>22</v>
      </c>
      <c r="I209" s="76">
        <v>100</v>
      </c>
      <c r="J209" s="76">
        <v>100</v>
      </c>
      <c r="K209" s="76">
        <v>4.4219999999999997</v>
      </c>
      <c r="L209" s="52">
        <f t="shared" si="9"/>
        <v>4.4219999999999997</v>
      </c>
      <c r="M209" s="76">
        <v>4.42</v>
      </c>
      <c r="N209" s="52">
        <f t="shared" si="10"/>
        <v>4.42</v>
      </c>
      <c r="O209" s="48">
        <v>106200</v>
      </c>
      <c r="P209" s="87">
        <v>177.79435395066</v>
      </c>
      <c r="Q209" s="87">
        <v>158.5168295</v>
      </c>
      <c r="R209" s="9">
        <f t="shared" si="11"/>
        <v>786.16807812091713</v>
      </c>
    </row>
    <row r="210" spans="1:18" x14ac:dyDescent="0.25">
      <c r="A210" s="76">
        <v>915635857</v>
      </c>
      <c r="B210" s="77" t="s">
        <v>34</v>
      </c>
      <c r="C210" s="76">
        <v>2018</v>
      </c>
      <c r="D210" s="76">
        <v>66</v>
      </c>
      <c r="E210" s="77" t="s">
        <v>20</v>
      </c>
      <c r="F210" s="76">
        <v>120</v>
      </c>
      <c r="G210" s="77" t="s">
        <v>23</v>
      </c>
      <c r="H210" s="77" t="s">
        <v>22</v>
      </c>
      <c r="I210" s="76">
        <v>100</v>
      </c>
      <c r="J210" s="76">
        <v>100</v>
      </c>
      <c r="K210" s="76">
        <v>14.9</v>
      </c>
      <c r="L210" s="52">
        <f t="shared" si="9"/>
        <v>14.9</v>
      </c>
      <c r="M210" s="76">
        <v>1.1200000000000001</v>
      </c>
      <c r="N210" s="52">
        <f t="shared" si="10"/>
        <v>1.1200000000000001</v>
      </c>
      <c r="O210" s="48">
        <v>106100</v>
      </c>
      <c r="P210" s="87">
        <v>169.31035342695799</v>
      </c>
      <c r="Q210" s="87">
        <v>151.1394378</v>
      </c>
      <c r="R210" s="9">
        <f t="shared" si="11"/>
        <v>2272.329048722193</v>
      </c>
    </row>
    <row r="211" spans="1:18" x14ac:dyDescent="0.25">
      <c r="A211" s="76">
        <v>915635857</v>
      </c>
      <c r="B211" s="77" t="s">
        <v>34</v>
      </c>
      <c r="C211" s="76">
        <v>2018</v>
      </c>
      <c r="D211" s="76">
        <v>66</v>
      </c>
      <c r="E211" s="77" t="s">
        <v>20</v>
      </c>
      <c r="F211" s="76">
        <v>95</v>
      </c>
      <c r="G211" s="77" t="s">
        <v>23</v>
      </c>
      <c r="H211" s="77" t="s">
        <v>22</v>
      </c>
      <c r="I211" s="76">
        <v>100</v>
      </c>
      <c r="J211" s="76">
        <v>100</v>
      </c>
      <c r="K211" s="76">
        <v>0.03</v>
      </c>
      <c r="L211" s="52">
        <f t="shared" si="9"/>
        <v>0.03</v>
      </c>
      <c r="M211" s="76">
        <v>0.03</v>
      </c>
      <c r="N211" s="52">
        <f t="shared" si="10"/>
        <v>0.03</v>
      </c>
      <c r="O211" s="48">
        <v>105900</v>
      </c>
      <c r="P211" s="87">
        <v>165.25277031743499</v>
      </c>
      <c r="Q211" s="87">
        <v>147.6111046</v>
      </c>
      <c r="R211" s="9">
        <f t="shared" si="11"/>
        <v>4.9575831095230498</v>
      </c>
    </row>
    <row r="212" spans="1:18" x14ac:dyDescent="0.25">
      <c r="A212" s="76">
        <v>915635857</v>
      </c>
      <c r="B212" s="77" t="s">
        <v>34</v>
      </c>
      <c r="C212" s="76">
        <v>2018</v>
      </c>
      <c r="D212" s="76">
        <v>66</v>
      </c>
      <c r="E212" s="77" t="s">
        <v>24</v>
      </c>
      <c r="F212" s="76">
        <v>329</v>
      </c>
      <c r="G212" s="77" t="s">
        <v>23</v>
      </c>
      <c r="H212" s="77" t="s">
        <v>22</v>
      </c>
      <c r="I212" s="76">
        <v>100</v>
      </c>
      <c r="J212" s="76">
        <v>100</v>
      </c>
      <c r="K212" s="76">
        <v>14.378</v>
      </c>
      <c r="L212" s="52">
        <f t="shared" si="9"/>
        <v>14.378</v>
      </c>
      <c r="M212" s="76">
        <v>14.36</v>
      </c>
      <c r="N212" s="52">
        <f t="shared" si="10"/>
        <v>14.36</v>
      </c>
      <c r="O212" s="48">
        <v>105800</v>
      </c>
      <c r="P212" s="87">
        <v>118.463011166832</v>
      </c>
      <c r="Q212" s="87">
        <v>107.1200097</v>
      </c>
      <c r="R212" s="9">
        <f t="shared" si="11"/>
        <v>1703.0570005303077</v>
      </c>
    </row>
    <row r="213" spans="1:18" x14ac:dyDescent="0.25">
      <c r="A213" s="76">
        <v>915635857</v>
      </c>
      <c r="B213" s="77" t="s">
        <v>34</v>
      </c>
      <c r="C213" s="76">
        <v>2018</v>
      </c>
      <c r="D213" s="76">
        <v>66</v>
      </c>
      <c r="E213" s="77" t="s">
        <v>24</v>
      </c>
      <c r="F213" s="76">
        <v>243</v>
      </c>
      <c r="G213" s="77" t="s">
        <v>23</v>
      </c>
      <c r="H213" s="77" t="s">
        <v>22</v>
      </c>
      <c r="I213" s="76">
        <v>100</v>
      </c>
      <c r="J213" s="76">
        <v>100</v>
      </c>
      <c r="K213" s="76">
        <v>38.015000000000001</v>
      </c>
      <c r="L213" s="52">
        <f t="shared" si="9"/>
        <v>38.015000000000001</v>
      </c>
      <c r="M213" s="76">
        <v>38.01</v>
      </c>
      <c r="N213" s="52">
        <f t="shared" si="10"/>
        <v>38.01</v>
      </c>
      <c r="O213" s="48">
        <v>105700</v>
      </c>
      <c r="P213" s="87">
        <v>115.930107928963</v>
      </c>
      <c r="Q213" s="87">
        <v>104.9174852</v>
      </c>
      <c r="R213" s="9">
        <f t="shared" si="11"/>
        <v>4407.0279898058834</v>
      </c>
    </row>
    <row r="214" spans="1:18" x14ac:dyDescent="0.25">
      <c r="A214" s="76">
        <v>915635857</v>
      </c>
      <c r="B214" s="77" t="s">
        <v>34</v>
      </c>
      <c r="C214" s="76">
        <v>2018</v>
      </c>
      <c r="D214" s="76">
        <v>66</v>
      </c>
      <c r="E214" s="77" t="s">
        <v>24</v>
      </c>
      <c r="F214" s="76">
        <v>150</v>
      </c>
      <c r="G214" s="77" t="s">
        <v>23</v>
      </c>
      <c r="H214" s="77" t="s">
        <v>22</v>
      </c>
      <c r="I214" s="76">
        <v>100</v>
      </c>
      <c r="J214" s="76">
        <v>100</v>
      </c>
      <c r="K214" s="76">
        <v>130.88999999999999</v>
      </c>
      <c r="L214" s="52">
        <f t="shared" si="9"/>
        <v>130.88999999999999</v>
      </c>
      <c r="M214" s="76">
        <v>123.86</v>
      </c>
      <c r="N214" s="52">
        <f t="shared" si="10"/>
        <v>123.86</v>
      </c>
      <c r="O214" s="48">
        <v>105600</v>
      </c>
      <c r="P214" s="87">
        <v>113.470978571808</v>
      </c>
      <c r="Q214" s="87">
        <v>102.7791118</v>
      </c>
      <c r="R214" s="9">
        <f t="shared" si="11"/>
        <v>14777.052561858138</v>
      </c>
    </row>
    <row r="215" spans="1:18" x14ac:dyDescent="0.25">
      <c r="A215" s="76">
        <v>915635857</v>
      </c>
      <c r="B215" s="77" t="s">
        <v>34</v>
      </c>
      <c r="C215" s="76">
        <v>2018</v>
      </c>
      <c r="D215" s="76">
        <v>66</v>
      </c>
      <c r="E215" s="77" t="s">
        <v>24</v>
      </c>
      <c r="F215" s="76">
        <v>120</v>
      </c>
      <c r="G215" s="77" t="s">
        <v>23</v>
      </c>
      <c r="H215" s="77" t="s">
        <v>22</v>
      </c>
      <c r="I215" s="76">
        <v>100</v>
      </c>
      <c r="J215" s="76">
        <v>100</v>
      </c>
      <c r="K215" s="76">
        <v>87.7</v>
      </c>
      <c r="L215" s="52">
        <f t="shared" si="9"/>
        <v>87.7</v>
      </c>
      <c r="M215" s="76">
        <v>17.16</v>
      </c>
      <c r="N215" s="52">
        <f t="shared" si="10"/>
        <v>17.16</v>
      </c>
      <c r="O215" s="48">
        <v>105400</v>
      </c>
      <c r="P215" s="87">
        <v>111.083474341562</v>
      </c>
      <c r="Q215" s="87">
        <v>100.70302119999999</v>
      </c>
      <c r="R215" s="9">
        <f t="shared" si="11"/>
        <v>9009.7835351492031</v>
      </c>
    </row>
    <row r="216" spans="1:18" x14ac:dyDescent="0.25">
      <c r="A216" s="76">
        <v>915635857</v>
      </c>
      <c r="B216" s="77" t="s">
        <v>34</v>
      </c>
      <c r="C216" s="76">
        <v>2018</v>
      </c>
      <c r="D216" s="76">
        <v>66</v>
      </c>
      <c r="E216" s="77" t="s">
        <v>24</v>
      </c>
      <c r="F216" s="76">
        <v>70</v>
      </c>
      <c r="G216" s="77" t="s">
        <v>23</v>
      </c>
      <c r="H216" s="77" t="s">
        <v>22</v>
      </c>
      <c r="I216" s="76">
        <v>100</v>
      </c>
      <c r="J216" s="76">
        <v>100</v>
      </c>
      <c r="K216" s="76">
        <v>25.983000000000001</v>
      </c>
      <c r="L216" s="52">
        <f t="shared" si="9"/>
        <v>25.983000000000001</v>
      </c>
      <c r="M216" s="76">
        <v>9.2200000000000006</v>
      </c>
      <c r="N216" s="52">
        <f t="shared" si="10"/>
        <v>9.2200000000000006</v>
      </c>
      <c r="O216" s="48">
        <v>101500</v>
      </c>
      <c r="P216" s="87">
        <v>106.447543797393</v>
      </c>
      <c r="Q216" s="87">
        <v>96.671777219999996</v>
      </c>
      <c r="R216" s="9">
        <f t="shared" si="11"/>
        <v>2601.9553553508231</v>
      </c>
    </row>
    <row r="217" spans="1:18" x14ac:dyDescent="0.25">
      <c r="A217" s="76">
        <v>915635857</v>
      </c>
      <c r="B217" s="77" t="s">
        <v>34</v>
      </c>
      <c r="C217" s="76">
        <v>2018</v>
      </c>
      <c r="D217" s="76">
        <v>66</v>
      </c>
      <c r="E217" s="77" t="s">
        <v>20</v>
      </c>
      <c r="F217" s="76">
        <v>150</v>
      </c>
      <c r="G217" s="77" t="s">
        <v>23</v>
      </c>
      <c r="H217" s="77" t="s">
        <v>22</v>
      </c>
      <c r="I217" s="76">
        <v>100</v>
      </c>
      <c r="J217" s="76">
        <v>100</v>
      </c>
      <c r="K217" s="76">
        <v>0.7</v>
      </c>
      <c r="L217" s="52">
        <f t="shared" si="9"/>
        <v>0.7</v>
      </c>
      <c r="M217" s="78"/>
      <c r="N217" s="52">
        <f t="shared" si="10"/>
        <v>0</v>
      </c>
      <c r="O217" s="48">
        <v>101000</v>
      </c>
      <c r="P217" s="87">
        <v>154.773620895449</v>
      </c>
      <c r="Q217" s="87">
        <v>154.7736209</v>
      </c>
      <c r="R217" s="9">
        <f t="shared" si="11"/>
        <v>108.34153463</v>
      </c>
    </row>
    <row r="218" spans="1:18" x14ac:dyDescent="0.25">
      <c r="A218" s="76">
        <v>915635857</v>
      </c>
      <c r="B218" s="77" t="s">
        <v>34</v>
      </c>
      <c r="C218" s="76">
        <v>2018</v>
      </c>
      <c r="D218" s="76">
        <v>66</v>
      </c>
      <c r="E218" s="77" t="s">
        <v>24</v>
      </c>
      <c r="F218" s="76">
        <v>243</v>
      </c>
      <c r="G218" s="77" t="s">
        <v>23</v>
      </c>
      <c r="H218" s="77" t="s">
        <v>22</v>
      </c>
      <c r="I218" s="76">
        <v>100</v>
      </c>
      <c r="J218" s="76">
        <v>100</v>
      </c>
      <c r="K218" s="76">
        <v>0.23</v>
      </c>
      <c r="L218" s="52">
        <f t="shared" si="9"/>
        <v>0.23</v>
      </c>
      <c r="M218" s="78"/>
      <c r="N218" s="52">
        <f t="shared" si="10"/>
        <v>0</v>
      </c>
      <c r="O218" s="48">
        <v>100900</v>
      </c>
      <c r="P218" s="87">
        <v>104.91748515562</v>
      </c>
      <c r="Q218" s="87">
        <v>104.9174852</v>
      </c>
      <c r="R218" s="9">
        <f t="shared" si="11"/>
        <v>24.131021596</v>
      </c>
    </row>
    <row r="219" spans="1:18" x14ac:dyDescent="0.25">
      <c r="A219" s="76">
        <v>915635857</v>
      </c>
      <c r="B219" s="77" t="s">
        <v>34</v>
      </c>
      <c r="C219" s="76">
        <v>2018</v>
      </c>
      <c r="D219" s="76">
        <v>66</v>
      </c>
      <c r="E219" s="77" t="s">
        <v>24</v>
      </c>
      <c r="F219" s="76">
        <v>150</v>
      </c>
      <c r="G219" s="77" t="s">
        <v>23</v>
      </c>
      <c r="H219" s="77" t="s">
        <v>22</v>
      </c>
      <c r="I219" s="76">
        <v>100</v>
      </c>
      <c r="J219" s="76">
        <v>100</v>
      </c>
      <c r="K219" s="76">
        <v>15.577</v>
      </c>
      <c r="L219" s="52">
        <f t="shared" si="9"/>
        <v>15.577</v>
      </c>
      <c r="M219" s="78"/>
      <c r="N219" s="52">
        <f t="shared" si="10"/>
        <v>0</v>
      </c>
      <c r="O219" s="48">
        <v>100800</v>
      </c>
      <c r="P219" s="87">
        <v>102.77911180157299</v>
      </c>
      <c r="Q219" s="87">
        <v>102.7791118</v>
      </c>
      <c r="R219" s="9">
        <f t="shared" si="11"/>
        <v>1600.9902245086</v>
      </c>
    </row>
    <row r="220" spans="1:18" x14ac:dyDescent="0.25">
      <c r="A220" s="76">
        <v>915635857</v>
      </c>
      <c r="B220" s="77" t="s">
        <v>34</v>
      </c>
      <c r="C220" s="76">
        <v>2018</v>
      </c>
      <c r="D220" s="76">
        <v>66</v>
      </c>
      <c r="E220" s="77" t="s">
        <v>24</v>
      </c>
      <c r="F220" s="76">
        <v>120</v>
      </c>
      <c r="G220" s="77" t="s">
        <v>23</v>
      </c>
      <c r="H220" s="77" t="s">
        <v>22</v>
      </c>
      <c r="I220" s="76">
        <v>100</v>
      </c>
      <c r="J220" s="76">
        <v>100</v>
      </c>
      <c r="K220" s="76">
        <v>11.98</v>
      </c>
      <c r="L220" s="52">
        <f t="shared" si="9"/>
        <v>11.98</v>
      </c>
      <c r="M220" s="76">
        <v>1.23</v>
      </c>
      <c r="N220" s="52">
        <f t="shared" si="10"/>
        <v>1.23</v>
      </c>
      <c r="O220" s="48">
        <v>100700</v>
      </c>
      <c r="P220" s="87">
        <v>100.703021166575</v>
      </c>
      <c r="Q220" s="87">
        <v>100.70302119999999</v>
      </c>
      <c r="R220" s="9">
        <f t="shared" si="11"/>
        <v>1206.4221939348872</v>
      </c>
    </row>
    <row r="221" spans="1:18" x14ac:dyDescent="0.25">
      <c r="A221" s="76">
        <v>915635857</v>
      </c>
      <c r="B221" s="77" t="s">
        <v>34</v>
      </c>
      <c r="C221" s="76">
        <v>2018</v>
      </c>
      <c r="D221" s="76">
        <v>66</v>
      </c>
      <c r="E221" s="77" t="s">
        <v>24</v>
      </c>
      <c r="F221" s="76">
        <v>95</v>
      </c>
      <c r="G221" s="77" t="s">
        <v>23</v>
      </c>
      <c r="H221" s="77" t="s">
        <v>22</v>
      </c>
      <c r="I221" s="76">
        <v>100</v>
      </c>
      <c r="J221" s="76">
        <v>100</v>
      </c>
      <c r="K221" s="76">
        <v>12.288</v>
      </c>
      <c r="L221" s="52">
        <f t="shared" si="9"/>
        <v>12.288</v>
      </c>
      <c r="M221" s="78"/>
      <c r="N221" s="52">
        <f t="shared" si="10"/>
        <v>0</v>
      </c>
      <c r="O221" s="48">
        <v>100600</v>
      </c>
      <c r="P221" s="87">
        <v>98.687399190849803</v>
      </c>
      <c r="Q221" s="87">
        <v>98.687399189999994</v>
      </c>
      <c r="R221" s="9">
        <f t="shared" si="11"/>
        <v>1212.6707612467198</v>
      </c>
    </row>
    <row r="222" spans="1:18" x14ac:dyDescent="0.25">
      <c r="A222" s="76">
        <v>915635857</v>
      </c>
      <c r="B222" s="77" t="s">
        <v>34</v>
      </c>
      <c r="C222" s="76">
        <v>2018</v>
      </c>
      <c r="D222" s="76">
        <v>66</v>
      </c>
      <c r="E222" s="77" t="s">
        <v>24</v>
      </c>
      <c r="F222" s="76">
        <v>70</v>
      </c>
      <c r="G222" s="77" t="s">
        <v>23</v>
      </c>
      <c r="H222" s="77" t="s">
        <v>22</v>
      </c>
      <c r="I222" s="76">
        <v>100</v>
      </c>
      <c r="J222" s="76">
        <v>100</v>
      </c>
      <c r="K222" s="76">
        <v>48.192999999999998</v>
      </c>
      <c r="L222" s="52">
        <f t="shared" si="9"/>
        <v>48.192999999999998</v>
      </c>
      <c r="M222" s="78"/>
      <c r="N222" s="52">
        <f t="shared" si="10"/>
        <v>0</v>
      </c>
      <c r="O222" s="48">
        <v>121200</v>
      </c>
      <c r="P222" s="87">
        <v>96.671777215124294</v>
      </c>
      <c r="Q222" s="87">
        <v>96.671777219999996</v>
      </c>
      <c r="R222" s="9">
        <f t="shared" si="11"/>
        <v>4658.9029595634593</v>
      </c>
    </row>
    <row r="223" spans="1:18" x14ac:dyDescent="0.25">
      <c r="A223" s="76">
        <v>917424799</v>
      </c>
      <c r="B223" s="77" t="s">
        <v>35</v>
      </c>
      <c r="C223" s="76">
        <v>2018</v>
      </c>
      <c r="D223" s="76">
        <v>132</v>
      </c>
      <c r="E223" s="77" t="s">
        <v>20</v>
      </c>
      <c r="F223" s="76">
        <v>481</v>
      </c>
      <c r="G223" s="77" t="s">
        <v>23</v>
      </c>
      <c r="H223" s="77" t="s">
        <v>25</v>
      </c>
      <c r="I223" s="76">
        <v>100</v>
      </c>
      <c r="J223" s="76">
        <v>100</v>
      </c>
      <c r="K223" s="76">
        <v>4.3</v>
      </c>
      <c r="L223" s="52">
        <f t="shared" si="9"/>
        <v>4.3</v>
      </c>
      <c r="M223" s="76">
        <v>4.3</v>
      </c>
      <c r="N223" s="52">
        <f t="shared" si="10"/>
        <v>4.3</v>
      </c>
      <c r="O223" s="48">
        <v>119100</v>
      </c>
      <c r="P223" s="87">
        <v>277.03339916503597</v>
      </c>
      <c r="Q223" s="87">
        <v>251.63339239999999</v>
      </c>
      <c r="R223" s="9">
        <f t="shared" si="11"/>
        <v>1191.2436164096546</v>
      </c>
    </row>
    <row r="224" spans="1:18" x14ac:dyDescent="0.25">
      <c r="A224" s="76">
        <v>917424799</v>
      </c>
      <c r="B224" s="77" t="s">
        <v>35</v>
      </c>
      <c r="C224" s="76">
        <v>2018</v>
      </c>
      <c r="D224" s="76">
        <v>132</v>
      </c>
      <c r="E224" s="77" t="s">
        <v>20</v>
      </c>
      <c r="F224" s="76">
        <v>150</v>
      </c>
      <c r="G224" s="77" t="s">
        <v>21</v>
      </c>
      <c r="H224" s="77" t="s">
        <v>22</v>
      </c>
      <c r="I224" s="76">
        <v>100</v>
      </c>
      <c r="J224" s="76">
        <v>100</v>
      </c>
      <c r="K224" s="76">
        <v>52.7</v>
      </c>
      <c r="L224" s="52">
        <f t="shared" si="9"/>
        <v>52.7</v>
      </c>
      <c r="M224" s="76">
        <v>52.7</v>
      </c>
      <c r="N224" s="52">
        <f t="shared" si="10"/>
        <v>52.7</v>
      </c>
      <c r="O224" s="48">
        <v>119000</v>
      </c>
      <c r="P224" s="87">
        <v>252.10268997875599</v>
      </c>
      <c r="Q224" s="87">
        <v>230.192421</v>
      </c>
      <c r="R224" s="9">
        <f t="shared" si="11"/>
        <v>13285.811761880441</v>
      </c>
    </row>
    <row r="225" spans="1:18" x14ac:dyDescent="0.25">
      <c r="A225" s="76">
        <v>917424799</v>
      </c>
      <c r="B225" s="77" t="s">
        <v>35</v>
      </c>
      <c r="C225" s="76">
        <v>2018</v>
      </c>
      <c r="D225" s="76">
        <v>132</v>
      </c>
      <c r="E225" s="77" t="s">
        <v>20</v>
      </c>
      <c r="F225" s="76">
        <v>120</v>
      </c>
      <c r="G225" s="77" t="s">
        <v>21</v>
      </c>
      <c r="H225" s="77" t="s">
        <v>22</v>
      </c>
      <c r="I225" s="76">
        <v>100</v>
      </c>
      <c r="J225" s="76">
        <v>100</v>
      </c>
      <c r="K225" s="76">
        <v>0.98</v>
      </c>
      <c r="L225" s="52">
        <f t="shared" si="9"/>
        <v>0.98</v>
      </c>
      <c r="M225" s="76">
        <v>0.98</v>
      </c>
      <c r="N225" s="52">
        <f t="shared" si="10"/>
        <v>0.98</v>
      </c>
      <c r="O225" s="48">
        <v>118000</v>
      </c>
      <c r="P225" s="87">
        <v>245.52960927939299</v>
      </c>
      <c r="Q225" s="87">
        <v>224.2766484</v>
      </c>
      <c r="R225" s="9">
        <f t="shared" si="11"/>
        <v>240.61901709380513</v>
      </c>
    </row>
    <row r="226" spans="1:18" x14ac:dyDescent="0.25">
      <c r="A226" s="76">
        <v>917424799</v>
      </c>
      <c r="B226" s="77" t="s">
        <v>35</v>
      </c>
      <c r="C226" s="76">
        <v>2018</v>
      </c>
      <c r="D226" s="76">
        <v>132</v>
      </c>
      <c r="E226" s="77" t="s">
        <v>20</v>
      </c>
      <c r="F226" s="76">
        <v>481</v>
      </c>
      <c r="G226" s="77" t="s">
        <v>23</v>
      </c>
      <c r="H226" s="77" t="s">
        <v>22</v>
      </c>
      <c r="I226" s="76">
        <v>100</v>
      </c>
      <c r="J226" s="76">
        <v>100</v>
      </c>
      <c r="K226" s="76">
        <v>0.3</v>
      </c>
      <c r="L226" s="52">
        <f t="shared" si="9"/>
        <v>0.3</v>
      </c>
      <c r="M226" s="76">
        <v>0.3</v>
      </c>
      <c r="N226" s="52">
        <f t="shared" si="10"/>
        <v>0.3</v>
      </c>
      <c r="O226" s="48">
        <v>117500</v>
      </c>
      <c r="P226" s="87">
        <v>226.23338554468401</v>
      </c>
      <c r="Q226" s="87">
        <v>200.8333787</v>
      </c>
      <c r="R226" s="9">
        <f t="shared" si="11"/>
        <v>67.870015663405198</v>
      </c>
    </row>
    <row r="227" spans="1:18" x14ac:dyDescent="0.25">
      <c r="A227" s="76">
        <v>917424799</v>
      </c>
      <c r="B227" s="77" t="s">
        <v>35</v>
      </c>
      <c r="C227" s="76">
        <v>2018</v>
      </c>
      <c r="D227" s="76">
        <v>132</v>
      </c>
      <c r="E227" s="77" t="s">
        <v>20</v>
      </c>
      <c r="F227" s="76">
        <v>150</v>
      </c>
      <c r="G227" s="77" t="s">
        <v>23</v>
      </c>
      <c r="H227" s="77" t="s">
        <v>22</v>
      </c>
      <c r="I227" s="76">
        <v>100</v>
      </c>
      <c r="J227" s="76">
        <v>100</v>
      </c>
      <c r="K227" s="76">
        <v>46.8</v>
      </c>
      <c r="L227" s="52">
        <f t="shared" si="9"/>
        <v>46.8</v>
      </c>
      <c r="M227" s="76">
        <v>46.8</v>
      </c>
      <c r="N227" s="52">
        <f t="shared" si="10"/>
        <v>46.8</v>
      </c>
      <c r="O227" s="48">
        <v>117400</v>
      </c>
      <c r="P227" s="87">
        <v>199.47872898371301</v>
      </c>
      <c r="Q227" s="87">
        <v>177.56845999999999</v>
      </c>
      <c r="R227" s="9">
        <f t="shared" si="11"/>
        <v>9335.6045164377683</v>
      </c>
    </row>
    <row r="228" spans="1:18" x14ac:dyDescent="0.25">
      <c r="A228" s="76">
        <v>917424799</v>
      </c>
      <c r="B228" s="77" t="s">
        <v>35</v>
      </c>
      <c r="C228" s="76">
        <v>2018</v>
      </c>
      <c r="D228" s="76">
        <v>132</v>
      </c>
      <c r="E228" s="77" t="s">
        <v>20</v>
      </c>
      <c r="F228" s="76">
        <v>120</v>
      </c>
      <c r="G228" s="77" t="s">
        <v>23</v>
      </c>
      <c r="H228" s="77" t="s">
        <v>22</v>
      </c>
      <c r="I228" s="76">
        <v>100</v>
      </c>
      <c r="J228" s="76">
        <v>100</v>
      </c>
      <c r="K228" s="76">
        <v>37</v>
      </c>
      <c r="L228" s="52">
        <f t="shared" si="9"/>
        <v>37</v>
      </c>
      <c r="M228" s="76">
        <v>2</v>
      </c>
      <c r="N228" s="52">
        <f t="shared" si="10"/>
        <v>2</v>
      </c>
      <c r="O228" s="48">
        <v>117000</v>
      </c>
      <c r="P228" s="87">
        <v>194.43936711420099</v>
      </c>
      <c r="Q228" s="87">
        <v>173.18640619999999</v>
      </c>
      <c r="R228" s="9">
        <f t="shared" si="11"/>
        <v>6450.4029512284023</v>
      </c>
    </row>
    <row r="229" spans="1:18" x14ac:dyDescent="0.25">
      <c r="A229" s="76">
        <v>917424799</v>
      </c>
      <c r="B229" s="77" t="s">
        <v>35</v>
      </c>
      <c r="C229" s="76">
        <v>2018</v>
      </c>
      <c r="D229" s="76">
        <v>132</v>
      </c>
      <c r="E229" s="77" t="s">
        <v>24</v>
      </c>
      <c r="F229" s="76">
        <v>243</v>
      </c>
      <c r="G229" s="77" t="s">
        <v>23</v>
      </c>
      <c r="H229" s="77" t="s">
        <v>22</v>
      </c>
      <c r="I229" s="76">
        <v>100</v>
      </c>
      <c r="J229" s="76">
        <v>100</v>
      </c>
      <c r="K229" s="76">
        <v>16.3</v>
      </c>
      <c r="L229" s="52">
        <f t="shared" si="9"/>
        <v>16.3</v>
      </c>
      <c r="M229" s="76">
        <v>4.8949999999999996</v>
      </c>
      <c r="N229" s="52">
        <f t="shared" si="10"/>
        <v>4.8949999999999996</v>
      </c>
      <c r="O229" s="48">
        <v>116900</v>
      </c>
      <c r="P229" s="87">
        <v>136.44370498843699</v>
      </c>
      <c r="Q229" s="87">
        <v>122.9510478</v>
      </c>
      <c r="R229" s="9">
        <f t="shared" si="11"/>
        <v>2070.1486360773988</v>
      </c>
    </row>
    <row r="230" spans="1:18" x14ac:dyDescent="0.25">
      <c r="A230" s="76">
        <v>917424799</v>
      </c>
      <c r="B230" s="77" t="s">
        <v>35</v>
      </c>
      <c r="C230" s="76">
        <v>2018</v>
      </c>
      <c r="D230" s="76">
        <v>132</v>
      </c>
      <c r="E230" s="77" t="s">
        <v>24</v>
      </c>
      <c r="F230" s="76">
        <v>150</v>
      </c>
      <c r="G230" s="77" t="s">
        <v>23</v>
      </c>
      <c r="H230" s="77" t="s">
        <v>22</v>
      </c>
      <c r="I230" s="76">
        <v>100</v>
      </c>
      <c r="J230" s="76">
        <v>100</v>
      </c>
      <c r="K230" s="76">
        <v>56.21</v>
      </c>
      <c r="L230" s="52">
        <f t="shared" si="9"/>
        <v>56.21</v>
      </c>
      <c r="M230" s="76">
        <v>10.14</v>
      </c>
      <c r="N230" s="52">
        <f t="shared" si="10"/>
        <v>10.14</v>
      </c>
      <c r="O230" s="48">
        <v>116800</v>
      </c>
      <c r="P230" s="87">
        <v>133.43078154217099</v>
      </c>
      <c r="Q230" s="87">
        <v>120.3311144</v>
      </c>
      <c r="R230" s="9">
        <f t="shared" si="11"/>
        <v>6896.6425652456146</v>
      </c>
    </row>
    <row r="231" spans="1:18" x14ac:dyDescent="0.25">
      <c r="A231" s="76">
        <v>917424799</v>
      </c>
      <c r="B231" s="77" t="s">
        <v>35</v>
      </c>
      <c r="C231" s="76">
        <v>2018</v>
      </c>
      <c r="D231" s="76">
        <v>132</v>
      </c>
      <c r="E231" s="77" t="s">
        <v>24</v>
      </c>
      <c r="F231" s="76">
        <v>120</v>
      </c>
      <c r="G231" s="77" t="s">
        <v>23</v>
      </c>
      <c r="H231" s="77" t="s">
        <v>22</v>
      </c>
      <c r="I231" s="76">
        <v>100</v>
      </c>
      <c r="J231" s="76">
        <v>100</v>
      </c>
      <c r="K231" s="76">
        <v>120.9</v>
      </c>
      <c r="L231" s="52">
        <f t="shared" si="9"/>
        <v>120.9</v>
      </c>
      <c r="M231" s="76">
        <v>10.199999999999999</v>
      </c>
      <c r="N231" s="52">
        <f t="shared" si="10"/>
        <v>10.199999999999999</v>
      </c>
      <c r="O231" s="48">
        <v>116700</v>
      </c>
      <c r="P231" s="87">
        <v>130.41785809590601</v>
      </c>
      <c r="Q231" s="87">
        <v>117.711181</v>
      </c>
      <c r="R231" s="9">
        <f t="shared" si="11"/>
        <v>14360.889889278242</v>
      </c>
    </row>
    <row r="232" spans="1:18" x14ac:dyDescent="0.25">
      <c r="A232" s="76">
        <v>917424799</v>
      </c>
      <c r="B232" s="77" t="s">
        <v>35</v>
      </c>
      <c r="C232" s="76">
        <v>2018</v>
      </c>
      <c r="D232" s="76">
        <v>132</v>
      </c>
      <c r="E232" s="77" t="s">
        <v>24</v>
      </c>
      <c r="F232" s="76">
        <v>95</v>
      </c>
      <c r="G232" s="77" t="s">
        <v>23</v>
      </c>
      <c r="H232" s="77" t="s">
        <v>22</v>
      </c>
      <c r="I232" s="76">
        <v>100</v>
      </c>
      <c r="J232" s="76">
        <v>100</v>
      </c>
      <c r="K232" s="76">
        <v>14.153</v>
      </c>
      <c r="L232" s="52">
        <f t="shared" si="9"/>
        <v>14.153</v>
      </c>
      <c r="M232" s="76">
        <v>3.41</v>
      </c>
      <c r="N232" s="52">
        <f t="shared" si="10"/>
        <v>3.41</v>
      </c>
      <c r="O232" s="48">
        <v>111200</v>
      </c>
      <c r="P232" s="87">
        <v>127.495322353029</v>
      </c>
      <c r="Q232" s="87">
        <v>115.16984549999999</v>
      </c>
      <c r="R232" s="9">
        <f t="shared" si="11"/>
        <v>1672.028699430329</v>
      </c>
    </row>
    <row r="233" spans="1:18" x14ac:dyDescent="0.25">
      <c r="A233" s="76">
        <v>917424799</v>
      </c>
      <c r="B233" s="77" t="s">
        <v>35</v>
      </c>
      <c r="C233" s="76">
        <v>2018</v>
      </c>
      <c r="D233" s="76">
        <v>132</v>
      </c>
      <c r="E233" s="77" t="s">
        <v>20</v>
      </c>
      <c r="F233" s="76">
        <v>243</v>
      </c>
      <c r="G233" s="77" t="s">
        <v>23</v>
      </c>
      <c r="H233" s="77" t="s">
        <v>22</v>
      </c>
      <c r="I233" s="76">
        <v>100</v>
      </c>
      <c r="J233" s="76">
        <v>100</v>
      </c>
      <c r="K233" s="76">
        <v>0.7</v>
      </c>
      <c r="L233" s="52">
        <f t="shared" si="9"/>
        <v>0.7</v>
      </c>
      <c r="M233" s="78"/>
      <c r="N233" s="52">
        <f t="shared" si="10"/>
        <v>0</v>
      </c>
      <c r="O233" s="48">
        <v>111100</v>
      </c>
      <c r="P233" s="87">
        <v>181.950513785412</v>
      </c>
      <c r="Q233" s="87">
        <v>181.95051380000001</v>
      </c>
      <c r="R233" s="9">
        <f t="shared" si="11"/>
        <v>127.36535966</v>
      </c>
    </row>
    <row r="234" spans="1:18" x14ac:dyDescent="0.25">
      <c r="A234" s="76">
        <v>917424799</v>
      </c>
      <c r="B234" s="77" t="s">
        <v>35</v>
      </c>
      <c r="C234" s="76">
        <v>2018</v>
      </c>
      <c r="D234" s="76">
        <v>132</v>
      </c>
      <c r="E234" s="77" t="s">
        <v>20</v>
      </c>
      <c r="F234" s="76">
        <v>150</v>
      </c>
      <c r="G234" s="77" t="s">
        <v>23</v>
      </c>
      <c r="H234" s="77" t="s">
        <v>22</v>
      </c>
      <c r="I234" s="76">
        <v>100</v>
      </c>
      <c r="J234" s="76">
        <v>100</v>
      </c>
      <c r="K234" s="76">
        <v>2.9</v>
      </c>
      <c r="L234" s="52">
        <f t="shared" si="9"/>
        <v>2.9</v>
      </c>
      <c r="M234" s="78"/>
      <c r="N234" s="52">
        <f t="shared" si="10"/>
        <v>0</v>
      </c>
      <c r="O234" s="48">
        <v>111000</v>
      </c>
      <c r="P234" s="87">
        <v>177.56845998583699</v>
      </c>
      <c r="Q234" s="87">
        <v>177.56845999999999</v>
      </c>
      <c r="R234" s="9">
        <f t="shared" si="11"/>
        <v>514.948534</v>
      </c>
    </row>
    <row r="235" spans="1:18" x14ac:dyDescent="0.25">
      <c r="A235" s="76">
        <v>917424799</v>
      </c>
      <c r="B235" s="77" t="s">
        <v>35</v>
      </c>
      <c r="C235" s="76">
        <v>2018</v>
      </c>
      <c r="D235" s="76">
        <v>132</v>
      </c>
      <c r="E235" s="77" t="s">
        <v>20</v>
      </c>
      <c r="F235" s="76">
        <v>120</v>
      </c>
      <c r="G235" s="77" t="s">
        <v>23</v>
      </c>
      <c r="H235" s="77" t="s">
        <v>22</v>
      </c>
      <c r="I235" s="76">
        <v>100</v>
      </c>
      <c r="J235" s="76">
        <v>100</v>
      </c>
      <c r="K235" s="76">
        <v>0.59</v>
      </c>
      <c r="L235" s="52">
        <f t="shared" si="9"/>
        <v>0.59</v>
      </c>
      <c r="M235" s="78"/>
      <c r="N235" s="52">
        <f t="shared" si="10"/>
        <v>0</v>
      </c>
      <c r="O235" s="48">
        <v>110600</v>
      </c>
      <c r="P235" s="87">
        <v>173.18640618626199</v>
      </c>
      <c r="Q235" s="87">
        <v>173.18640619999999</v>
      </c>
      <c r="R235" s="9">
        <f t="shared" si="11"/>
        <v>102.17997965799999</v>
      </c>
    </row>
    <row r="236" spans="1:18" x14ac:dyDescent="0.25">
      <c r="A236" s="76">
        <v>917424799</v>
      </c>
      <c r="B236" s="77" t="s">
        <v>35</v>
      </c>
      <c r="C236" s="76">
        <v>2018</v>
      </c>
      <c r="D236" s="76">
        <v>132</v>
      </c>
      <c r="E236" s="77" t="s">
        <v>24</v>
      </c>
      <c r="F236" s="76">
        <v>243</v>
      </c>
      <c r="G236" s="77" t="s">
        <v>23</v>
      </c>
      <c r="H236" s="77" t="s">
        <v>22</v>
      </c>
      <c r="I236" s="76">
        <v>100</v>
      </c>
      <c r="J236" s="76">
        <v>100</v>
      </c>
      <c r="K236" s="76">
        <v>19.3</v>
      </c>
      <c r="L236" s="52">
        <f t="shared" si="9"/>
        <v>19.3</v>
      </c>
      <c r="M236" s="78"/>
      <c r="N236" s="52">
        <f t="shared" si="10"/>
        <v>0</v>
      </c>
      <c r="O236" s="48">
        <v>110500</v>
      </c>
      <c r="P236" s="87">
        <v>122.951047816032</v>
      </c>
      <c r="Q236" s="87">
        <v>122.9510478</v>
      </c>
      <c r="R236" s="9">
        <f t="shared" si="11"/>
        <v>2372.9552225400002</v>
      </c>
    </row>
    <row r="237" spans="1:18" x14ac:dyDescent="0.25">
      <c r="A237" s="76">
        <v>917424799</v>
      </c>
      <c r="B237" s="77" t="s">
        <v>35</v>
      </c>
      <c r="C237" s="76">
        <v>2018</v>
      </c>
      <c r="D237" s="76">
        <v>132</v>
      </c>
      <c r="E237" s="77" t="s">
        <v>24</v>
      </c>
      <c r="F237" s="76">
        <v>150</v>
      </c>
      <c r="G237" s="77" t="s">
        <v>23</v>
      </c>
      <c r="H237" s="77" t="s">
        <v>22</v>
      </c>
      <c r="I237" s="76">
        <v>100</v>
      </c>
      <c r="J237" s="76">
        <v>100</v>
      </c>
      <c r="K237" s="76">
        <v>21.19</v>
      </c>
      <c r="L237" s="52">
        <f t="shared" si="9"/>
        <v>21.19</v>
      </c>
      <c r="M237" s="78"/>
      <c r="N237" s="52">
        <f t="shared" si="10"/>
        <v>0</v>
      </c>
      <c r="O237" s="48">
        <v>110400</v>
      </c>
      <c r="P237" s="87">
        <v>120.331114384497</v>
      </c>
      <c r="Q237" s="87">
        <v>120.3311144</v>
      </c>
      <c r="R237" s="9">
        <f t="shared" si="11"/>
        <v>2549.8163141360001</v>
      </c>
    </row>
    <row r="238" spans="1:18" x14ac:dyDescent="0.25">
      <c r="A238" s="76">
        <v>917424799</v>
      </c>
      <c r="B238" s="77" t="s">
        <v>35</v>
      </c>
      <c r="C238" s="76">
        <v>2018</v>
      </c>
      <c r="D238" s="76">
        <v>132</v>
      </c>
      <c r="E238" s="77" t="s">
        <v>24</v>
      </c>
      <c r="F238" s="76">
        <v>120</v>
      </c>
      <c r="G238" s="77" t="s">
        <v>23</v>
      </c>
      <c r="H238" s="77" t="s">
        <v>22</v>
      </c>
      <c r="I238" s="76">
        <v>100</v>
      </c>
      <c r="J238" s="76">
        <v>100</v>
      </c>
      <c r="K238" s="76">
        <v>5.085</v>
      </c>
      <c r="L238" s="52">
        <f t="shared" si="9"/>
        <v>5.085</v>
      </c>
      <c r="M238" s="76">
        <v>0</v>
      </c>
      <c r="N238" s="52">
        <f t="shared" si="10"/>
        <v>0</v>
      </c>
      <c r="O238" s="48">
        <v>110300</v>
      </c>
      <c r="P238" s="87">
        <v>117.711180952962</v>
      </c>
      <c r="Q238" s="87">
        <v>117.711181</v>
      </c>
      <c r="R238" s="9">
        <f t="shared" si="11"/>
        <v>598.56135538499996</v>
      </c>
    </row>
    <row r="239" spans="1:18" x14ac:dyDescent="0.25">
      <c r="A239" s="76">
        <v>917424799</v>
      </c>
      <c r="B239" s="77" t="s">
        <v>35</v>
      </c>
      <c r="C239" s="76">
        <v>2018</v>
      </c>
      <c r="D239" s="76">
        <v>132</v>
      </c>
      <c r="E239" s="77" t="s">
        <v>24</v>
      </c>
      <c r="F239" s="76">
        <v>95</v>
      </c>
      <c r="G239" s="77" t="s">
        <v>23</v>
      </c>
      <c r="H239" s="77" t="s">
        <v>22</v>
      </c>
      <c r="I239" s="76">
        <v>100</v>
      </c>
      <c r="J239" s="76">
        <v>100</v>
      </c>
      <c r="K239" s="76">
        <v>31.1</v>
      </c>
      <c r="L239" s="52">
        <f t="shared" si="9"/>
        <v>31.1</v>
      </c>
      <c r="M239" s="78"/>
      <c r="N239" s="52">
        <f t="shared" si="10"/>
        <v>0</v>
      </c>
      <c r="O239" s="48">
        <v>110200</v>
      </c>
      <c r="P239" s="87">
        <v>115.169845524373</v>
      </c>
      <c r="Q239" s="87">
        <v>115.16984549999999</v>
      </c>
      <c r="R239" s="9">
        <f t="shared" si="11"/>
        <v>3581.7821950500002</v>
      </c>
    </row>
    <row r="240" spans="1:18" x14ac:dyDescent="0.25">
      <c r="A240" s="76">
        <v>917424799</v>
      </c>
      <c r="B240" s="77" t="s">
        <v>35</v>
      </c>
      <c r="C240" s="76">
        <v>2018</v>
      </c>
      <c r="D240" s="76">
        <v>132</v>
      </c>
      <c r="E240" s="77" t="s">
        <v>24</v>
      </c>
      <c r="F240" s="76">
        <v>70</v>
      </c>
      <c r="G240" s="77" t="s">
        <v>23</v>
      </c>
      <c r="H240" s="77" t="s">
        <v>22</v>
      </c>
      <c r="I240" s="76">
        <v>100</v>
      </c>
      <c r="J240" s="76">
        <v>100</v>
      </c>
      <c r="K240" s="76">
        <v>2.4</v>
      </c>
      <c r="L240" s="52">
        <f t="shared" si="9"/>
        <v>2.4</v>
      </c>
      <c r="M240" s="78"/>
      <c r="N240" s="52">
        <f t="shared" si="10"/>
        <v>0</v>
      </c>
      <c r="O240" s="48">
        <v>107900</v>
      </c>
      <c r="P240" s="87">
        <v>112.704750158642</v>
      </c>
      <c r="Q240" s="87">
        <v>112.70475020000001</v>
      </c>
      <c r="R240" s="9">
        <f t="shared" si="11"/>
        <v>270.49140047999998</v>
      </c>
    </row>
    <row r="241" spans="1:18" x14ac:dyDescent="0.25">
      <c r="A241" s="76">
        <v>917424799</v>
      </c>
      <c r="B241" s="77" t="s">
        <v>35</v>
      </c>
      <c r="C241" s="76">
        <v>2018</v>
      </c>
      <c r="D241" s="76">
        <v>66</v>
      </c>
      <c r="E241" s="77" t="s">
        <v>24</v>
      </c>
      <c r="F241" s="76">
        <v>95</v>
      </c>
      <c r="G241" s="77" t="s">
        <v>21</v>
      </c>
      <c r="H241" s="77" t="s">
        <v>22</v>
      </c>
      <c r="I241" s="76">
        <v>100</v>
      </c>
      <c r="J241" s="76">
        <v>100</v>
      </c>
      <c r="K241" s="76">
        <v>2.5</v>
      </c>
      <c r="L241" s="52">
        <f t="shared" si="9"/>
        <v>2.5</v>
      </c>
      <c r="M241" s="76">
        <v>0.5</v>
      </c>
      <c r="N241" s="52">
        <f t="shared" si="10"/>
        <v>0.5</v>
      </c>
      <c r="O241" s="48">
        <v>105400</v>
      </c>
      <c r="P241" s="87">
        <v>133.78109878627501</v>
      </c>
      <c r="Q241" s="87">
        <v>123.70298889999999</v>
      </c>
      <c r="R241" s="9">
        <f t="shared" si="11"/>
        <v>314.29652719313748</v>
      </c>
    </row>
    <row r="242" spans="1:18" x14ac:dyDescent="0.25">
      <c r="A242" s="76">
        <v>917424799</v>
      </c>
      <c r="B242" s="77" t="s">
        <v>35</v>
      </c>
      <c r="C242" s="76">
        <v>2018</v>
      </c>
      <c r="D242" s="76">
        <v>66</v>
      </c>
      <c r="E242" s="77" t="s">
        <v>24</v>
      </c>
      <c r="F242" s="76">
        <v>70</v>
      </c>
      <c r="G242" s="77" t="s">
        <v>23</v>
      </c>
      <c r="H242" s="77" t="s">
        <v>22</v>
      </c>
      <c r="I242" s="76">
        <v>100</v>
      </c>
      <c r="J242" s="76">
        <v>100</v>
      </c>
      <c r="K242" s="76">
        <v>65.8</v>
      </c>
      <c r="L242" s="52">
        <f t="shared" si="9"/>
        <v>65.8</v>
      </c>
      <c r="M242" s="76">
        <v>7.6</v>
      </c>
      <c r="N242" s="52">
        <f t="shared" si="10"/>
        <v>7.6</v>
      </c>
      <c r="O242" s="48">
        <v>100600</v>
      </c>
      <c r="P242" s="87">
        <v>106.447543797393</v>
      </c>
      <c r="Q242" s="87">
        <v>96.671777219999996</v>
      </c>
      <c r="R242" s="9">
        <f t="shared" si="11"/>
        <v>6435.2987670641869</v>
      </c>
    </row>
    <row r="243" spans="1:18" x14ac:dyDescent="0.25">
      <c r="A243" s="76">
        <v>917424799</v>
      </c>
      <c r="B243" s="77" t="s">
        <v>35</v>
      </c>
      <c r="C243" s="76">
        <v>2018</v>
      </c>
      <c r="D243" s="76">
        <v>66</v>
      </c>
      <c r="E243" s="77" t="s">
        <v>24</v>
      </c>
      <c r="F243" s="76">
        <v>70</v>
      </c>
      <c r="G243" s="77" t="s">
        <v>23</v>
      </c>
      <c r="H243" s="77" t="s">
        <v>22</v>
      </c>
      <c r="I243" s="76">
        <v>100</v>
      </c>
      <c r="J243" s="76">
        <v>100</v>
      </c>
      <c r="K243" s="76">
        <v>4.9000000000000004</v>
      </c>
      <c r="L243" s="52">
        <f t="shared" si="9"/>
        <v>4.9000000000000004</v>
      </c>
      <c r="M243" s="78"/>
      <c r="N243" s="52">
        <f t="shared" si="10"/>
        <v>0</v>
      </c>
      <c r="O243" s="48">
        <v>100600</v>
      </c>
      <c r="P243" s="87">
        <v>96.671777215124294</v>
      </c>
      <c r="Q243" s="87">
        <v>96.671777219999996</v>
      </c>
      <c r="R243" s="9">
        <f t="shared" si="11"/>
        <v>473.69170837799999</v>
      </c>
    </row>
    <row r="244" spans="1:18" x14ac:dyDescent="0.25">
      <c r="A244" s="76">
        <v>971030569</v>
      </c>
      <c r="B244" s="77" t="s">
        <v>36</v>
      </c>
      <c r="C244" s="76">
        <v>2018</v>
      </c>
      <c r="D244" s="76">
        <v>66</v>
      </c>
      <c r="E244" s="77" t="s">
        <v>24</v>
      </c>
      <c r="F244" s="76">
        <v>70</v>
      </c>
      <c r="G244" s="77" t="s">
        <v>23</v>
      </c>
      <c r="H244" s="77" t="s">
        <v>22</v>
      </c>
      <c r="I244" s="76">
        <v>0</v>
      </c>
      <c r="J244" s="76">
        <v>100</v>
      </c>
      <c r="K244" s="76">
        <v>1.05</v>
      </c>
      <c r="L244" s="52">
        <f t="shared" si="9"/>
        <v>0.52500000000000002</v>
      </c>
      <c r="M244" s="78"/>
      <c r="N244" s="52">
        <f t="shared" si="10"/>
        <v>0</v>
      </c>
      <c r="O244" s="48">
        <v>100600</v>
      </c>
      <c r="P244" s="87">
        <v>96.671777215124294</v>
      </c>
      <c r="Q244" s="87">
        <v>96.671777219999996</v>
      </c>
      <c r="R244" s="9">
        <f t="shared" si="11"/>
        <v>50.752683040500003</v>
      </c>
    </row>
    <row r="245" spans="1:18" x14ac:dyDescent="0.25">
      <c r="A245" s="76">
        <v>971030569</v>
      </c>
      <c r="B245" s="77" t="s">
        <v>36</v>
      </c>
      <c r="C245" s="76">
        <v>2018</v>
      </c>
      <c r="D245" s="76">
        <v>66</v>
      </c>
      <c r="E245" s="77" t="s">
        <v>24</v>
      </c>
      <c r="F245" s="76">
        <v>70</v>
      </c>
      <c r="G245" s="77" t="s">
        <v>23</v>
      </c>
      <c r="H245" s="77" t="s">
        <v>22</v>
      </c>
      <c r="I245" s="76">
        <v>100</v>
      </c>
      <c r="J245" s="76">
        <v>100</v>
      </c>
      <c r="K245" s="76">
        <v>18.2</v>
      </c>
      <c r="L245" s="52">
        <f t="shared" si="9"/>
        <v>18.2</v>
      </c>
      <c r="M245" s="78"/>
      <c r="N245" s="52">
        <f t="shared" si="10"/>
        <v>0</v>
      </c>
      <c r="O245" s="48">
        <v>112500</v>
      </c>
      <c r="P245" s="87">
        <v>96.671777215124294</v>
      </c>
      <c r="Q245" s="87">
        <v>96.671777219999996</v>
      </c>
      <c r="R245" s="9">
        <f t="shared" si="11"/>
        <v>1759.4263454039999</v>
      </c>
    </row>
    <row r="246" spans="1:18" x14ac:dyDescent="0.25">
      <c r="A246" s="76">
        <v>998509289</v>
      </c>
      <c r="B246" s="77" t="s">
        <v>37</v>
      </c>
      <c r="C246" s="76">
        <v>2018</v>
      </c>
      <c r="D246" s="76">
        <v>132</v>
      </c>
      <c r="E246" s="77" t="s">
        <v>20</v>
      </c>
      <c r="F246" s="76">
        <v>95</v>
      </c>
      <c r="G246" s="77" t="s">
        <v>21</v>
      </c>
      <c r="H246" s="77" t="s">
        <v>22</v>
      </c>
      <c r="I246" s="76">
        <v>100</v>
      </c>
      <c r="J246" s="76">
        <v>100</v>
      </c>
      <c r="K246" s="76">
        <v>2.2000000000000002</v>
      </c>
      <c r="L246" s="52">
        <f t="shared" si="9"/>
        <v>2.2000000000000002</v>
      </c>
      <c r="M246" s="76">
        <v>0</v>
      </c>
      <c r="N246" s="52">
        <f t="shared" si="10"/>
        <v>0</v>
      </c>
      <c r="O246" s="48">
        <v>110600</v>
      </c>
      <c r="P246" s="87">
        <v>218.53834890090999</v>
      </c>
      <c r="Q246" s="87">
        <v>218.53834889999999</v>
      </c>
      <c r="R246" s="9">
        <f t="shared" si="11"/>
        <v>480.78436758000004</v>
      </c>
    </row>
    <row r="247" spans="1:18" x14ac:dyDescent="0.25">
      <c r="A247" s="76">
        <v>985411131</v>
      </c>
      <c r="B247" s="77" t="s">
        <v>297</v>
      </c>
      <c r="C247" s="76">
        <v>2018</v>
      </c>
      <c r="D247" s="76">
        <v>132</v>
      </c>
      <c r="E247" s="77" t="s">
        <v>24</v>
      </c>
      <c r="F247" s="76">
        <v>243</v>
      </c>
      <c r="G247" s="77" t="s">
        <v>23</v>
      </c>
      <c r="H247" s="77" t="s">
        <v>22</v>
      </c>
      <c r="I247" s="76">
        <v>100</v>
      </c>
      <c r="J247" s="76">
        <v>100</v>
      </c>
      <c r="K247" s="76">
        <v>34.982999999999997</v>
      </c>
      <c r="L247" s="52">
        <f t="shared" si="9"/>
        <v>34.982999999999997</v>
      </c>
      <c r="M247" s="78"/>
      <c r="N247" s="52">
        <f t="shared" si="10"/>
        <v>0</v>
      </c>
      <c r="O247" s="48">
        <v>100600</v>
      </c>
      <c r="P247" s="87">
        <v>122.951047816032</v>
      </c>
      <c r="Q247" s="87">
        <v>122.9510478</v>
      </c>
      <c r="R247" s="9">
        <f t="shared" si="11"/>
        <v>4301.1965051873995</v>
      </c>
    </row>
    <row r="248" spans="1:18" x14ac:dyDescent="0.25">
      <c r="A248" s="76">
        <v>985411131</v>
      </c>
      <c r="B248" s="77" t="s">
        <v>297</v>
      </c>
      <c r="C248" s="76">
        <v>2018</v>
      </c>
      <c r="D248" s="76">
        <v>66</v>
      </c>
      <c r="E248" s="77" t="s">
        <v>24</v>
      </c>
      <c r="F248" s="76">
        <v>70</v>
      </c>
      <c r="G248" s="77" t="s">
        <v>23</v>
      </c>
      <c r="H248" s="77" t="s">
        <v>22</v>
      </c>
      <c r="I248" s="76">
        <v>100</v>
      </c>
      <c r="J248" s="76">
        <v>100</v>
      </c>
      <c r="K248" s="76">
        <v>132.09399999999999</v>
      </c>
      <c r="L248" s="52">
        <f t="shared" si="9"/>
        <v>132.09399999999999</v>
      </c>
      <c r="M248" s="78"/>
      <c r="N248" s="52">
        <f t="shared" si="10"/>
        <v>0</v>
      </c>
      <c r="O248" s="48">
        <v>110600</v>
      </c>
      <c r="P248" s="87">
        <v>96.671777215124294</v>
      </c>
      <c r="Q248" s="87">
        <v>96.671777219999996</v>
      </c>
      <c r="R248" s="9">
        <f t="shared" si="11"/>
        <v>12769.761740098678</v>
      </c>
    </row>
    <row r="249" spans="1:18" x14ac:dyDescent="0.25">
      <c r="A249" s="76">
        <v>979379455</v>
      </c>
      <c r="B249" s="77" t="s">
        <v>38</v>
      </c>
      <c r="C249" s="76">
        <v>2018</v>
      </c>
      <c r="D249" s="76">
        <v>132</v>
      </c>
      <c r="E249" s="77" t="s">
        <v>24</v>
      </c>
      <c r="F249" s="76">
        <v>243</v>
      </c>
      <c r="G249" s="77" t="s">
        <v>23</v>
      </c>
      <c r="H249" s="77" t="s">
        <v>22</v>
      </c>
      <c r="I249" s="76">
        <v>100</v>
      </c>
      <c r="J249" s="76">
        <v>100</v>
      </c>
      <c r="K249" s="76">
        <v>22.4</v>
      </c>
      <c r="L249" s="52">
        <f t="shared" si="9"/>
        <v>22.4</v>
      </c>
      <c r="M249" s="78"/>
      <c r="N249" s="52">
        <f t="shared" si="10"/>
        <v>0</v>
      </c>
      <c r="O249" s="48">
        <v>110500</v>
      </c>
      <c r="P249" s="87">
        <v>122.951047816032</v>
      </c>
      <c r="Q249" s="87">
        <v>122.9510478</v>
      </c>
      <c r="R249" s="9">
        <f t="shared" si="11"/>
        <v>2754.1034707199997</v>
      </c>
    </row>
    <row r="250" spans="1:18" x14ac:dyDescent="0.25">
      <c r="A250" s="76">
        <v>979379455</v>
      </c>
      <c r="B250" s="77" t="s">
        <v>38</v>
      </c>
      <c r="C250" s="76">
        <v>2018</v>
      </c>
      <c r="D250" s="76">
        <v>132</v>
      </c>
      <c r="E250" s="77" t="s">
        <v>24</v>
      </c>
      <c r="F250" s="76">
        <v>150</v>
      </c>
      <c r="G250" s="77" t="s">
        <v>23</v>
      </c>
      <c r="H250" s="77" t="s">
        <v>22</v>
      </c>
      <c r="I250" s="76">
        <v>100</v>
      </c>
      <c r="J250" s="76">
        <v>100</v>
      </c>
      <c r="K250" s="76">
        <v>107.899</v>
      </c>
      <c r="L250" s="52">
        <f t="shared" si="9"/>
        <v>107.899</v>
      </c>
      <c r="M250" s="78"/>
      <c r="N250" s="52">
        <f t="shared" si="10"/>
        <v>0</v>
      </c>
      <c r="O250" s="48">
        <v>110400</v>
      </c>
      <c r="P250" s="87">
        <v>120.331114384497</v>
      </c>
      <c r="Q250" s="87">
        <v>120.3311144</v>
      </c>
      <c r="R250" s="9">
        <f t="shared" si="11"/>
        <v>12983.6069126456</v>
      </c>
    </row>
    <row r="251" spans="1:18" x14ac:dyDescent="0.25">
      <c r="A251" s="76">
        <v>979379455</v>
      </c>
      <c r="B251" s="77" t="s">
        <v>38</v>
      </c>
      <c r="C251" s="76">
        <v>2018</v>
      </c>
      <c r="D251" s="76">
        <v>132</v>
      </c>
      <c r="E251" s="77" t="s">
        <v>24</v>
      </c>
      <c r="F251" s="76">
        <v>120</v>
      </c>
      <c r="G251" s="77" t="s">
        <v>23</v>
      </c>
      <c r="H251" s="77" t="s">
        <v>22</v>
      </c>
      <c r="I251" s="76">
        <v>100</v>
      </c>
      <c r="J251" s="76">
        <v>100</v>
      </c>
      <c r="K251" s="76">
        <v>1</v>
      </c>
      <c r="L251" s="52">
        <f t="shared" si="9"/>
        <v>1</v>
      </c>
      <c r="M251" s="78"/>
      <c r="N251" s="52">
        <f t="shared" si="10"/>
        <v>0</v>
      </c>
      <c r="O251" s="48">
        <v>119100</v>
      </c>
      <c r="P251" s="87">
        <v>117.711180952962</v>
      </c>
      <c r="Q251" s="87">
        <v>117.711181</v>
      </c>
      <c r="R251" s="9">
        <f t="shared" si="11"/>
        <v>117.711181</v>
      </c>
    </row>
    <row r="252" spans="1:18" x14ac:dyDescent="0.25">
      <c r="A252" s="76">
        <v>979399901</v>
      </c>
      <c r="B252" s="77" t="s">
        <v>39</v>
      </c>
      <c r="C252" s="76">
        <v>2018</v>
      </c>
      <c r="D252" s="76">
        <v>132</v>
      </c>
      <c r="E252" s="77" t="s">
        <v>20</v>
      </c>
      <c r="F252" s="76">
        <v>150</v>
      </c>
      <c r="G252" s="77" t="s">
        <v>21</v>
      </c>
      <c r="H252" s="77" t="s">
        <v>22</v>
      </c>
      <c r="I252" s="76">
        <v>100</v>
      </c>
      <c r="J252" s="76">
        <v>100</v>
      </c>
      <c r="K252" s="76">
        <v>9.6</v>
      </c>
      <c r="L252" s="52">
        <f t="shared" si="9"/>
        <v>9.6</v>
      </c>
      <c r="M252" s="76">
        <v>9.6</v>
      </c>
      <c r="N252" s="52">
        <f t="shared" si="10"/>
        <v>9.6</v>
      </c>
      <c r="O252" s="48">
        <v>106300</v>
      </c>
      <c r="P252" s="87">
        <v>252.10268997875599</v>
      </c>
      <c r="Q252" s="87">
        <v>230.192421</v>
      </c>
      <c r="R252" s="9">
        <f t="shared" si="11"/>
        <v>2420.1858237960573</v>
      </c>
    </row>
    <row r="253" spans="1:18" x14ac:dyDescent="0.25">
      <c r="A253" s="76">
        <v>979399901</v>
      </c>
      <c r="B253" s="77" t="s">
        <v>39</v>
      </c>
      <c r="C253" s="76">
        <v>2018</v>
      </c>
      <c r="D253" s="76">
        <v>66</v>
      </c>
      <c r="E253" s="77" t="s">
        <v>20</v>
      </c>
      <c r="F253" s="76">
        <v>150</v>
      </c>
      <c r="G253" s="77" t="s">
        <v>23</v>
      </c>
      <c r="H253" s="77" t="s">
        <v>22</v>
      </c>
      <c r="I253" s="76">
        <v>100</v>
      </c>
      <c r="J253" s="76">
        <v>100</v>
      </c>
      <c r="K253" s="76">
        <v>0.26500000000000001</v>
      </c>
      <c r="L253" s="52">
        <f t="shared" si="9"/>
        <v>0.26500000000000001</v>
      </c>
      <c r="M253" s="76">
        <v>0.26</v>
      </c>
      <c r="N253" s="52">
        <f t="shared" si="10"/>
        <v>0.26</v>
      </c>
      <c r="O253" s="48">
        <v>105400</v>
      </c>
      <c r="P253" s="87">
        <v>173.489664029767</v>
      </c>
      <c r="Q253" s="87">
        <v>154.7736209</v>
      </c>
      <c r="R253" s="9">
        <f t="shared" si="11"/>
        <v>45.881180752239423</v>
      </c>
    </row>
    <row r="254" spans="1:18" x14ac:dyDescent="0.25">
      <c r="A254" s="76">
        <v>979399901</v>
      </c>
      <c r="B254" s="77" t="s">
        <v>39</v>
      </c>
      <c r="C254" s="76">
        <v>2018</v>
      </c>
      <c r="D254" s="76">
        <v>66</v>
      </c>
      <c r="E254" s="77" t="s">
        <v>24</v>
      </c>
      <c r="F254" s="76">
        <v>70</v>
      </c>
      <c r="G254" s="77" t="s">
        <v>23</v>
      </c>
      <c r="H254" s="77" t="s">
        <v>22</v>
      </c>
      <c r="I254" s="76">
        <v>100</v>
      </c>
      <c r="J254" s="76">
        <v>100</v>
      </c>
      <c r="K254" s="76">
        <v>5.2</v>
      </c>
      <c r="L254" s="52">
        <f t="shared" si="9"/>
        <v>5.2</v>
      </c>
      <c r="M254" s="76">
        <v>5.2</v>
      </c>
      <c r="N254" s="52">
        <f t="shared" si="10"/>
        <v>5.2</v>
      </c>
      <c r="O254" s="48">
        <v>116800</v>
      </c>
      <c r="P254" s="87">
        <v>106.447543797393</v>
      </c>
      <c r="Q254" s="87">
        <v>96.671777219999996</v>
      </c>
      <c r="R254" s="9">
        <f t="shared" si="11"/>
        <v>553.5272277464436</v>
      </c>
    </row>
    <row r="255" spans="1:18" x14ac:dyDescent="0.25">
      <c r="A255" s="76">
        <v>986347801</v>
      </c>
      <c r="B255" s="77" t="s">
        <v>40</v>
      </c>
      <c r="C255" s="76">
        <v>2018</v>
      </c>
      <c r="D255" s="76">
        <v>132</v>
      </c>
      <c r="E255" s="77" t="s">
        <v>24</v>
      </c>
      <c r="F255" s="76">
        <v>120</v>
      </c>
      <c r="G255" s="77" t="s">
        <v>23</v>
      </c>
      <c r="H255" s="77" t="s">
        <v>22</v>
      </c>
      <c r="I255" s="76">
        <v>100</v>
      </c>
      <c r="J255" s="76">
        <v>100</v>
      </c>
      <c r="K255" s="76">
        <v>28.388999999999999</v>
      </c>
      <c r="L255" s="52">
        <f t="shared" si="9"/>
        <v>28.388999999999999</v>
      </c>
      <c r="M255" s="76">
        <v>3.25</v>
      </c>
      <c r="N255" s="52">
        <f t="shared" si="10"/>
        <v>3.25</v>
      </c>
      <c r="O255" s="48">
        <v>110400</v>
      </c>
      <c r="P255" s="87">
        <v>130.41785809590601</v>
      </c>
      <c r="Q255" s="87">
        <v>117.711181</v>
      </c>
      <c r="R255" s="9">
        <f t="shared" si="11"/>
        <v>3382.9994179706946</v>
      </c>
    </row>
    <row r="256" spans="1:18" x14ac:dyDescent="0.25">
      <c r="A256" s="76">
        <v>986347801</v>
      </c>
      <c r="B256" s="77" t="s">
        <v>40</v>
      </c>
      <c r="C256" s="76">
        <v>2018</v>
      </c>
      <c r="D256" s="76">
        <v>132</v>
      </c>
      <c r="E256" s="77" t="s">
        <v>24</v>
      </c>
      <c r="F256" s="76">
        <v>120</v>
      </c>
      <c r="G256" s="77" t="s">
        <v>23</v>
      </c>
      <c r="H256" s="77" t="s">
        <v>22</v>
      </c>
      <c r="I256" s="76">
        <v>100</v>
      </c>
      <c r="J256" s="76">
        <v>100</v>
      </c>
      <c r="K256" s="76">
        <v>51.131999999999998</v>
      </c>
      <c r="L256" s="52">
        <f t="shared" si="9"/>
        <v>51.131999999999998</v>
      </c>
      <c r="M256" s="78"/>
      <c r="N256" s="52">
        <f t="shared" si="10"/>
        <v>0</v>
      </c>
      <c r="O256" s="48">
        <v>101500</v>
      </c>
      <c r="P256" s="87">
        <v>117.711180952962</v>
      </c>
      <c r="Q256" s="87">
        <v>117.711181</v>
      </c>
      <c r="R256" s="9">
        <f t="shared" si="11"/>
        <v>6018.8081068919992</v>
      </c>
    </row>
    <row r="257" spans="1:18" x14ac:dyDescent="0.25">
      <c r="A257" s="76">
        <v>986347801</v>
      </c>
      <c r="B257" s="77" t="s">
        <v>40</v>
      </c>
      <c r="C257" s="76">
        <v>2018</v>
      </c>
      <c r="D257" s="76">
        <v>66</v>
      </c>
      <c r="E257" s="77" t="s">
        <v>20</v>
      </c>
      <c r="F257" s="76">
        <v>150</v>
      </c>
      <c r="G257" s="77" t="s">
        <v>23</v>
      </c>
      <c r="H257" s="77" t="s">
        <v>22</v>
      </c>
      <c r="I257" s="76">
        <v>100</v>
      </c>
      <c r="J257" s="76">
        <v>100</v>
      </c>
      <c r="K257" s="76">
        <v>0.72099999999999997</v>
      </c>
      <c r="L257" s="52">
        <f t="shared" si="9"/>
        <v>0.72099999999999997</v>
      </c>
      <c r="M257" s="76">
        <v>0</v>
      </c>
      <c r="N257" s="52">
        <f t="shared" si="10"/>
        <v>0</v>
      </c>
      <c r="O257" s="48">
        <v>100800</v>
      </c>
      <c r="P257" s="87">
        <v>154.773620895449</v>
      </c>
      <c r="Q257" s="87">
        <v>154.7736209</v>
      </c>
      <c r="R257" s="9">
        <f t="shared" si="11"/>
        <v>111.5917806689</v>
      </c>
    </row>
    <row r="258" spans="1:18" x14ac:dyDescent="0.25">
      <c r="A258" s="76">
        <v>986347801</v>
      </c>
      <c r="B258" s="77" t="s">
        <v>40</v>
      </c>
      <c r="C258" s="76">
        <v>2018</v>
      </c>
      <c r="D258" s="76">
        <v>66</v>
      </c>
      <c r="E258" s="77" t="s">
        <v>24</v>
      </c>
      <c r="F258" s="76">
        <v>120</v>
      </c>
      <c r="G258" s="77" t="s">
        <v>23</v>
      </c>
      <c r="H258" s="77" t="s">
        <v>22</v>
      </c>
      <c r="I258" s="76">
        <v>100</v>
      </c>
      <c r="J258" s="76">
        <v>100</v>
      </c>
      <c r="K258" s="76">
        <v>9.7159999999999993</v>
      </c>
      <c r="L258" s="52">
        <f t="shared" si="9"/>
        <v>9.7159999999999993</v>
      </c>
      <c r="M258" s="76">
        <v>1</v>
      </c>
      <c r="N258" s="52">
        <f t="shared" si="10"/>
        <v>1</v>
      </c>
      <c r="O258" s="48">
        <v>100700</v>
      </c>
      <c r="P258" s="87">
        <v>100.703021166575</v>
      </c>
      <c r="Q258" s="87">
        <v>100.70302119999999</v>
      </c>
      <c r="R258" s="9">
        <f t="shared" si="11"/>
        <v>978.43055394577493</v>
      </c>
    </row>
    <row r="259" spans="1:18" x14ac:dyDescent="0.25">
      <c r="A259" s="76">
        <v>986347801</v>
      </c>
      <c r="B259" s="77" t="s">
        <v>40</v>
      </c>
      <c r="C259" s="76">
        <v>2018</v>
      </c>
      <c r="D259" s="76">
        <v>66</v>
      </c>
      <c r="E259" s="77" t="s">
        <v>24</v>
      </c>
      <c r="F259" s="76">
        <v>95</v>
      </c>
      <c r="G259" s="77" t="s">
        <v>23</v>
      </c>
      <c r="H259" s="77" t="s">
        <v>22</v>
      </c>
      <c r="I259" s="76">
        <v>100</v>
      </c>
      <c r="J259" s="76">
        <v>100</v>
      </c>
      <c r="K259" s="76">
        <v>68.581000000000003</v>
      </c>
      <c r="L259" s="52">
        <f t="shared" ref="L259:L322" si="12">K259*0.5*(I259/100+J259/100)</f>
        <v>68.581000000000003</v>
      </c>
      <c r="M259" s="78"/>
      <c r="N259" s="52">
        <f t="shared" ref="N259:N322" si="13">M259*0.5*(I259/100+J259/100)</f>
        <v>0</v>
      </c>
      <c r="O259" s="48">
        <v>100600</v>
      </c>
      <c r="P259" s="87">
        <v>98.687399190849803</v>
      </c>
      <c r="Q259" s="87">
        <v>98.687399189999994</v>
      </c>
      <c r="R259" s="9">
        <f t="shared" ref="R259:R322" si="14">(L259-N259)*Q259+(N259*P259)</f>
        <v>6768.0805238493895</v>
      </c>
    </row>
    <row r="260" spans="1:18" x14ac:dyDescent="0.25">
      <c r="A260" s="76">
        <v>986347801</v>
      </c>
      <c r="B260" s="77" t="s">
        <v>40</v>
      </c>
      <c r="C260" s="76">
        <v>2018</v>
      </c>
      <c r="D260" s="76">
        <v>66</v>
      </c>
      <c r="E260" s="77" t="s">
        <v>24</v>
      </c>
      <c r="F260" s="76">
        <v>70</v>
      </c>
      <c r="G260" s="77" t="s">
        <v>23</v>
      </c>
      <c r="H260" s="77" t="s">
        <v>22</v>
      </c>
      <c r="I260" s="76">
        <v>100</v>
      </c>
      <c r="J260" s="76">
        <v>100</v>
      </c>
      <c r="K260" s="76">
        <v>30.914999999999999</v>
      </c>
      <c r="L260" s="52">
        <f t="shared" si="12"/>
        <v>30.914999999999999</v>
      </c>
      <c r="M260" s="78"/>
      <c r="N260" s="52">
        <f t="shared" si="13"/>
        <v>0</v>
      </c>
      <c r="O260" s="48">
        <v>100700</v>
      </c>
      <c r="P260" s="87">
        <v>96.671777215124294</v>
      </c>
      <c r="Q260" s="87">
        <v>96.671777219999996</v>
      </c>
      <c r="R260" s="9">
        <f t="shared" si="14"/>
        <v>2988.6079927562996</v>
      </c>
    </row>
    <row r="261" spans="1:18" x14ac:dyDescent="0.25">
      <c r="A261" s="76">
        <v>938260494</v>
      </c>
      <c r="B261" s="77" t="s">
        <v>41</v>
      </c>
      <c r="C261" s="76">
        <v>2018</v>
      </c>
      <c r="D261" s="76">
        <v>66</v>
      </c>
      <c r="E261" s="77" t="s">
        <v>24</v>
      </c>
      <c r="F261" s="76">
        <v>95</v>
      </c>
      <c r="G261" s="77" t="s">
        <v>23</v>
      </c>
      <c r="H261" s="77" t="s">
        <v>22</v>
      </c>
      <c r="I261" s="76">
        <v>100</v>
      </c>
      <c r="J261" s="76">
        <v>100</v>
      </c>
      <c r="K261" s="76">
        <v>144</v>
      </c>
      <c r="L261" s="52">
        <f t="shared" si="12"/>
        <v>144</v>
      </c>
      <c r="M261" s="78"/>
      <c r="N261" s="52">
        <f t="shared" si="13"/>
        <v>0</v>
      </c>
      <c r="O261" s="48">
        <v>100700</v>
      </c>
      <c r="P261" s="87">
        <v>98.687399190849803</v>
      </c>
      <c r="Q261" s="87">
        <v>98.687399189999994</v>
      </c>
      <c r="R261" s="9">
        <f t="shared" si="14"/>
        <v>14210.985483359998</v>
      </c>
    </row>
    <row r="262" spans="1:18" x14ac:dyDescent="0.25">
      <c r="A262" s="76">
        <v>933297292</v>
      </c>
      <c r="B262" s="77" t="s">
        <v>42</v>
      </c>
      <c r="C262" s="76">
        <v>2018</v>
      </c>
      <c r="D262" s="76">
        <v>66</v>
      </c>
      <c r="E262" s="77" t="s">
        <v>24</v>
      </c>
      <c r="F262" s="76">
        <v>95</v>
      </c>
      <c r="G262" s="77" t="s">
        <v>23</v>
      </c>
      <c r="H262" s="77" t="s">
        <v>22</v>
      </c>
      <c r="I262" s="76">
        <v>100</v>
      </c>
      <c r="J262" s="76">
        <v>100</v>
      </c>
      <c r="K262" s="76">
        <v>25.1</v>
      </c>
      <c r="L262" s="52">
        <f t="shared" si="12"/>
        <v>25.1</v>
      </c>
      <c r="M262" s="78"/>
      <c r="N262" s="52">
        <f t="shared" si="13"/>
        <v>0</v>
      </c>
      <c r="O262" s="48">
        <v>119200</v>
      </c>
      <c r="P262" s="87">
        <v>98.687399190849803</v>
      </c>
      <c r="Q262" s="87">
        <v>98.687399189999994</v>
      </c>
      <c r="R262" s="9">
        <f t="shared" si="14"/>
        <v>2477.0537196690002</v>
      </c>
    </row>
    <row r="263" spans="1:18" x14ac:dyDescent="0.25">
      <c r="A263" s="76">
        <v>980038408</v>
      </c>
      <c r="B263" s="77" t="s">
        <v>43</v>
      </c>
      <c r="C263" s="76">
        <v>2018</v>
      </c>
      <c r="D263" s="76">
        <v>132</v>
      </c>
      <c r="E263" s="77" t="s">
        <v>20</v>
      </c>
      <c r="F263" s="76">
        <v>243</v>
      </c>
      <c r="G263" s="77" t="s">
        <v>21</v>
      </c>
      <c r="H263" s="77" t="s">
        <v>22</v>
      </c>
      <c r="I263" s="76">
        <v>100</v>
      </c>
      <c r="J263" s="76">
        <v>100</v>
      </c>
      <c r="K263" s="76">
        <v>11.46</v>
      </c>
      <c r="L263" s="52">
        <f t="shared" si="12"/>
        <v>11.46</v>
      </c>
      <c r="M263" s="76">
        <v>11.46</v>
      </c>
      <c r="N263" s="52">
        <f t="shared" si="13"/>
        <v>11.46</v>
      </c>
      <c r="O263" s="48">
        <v>117700</v>
      </c>
      <c r="P263" s="87">
        <v>258.675770678118</v>
      </c>
      <c r="Q263" s="87">
        <v>236.10819359999999</v>
      </c>
      <c r="R263" s="9">
        <f t="shared" si="14"/>
        <v>2964.4243319712323</v>
      </c>
    </row>
    <row r="264" spans="1:18" x14ac:dyDescent="0.25">
      <c r="A264" s="76">
        <v>980038408</v>
      </c>
      <c r="B264" s="77" t="s">
        <v>43</v>
      </c>
      <c r="C264" s="76">
        <v>2018</v>
      </c>
      <c r="D264" s="76">
        <v>132</v>
      </c>
      <c r="E264" s="77" t="s">
        <v>20</v>
      </c>
      <c r="F264" s="76">
        <v>329</v>
      </c>
      <c r="G264" s="77" t="s">
        <v>23</v>
      </c>
      <c r="H264" s="77" t="s">
        <v>22</v>
      </c>
      <c r="I264" s="76">
        <v>100</v>
      </c>
      <c r="J264" s="76">
        <v>100</v>
      </c>
      <c r="K264" s="76">
        <v>2.262</v>
      </c>
      <c r="L264" s="52">
        <f t="shared" si="12"/>
        <v>2.262</v>
      </c>
      <c r="M264" s="76">
        <v>2.262</v>
      </c>
      <c r="N264" s="52">
        <f t="shared" si="13"/>
        <v>2.262</v>
      </c>
      <c r="O264" s="48">
        <v>117600</v>
      </c>
      <c r="P264" s="87">
        <v>209.70863357882101</v>
      </c>
      <c r="Q264" s="87">
        <v>186.4640292</v>
      </c>
      <c r="R264" s="9">
        <f t="shared" si="14"/>
        <v>474.36092915529315</v>
      </c>
    </row>
    <row r="265" spans="1:18" x14ac:dyDescent="0.25">
      <c r="A265" s="76">
        <v>980038408</v>
      </c>
      <c r="B265" s="77" t="s">
        <v>43</v>
      </c>
      <c r="C265" s="76">
        <v>2018</v>
      </c>
      <c r="D265" s="76">
        <v>132</v>
      </c>
      <c r="E265" s="77" t="s">
        <v>20</v>
      </c>
      <c r="F265" s="76">
        <v>243</v>
      </c>
      <c r="G265" s="77" t="s">
        <v>23</v>
      </c>
      <c r="H265" s="77" t="s">
        <v>22</v>
      </c>
      <c r="I265" s="76">
        <v>100</v>
      </c>
      <c r="J265" s="76">
        <v>100</v>
      </c>
      <c r="K265" s="76">
        <v>63.012999999999998</v>
      </c>
      <c r="L265" s="52">
        <f t="shared" si="12"/>
        <v>63.012999999999998</v>
      </c>
      <c r="M265" s="76">
        <v>63.012999999999998</v>
      </c>
      <c r="N265" s="52">
        <f t="shared" si="13"/>
        <v>63.012999999999998</v>
      </c>
      <c r="O265" s="48">
        <v>117500</v>
      </c>
      <c r="P265" s="87">
        <v>204.51809085322401</v>
      </c>
      <c r="Q265" s="87">
        <v>181.95051380000001</v>
      </c>
      <c r="R265" s="9">
        <f t="shared" si="14"/>
        <v>12887.298458934205</v>
      </c>
    </row>
    <row r="266" spans="1:18" x14ac:dyDescent="0.25">
      <c r="A266" s="76">
        <v>980038408</v>
      </c>
      <c r="B266" s="77" t="s">
        <v>43</v>
      </c>
      <c r="C266" s="76">
        <v>2018</v>
      </c>
      <c r="D266" s="76">
        <v>132</v>
      </c>
      <c r="E266" s="77" t="s">
        <v>20</v>
      </c>
      <c r="F266" s="76">
        <v>150</v>
      </c>
      <c r="G266" s="77" t="s">
        <v>23</v>
      </c>
      <c r="H266" s="77" t="s">
        <v>22</v>
      </c>
      <c r="I266" s="76">
        <v>100</v>
      </c>
      <c r="J266" s="76">
        <v>100</v>
      </c>
      <c r="K266" s="76">
        <v>100.73</v>
      </c>
      <c r="L266" s="52">
        <f t="shared" si="12"/>
        <v>100.73</v>
      </c>
      <c r="M266" s="76">
        <v>100.73</v>
      </c>
      <c r="N266" s="52">
        <f t="shared" si="13"/>
        <v>100.73</v>
      </c>
      <c r="O266" s="48">
        <v>117400</v>
      </c>
      <c r="P266" s="87">
        <v>199.47872898371301</v>
      </c>
      <c r="Q266" s="87">
        <v>177.56845999999999</v>
      </c>
      <c r="R266" s="9">
        <f t="shared" si="14"/>
        <v>20093.492370529413</v>
      </c>
    </row>
    <row r="267" spans="1:18" x14ac:dyDescent="0.25">
      <c r="A267" s="76">
        <v>980038408</v>
      </c>
      <c r="B267" s="77" t="s">
        <v>43</v>
      </c>
      <c r="C267" s="76">
        <v>2018</v>
      </c>
      <c r="D267" s="76">
        <v>132</v>
      </c>
      <c r="E267" s="77" t="s">
        <v>20</v>
      </c>
      <c r="F267" s="76">
        <v>120</v>
      </c>
      <c r="G267" s="77" t="s">
        <v>23</v>
      </c>
      <c r="H267" s="77" t="s">
        <v>22</v>
      </c>
      <c r="I267" s="76">
        <v>100</v>
      </c>
      <c r="J267" s="76">
        <v>100</v>
      </c>
      <c r="K267" s="76">
        <v>1.77</v>
      </c>
      <c r="L267" s="52">
        <f t="shared" si="12"/>
        <v>1.77</v>
      </c>
      <c r="M267" s="76">
        <v>1.77</v>
      </c>
      <c r="N267" s="52">
        <f t="shared" si="13"/>
        <v>1.77</v>
      </c>
      <c r="O267" s="48">
        <v>116900</v>
      </c>
      <c r="P267" s="87">
        <v>194.43936711420099</v>
      </c>
      <c r="Q267" s="87">
        <v>173.18640619999999</v>
      </c>
      <c r="R267" s="9">
        <f t="shared" si="14"/>
        <v>344.15767979213575</v>
      </c>
    </row>
    <row r="268" spans="1:18" x14ac:dyDescent="0.25">
      <c r="A268" s="76">
        <v>980038408</v>
      </c>
      <c r="B268" s="77" t="s">
        <v>43</v>
      </c>
      <c r="C268" s="76">
        <v>2018</v>
      </c>
      <c r="D268" s="76">
        <v>132</v>
      </c>
      <c r="E268" s="77" t="s">
        <v>24</v>
      </c>
      <c r="F268" s="76">
        <v>150</v>
      </c>
      <c r="G268" s="77" t="s">
        <v>23</v>
      </c>
      <c r="H268" s="77" t="s">
        <v>22</v>
      </c>
      <c r="I268" s="76">
        <v>100</v>
      </c>
      <c r="J268" s="76">
        <v>100</v>
      </c>
      <c r="K268" s="76">
        <v>41.802999999999997</v>
      </c>
      <c r="L268" s="52">
        <f t="shared" si="12"/>
        <v>41.802999999999997</v>
      </c>
      <c r="M268" s="76">
        <v>41.802999999999997</v>
      </c>
      <c r="N268" s="52">
        <f t="shared" si="13"/>
        <v>41.802999999999997</v>
      </c>
      <c r="O268" s="48">
        <v>110000</v>
      </c>
      <c r="P268" s="87">
        <v>133.43078154217099</v>
      </c>
      <c r="Q268" s="87">
        <v>120.3311144</v>
      </c>
      <c r="R268" s="9">
        <f t="shared" si="14"/>
        <v>5577.8069608073738</v>
      </c>
    </row>
    <row r="269" spans="1:18" x14ac:dyDescent="0.25">
      <c r="A269" s="76">
        <v>980038408</v>
      </c>
      <c r="B269" s="77" t="s">
        <v>43</v>
      </c>
      <c r="C269" s="76">
        <v>2018</v>
      </c>
      <c r="D269" s="76">
        <v>66</v>
      </c>
      <c r="E269" s="77" t="s">
        <v>20</v>
      </c>
      <c r="F269" s="76">
        <v>243</v>
      </c>
      <c r="G269" s="77" t="s">
        <v>21</v>
      </c>
      <c r="H269" s="77" t="s">
        <v>25</v>
      </c>
      <c r="I269" s="76">
        <v>100</v>
      </c>
      <c r="J269" s="76">
        <v>100</v>
      </c>
      <c r="K269" s="76">
        <v>0.626</v>
      </c>
      <c r="L269" s="52">
        <f t="shared" si="12"/>
        <v>0.626</v>
      </c>
      <c r="M269" s="76">
        <v>0.626</v>
      </c>
      <c r="N269" s="52">
        <f t="shared" si="13"/>
        <v>0.626</v>
      </c>
      <c r="O269" s="48">
        <v>108800</v>
      </c>
      <c r="P269" s="87">
        <v>262.83029314016301</v>
      </c>
      <c r="Q269" s="87">
        <v>243.5527687</v>
      </c>
      <c r="R269" s="9">
        <f t="shared" si="14"/>
        <v>164.53176350574205</v>
      </c>
    </row>
    <row r="270" spans="1:18" x14ac:dyDescent="0.25">
      <c r="A270" s="76">
        <v>980038408</v>
      </c>
      <c r="B270" s="77" t="s">
        <v>43</v>
      </c>
      <c r="C270" s="76">
        <v>2018</v>
      </c>
      <c r="D270" s="76">
        <v>66</v>
      </c>
      <c r="E270" s="77" t="s">
        <v>20</v>
      </c>
      <c r="F270" s="76">
        <v>243</v>
      </c>
      <c r="G270" s="77" t="s">
        <v>21</v>
      </c>
      <c r="H270" s="77" t="s">
        <v>22</v>
      </c>
      <c r="I270" s="76">
        <v>100</v>
      </c>
      <c r="J270" s="76">
        <v>100</v>
      </c>
      <c r="K270" s="76">
        <v>13.121</v>
      </c>
      <c r="L270" s="52">
        <f t="shared" si="12"/>
        <v>13.121</v>
      </c>
      <c r="M270" s="76">
        <v>12.021000000000001</v>
      </c>
      <c r="N270" s="52">
        <f t="shared" si="13"/>
        <v>12.021000000000001</v>
      </c>
      <c r="O270" s="48">
        <v>108600</v>
      </c>
      <c r="P270" s="87">
        <v>224.27524428346899</v>
      </c>
      <c r="Q270" s="87">
        <v>204.99771989999999</v>
      </c>
      <c r="R270" s="9">
        <f t="shared" si="14"/>
        <v>2921.5102034215806</v>
      </c>
    </row>
    <row r="271" spans="1:18" x14ac:dyDescent="0.25">
      <c r="A271" s="76">
        <v>980038408</v>
      </c>
      <c r="B271" s="77" t="s">
        <v>43</v>
      </c>
      <c r="C271" s="76">
        <v>2018</v>
      </c>
      <c r="D271" s="76">
        <v>66</v>
      </c>
      <c r="E271" s="77" t="s">
        <v>20</v>
      </c>
      <c r="F271" s="76">
        <v>120</v>
      </c>
      <c r="G271" s="77" t="s">
        <v>21</v>
      </c>
      <c r="H271" s="77" t="s">
        <v>22</v>
      </c>
      <c r="I271" s="76">
        <v>100</v>
      </c>
      <c r="J271" s="76">
        <v>100</v>
      </c>
      <c r="K271" s="76">
        <v>17.940000000000001</v>
      </c>
      <c r="L271" s="52">
        <f t="shared" si="12"/>
        <v>17.940000000000001</v>
      </c>
      <c r="M271" s="76">
        <v>17.940000000000001</v>
      </c>
      <c r="N271" s="52">
        <f t="shared" si="13"/>
        <v>17.940000000000001</v>
      </c>
      <c r="O271" s="48">
        <v>108500</v>
      </c>
      <c r="P271" s="87">
        <v>213.20915664385799</v>
      </c>
      <c r="Q271" s="87">
        <v>195.038241</v>
      </c>
      <c r="R271" s="9">
        <f t="shared" si="14"/>
        <v>3824.9722701908127</v>
      </c>
    </row>
    <row r="272" spans="1:18" x14ac:dyDescent="0.25">
      <c r="A272" s="76">
        <v>980038408</v>
      </c>
      <c r="B272" s="77" t="s">
        <v>43</v>
      </c>
      <c r="C272" s="76">
        <v>2018</v>
      </c>
      <c r="D272" s="76">
        <v>66</v>
      </c>
      <c r="E272" s="77" t="s">
        <v>20</v>
      </c>
      <c r="F272" s="76">
        <v>95</v>
      </c>
      <c r="G272" s="77" t="s">
        <v>21</v>
      </c>
      <c r="H272" s="77" t="s">
        <v>22</v>
      </c>
      <c r="I272" s="76">
        <v>100</v>
      </c>
      <c r="J272" s="76">
        <v>100</v>
      </c>
      <c r="K272" s="76">
        <v>1.31</v>
      </c>
      <c r="L272" s="52">
        <f t="shared" si="12"/>
        <v>1.31</v>
      </c>
      <c r="M272" s="76">
        <v>1.31</v>
      </c>
      <c r="N272" s="52">
        <f t="shared" si="13"/>
        <v>1.31</v>
      </c>
      <c r="O272" s="48">
        <v>108000</v>
      </c>
      <c r="P272" s="87">
        <v>207.916656935784</v>
      </c>
      <c r="Q272" s="87">
        <v>190.27499119999999</v>
      </c>
      <c r="R272" s="9">
        <f t="shared" si="14"/>
        <v>272.37082058587708</v>
      </c>
    </row>
    <row r="273" spans="1:18" x14ac:dyDescent="0.25">
      <c r="A273" s="76">
        <v>980038408</v>
      </c>
      <c r="B273" s="77" t="s">
        <v>43</v>
      </c>
      <c r="C273" s="76">
        <v>2018</v>
      </c>
      <c r="D273" s="76">
        <v>66</v>
      </c>
      <c r="E273" s="77" t="s">
        <v>24</v>
      </c>
      <c r="F273" s="76">
        <v>120</v>
      </c>
      <c r="G273" s="77" t="s">
        <v>21</v>
      </c>
      <c r="H273" s="77" t="s">
        <v>22</v>
      </c>
      <c r="I273" s="76">
        <v>100</v>
      </c>
      <c r="J273" s="76">
        <v>100</v>
      </c>
      <c r="K273" s="76">
        <v>7.5460000000000003</v>
      </c>
      <c r="L273" s="52">
        <f t="shared" si="12"/>
        <v>7.5460000000000003</v>
      </c>
      <c r="M273" s="76">
        <v>7.5460000000000003</v>
      </c>
      <c r="N273" s="52">
        <f t="shared" si="13"/>
        <v>7.5460000000000003</v>
      </c>
      <c r="O273" s="48">
        <v>107900</v>
      </c>
      <c r="P273" s="87">
        <v>136.804531749863</v>
      </c>
      <c r="Q273" s="87">
        <v>126.4240786</v>
      </c>
      <c r="R273" s="9">
        <f t="shared" si="14"/>
        <v>1032.3269965844663</v>
      </c>
    </row>
    <row r="274" spans="1:18" x14ac:dyDescent="0.25">
      <c r="A274" s="76">
        <v>980038408</v>
      </c>
      <c r="B274" s="77" t="s">
        <v>43</v>
      </c>
      <c r="C274" s="76">
        <v>2018</v>
      </c>
      <c r="D274" s="76">
        <v>66</v>
      </c>
      <c r="E274" s="77" t="s">
        <v>24</v>
      </c>
      <c r="F274" s="76">
        <v>95</v>
      </c>
      <c r="G274" s="77" t="s">
        <v>21</v>
      </c>
      <c r="H274" s="77" t="s">
        <v>22</v>
      </c>
      <c r="I274" s="76">
        <v>100</v>
      </c>
      <c r="J274" s="76">
        <v>100</v>
      </c>
      <c r="K274" s="76">
        <v>27.827999999999999</v>
      </c>
      <c r="L274" s="52">
        <f t="shared" si="12"/>
        <v>27.827999999999999</v>
      </c>
      <c r="M274" s="76">
        <v>27.827999999999999</v>
      </c>
      <c r="N274" s="52">
        <f t="shared" si="13"/>
        <v>27.827999999999999</v>
      </c>
      <c r="O274" s="48">
        <v>107800</v>
      </c>
      <c r="P274" s="87">
        <v>133.78109878627501</v>
      </c>
      <c r="Q274" s="87">
        <v>123.70298889999999</v>
      </c>
      <c r="R274" s="9">
        <f t="shared" si="14"/>
        <v>3722.8604170244607</v>
      </c>
    </row>
    <row r="275" spans="1:18" x14ac:dyDescent="0.25">
      <c r="A275" s="76">
        <v>980038408</v>
      </c>
      <c r="B275" s="77" t="s">
        <v>43</v>
      </c>
      <c r="C275" s="76">
        <v>2018</v>
      </c>
      <c r="D275" s="76">
        <v>66</v>
      </c>
      <c r="E275" s="77" t="s">
        <v>24</v>
      </c>
      <c r="F275" s="76">
        <v>70</v>
      </c>
      <c r="G275" s="77" t="s">
        <v>21</v>
      </c>
      <c r="H275" s="77" t="s">
        <v>22</v>
      </c>
      <c r="I275" s="76">
        <v>100</v>
      </c>
      <c r="J275" s="76">
        <v>100</v>
      </c>
      <c r="K275" s="76">
        <v>10.702</v>
      </c>
      <c r="L275" s="52">
        <f t="shared" si="12"/>
        <v>10.702</v>
      </c>
      <c r="M275" s="76">
        <v>10.702</v>
      </c>
      <c r="N275" s="52">
        <f t="shared" si="13"/>
        <v>10.702</v>
      </c>
      <c r="O275" s="48">
        <v>107600</v>
      </c>
      <c r="P275" s="87">
        <v>130.75766582268599</v>
      </c>
      <c r="Q275" s="87">
        <v>120.9818992</v>
      </c>
      <c r="R275" s="9">
        <f t="shared" si="14"/>
        <v>1399.3685396343856</v>
      </c>
    </row>
    <row r="276" spans="1:18" x14ac:dyDescent="0.25">
      <c r="A276" s="76">
        <v>980038408</v>
      </c>
      <c r="B276" s="77" t="s">
        <v>43</v>
      </c>
      <c r="C276" s="76">
        <v>2018</v>
      </c>
      <c r="D276" s="76">
        <v>66</v>
      </c>
      <c r="E276" s="77" t="s">
        <v>20</v>
      </c>
      <c r="F276" s="76">
        <v>243</v>
      </c>
      <c r="G276" s="77" t="s">
        <v>23</v>
      </c>
      <c r="H276" s="77" t="s">
        <v>25</v>
      </c>
      <c r="I276" s="76">
        <v>100</v>
      </c>
      <c r="J276" s="76">
        <v>100</v>
      </c>
      <c r="K276" s="76">
        <v>4.7</v>
      </c>
      <c r="L276" s="52">
        <f t="shared" si="12"/>
        <v>4.7</v>
      </c>
      <c r="M276" s="76">
        <v>4.7</v>
      </c>
      <c r="N276" s="52">
        <f t="shared" si="13"/>
        <v>4.7</v>
      </c>
      <c r="O276" s="48">
        <v>106400</v>
      </c>
      <c r="P276" s="87">
        <v>216.34940280735299</v>
      </c>
      <c r="Q276" s="87">
        <v>197.0718784</v>
      </c>
      <c r="R276" s="9">
        <f t="shared" si="14"/>
        <v>1016.8421931945591</v>
      </c>
    </row>
    <row r="277" spans="1:18" x14ac:dyDescent="0.25">
      <c r="A277" s="76">
        <v>980038408</v>
      </c>
      <c r="B277" s="77" t="s">
        <v>43</v>
      </c>
      <c r="C277" s="76">
        <v>2018</v>
      </c>
      <c r="D277" s="76">
        <v>66</v>
      </c>
      <c r="E277" s="77" t="s">
        <v>20</v>
      </c>
      <c r="F277" s="76">
        <v>243</v>
      </c>
      <c r="G277" s="77" t="s">
        <v>23</v>
      </c>
      <c r="H277" s="77" t="s">
        <v>22</v>
      </c>
      <c r="I277" s="76">
        <v>100</v>
      </c>
      <c r="J277" s="76">
        <v>100</v>
      </c>
      <c r="K277" s="76">
        <v>7.3330000000000002</v>
      </c>
      <c r="L277" s="52">
        <f t="shared" si="12"/>
        <v>7.3330000000000002</v>
      </c>
      <c r="M277" s="76">
        <v>7.3330000000000002</v>
      </c>
      <c r="N277" s="52">
        <f t="shared" si="13"/>
        <v>7.3330000000000002</v>
      </c>
      <c r="O277" s="48">
        <v>106200</v>
      </c>
      <c r="P277" s="87">
        <v>177.79435395066</v>
      </c>
      <c r="Q277" s="87">
        <v>158.5168295</v>
      </c>
      <c r="R277" s="9">
        <f t="shared" si="14"/>
        <v>1303.7659975201898</v>
      </c>
    </row>
    <row r="278" spans="1:18" x14ac:dyDescent="0.25">
      <c r="A278" s="76">
        <v>980038408</v>
      </c>
      <c r="B278" s="77" t="s">
        <v>43</v>
      </c>
      <c r="C278" s="76">
        <v>2018</v>
      </c>
      <c r="D278" s="76">
        <v>66</v>
      </c>
      <c r="E278" s="77" t="s">
        <v>20</v>
      </c>
      <c r="F278" s="76">
        <v>120</v>
      </c>
      <c r="G278" s="77" t="s">
        <v>23</v>
      </c>
      <c r="H278" s="77" t="s">
        <v>22</v>
      </c>
      <c r="I278" s="76">
        <v>100</v>
      </c>
      <c r="J278" s="76">
        <v>100</v>
      </c>
      <c r="K278" s="76">
        <v>7.78</v>
      </c>
      <c r="L278" s="52">
        <f t="shared" si="12"/>
        <v>7.78</v>
      </c>
      <c r="M278" s="76">
        <v>7.78</v>
      </c>
      <c r="N278" s="52">
        <f t="shared" si="13"/>
        <v>7.78</v>
      </c>
      <c r="O278" s="48">
        <v>105800</v>
      </c>
      <c r="P278" s="87">
        <v>169.31035342695799</v>
      </c>
      <c r="Q278" s="87">
        <v>151.1394378</v>
      </c>
      <c r="R278" s="9">
        <f t="shared" si="14"/>
        <v>1317.2345496617331</v>
      </c>
    </row>
    <row r="279" spans="1:18" x14ac:dyDescent="0.25">
      <c r="A279" s="76">
        <v>980038408</v>
      </c>
      <c r="B279" s="77" t="s">
        <v>43</v>
      </c>
      <c r="C279" s="76">
        <v>2018</v>
      </c>
      <c r="D279" s="76">
        <v>66</v>
      </c>
      <c r="E279" s="77" t="s">
        <v>24</v>
      </c>
      <c r="F279" s="76">
        <v>243</v>
      </c>
      <c r="G279" s="77" t="s">
        <v>23</v>
      </c>
      <c r="H279" s="77" t="s">
        <v>22</v>
      </c>
      <c r="I279" s="76">
        <v>100</v>
      </c>
      <c r="J279" s="76">
        <v>100</v>
      </c>
      <c r="K279" s="76">
        <v>77.748000000000005</v>
      </c>
      <c r="L279" s="52">
        <f t="shared" si="12"/>
        <v>77.748000000000005</v>
      </c>
      <c r="M279" s="76">
        <v>46.738</v>
      </c>
      <c r="N279" s="52">
        <f t="shared" si="13"/>
        <v>46.738</v>
      </c>
      <c r="O279" s="48">
        <v>105700</v>
      </c>
      <c r="P279" s="87">
        <v>115.930107928963</v>
      </c>
      <c r="Q279" s="87">
        <v>104.9174852</v>
      </c>
      <c r="R279" s="9">
        <f t="shared" si="14"/>
        <v>8671.8326004358732</v>
      </c>
    </row>
    <row r="280" spans="1:18" x14ac:dyDescent="0.25">
      <c r="A280" s="76">
        <v>980038408</v>
      </c>
      <c r="B280" s="77" t="s">
        <v>43</v>
      </c>
      <c r="C280" s="76">
        <v>2018</v>
      </c>
      <c r="D280" s="76">
        <v>66</v>
      </c>
      <c r="E280" s="77" t="s">
        <v>24</v>
      </c>
      <c r="F280" s="76">
        <v>150</v>
      </c>
      <c r="G280" s="77" t="s">
        <v>23</v>
      </c>
      <c r="H280" s="77" t="s">
        <v>22</v>
      </c>
      <c r="I280" s="76">
        <v>100</v>
      </c>
      <c r="J280" s="76">
        <v>100</v>
      </c>
      <c r="K280" s="76">
        <v>6.5949999999999998</v>
      </c>
      <c r="L280" s="52">
        <f t="shared" si="12"/>
        <v>6.5949999999999998</v>
      </c>
      <c r="M280" s="76">
        <v>0</v>
      </c>
      <c r="N280" s="52">
        <f t="shared" si="13"/>
        <v>0</v>
      </c>
      <c r="O280" s="48">
        <v>105600</v>
      </c>
      <c r="P280" s="87">
        <v>113.470978571808</v>
      </c>
      <c r="Q280" s="87">
        <v>102.7791118</v>
      </c>
      <c r="R280" s="9">
        <f t="shared" si="14"/>
        <v>677.82824232099995</v>
      </c>
    </row>
    <row r="281" spans="1:18" x14ac:dyDescent="0.25">
      <c r="A281" s="76">
        <v>980038408</v>
      </c>
      <c r="B281" s="77" t="s">
        <v>43</v>
      </c>
      <c r="C281" s="76">
        <v>2018</v>
      </c>
      <c r="D281" s="76">
        <v>66</v>
      </c>
      <c r="E281" s="77" t="s">
        <v>24</v>
      </c>
      <c r="F281" s="76">
        <v>120</v>
      </c>
      <c r="G281" s="77" t="s">
        <v>23</v>
      </c>
      <c r="H281" s="77" t="s">
        <v>22</v>
      </c>
      <c r="I281" s="76">
        <v>100</v>
      </c>
      <c r="J281" s="76">
        <v>100</v>
      </c>
      <c r="K281" s="76">
        <v>21.701000000000001</v>
      </c>
      <c r="L281" s="52">
        <f t="shared" si="12"/>
        <v>21.701000000000001</v>
      </c>
      <c r="M281" s="76">
        <v>13.811</v>
      </c>
      <c r="N281" s="52">
        <f t="shared" si="13"/>
        <v>13.811</v>
      </c>
      <c r="O281" s="48">
        <v>105500</v>
      </c>
      <c r="P281" s="87">
        <v>111.083474341562</v>
      </c>
      <c r="Q281" s="87">
        <v>100.70302119999999</v>
      </c>
      <c r="R281" s="9">
        <f t="shared" si="14"/>
        <v>2328.7207013993129</v>
      </c>
    </row>
    <row r="282" spans="1:18" x14ac:dyDescent="0.25">
      <c r="A282" s="76">
        <v>980038408</v>
      </c>
      <c r="B282" s="77" t="s">
        <v>43</v>
      </c>
      <c r="C282" s="76">
        <v>2018</v>
      </c>
      <c r="D282" s="76">
        <v>66</v>
      </c>
      <c r="E282" s="77" t="s">
        <v>24</v>
      </c>
      <c r="F282" s="76">
        <v>95</v>
      </c>
      <c r="G282" s="77" t="s">
        <v>23</v>
      </c>
      <c r="H282" s="77" t="s">
        <v>22</v>
      </c>
      <c r="I282" s="76">
        <v>100</v>
      </c>
      <c r="J282" s="76">
        <v>100</v>
      </c>
      <c r="K282" s="76">
        <v>7.6</v>
      </c>
      <c r="L282" s="52">
        <f t="shared" si="12"/>
        <v>7.6</v>
      </c>
      <c r="M282" s="76">
        <v>2.96</v>
      </c>
      <c r="N282" s="52">
        <f t="shared" si="13"/>
        <v>2.96</v>
      </c>
      <c r="O282" s="48">
        <v>105400</v>
      </c>
      <c r="P282" s="87">
        <v>108.76550906947701</v>
      </c>
      <c r="Q282" s="87">
        <v>98.687399189999994</v>
      </c>
      <c r="R282" s="9">
        <f t="shared" si="14"/>
        <v>779.85543908725185</v>
      </c>
    </row>
    <row r="283" spans="1:18" x14ac:dyDescent="0.25">
      <c r="A283" s="76">
        <v>980038408</v>
      </c>
      <c r="B283" s="77" t="s">
        <v>43</v>
      </c>
      <c r="C283" s="76">
        <v>2018</v>
      </c>
      <c r="D283" s="76">
        <v>66</v>
      </c>
      <c r="E283" s="77" t="s">
        <v>24</v>
      </c>
      <c r="F283" s="76">
        <v>70</v>
      </c>
      <c r="G283" s="77" t="s">
        <v>23</v>
      </c>
      <c r="H283" s="77" t="s">
        <v>22</v>
      </c>
      <c r="I283" s="76">
        <v>100</v>
      </c>
      <c r="J283" s="76">
        <v>100</v>
      </c>
      <c r="K283" s="76">
        <v>64.706999999999994</v>
      </c>
      <c r="L283" s="52">
        <f t="shared" si="12"/>
        <v>64.706999999999994</v>
      </c>
      <c r="M283" s="76">
        <v>45.856999999999999</v>
      </c>
      <c r="N283" s="52">
        <f t="shared" si="13"/>
        <v>45.856999999999999</v>
      </c>
      <c r="O283" s="48">
        <v>100700</v>
      </c>
      <c r="P283" s="87">
        <v>106.447543797393</v>
      </c>
      <c r="Q283" s="87">
        <v>96.671777219999996</v>
      </c>
      <c r="R283" s="9">
        <f t="shared" si="14"/>
        <v>6703.6280165140497</v>
      </c>
    </row>
    <row r="284" spans="1:18" x14ac:dyDescent="0.25">
      <c r="A284" s="76">
        <v>914078865</v>
      </c>
      <c r="B284" s="77" t="s">
        <v>44</v>
      </c>
      <c r="C284" s="76">
        <v>2018</v>
      </c>
      <c r="D284" s="76">
        <v>66</v>
      </c>
      <c r="E284" s="77" t="s">
        <v>24</v>
      </c>
      <c r="F284" s="76">
        <v>95</v>
      </c>
      <c r="G284" s="77" t="s">
        <v>23</v>
      </c>
      <c r="H284" s="77" t="s">
        <v>22</v>
      </c>
      <c r="I284" s="76">
        <v>100</v>
      </c>
      <c r="J284" s="76">
        <v>100</v>
      </c>
      <c r="K284" s="76">
        <v>12.207000000000001</v>
      </c>
      <c r="L284" s="52">
        <f t="shared" si="12"/>
        <v>12.207000000000001</v>
      </c>
      <c r="M284" s="78"/>
      <c r="N284" s="52">
        <f t="shared" si="13"/>
        <v>0</v>
      </c>
      <c r="O284" s="48">
        <v>100600</v>
      </c>
      <c r="P284" s="87">
        <v>98.687399190849803</v>
      </c>
      <c r="Q284" s="87">
        <v>98.687399189999994</v>
      </c>
      <c r="R284" s="9">
        <f t="shared" si="14"/>
        <v>1204.6770819123301</v>
      </c>
    </row>
    <row r="285" spans="1:18" x14ac:dyDescent="0.25">
      <c r="A285" s="76">
        <v>914078865</v>
      </c>
      <c r="B285" s="77" t="s">
        <v>44</v>
      </c>
      <c r="C285" s="76">
        <v>2018</v>
      </c>
      <c r="D285" s="76">
        <v>66</v>
      </c>
      <c r="E285" s="77" t="s">
        <v>24</v>
      </c>
      <c r="F285" s="76">
        <v>70</v>
      </c>
      <c r="G285" s="77" t="s">
        <v>23</v>
      </c>
      <c r="H285" s="77" t="s">
        <v>22</v>
      </c>
      <c r="I285" s="76">
        <v>100</v>
      </c>
      <c r="J285" s="76">
        <v>100</v>
      </c>
      <c r="K285" s="76">
        <v>10.79</v>
      </c>
      <c r="L285" s="52">
        <f t="shared" si="12"/>
        <v>10.79</v>
      </c>
      <c r="M285" s="78"/>
      <c r="N285" s="52">
        <f t="shared" si="13"/>
        <v>0</v>
      </c>
      <c r="O285" s="48">
        <v>111000</v>
      </c>
      <c r="P285" s="87">
        <v>96.671777215124294</v>
      </c>
      <c r="Q285" s="87">
        <v>96.671777219999996</v>
      </c>
      <c r="R285" s="9">
        <f t="shared" si="14"/>
        <v>1043.0884762037999</v>
      </c>
    </row>
    <row r="286" spans="1:18" x14ac:dyDescent="0.25">
      <c r="A286" s="76">
        <v>980283976</v>
      </c>
      <c r="B286" s="77" t="s">
        <v>45</v>
      </c>
      <c r="C286" s="76">
        <v>2018</v>
      </c>
      <c r="D286" s="76">
        <v>132</v>
      </c>
      <c r="E286" s="77" t="s">
        <v>20</v>
      </c>
      <c r="F286" s="76">
        <v>120</v>
      </c>
      <c r="G286" s="77" t="s">
        <v>23</v>
      </c>
      <c r="H286" s="77" t="s">
        <v>22</v>
      </c>
      <c r="I286" s="76">
        <v>100</v>
      </c>
      <c r="J286" s="76">
        <v>100</v>
      </c>
      <c r="K286" s="76">
        <v>0.01</v>
      </c>
      <c r="L286" s="52">
        <f t="shared" si="12"/>
        <v>0.01</v>
      </c>
      <c r="M286" s="78"/>
      <c r="N286" s="52">
        <f t="shared" si="13"/>
        <v>0</v>
      </c>
      <c r="O286" s="48">
        <v>107900</v>
      </c>
      <c r="P286" s="87">
        <v>173.18640618626199</v>
      </c>
      <c r="Q286" s="87">
        <v>173.18640619999999</v>
      </c>
      <c r="R286" s="9">
        <f t="shared" si="14"/>
        <v>1.7318640619999999</v>
      </c>
    </row>
    <row r="287" spans="1:18" x14ac:dyDescent="0.25">
      <c r="A287" s="76">
        <v>980283976</v>
      </c>
      <c r="B287" s="77" t="s">
        <v>45</v>
      </c>
      <c r="C287" s="76">
        <v>2018</v>
      </c>
      <c r="D287" s="76">
        <v>66</v>
      </c>
      <c r="E287" s="77" t="s">
        <v>24</v>
      </c>
      <c r="F287" s="76">
        <v>95</v>
      </c>
      <c r="G287" s="77" t="s">
        <v>21</v>
      </c>
      <c r="H287" s="77" t="s">
        <v>22</v>
      </c>
      <c r="I287" s="76">
        <v>100</v>
      </c>
      <c r="J287" s="76">
        <v>100</v>
      </c>
      <c r="K287" s="76">
        <v>17.5</v>
      </c>
      <c r="L287" s="52">
        <f t="shared" si="12"/>
        <v>17.5</v>
      </c>
      <c r="M287" s="76">
        <v>17.5</v>
      </c>
      <c r="N287" s="52">
        <f t="shared" si="13"/>
        <v>17.5</v>
      </c>
      <c r="O287" s="48">
        <v>105400</v>
      </c>
      <c r="P287" s="87">
        <v>133.78109878627501</v>
      </c>
      <c r="Q287" s="87">
        <v>123.70298889999999</v>
      </c>
      <c r="R287" s="9">
        <f t="shared" si="14"/>
        <v>2341.1692287598125</v>
      </c>
    </row>
    <row r="288" spans="1:18" x14ac:dyDescent="0.25">
      <c r="A288" s="76">
        <v>980283976</v>
      </c>
      <c r="B288" s="77" t="s">
        <v>45</v>
      </c>
      <c r="C288" s="76">
        <v>2018</v>
      </c>
      <c r="D288" s="76">
        <v>66</v>
      </c>
      <c r="E288" s="77" t="s">
        <v>24</v>
      </c>
      <c r="F288" s="76">
        <v>70</v>
      </c>
      <c r="G288" s="77" t="s">
        <v>23</v>
      </c>
      <c r="H288" s="77" t="s">
        <v>22</v>
      </c>
      <c r="I288" s="76">
        <v>100</v>
      </c>
      <c r="J288" s="76">
        <v>100</v>
      </c>
      <c r="K288" s="76">
        <v>10.7</v>
      </c>
      <c r="L288" s="52">
        <f t="shared" si="12"/>
        <v>10.7</v>
      </c>
      <c r="M288" s="76">
        <v>10.7</v>
      </c>
      <c r="N288" s="52">
        <f t="shared" si="13"/>
        <v>10.7</v>
      </c>
      <c r="O288" s="48">
        <v>100600</v>
      </c>
      <c r="P288" s="87">
        <v>106.447543797393</v>
      </c>
      <c r="Q288" s="87">
        <v>96.671777219999996</v>
      </c>
      <c r="R288" s="9">
        <f t="shared" si="14"/>
        <v>1138.988718632105</v>
      </c>
    </row>
    <row r="289" spans="1:18" x14ac:dyDescent="0.25">
      <c r="A289" s="76">
        <v>980283976</v>
      </c>
      <c r="B289" s="77" t="s">
        <v>45</v>
      </c>
      <c r="C289" s="76">
        <v>2018</v>
      </c>
      <c r="D289" s="76">
        <v>66</v>
      </c>
      <c r="E289" s="77" t="s">
        <v>24</v>
      </c>
      <c r="F289" s="76">
        <v>70</v>
      </c>
      <c r="G289" s="77" t="s">
        <v>23</v>
      </c>
      <c r="H289" s="77" t="s">
        <v>22</v>
      </c>
      <c r="I289" s="76">
        <v>100</v>
      </c>
      <c r="J289" s="76">
        <v>100</v>
      </c>
      <c r="K289" s="76">
        <v>20.100000000000001</v>
      </c>
      <c r="L289" s="52">
        <f t="shared" si="12"/>
        <v>20.100000000000001</v>
      </c>
      <c r="M289" s="78"/>
      <c r="N289" s="52">
        <f t="shared" si="13"/>
        <v>0</v>
      </c>
      <c r="O289" s="48">
        <v>110400</v>
      </c>
      <c r="P289" s="87">
        <v>96.671777215124294</v>
      </c>
      <c r="Q289" s="87">
        <v>96.671777219999996</v>
      </c>
      <c r="R289" s="9">
        <f t="shared" si="14"/>
        <v>1943.1027221220002</v>
      </c>
    </row>
    <row r="290" spans="1:18" x14ac:dyDescent="0.25">
      <c r="A290" s="76">
        <v>914780152</v>
      </c>
      <c r="B290" s="77" t="s">
        <v>46</v>
      </c>
      <c r="C290" s="76">
        <v>2018</v>
      </c>
      <c r="D290" s="76">
        <v>132</v>
      </c>
      <c r="E290" s="77" t="s">
        <v>24</v>
      </c>
      <c r="F290" s="76">
        <v>120</v>
      </c>
      <c r="G290" s="77" t="s">
        <v>23</v>
      </c>
      <c r="H290" s="77" t="s">
        <v>22</v>
      </c>
      <c r="I290" s="76">
        <v>100</v>
      </c>
      <c r="J290" s="76">
        <v>100</v>
      </c>
      <c r="K290" s="76">
        <v>28.5</v>
      </c>
      <c r="L290" s="52">
        <f t="shared" si="12"/>
        <v>28.5</v>
      </c>
      <c r="M290" s="78"/>
      <c r="N290" s="52">
        <f t="shared" si="13"/>
        <v>0</v>
      </c>
      <c r="O290" s="48">
        <v>119200</v>
      </c>
      <c r="P290" s="87">
        <v>117.711180952962</v>
      </c>
      <c r="Q290" s="87">
        <v>117.711181</v>
      </c>
      <c r="R290" s="9">
        <f t="shared" si="14"/>
        <v>3354.7686584999997</v>
      </c>
    </row>
    <row r="291" spans="1:18" x14ac:dyDescent="0.25">
      <c r="A291" s="76">
        <v>912631532</v>
      </c>
      <c r="B291" s="77" t="s">
        <v>47</v>
      </c>
      <c r="C291" s="76">
        <v>2018</v>
      </c>
      <c r="D291" s="76">
        <v>132</v>
      </c>
      <c r="E291" s="77" t="s">
        <v>20</v>
      </c>
      <c r="F291" s="76">
        <v>243</v>
      </c>
      <c r="G291" s="77" t="s">
        <v>21</v>
      </c>
      <c r="H291" s="77" t="s">
        <v>22</v>
      </c>
      <c r="I291" s="76">
        <v>100</v>
      </c>
      <c r="J291" s="76">
        <v>100</v>
      </c>
      <c r="K291" s="76">
        <v>1.6919999999999999</v>
      </c>
      <c r="L291" s="52">
        <f t="shared" si="12"/>
        <v>1.6919999999999999</v>
      </c>
      <c r="M291" s="76">
        <v>1.68</v>
      </c>
      <c r="N291" s="52">
        <f t="shared" si="13"/>
        <v>1.68</v>
      </c>
      <c r="O291" s="48">
        <v>119100</v>
      </c>
      <c r="P291" s="87">
        <v>258.675770678118</v>
      </c>
      <c r="Q291" s="87">
        <v>236.10819359999999</v>
      </c>
      <c r="R291" s="9">
        <f t="shared" si="14"/>
        <v>437.40859306243823</v>
      </c>
    </row>
    <row r="292" spans="1:18" x14ac:dyDescent="0.25">
      <c r="A292" s="76">
        <v>912631532</v>
      </c>
      <c r="B292" s="77" t="s">
        <v>47</v>
      </c>
      <c r="C292" s="76">
        <v>2018</v>
      </c>
      <c r="D292" s="76">
        <v>132</v>
      </c>
      <c r="E292" s="77" t="s">
        <v>20</v>
      </c>
      <c r="F292" s="76">
        <v>150</v>
      </c>
      <c r="G292" s="77" t="s">
        <v>21</v>
      </c>
      <c r="H292" s="77" t="s">
        <v>22</v>
      </c>
      <c r="I292" s="76">
        <v>100</v>
      </c>
      <c r="J292" s="76">
        <v>100</v>
      </c>
      <c r="K292" s="76">
        <v>44.536000000000001</v>
      </c>
      <c r="L292" s="52">
        <f t="shared" si="12"/>
        <v>44.536000000000001</v>
      </c>
      <c r="M292" s="76">
        <v>37.81</v>
      </c>
      <c r="N292" s="52">
        <f t="shared" si="13"/>
        <v>37.81</v>
      </c>
      <c r="O292" s="48">
        <v>118900</v>
      </c>
      <c r="P292" s="87">
        <v>252.10268997875599</v>
      </c>
      <c r="Q292" s="87">
        <v>230.192421</v>
      </c>
      <c r="R292" s="9">
        <f t="shared" si="14"/>
        <v>11080.276931742765</v>
      </c>
    </row>
    <row r="293" spans="1:18" x14ac:dyDescent="0.25">
      <c r="A293" s="76">
        <v>912631532</v>
      </c>
      <c r="B293" s="77" t="s">
        <v>47</v>
      </c>
      <c r="C293" s="76">
        <v>2018</v>
      </c>
      <c r="D293" s="76">
        <v>132</v>
      </c>
      <c r="E293" s="77" t="s">
        <v>20</v>
      </c>
      <c r="F293" s="76">
        <v>95</v>
      </c>
      <c r="G293" s="77" t="s">
        <v>21</v>
      </c>
      <c r="H293" s="77" t="s">
        <v>22</v>
      </c>
      <c r="I293" s="76">
        <v>100</v>
      </c>
      <c r="J293" s="76">
        <v>100</v>
      </c>
      <c r="K293" s="76">
        <v>82.236999999999995</v>
      </c>
      <c r="L293" s="52">
        <f t="shared" si="12"/>
        <v>82.236999999999995</v>
      </c>
      <c r="M293" s="76">
        <v>75.319999999999993</v>
      </c>
      <c r="N293" s="52">
        <f t="shared" si="13"/>
        <v>75.319999999999993</v>
      </c>
      <c r="O293" s="48">
        <v>117500</v>
      </c>
      <c r="P293" s="87">
        <v>239.15372100101101</v>
      </c>
      <c r="Q293" s="87">
        <v>218.53834889999999</v>
      </c>
      <c r="R293" s="9">
        <f t="shared" si="14"/>
        <v>19524.688025137446</v>
      </c>
    </row>
    <row r="294" spans="1:18" x14ac:dyDescent="0.25">
      <c r="A294" s="76">
        <v>912631532</v>
      </c>
      <c r="B294" s="77" t="s">
        <v>47</v>
      </c>
      <c r="C294" s="76">
        <v>2018</v>
      </c>
      <c r="D294" s="76">
        <v>132</v>
      </c>
      <c r="E294" s="77" t="s">
        <v>20</v>
      </c>
      <c r="F294" s="76">
        <v>150</v>
      </c>
      <c r="G294" s="77" t="s">
        <v>23</v>
      </c>
      <c r="H294" s="77" t="s">
        <v>22</v>
      </c>
      <c r="I294" s="76">
        <v>100</v>
      </c>
      <c r="J294" s="76">
        <v>100</v>
      </c>
      <c r="K294" s="76">
        <v>4.7519999999999998</v>
      </c>
      <c r="L294" s="52">
        <f t="shared" si="12"/>
        <v>4.7519999999999998</v>
      </c>
      <c r="M294" s="76">
        <v>4.74</v>
      </c>
      <c r="N294" s="52">
        <f t="shared" si="13"/>
        <v>4.74</v>
      </c>
      <c r="O294" s="48">
        <v>116900</v>
      </c>
      <c r="P294" s="87">
        <v>199.47872898371301</v>
      </c>
      <c r="Q294" s="87">
        <v>177.56845999999999</v>
      </c>
      <c r="R294" s="9">
        <f t="shared" si="14"/>
        <v>947.65999690279966</v>
      </c>
    </row>
    <row r="295" spans="1:18" x14ac:dyDescent="0.25">
      <c r="A295" s="76">
        <v>912631532</v>
      </c>
      <c r="B295" s="77" t="s">
        <v>47</v>
      </c>
      <c r="C295" s="76">
        <v>2018</v>
      </c>
      <c r="D295" s="76">
        <v>132</v>
      </c>
      <c r="E295" s="77" t="s">
        <v>24</v>
      </c>
      <c r="F295" s="76">
        <v>150</v>
      </c>
      <c r="G295" s="77" t="s">
        <v>23</v>
      </c>
      <c r="H295" s="77" t="s">
        <v>22</v>
      </c>
      <c r="I295" s="76">
        <v>100</v>
      </c>
      <c r="J295" s="76">
        <v>100</v>
      </c>
      <c r="K295" s="76">
        <v>57.061999999999998</v>
      </c>
      <c r="L295" s="52">
        <f t="shared" si="12"/>
        <v>57.061999999999998</v>
      </c>
      <c r="M295" s="76">
        <v>26</v>
      </c>
      <c r="N295" s="52">
        <f t="shared" si="13"/>
        <v>26</v>
      </c>
      <c r="O295" s="48">
        <v>116800</v>
      </c>
      <c r="P295" s="87">
        <v>133.43078154217099</v>
      </c>
      <c r="Q295" s="87">
        <v>120.3311144</v>
      </c>
      <c r="R295" s="9">
        <f t="shared" si="14"/>
        <v>7206.9253955892455</v>
      </c>
    </row>
    <row r="296" spans="1:18" x14ac:dyDescent="0.25">
      <c r="A296" s="76">
        <v>912631532</v>
      </c>
      <c r="B296" s="77" t="s">
        <v>47</v>
      </c>
      <c r="C296" s="76">
        <v>2018</v>
      </c>
      <c r="D296" s="76">
        <v>132</v>
      </c>
      <c r="E296" s="77" t="s">
        <v>24</v>
      </c>
      <c r="F296" s="76">
        <v>120</v>
      </c>
      <c r="G296" s="77" t="s">
        <v>23</v>
      </c>
      <c r="H296" s="77" t="s">
        <v>22</v>
      </c>
      <c r="I296" s="76">
        <v>100</v>
      </c>
      <c r="J296" s="76">
        <v>100</v>
      </c>
      <c r="K296" s="76">
        <v>19.677</v>
      </c>
      <c r="L296" s="52">
        <f t="shared" si="12"/>
        <v>19.677</v>
      </c>
      <c r="M296" s="76">
        <v>2.1</v>
      </c>
      <c r="N296" s="52">
        <f t="shared" si="13"/>
        <v>2.1</v>
      </c>
      <c r="O296" s="48">
        <v>112500</v>
      </c>
      <c r="P296" s="87">
        <v>130.41785809590601</v>
      </c>
      <c r="Q296" s="87">
        <v>117.711181</v>
      </c>
      <c r="R296" s="9">
        <f t="shared" si="14"/>
        <v>2342.8869304384025</v>
      </c>
    </row>
    <row r="297" spans="1:18" x14ac:dyDescent="0.25">
      <c r="A297" s="76">
        <v>912631532</v>
      </c>
      <c r="B297" s="77" t="s">
        <v>47</v>
      </c>
      <c r="C297" s="76">
        <v>2018</v>
      </c>
      <c r="D297" s="76">
        <v>132</v>
      </c>
      <c r="E297" s="77" t="s">
        <v>20</v>
      </c>
      <c r="F297" s="76">
        <v>95</v>
      </c>
      <c r="G297" s="77" t="s">
        <v>21</v>
      </c>
      <c r="H297" s="77" t="s">
        <v>22</v>
      </c>
      <c r="I297" s="76">
        <v>100</v>
      </c>
      <c r="J297" s="76">
        <v>100</v>
      </c>
      <c r="K297" s="76">
        <v>2.4</v>
      </c>
      <c r="L297" s="52">
        <f t="shared" si="12"/>
        <v>2.4</v>
      </c>
      <c r="M297" s="76">
        <v>0</v>
      </c>
      <c r="N297" s="52">
        <f t="shared" si="13"/>
        <v>0</v>
      </c>
      <c r="O297" s="48">
        <v>110500</v>
      </c>
      <c r="P297" s="87">
        <v>218.53834890090999</v>
      </c>
      <c r="Q297" s="87">
        <v>218.53834889999999</v>
      </c>
      <c r="R297" s="9">
        <f t="shared" si="14"/>
        <v>524.49203735999993</v>
      </c>
    </row>
    <row r="298" spans="1:18" x14ac:dyDescent="0.25">
      <c r="A298" s="76">
        <v>912631532</v>
      </c>
      <c r="B298" s="77" t="s">
        <v>47</v>
      </c>
      <c r="C298" s="76">
        <v>2018</v>
      </c>
      <c r="D298" s="76">
        <v>132</v>
      </c>
      <c r="E298" s="77" t="s">
        <v>24</v>
      </c>
      <c r="F298" s="76">
        <v>150</v>
      </c>
      <c r="G298" s="77" t="s">
        <v>23</v>
      </c>
      <c r="H298" s="77" t="s">
        <v>22</v>
      </c>
      <c r="I298" s="76">
        <v>100</v>
      </c>
      <c r="J298" s="76">
        <v>100</v>
      </c>
      <c r="K298" s="76">
        <v>41.27</v>
      </c>
      <c r="L298" s="52">
        <f t="shared" si="12"/>
        <v>41.27</v>
      </c>
      <c r="M298" s="76">
        <v>9.36</v>
      </c>
      <c r="N298" s="52">
        <f t="shared" si="13"/>
        <v>9.36</v>
      </c>
      <c r="O298" s="48">
        <v>105700</v>
      </c>
      <c r="P298" s="87">
        <v>120.331114384497</v>
      </c>
      <c r="Q298" s="87">
        <v>120.3311144</v>
      </c>
      <c r="R298" s="9">
        <f t="shared" si="14"/>
        <v>4966.0650911428929</v>
      </c>
    </row>
    <row r="299" spans="1:18" x14ac:dyDescent="0.25">
      <c r="A299" s="76">
        <v>912631532</v>
      </c>
      <c r="B299" s="77" t="s">
        <v>47</v>
      </c>
      <c r="C299" s="76">
        <v>2018</v>
      </c>
      <c r="D299" s="76">
        <v>66</v>
      </c>
      <c r="E299" s="77" t="s">
        <v>24</v>
      </c>
      <c r="F299" s="76">
        <v>150</v>
      </c>
      <c r="G299" s="77" t="s">
        <v>23</v>
      </c>
      <c r="H299" s="77" t="s">
        <v>22</v>
      </c>
      <c r="I299" s="76">
        <v>100</v>
      </c>
      <c r="J299" s="76">
        <v>100</v>
      </c>
      <c r="K299" s="76">
        <v>23.091000000000001</v>
      </c>
      <c r="L299" s="52">
        <f t="shared" si="12"/>
        <v>23.091000000000001</v>
      </c>
      <c r="M299" s="76">
        <v>3.74</v>
      </c>
      <c r="N299" s="52">
        <f t="shared" si="13"/>
        <v>3.74</v>
      </c>
      <c r="O299" s="48">
        <v>105600</v>
      </c>
      <c r="P299" s="87">
        <v>113.470978571808</v>
      </c>
      <c r="Q299" s="87">
        <v>102.7791118</v>
      </c>
      <c r="R299" s="9">
        <f t="shared" si="14"/>
        <v>2413.2600523003616</v>
      </c>
    </row>
    <row r="300" spans="1:18" x14ac:dyDescent="0.25">
      <c r="A300" s="76">
        <v>912631532</v>
      </c>
      <c r="B300" s="77" t="s">
        <v>47</v>
      </c>
      <c r="C300" s="76">
        <v>2018</v>
      </c>
      <c r="D300" s="76">
        <v>66</v>
      </c>
      <c r="E300" s="77" t="s">
        <v>24</v>
      </c>
      <c r="F300" s="76">
        <v>120</v>
      </c>
      <c r="G300" s="77" t="s">
        <v>23</v>
      </c>
      <c r="H300" s="77" t="s">
        <v>22</v>
      </c>
      <c r="I300" s="76">
        <v>100</v>
      </c>
      <c r="J300" s="76">
        <v>100</v>
      </c>
      <c r="K300" s="76">
        <v>5.77</v>
      </c>
      <c r="L300" s="52">
        <f t="shared" si="12"/>
        <v>5.77</v>
      </c>
      <c r="M300" s="76">
        <v>1.38</v>
      </c>
      <c r="N300" s="52">
        <f t="shared" si="13"/>
        <v>1.38</v>
      </c>
      <c r="O300" s="48">
        <v>105500</v>
      </c>
      <c r="P300" s="87">
        <v>111.083474341562</v>
      </c>
      <c r="Q300" s="87">
        <v>100.70302119999999</v>
      </c>
      <c r="R300" s="9">
        <f t="shared" si="14"/>
        <v>595.38145765935542</v>
      </c>
    </row>
    <row r="301" spans="1:18" x14ac:dyDescent="0.25">
      <c r="A301" s="76">
        <v>912631532</v>
      </c>
      <c r="B301" s="77" t="s">
        <v>47</v>
      </c>
      <c r="C301" s="76">
        <v>2018</v>
      </c>
      <c r="D301" s="76">
        <v>66</v>
      </c>
      <c r="E301" s="77" t="s">
        <v>24</v>
      </c>
      <c r="F301" s="76">
        <v>95</v>
      </c>
      <c r="G301" s="77" t="s">
        <v>23</v>
      </c>
      <c r="H301" s="77" t="s">
        <v>22</v>
      </c>
      <c r="I301" s="76">
        <v>100</v>
      </c>
      <c r="J301" s="76">
        <v>100</v>
      </c>
      <c r="K301" s="76">
        <v>69.649000000000001</v>
      </c>
      <c r="L301" s="52">
        <f t="shared" si="12"/>
        <v>69.649000000000001</v>
      </c>
      <c r="M301" s="76">
        <v>9.86</v>
      </c>
      <c r="N301" s="52">
        <f t="shared" si="13"/>
        <v>9.86</v>
      </c>
      <c r="O301" s="48">
        <v>105400</v>
      </c>
      <c r="P301" s="87">
        <v>108.76550906947701</v>
      </c>
      <c r="Q301" s="87">
        <v>98.687399189999994</v>
      </c>
      <c r="R301" s="9">
        <f t="shared" si="14"/>
        <v>6972.8488295959523</v>
      </c>
    </row>
    <row r="302" spans="1:18" x14ac:dyDescent="0.25">
      <c r="A302" s="76">
        <v>912631532</v>
      </c>
      <c r="B302" s="77" t="s">
        <v>47</v>
      </c>
      <c r="C302" s="76">
        <v>2018</v>
      </c>
      <c r="D302" s="76">
        <v>66</v>
      </c>
      <c r="E302" s="77" t="s">
        <v>24</v>
      </c>
      <c r="F302" s="76">
        <v>70</v>
      </c>
      <c r="G302" s="77" t="s">
        <v>23</v>
      </c>
      <c r="H302" s="77" t="s">
        <v>22</v>
      </c>
      <c r="I302" s="76">
        <v>100</v>
      </c>
      <c r="J302" s="76">
        <v>100</v>
      </c>
      <c r="K302" s="76">
        <v>38.566000000000003</v>
      </c>
      <c r="L302" s="52">
        <f t="shared" si="12"/>
        <v>38.566000000000003</v>
      </c>
      <c r="M302" s="76">
        <v>5.91</v>
      </c>
      <c r="N302" s="52">
        <f t="shared" si="13"/>
        <v>5.91</v>
      </c>
      <c r="O302" s="48">
        <v>100900</v>
      </c>
      <c r="P302" s="87">
        <v>106.447543797393</v>
      </c>
      <c r="Q302" s="87">
        <v>96.671777219999996</v>
      </c>
      <c r="R302" s="9">
        <f t="shared" si="14"/>
        <v>3786.0185407389135</v>
      </c>
    </row>
    <row r="303" spans="1:18" x14ac:dyDescent="0.25">
      <c r="A303" s="76">
        <v>912631532</v>
      </c>
      <c r="B303" s="77" t="s">
        <v>47</v>
      </c>
      <c r="C303" s="76">
        <v>2018</v>
      </c>
      <c r="D303" s="76">
        <v>66</v>
      </c>
      <c r="E303" s="77" t="s">
        <v>24</v>
      </c>
      <c r="F303" s="76">
        <v>150</v>
      </c>
      <c r="G303" s="77" t="s">
        <v>23</v>
      </c>
      <c r="H303" s="77" t="s">
        <v>22</v>
      </c>
      <c r="I303" s="76">
        <v>100</v>
      </c>
      <c r="J303" s="76">
        <v>100</v>
      </c>
      <c r="K303" s="76">
        <v>5.55</v>
      </c>
      <c r="L303" s="52">
        <f t="shared" si="12"/>
        <v>5.55</v>
      </c>
      <c r="M303" s="76">
        <v>0</v>
      </c>
      <c r="N303" s="52">
        <f t="shared" si="13"/>
        <v>0</v>
      </c>
      <c r="O303" s="48">
        <v>100700</v>
      </c>
      <c r="P303" s="87">
        <v>102.77911180157299</v>
      </c>
      <c r="Q303" s="87">
        <v>102.7791118</v>
      </c>
      <c r="R303" s="9">
        <f t="shared" si="14"/>
        <v>570.42407048999996</v>
      </c>
    </row>
    <row r="304" spans="1:18" x14ac:dyDescent="0.25">
      <c r="A304" s="76">
        <v>912631532</v>
      </c>
      <c r="B304" s="77" t="s">
        <v>47</v>
      </c>
      <c r="C304" s="76">
        <v>2018</v>
      </c>
      <c r="D304" s="76">
        <v>66</v>
      </c>
      <c r="E304" s="77" t="s">
        <v>24</v>
      </c>
      <c r="F304" s="76">
        <v>95</v>
      </c>
      <c r="G304" s="77" t="s">
        <v>23</v>
      </c>
      <c r="H304" s="77" t="s">
        <v>22</v>
      </c>
      <c r="I304" s="76">
        <v>100</v>
      </c>
      <c r="J304" s="76">
        <v>100</v>
      </c>
      <c r="K304" s="76">
        <v>3.2149999999999999</v>
      </c>
      <c r="L304" s="52">
        <f t="shared" si="12"/>
        <v>3.2149999999999999</v>
      </c>
      <c r="M304" s="76">
        <v>0</v>
      </c>
      <c r="N304" s="52">
        <f t="shared" si="13"/>
        <v>0</v>
      </c>
      <c r="O304" s="48">
        <v>100600</v>
      </c>
      <c r="P304" s="87">
        <v>98.687399190849803</v>
      </c>
      <c r="Q304" s="87">
        <v>98.687399189999994</v>
      </c>
      <c r="R304" s="9">
        <f t="shared" si="14"/>
        <v>317.27998839584995</v>
      </c>
    </row>
    <row r="305" spans="1:18" x14ac:dyDescent="0.25">
      <c r="A305" s="76">
        <v>912631532</v>
      </c>
      <c r="B305" s="77" t="s">
        <v>47</v>
      </c>
      <c r="C305" s="76">
        <v>2018</v>
      </c>
      <c r="D305" s="76">
        <v>66</v>
      </c>
      <c r="E305" s="77" t="s">
        <v>24</v>
      </c>
      <c r="F305" s="76">
        <v>70</v>
      </c>
      <c r="G305" s="77" t="s">
        <v>23</v>
      </c>
      <c r="H305" s="77" t="s">
        <v>22</v>
      </c>
      <c r="I305" s="76">
        <v>100</v>
      </c>
      <c r="J305" s="76">
        <v>100</v>
      </c>
      <c r="K305" s="76">
        <v>1.5629999999999999</v>
      </c>
      <c r="L305" s="52">
        <f t="shared" si="12"/>
        <v>1.5629999999999999</v>
      </c>
      <c r="M305" s="76">
        <v>0</v>
      </c>
      <c r="N305" s="52">
        <f t="shared" si="13"/>
        <v>0</v>
      </c>
      <c r="O305" s="48">
        <v>100400</v>
      </c>
      <c r="P305" s="87">
        <v>96.671777215124294</v>
      </c>
      <c r="Q305" s="87">
        <v>96.671777219999996</v>
      </c>
      <c r="R305" s="9">
        <f t="shared" si="14"/>
        <v>151.09798779485999</v>
      </c>
    </row>
    <row r="306" spans="1:18" x14ac:dyDescent="0.25">
      <c r="A306" s="76">
        <v>912631532</v>
      </c>
      <c r="B306" s="77" t="s">
        <v>47</v>
      </c>
      <c r="C306" s="76">
        <v>2018</v>
      </c>
      <c r="D306" s="76">
        <v>24</v>
      </c>
      <c r="E306" s="77" t="s">
        <v>24</v>
      </c>
      <c r="F306" s="76">
        <v>150</v>
      </c>
      <c r="G306" s="77" t="s">
        <v>23</v>
      </c>
      <c r="H306" s="77" t="s">
        <v>22</v>
      </c>
      <c r="I306" s="76">
        <v>100</v>
      </c>
      <c r="J306" s="76">
        <v>100</v>
      </c>
      <c r="K306" s="76">
        <v>19.015999999999998</v>
      </c>
      <c r="L306" s="52">
        <f t="shared" si="12"/>
        <v>19.015999999999998</v>
      </c>
      <c r="M306" s="76">
        <v>0</v>
      </c>
      <c r="N306" s="52">
        <f t="shared" si="13"/>
        <v>0</v>
      </c>
      <c r="O306" s="48">
        <v>100100</v>
      </c>
      <c r="P306" s="87">
        <v>73.287452471718296</v>
      </c>
      <c r="Q306" s="87">
        <v>73.287452470000005</v>
      </c>
      <c r="R306" s="9">
        <f t="shared" si="14"/>
        <v>1393.63419616952</v>
      </c>
    </row>
    <row r="307" spans="1:18" x14ac:dyDescent="0.25">
      <c r="A307" s="76">
        <v>912631532</v>
      </c>
      <c r="B307" s="77" t="s">
        <v>47</v>
      </c>
      <c r="C307" s="76">
        <v>2018</v>
      </c>
      <c r="D307" s="76">
        <v>24</v>
      </c>
      <c r="E307" s="77" t="s">
        <v>24</v>
      </c>
      <c r="F307" s="76">
        <v>50</v>
      </c>
      <c r="G307" s="77" t="s">
        <v>23</v>
      </c>
      <c r="H307" s="77" t="s">
        <v>22</v>
      </c>
      <c r="I307" s="76">
        <v>100</v>
      </c>
      <c r="J307" s="76">
        <v>100</v>
      </c>
      <c r="K307" s="76">
        <v>17.327999999999999</v>
      </c>
      <c r="L307" s="52">
        <f t="shared" si="12"/>
        <v>17.327999999999999</v>
      </c>
      <c r="M307" s="78"/>
      <c r="N307" s="52">
        <f t="shared" si="13"/>
        <v>0</v>
      </c>
      <c r="O307" s="48">
        <v>117000</v>
      </c>
      <c r="P307" s="87">
        <v>62.611207633851301</v>
      </c>
      <c r="Q307" s="87">
        <v>62.611207630000003</v>
      </c>
      <c r="R307" s="9">
        <f t="shared" si="14"/>
        <v>1084.9270058126401</v>
      </c>
    </row>
    <row r="308" spans="1:18" x14ac:dyDescent="0.25">
      <c r="A308" s="76">
        <v>983099807</v>
      </c>
      <c r="B308" s="77" t="s">
        <v>48</v>
      </c>
      <c r="C308" s="76">
        <v>2018</v>
      </c>
      <c r="D308" s="76">
        <v>132</v>
      </c>
      <c r="E308" s="77" t="s">
        <v>24</v>
      </c>
      <c r="F308" s="76">
        <v>243</v>
      </c>
      <c r="G308" s="77" t="s">
        <v>23</v>
      </c>
      <c r="H308" s="77" t="s">
        <v>22</v>
      </c>
      <c r="I308" s="76">
        <v>100</v>
      </c>
      <c r="J308" s="76">
        <v>100</v>
      </c>
      <c r="K308" s="76">
        <v>28.35</v>
      </c>
      <c r="L308" s="52">
        <f t="shared" si="12"/>
        <v>28.35</v>
      </c>
      <c r="M308" s="76">
        <v>2.2000000000000002</v>
      </c>
      <c r="N308" s="52">
        <f t="shared" si="13"/>
        <v>2.2000000000000002</v>
      </c>
      <c r="O308" s="48">
        <v>110400</v>
      </c>
      <c r="P308" s="87">
        <v>136.44370498843699</v>
      </c>
      <c r="Q308" s="87">
        <v>122.9510478</v>
      </c>
      <c r="R308" s="9">
        <f t="shared" si="14"/>
        <v>3515.3460509445617</v>
      </c>
    </row>
    <row r="309" spans="1:18" x14ac:dyDescent="0.25">
      <c r="A309" s="76">
        <v>983099807</v>
      </c>
      <c r="B309" s="77" t="s">
        <v>48</v>
      </c>
      <c r="C309" s="76">
        <v>2018</v>
      </c>
      <c r="D309" s="76">
        <v>132</v>
      </c>
      <c r="E309" s="77" t="s">
        <v>24</v>
      </c>
      <c r="F309" s="76">
        <v>120</v>
      </c>
      <c r="G309" s="77" t="s">
        <v>23</v>
      </c>
      <c r="H309" s="77" t="s">
        <v>22</v>
      </c>
      <c r="I309" s="76">
        <v>100</v>
      </c>
      <c r="J309" s="76">
        <v>100</v>
      </c>
      <c r="K309" s="76">
        <v>8.4</v>
      </c>
      <c r="L309" s="52">
        <f t="shared" si="12"/>
        <v>8.4</v>
      </c>
      <c r="M309" s="78"/>
      <c r="N309" s="52">
        <f t="shared" si="13"/>
        <v>0</v>
      </c>
      <c r="O309" s="48">
        <v>100700</v>
      </c>
      <c r="P309" s="87">
        <v>117.711180952962</v>
      </c>
      <c r="Q309" s="87">
        <v>117.711181</v>
      </c>
      <c r="R309" s="9">
        <f t="shared" si="14"/>
        <v>988.77392040000007</v>
      </c>
    </row>
    <row r="310" spans="1:18" x14ac:dyDescent="0.25">
      <c r="A310" s="76">
        <v>983099807</v>
      </c>
      <c r="B310" s="77" t="s">
        <v>48</v>
      </c>
      <c r="C310" s="76">
        <v>2018</v>
      </c>
      <c r="D310" s="76">
        <v>66</v>
      </c>
      <c r="E310" s="77" t="s">
        <v>24</v>
      </c>
      <c r="F310" s="76">
        <v>95</v>
      </c>
      <c r="G310" s="77" t="s">
        <v>23</v>
      </c>
      <c r="H310" s="77" t="s">
        <v>22</v>
      </c>
      <c r="I310" s="76">
        <v>100</v>
      </c>
      <c r="J310" s="76">
        <v>100</v>
      </c>
      <c r="K310" s="76">
        <v>2.91</v>
      </c>
      <c r="L310" s="52">
        <f t="shared" si="12"/>
        <v>2.91</v>
      </c>
      <c r="M310" s="78"/>
      <c r="N310" s="52">
        <f t="shared" si="13"/>
        <v>0</v>
      </c>
      <c r="O310" s="48">
        <v>100600</v>
      </c>
      <c r="P310" s="87">
        <v>98.687399190849803</v>
      </c>
      <c r="Q310" s="87">
        <v>98.687399189999994</v>
      </c>
      <c r="R310" s="9">
        <f t="shared" si="14"/>
        <v>287.1803316429</v>
      </c>
    </row>
    <row r="311" spans="1:18" x14ac:dyDescent="0.25">
      <c r="A311" s="76">
        <v>983099807</v>
      </c>
      <c r="B311" s="77" t="s">
        <v>48</v>
      </c>
      <c r="C311" s="76">
        <v>2018</v>
      </c>
      <c r="D311" s="76">
        <v>66</v>
      </c>
      <c r="E311" s="77" t="s">
        <v>24</v>
      </c>
      <c r="F311" s="76">
        <v>70</v>
      </c>
      <c r="G311" s="77" t="s">
        <v>23</v>
      </c>
      <c r="H311" s="77" t="s">
        <v>22</v>
      </c>
      <c r="I311" s="76">
        <v>100</v>
      </c>
      <c r="J311" s="76">
        <v>100</v>
      </c>
      <c r="K311" s="76">
        <v>2.6739999999999999</v>
      </c>
      <c r="L311" s="52">
        <f t="shared" si="12"/>
        <v>2.6739999999999999</v>
      </c>
      <c r="M311" s="78"/>
      <c r="N311" s="52">
        <f t="shared" si="13"/>
        <v>0</v>
      </c>
      <c r="O311" s="48">
        <v>100700</v>
      </c>
      <c r="P311" s="87">
        <v>96.671777215124294</v>
      </c>
      <c r="Q311" s="87">
        <v>96.671777219999996</v>
      </c>
      <c r="R311" s="9">
        <f t="shared" si="14"/>
        <v>258.50033228627996</v>
      </c>
    </row>
    <row r="312" spans="1:18" x14ac:dyDescent="0.25">
      <c r="A312" s="76">
        <v>956740134</v>
      </c>
      <c r="B312" s="77" t="s">
        <v>49</v>
      </c>
      <c r="C312" s="76">
        <v>2018</v>
      </c>
      <c r="D312" s="76">
        <v>66</v>
      </c>
      <c r="E312" s="77" t="s">
        <v>24</v>
      </c>
      <c r="F312" s="76">
        <v>95</v>
      </c>
      <c r="G312" s="77" t="s">
        <v>23</v>
      </c>
      <c r="H312" s="77" t="s">
        <v>22</v>
      </c>
      <c r="I312" s="76">
        <v>100</v>
      </c>
      <c r="J312" s="76">
        <v>100</v>
      </c>
      <c r="K312" s="76">
        <v>85.42</v>
      </c>
      <c r="L312" s="52">
        <f t="shared" si="12"/>
        <v>85.42</v>
      </c>
      <c r="M312" s="78"/>
      <c r="N312" s="52">
        <f t="shared" si="13"/>
        <v>0</v>
      </c>
      <c r="O312" s="48">
        <v>100600</v>
      </c>
      <c r="P312" s="87">
        <v>98.687399190849803</v>
      </c>
      <c r="Q312" s="87">
        <v>98.687399189999994</v>
      </c>
      <c r="R312" s="9">
        <f t="shared" si="14"/>
        <v>8429.8776388097995</v>
      </c>
    </row>
    <row r="313" spans="1:18" x14ac:dyDescent="0.25">
      <c r="A313" s="76">
        <v>956740134</v>
      </c>
      <c r="B313" s="77" t="s">
        <v>49</v>
      </c>
      <c r="C313" s="76">
        <v>2018</v>
      </c>
      <c r="D313" s="76">
        <v>66</v>
      </c>
      <c r="E313" s="77" t="s">
        <v>24</v>
      </c>
      <c r="F313" s="76">
        <v>70</v>
      </c>
      <c r="G313" s="77" t="s">
        <v>23</v>
      </c>
      <c r="H313" s="77" t="s">
        <v>22</v>
      </c>
      <c r="I313" s="76">
        <v>100</v>
      </c>
      <c r="J313" s="76">
        <v>100</v>
      </c>
      <c r="K313" s="76">
        <v>64.790000000000006</v>
      </c>
      <c r="L313" s="52">
        <f t="shared" si="12"/>
        <v>64.790000000000006</v>
      </c>
      <c r="M313" s="78"/>
      <c r="N313" s="52">
        <f t="shared" si="13"/>
        <v>0</v>
      </c>
      <c r="O313" s="48">
        <v>117600</v>
      </c>
      <c r="P313" s="87">
        <v>96.671777215124294</v>
      </c>
      <c r="Q313" s="87">
        <v>96.671777219999996</v>
      </c>
      <c r="R313" s="9">
        <f t="shared" si="14"/>
        <v>6263.3644460838004</v>
      </c>
    </row>
    <row r="314" spans="1:18" x14ac:dyDescent="0.25">
      <c r="A314" s="76">
        <v>990892679</v>
      </c>
      <c r="B314" s="77" t="s">
        <v>50</v>
      </c>
      <c r="C314" s="76">
        <v>2018</v>
      </c>
      <c r="D314" s="76">
        <v>132</v>
      </c>
      <c r="E314" s="77" t="s">
        <v>20</v>
      </c>
      <c r="F314" s="76">
        <v>243</v>
      </c>
      <c r="G314" s="77" t="s">
        <v>23</v>
      </c>
      <c r="H314" s="77" t="s">
        <v>22</v>
      </c>
      <c r="I314" s="76">
        <v>100</v>
      </c>
      <c r="J314" s="76">
        <v>100</v>
      </c>
      <c r="K314" s="76">
        <v>1.339</v>
      </c>
      <c r="L314" s="52">
        <f t="shared" si="12"/>
        <v>1.339</v>
      </c>
      <c r="M314" s="78"/>
      <c r="N314" s="52">
        <f t="shared" si="13"/>
        <v>0</v>
      </c>
      <c r="O314" s="48">
        <v>117500</v>
      </c>
      <c r="P314" s="87">
        <v>204.51809085322401</v>
      </c>
      <c r="Q314" s="87">
        <v>181.95051380000001</v>
      </c>
      <c r="R314" s="9">
        <f t="shared" si="14"/>
        <v>243.63173797820002</v>
      </c>
    </row>
    <row r="315" spans="1:18" x14ac:dyDescent="0.25">
      <c r="A315" s="76">
        <v>990892679</v>
      </c>
      <c r="B315" s="77" t="s">
        <v>50</v>
      </c>
      <c r="C315" s="76">
        <v>2018</v>
      </c>
      <c r="D315" s="76">
        <v>132</v>
      </c>
      <c r="E315" s="77" t="s">
        <v>20</v>
      </c>
      <c r="F315" s="76">
        <v>150</v>
      </c>
      <c r="G315" s="77" t="s">
        <v>23</v>
      </c>
      <c r="H315" s="77" t="s">
        <v>22</v>
      </c>
      <c r="I315" s="76">
        <v>100</v>
      </c>
      <c r="J315" s="76">
        <v>100</v>
      </c>
      <c r="K315" s="76">
        <v>23.07</v>
      </c>
      <c r="L315" s="52">
        <f t="shared" si="12"/>
        <v>23.07</v>
      </c>
      <c r="M315" s="76">
        <v>11.07</v>
      </c>
      <c r="N315" s="52">
        <f t="shared" si="13"/>
        <v>11.07</v>
      </c>
      <c r="O315" s="48">
        <v>117000</v>
      </c>
      <c r="P315" s="87">
        <v>199.47872898371301</v>
      </c>
      <c r="Q315" s="87">
        <v>177.56845999999999</v>
      </c>
      <c r="R315" s="9">
        <f t="shared" si="14"/>
        <v>4339.0510498497024</v>
      </c>
    </row>
    <row r="316" spans="1:18" x14ac:dyDescent="0.25">
      <c r="A316" s="76">
        <v>990892679</v>
      </c>
      <c r="B316" s="77" t="s">
        <v>50</v>
      </c>
      <c r="C316" s="76">
        <v>2018</v>
      </c>
      <c r="D316" s="76">
        <v>132</v>
      </c>
      <c r="E316" s="77" t="s">
        <v>24</v>
      </c>
      <c r="F316" s="76">
        <v>243</v>
      </c>
      <c r="G316" s="77" t="s">
        <v>23</v>
      </c>
      <c r="H316" s="77" t="s">
        <v>22</v>
      </c>
      <c r="I316" s="76">
        <v>100</v>
      </c>
      <c r="J316" s="76">
        <v>100</v>
      </c>
      <c r="K316" s="76">
        <v>145.16399999999999</v>
      </c>
      <c r="L316" s="52">
        <f t="shared" si="12"/>
        <v>145.16399999999999</v>
      </c>
      <c r="M316" s="76">
        <v>17.66</v>
      </c>
      <c r="N316" s="52">
        <f t="shared" si="13"/>
        <v>17.66</v>
      </c>
      <c r="O316" s="48">
        <v>116900</v>
      </c>
      <c r="P316" s="87">
        <v>136.44370498843699</v>
      </c>
      <c r="Q316" s="87">
        <v>122.9510478</v>
      </c>
      <c r="R316" s="9">
        <f t="shared" si="14"/>
        <v>18086.346228786995</v>
      </c>
    </row>
    <row r="317" spans="1:18" x14ac:dyDescent="0.25">
      <c r="A317" s="76">
        <v>990892679</v>
      </c>
      <c r="B317" s="77" t="s">
        <v>50</v>
      </c>
      <c r="C317" s="76">
        <v>2018</v>
      </c>
      <c r="D317" s="76">
        <v>132</v>
      </c>
      <c r="E317" s="77" t="s">
        <v>24</v>
      </c>
      <c r="F317" s="76">
        <v>150</v>
      </c>
      <c r="G317" s="77" t="s">
        <v>23</v>
      </c>
      <c r="H317" s="77" t="s">
        <v>22</v>
      </c>
      <c r="I317" s="76">
        <v>100</v>
      </c>
      <c r="J317" s="76">
        <v>100</v>
      </c>
      <c r="K317" s="76">
        <v>98.66</v>
      </c>
      <c r="L317" s="52">
        <f t="shared" si="12"/>
        <v>98.66</v>
      </c>
      <c r="M317" s="76">
        <v>18.100000000000001</v>
      </c>
      <c r="N317" s="52">
        <f t="shared" si="13"/>
        <v>18.100000000000001</v>
      </c>
      <c r="O317" s="48">
        <v>116800</v>
      </c>
      <c r="P317" s="87">
        <v>133.43078154217099</v>
      </c>
      <c r="Q317" s="87">
        <v>120.3311144</v>
      </c>
      <c r="R317" s="9">
        <f t="shared" si="14"/>
        <v>12108.971721977297</v>
      </c>
    </row>
    <row r="318" spans="1:18" x14ac:dyDescent="0.25">
      <c r="A318" s="76">
        <v>990892679</v>
      </c>
      <c r="B318" s="77" t="s">
        <v>50</v>
      </c>
      <c r="C318" s="76">
        <v>2018</v>
      </c>
      <c r="D318" s="76">
        <v>132</v>
      </c>
      <c r="E318" s="77" t="s">
        <v>24</v>
      </c>
      <c r="F318" s="76">
        <v>120</v>
      </c>
      <c r="G318" s="77" t="s">
        <v>23</v>
      </c>
      <c r="H318" s="77" t="s">
        <v>22</v>
      </c>
      <c r="I318" s="76">
        <v>100</v>
      </c>
      <c r="J318" s="76">
        <v>100</v>
      </c>
      <c r="K318" s="76">
        <v>70.81</v>
      </c>
      <c r="L318" s="52">
        <f t="shared" si="12"/>
        <v>70.81</v>
      </c>
      <c r="M318" s="76">
        <v>3.83</v>
      </c>
      <c r="N318" s="52">
        <f t="shared" si="13"/>
        <v>3.83</v>
      </c>
      <c r="O318" s="48">
        <v>111200</v>
      </c>
      <c r="P318" s="87">
        <v>130.41785809590601</v>
      </c>
      <c r="Q318" s="87">
        <v>117.711181</v>
      </c>
      <c r="R318" s="9">
        <f t="shared" si="14"/>
        <v>8383.7952998873207</v>
      </c>
    </row>
    <row r="319" spans="1:18" x14ac:dyDescent="0.25">
      <c r="A319" s="76">
        <v>990892679</v>
      </c>
      <c r="B319" s="77" t="s">
        <v>50</v>
      </c>
      <c r="C319" s="76">
        <v>2018</v>
      </c>
      <c r="D319" s="76">
        <v>132</v>
      </c>
      <c r="E319" s="77" t="s">
        <v>20</v>
      </c>
      <c r="F319" s="76">
        <v>243</v>
      </c>
      <c r="G319" s="77" t="s">
        <v>23</v>
      </c>
      <c r="H319" s="77" t="s">
        <v>22</v>
      </c>
      <c r="I319" s="76">
        <v>100</v>
      </c>
      <c r="J319" s="76">
        <v>100</v>
      </c>
      <c r="K319" s="76">
        <v>2.081</v>
      </c>
      <c r="L319" s="52">
        <f t="shared" si="12"/>
        <v>2.081</v>
      </c>
      <c r="M319" s="78"/>
      <c r="N319" s="52">
        <f t="shared" si="13"/>
        <v>0</v>
      </c>
      <c r="O319" s="48">
        <v>111100</v>
      </c>
      <c r="P319" s="87">
        <v>181.950513785412</v>
      </c>
      <c r="Q319" s="87">
        <v>181.95051380000001</v>
      </c>
      <c r="R319" s="9">
        <f t="shared" si="14"/>
        <v>378.63901921780001</v>
      </c>
    </row>
    <row r="320" spans="1:18" x14ac:dyDescent="0.25">
      <c r="A320" s="76">
        <v>990892679</v>
      </c>
      <c r="B320" s="77" t="s">
        <v>50</v>
      </c>
      <c r="C320" s="76">
        <v>2018</v>
      </c>
      <c r="D320" s="76">
        <v>132</v>
      </c>
      <c r="E320" s="77" t="s">
        <v>20</v>
      </c>
      <c r="F320" s="76">
        <v>150</v>
      </c>
      <c r="G320" s="77" t="s">
        <v>23</v>
      </c>
      <c r="H320" s="77" t="s">
        <v>22</v>
      </c>
      <c r="I320" s="76">
        <v>100</v>
      </c>
      <c r="J320" s="76">
        <v>100</v>
      </c>
      <c r="K320" s="76">
        <v>2.6920000000000002</v>
      </c>
      <c r="L320" s="52">
        <f t="shared" si="12"/>
        <v>2.6920000000000002</v>
      </c>
      <c r="M320" s="78"/>
      <c r="N320" s="52">
        <f t="shared" si="13"/>
        <v>0</v>
      </c>
      <c r="O320" s="48">
        <v>111000</v>
      </c>
      <c r="P320" s="87">
        <v>177.56845998583699</v>
      </c>
      <c r="Q320" s="87">
        <v>177.56845999999999</v>
      </c>
      <c r="R320" s="9">
        <f t="shared" si="14"/>
        <v>478.01429431999998</v>
      </c>
    </row>
    <row r="321" spans="1:18" x14ac:dyDescent="0.25">
      <c r="A321" s="76">
        <v>990892679</v>
      </c>
      <c r="B321" s="77" t="s">
        <v>50</v>
      </c>
      <c r="C321" s="76">
        <v>2018</v>
      </c>
      <c r="D321" s="76">
        <v>132</v>
      </c>
      <c r="E321" s="77" t="s">
        <v>20</v>
      </c>
      <c r="F321" s="76">
        <v>120</v>
      </c>
      <c r="G321" s="77" t="s">
        <v>23</v>
      </c>
      <c r="H321" s="77" t="s">
        <v>22</v>
      </c>
      <c r="I321" s="76">
        <v>100</v>
      </c>
      <c r="J321" s="76">
        <v>100</v>
      </c>
      <c r="K321" s="76">
        <v>2.0070000000000001</v>
      </c>
      <c r="L321" s="52">
        <f t="shared" si="12"/>
        <v>2.0070000000000001</v>
      </c>
      <c r="M321" s="78"/>
      <c r="N321" s="52">
        <f t="shared" si="13"/>
        <v>0</v>
      </c>
      <c r="O321" s="48">
        <v>110800</v>
      </c>
      <c r="P321" s="87">
        <v>173.18640618626199</v>
      </c>
      <c r="Q321" s="87">
        <v>173.18640619999999</v>
      </c>
      <c r="R321" s="9">
        <f t="shared" si="14"/>
        <v>347.58511724340002</v>
      </c>
    </row>
    <row r="322" spans="1:18" x14ac:dyDescent="0.25">
      <c r="A322" s="76">
        <v>990892679</v>
      </c>
      <c r="B322" s="77" t="s">
        <v>50</v>
      </c>
      <c r="C322" s="76">
        <v>2018</v>
      </c>
      <c r="D322" s="76">
        <v>132</v>
      </c>
      <c r="E322" s="77" t="s">
        <v>20</v>
      </c>
      <c r="F322" s="76">
        <v>70</v>
      </c>
      <c r="G322" s="77" t="s">
        <v>23</v>
      </c>
      <c r="H322" s="77" t="s">
        <v>22</v>
      </c>
      <c r="I322" s="76">
        <v>100</v>
      </c>
      <c r="J322" s="76">
        <v>100</v>
      </c>
      <c r="K322" s="76">
        <v>1.07</v>
      </c>
      <c r="L322" s="52">
        <f t="shared" si="12"/>
        <v>1.07</v>
      </c>
      <c r="M322" s="78"/>
      <c r="N322" s="52">
        <f t="shared" si="13"/>
        <v>0</v>
      </c>
      <c r="O322" s="48">
        <v>110700</v>
      </c>
      <c r="P322" s="87">
        <v>164.81273958065401</v>
      </c>
      <c r="Q322" s="87">
        <v>164.81273959999999</v>
      </c>
      <c r="R322" s="9">
        <f t="shared" si="14"/>
        <v>176.349631372</v>
      </c>
    </row>
    <row r="323" spans="1:18" x14ac:dyDescent="0.25">
      <c r="A323" s="76">
        <v>990892679</v>
      </c>
      <c r="B323" s="77" t="s">
        <v>50</v>
      </c>
      <c r="C323" s="76">
        <v>2018</v>
      </c>
      <c r="D323" s="76">
        <v>132</v>
      </c>
      <c r="E323" s="77" t="s">
        <v>24</v>
      </c>
      <c r="F323" s="76">
        <v>329</v>
      </c>
      <c r="G323" s="77" t="s">
        <v>23</v>
      </c>
      <c r="H323" s="77" t="s">
        <v>22</v>
      </c>
      <c r="I323" s="76">
        <v>50</v>
      </c>
      <c r="J323" s="76">
        <v>0</v>
      </c>
      <c r="K323" s="76">
        <v>0.36199999999999999</v>
      </c>
      <c r="L323" s="52">
        <f t="shared" ref="L323:L386" si="15">K323*0.5*(I323/100+J323/100)</f>
        <v>9.0499999999999997E-2</v>
      </c>
      <c r="M323" s="78"/>
      <c r="N323" s="52">
        <f t="shared" ref="N323:N386" si="16">M323*0.5*(I323/100+J323/100)</f>
        <v>0</v>
      </c>
      <c r="O323" s="48">
        <v>110600</v>
      </c>
      <c r="P323" s="87">
        <v>125.649579250513</v>
      </c>
      <c r="Q323" s="87">
        <v>125.6495793</v>
      </c>
      <c r="R323" s="9">
        <f t="shared" ref="R323:R386" si="17">(L323-N323)*Q323+(N323*P323)</f>
        <v>11.371286926649999</v>
      </c>
    </row>
    <row r="324" spans="1:18" x14ac:dyDescent="0.25">
      <c r="A324" s="76">
        <v>990892679</v>
      </c>
      <c r="B324" s="77" t="s">
        <v>50</v>
      </c>
      <c r="C324" s="76">
        <v>2018</v>
      </c>
      <c r="D324" s="76">
        <v>132</v>
      </c>
      <c r="E324" s="77" t="s">
        <v>24</v>
      </c>
      <c r="F324" s="76">
        <v>243</v>
      </c>
      <c r="G324" s="77" t="s">
        <v>23</v>
      </c>
      <c r="H324" s="77" t="s">
        <v>22</v>
      </c>
      <c r="I324" s="76">
        <v>100</v>
      </c>
      <c r="J324" s="76">
        <v>100</v>
      </c>
      <c r="K324" s="76">
        <v>12.943</v>
      </c>
      <c r="L324" s="52">
        <f t="shared" si="15"/>
        <v>12.943</v>
      </c>
      <c r="M324" s="76">
        <v>1.78</v>
      </c>
      <c r="N324" s="52">
        <f t="shared" si="16"/>
        <v>1.78</v>
      </c>
      <c r="O324" s="48">
        <v>110500</v>
      </c>
      <c r="P324" s="87">
        <v>122.951047816032</v>
      </c>
      <c r="Q324" s="87">
        <v>122.9510478</v>
      </c>
      <c r="R324" s="9">
        <f t="shared" si="17"/>
        <v>1591.3554117039371</v>
      </c>
    </row>
    <row r="325" spans="1:18" x14ac:dyDescent="0.25">
      <c r="A325" s="76">
        <v>990892679</v>
      </c>
      <c r="B325" s="77" t="s">
        <v>50</v>
      </c>
      <c r="C325" s="76">
        <v>2018</v>
      </c>
      <c r="D325" s="76">
        <v>132</v>
      </c>
      <c r="E325" s="77" t="s">
        <v>24</v>
      </c>
      <c r="F325" s="76">
        <v>150</v>
      </c>
      <c r="G325" s="77" t="s">
        <v>23</v>
      </c>
      <c r="H325" s="77" t="s">
        <v>22</v>
      </c>
      <c r="I325" s="76">
        <v>100</v>
      </c>
      <c r="J325" s="76">
        <v>100</v>
      </c>
      <c r="K325" s="76">
        <v>30.626000000000001</v>
      </c>
      <c r="L325" s="52">
        <f t="shared" si="15"/>
        <v>30.626000000000001</v>
      </c>
      <c r="M325" s="78"/>
      <c r="N325" s="52">
        <f t="shared" si="16"/>
        <v>0</v>
      </c>
      <c r="O325" s="48">
        <v>110400</v>
      </c>
      <c r="P325" s="87">
        <v>120.331114384497</v>
      </c>
      <c r="Q325" s="87">
        <v>120.3311144</v>
      </c>
      <c r="R325" s="9">
        <f t="shared" si="17"/>
        <v>3685.2607096144002</v>
      </c>
    </row>
    <row r="326" spans="1:18" x14ac:dyDescent="0.25">
      <c r="A326" s="76">
        <v>990892679</v>
      </c>
      <c r="B326" s="77" t="s">
        <v>50</v>
      </c>
      <c r="C326" s="76">
        <v>2018</v>
      </c>
      <c r="D326" s="76">
        <v>132</v>
      </c>
      <c r="E326" s="77" t="s">
        <v>24</v>
      </c>
      <c r="F326" s="76">
        <v>120</v>
      </c>
      <c r="G326" s="77" t="s">
        <v>23</v>
      </c>
      <c r="H326" s="77" t="s">
        <v>22</v>
      </c>
      <c r="I326" s="76">
        <v>100</v>
      </c>
      <c r="J326" s="76">
        <v>100</v>
      </c>
      <c r="K326" s="76">
        <v>19.321999999999999</v>
      </c>
      <c r="L326" s="52">
        <f t="shared" si="15"/>
        <v>19.321999999999999</v>
      </c>
      <c r="M326" s="76">
        <v>0.82</v>
      </c>
      <c r="N326" s="52">
        <f t="shared" si="16"/>
        <v>0.82</v>
      </c>
      <c r="O326" s="48">
        <v>105800</v>
      </c>
      <c r="P326" s="87">
        <v>117.711180952962</v>
      </c>
      <c r="Q326" s="87">
        <v>117.711181</v>
      </c>
      <c r="R326" s="9">
        <f t="shared" si="17"/>
        <v>2274.4154392434284</v>
      </c>
    </row>
    <row r="327" spans="1:18" x14ac:dyDescent="0.25">
      <c r="A327" s="76">
        <v>990892679</v>
      </c>
      <c r="B327" s="77" t="s">
        <v>50</v>
      </c>
      <c r="C327" s="76">
        <v>2018</v>
      </c>
      <c r="D327" s="76">
        <v>66</v>
      </c>
      <c r="E327" s="77" t="s">
        <v>24</v>
      </c>
      <c r="F327" s="76">
        <v>243</v>
      </c>
      <c r="G327" s="77" t="s">
        <v>23</v>
      </c>
      <c r="H327" s="77" t="s">
        <v>22</v>
      </c>
      <c r="I327" s="76">
        <v>100</v>
      </c>
      <c r="J327" s="76">
        <v>100</v>
      </c>
      <c r="K327" s="76">
        <v>15.743</v>
      </c>
      <c r="L327" s="52">
        <f t="shared" si="15"/>
        <v>15.743</v>
      </c>
      <c r="M327" s="76">
        <v>2.81</v>
      </c>
      <c r="N327" s="52">
        <f t="shared" si="16"/>
        <v>2.81</v>
      </c>
      <c r="O327" s="48">
        <v>105600</v>
      </c>
      <c r="P327" s="87">
        <v>115.930107928963</v>
      </c>
      <c r="Q327" s="87">
        <v>104.9174852</v>
      </c>
      <c r="R327" s="9">
        <f t="shared" si="17"/>
        <v>1682.661439371986</v>
      </c>
    </row>
    <row r="328" spans="1:18" x14ac:dyDescent="0.25">
      <c r="A328" s="76">
        <v>990892679</v>
      </c>
      <c r="B328" s="77" t="s">
        <v>50</v>
      </c>
      <c r="C328" s="76">
        <v>2018</v>
      </c>
      <c r="D328" s="76">
        <v>66</v>
      </c>
      <c r="E328" s="77" t="s">
        <v>24</v>
      </c>
      <c r="F328" s="76">
        <v>120</v>
      </c>
      <c r="G328" s="77" t="s">
        <v>23</v>
      </c>
      <c r="H328" s="77" t="s">
        <v>22</v>
      </c>
      <c r="I328" s="76">
        <v>100</v>
      </c>
      <c r="J328" s="76">
        <v>100</v>
      </c>
      <c r="K328" s="76">
        <v>4.2770000000000001</v>
      </c>
      <c r="L328" s="52">
        <f t="shared" si="15"/>
        <v>4.2770000000000001</v>
      </c>
      <c r="M328" s="76">
        <v>4.32</v>
      </c>
      <c r="N328" s="52">
        <f t="shared" si="16"/>
        <v>4.32</v>
      </c>
      <c r="O328" s="48">
        <v>105400</v>
      </c>
      <c r="P328" s="87">
        <v>111.083474341562</v>
      </c>
      <c r="Q328" s="87">
        <v>100.70302119999999</v>
      </c>
      <c r="R328" s="9">
        <f t="shared" si="17"/>
        <v>475.55037924394782</v>
      </c>
    </row>
    <row r="329" spans="1:18" x14ac:dyDescent="0.25">
      <c r="A329" s="76">
        <v>990892679</v>
      </c>
      <c r="B329" s="77" t="s">
        <v>50</v>
      </c>
      <c r="C329" s="76">
        <v>2018</v>
      </c>
      <c r="D329" s="76">
        <v>66</v>
      </c>
      <c r="E329" s="77" t="s">
        <v>24</v>
      </c>
      <c r="F329" s="76">
        <v>70</v>
      </c>
      <c r="G329" s="77" t="s">
        <v>23</v>
      </c>
      <c r="H329" s="77" t="s">
        <v>22</v>
      </c>
      <c r="I329" s="76">
        <v>100</v>
      </c>
      <c r="J329" s="76">
        <v>100</v>
      </c>
      <c r="K329" s="76">
        <v>38.851999999999997</v>
      </c>
      <c r="L329" s="52">
        <f t="shared" si="15"/>
        <v>38.851999999999997</v>
      </c>
      <c r="M329" s="76">
        <v>1.99</v>
      </c>
      <c r="N329" s="52">
        <f t="shared" si="16"/>
        <v>1.99</v>
      </c>
      <c r="O329" s="48">
        <v>101600</v>
      </c>
      <c r="P329" s="87">
        <v>106.447543797393</v>
      </c>
      <c r="Q329" s="87">
        <v>96.671777219999996</v>
      </c>
      <c r="R329" s="9">
        <f t="shared" si="17"/>
        <v>3775.3456640404515</v>
      </c>
    </row>
    <row r="330" spans="1:18" x14ac:dyDescent="0.25">
      <c r="A330" s="76">
        <v>990892679</v>
      </c>
      <c r="B330" s="77" t="s">
        <v>50</v>
      </c>
      <c r="C330" s="76">
        <v>2018</v>
      </c>
      <c r="D330" s="76">
        <v>66</v>
      </c>
      <c r="E330" s="77" t="s">
        <v>20</v>
      </c>
      <c r="F330" s="76">
        <v>243</v>
      </c>
      <c r="G330" s="77" t="s">
        <v>23</v>
      </c>
      <c r="H330" s="77" t="s">
        <v>22</v>
      </c>
      <c r="I330" s="76">
        <v>100</v>
      </c>
      <c r="J330" s="76">
        <v>100</v>
      </c>
      <c r="K330" s="76">
        <v>8.9260000000000002</v>
      </c>
      <c r="L330" s="52">
        <f t="shared" si="15"/>
        <v>8.9260000000000002</v>
      </c>
      <c r="M330" s="78"/>
      <c r="N330" s="52">
        <f t="shared" si="16"/>
        <v>0</v>
      </c>
      <c r="O330" s="48">
        <v>101200</v>
      </c>
      <c r="P330" s="87">
        <v>158.516829522313</v>
      </c>
      <c r="Q330" s="87">
        <v>158.5168295</v>
      </c>
      <c r="R330" s="9">
        <f t="shared" si="17"/>
        <v>1414.9212201170001</v>
      </c>
    </row>
    <row r="331" spans="1:18" x14ac:dyDescent="0.25">
      <c r="A331" s="76">
        <v>990892679</v>
      </c>
      <c r="B331" s="77" t="s">
        <v>50</v>
      </c>
      <c r="C331" s="76">
        <v>2018</v>
      </c>
      <c r="D331" s="76">
        <v>66</v>
      </c>
      <c r="E331" s="77" t="s">
        <v>20</v>
      </c>
      <c r="F331" s="76">
        <v>70</v>
      </c>
      <c r="G331" s="77" t="s">
        <v>23</v>
      </c>
      <c r="H331" s="77" t="s">
        <v>22</v>
      </c>
      <c r="I331" s="76">
        <v>100</v>
      </c>
      <c r="J331" s="76">
        <v>100</v>
      </c>
      <c r="K331" s="76">
        <v>2.383</v>
      </c>
      <c r="L331" s="52">
        <f t="shared" si="15"/>
        <v>2.383</v>
      </c>
      <c r="M331" s="78"/>
      <c r="N331" s="52">
        <f t="shared" si="16"/>
        <v>0</v>
      </c>
      <c r="O331" s="48">
        <v>100600</v>
      </c>
      <c r="P331" s="87">
        <v>144.082771485141</v>
      </c>
      <c r="Q331" s="87">
        <v>144.08277150000001</v>
      </c>
      <c r="R331" s="9">
        <f t="shared" si="17"/>
        <v>343.34924448449999</v>
      </c>
    </row>
    <row r="332" spans="1:18" x14ac:dyDescent="0.25">
      <c r="A332" s="76">
        <v>990892679</v>
      </c>
      <c r="B332" s="77" t="s">
        <v>50</v>
      </c>
      <c r="C332" s="76">
        <v>2018</v>
      </c>
      <c r="D332" s="76">
        <v>66</v>
      </c>
      <c r="E332" s="77" t="s">
        <v>24</v>
      </c>
      <c r="F332" s="76">
        <v>70</v>
      </c>
      <c r="G332" s="77" t="s">
        <v>23</v>
      </c>
      <c r="H332" s="77" t="s">
        <v>22</v>
      </c>
      <c r="I332" s="76">
        <v>100</v>
      </c>
      <c r="J332" s="76">
        <v>100</v>
      </c>
      <c r="K332" s="76">
        <v>16.221</v>
      </c>
      <c r="L332" s="52">
        <f t="shared" si="15"/>
        <v>16.221</v>
      </c>
      <c r="M332" s="76">
        <v>1.04</v>
      </c>
      <c r="N332" s="52">
        <f t="shared" si="16"/>
        <v>1.04</v>
      </c>
      <c r="O332" s="48">
        <v>117000</v>
      </c>
      <c r="P332" s="87">
        <v>96.671777215124294</v>
      </c>
      <c r="Q332" s="87">
        <v>96.671777219999996</v>
      </c>
      <c r="R332" s="9">
        <f t="shared" si="17"/>
        <v>1568.1128982805494</v>
      </c>
    </row>
    <row r="333" spans="1:18" x14ac:dyDescent="0.25">
      <c r="A333" s="76">
        <v>960684737</v>
      </c>
      <c r="B333" s="77" t="s">
        <v>51</v>
      </c>
      <c r="C333" s="76">
        <v>2018</v>
      </c>
      <c r="D333" s="76">
        <v>132</v>
      </c>
      <c r="E333" s="77" t="s">
        <v>24</v>
      </c>
      <c r="F333" s="76">
        <v>243</v>
      </c>
      <c r="G333" s="77" t="s">
        <v>23</v>
      </c>
      <c r="H333" s="77" t="s">
        <v>22</v>
      </c>
      <c r="I333" s="76">
        <v>100</v>
      </c>
      <c r="J333" s="76">
        <v>100</v>
      </c>
      <c r="K333" s="76">
        <v>154.5</v>
      </c>
      <c r="L333" s="52">
        <f t="shared" si="15"/>
        <v>154.5</v>
      </c>
      <c r="M333" s="76">
        <v>26.6</v>
      </c>
      <c r="N333" s="52">
        <f t="shared" si="16"/>
        <v>26.6</v>
      </c>
      <c r="O333" s="48">
        <v>105700</v>
      </c>
      <c r="P333" s="87">
        <v>136.44370498843699</v>
      </c>
      <c r="Q333" s="87">
        <v>122.9510478</v>
      </c>
      <c r="R333" s="9">
        <f t="shared" si="17"/>
        <v>19354.841566312425</v>
      </c>
    </row>
    <row r="334" spans="1:18" x14ac:dyDescent="0.25">
      <c r="A334" s="76">
        <v>960684737</v>
      </c>
      <c r="B334" s="77" t="s">
        <v>51</v>
      </c>
      <c r="C334" s="76">
        <v>2018</v>
      </c>
      <c r="D334" s="76">
        <v>66</v>
      </c>
      <c r="E334" s="77" t="s">
        <v>24</v>
      </c>
      <c r="F334" s="76">
        <v>150</v>
      </c>
      <c r="G334" s="77" t="s">
        <v>23</v>
      </c>
      <c r="H334" s="77" t="s">
        <v>22</v>
      </c>
      <c r="I334" s="76">
        <v>100</v>
      </c>
      <c r="J334" s="76">
        <v>100</v>
      </c>
      <c r="K334" s="76">
        <v>11.4</v>
      </c>
      <c r="L334" s="52">
        <f t="shared" si="15"/>
        <v>11.4</v>
      </c>
      <c r="M334" s="76">
        <v>2</v>
      </c>
      <c r="N334" s="52">
        <f t="shared" si="16"/>
        <v>2</v>
      </c>
      <c r="O334" s="48">
        <v>105400</v>
      </c>
      <c r="P334" s="87">
        <v>113.470978571808</v>
      </c>
      <c r="Q334" s="87">
        <v>102.7791118</v>
      </c>
      <c r="R334" s="9">
        <f t="shared" si="17"/>
        <v>1193.0656080636161</v>
      </c>
    </row>
    <row r="335" spans="1:18" x14ac:dyDescent="0.25">
      <c r="A335" s="76">
        <v>960684737</v>
      </c>
      <c r="B335" s="77" t="s">
        <v>51</v>
      </c>
      <c r="C335" s="76">
        <v>2018</v>
      </c>
      <c r="D335" s="76">
        <v>66</v>
      </c>
      <c r="E335" s="77" t="s">
        <v>24</v>
      </c>
      <c r="F335" s="76">
        <v>70</v>
      </c>
      <c r="G335" s="77" t="s">
        <v>23</v>
      </c>
      <c r="H335" s="77" t="s">
        <v>22</v>
      </c>
      <c r="I335" s="76">
        <v>100</v>
      </c>
      <c r="J335" s="76">
        <v>100</v>
      </c>
      <c r="K335" s="76">
        <v>95.28</v>
      </c>
      <c r="L335" s="52">
        <f t="shared" si="15"/>
        <v>95.28</v>
      </c>
      <c r="M335" s="76">
        <v>20.2</v>
      </c>
      <c r="N335" s="52">
        <f t="shared" si="16"/>
        <v>20.2</v>
      </c>
      <c r="O335" s="48">
        <v>101000</v>
      </c>
      <c r="P335" s="87">
        <v>106.447543797393</v>
      </c>
      <c r="Q335" s="87">
        <v>96.671777219999996</v>
      </c>
      <c r="R335" s="9">
        <f t="shared" si="17"/>
        <v>9408.3574183849378</v>
      </c>
    </row>
    <row r="336" spans="1:18" x14ac:dyDescent="0.25">
      <c r="A336" s="76">
        <v>960684737</v>
      </c>
      <c r="B336" s="77" t="s">
        <v>51</v>
      </c>
      <c r="C336" s="76">
        <v>2018</v>
      </c>
      <c r="D336" s="76">
        <v>66</v>
      </c>
      <c r="E336" s="77" t="s">
        <v>24</v>
      </c>
      <c r="F336" s="76">
        <v>243</v>
      </c>
      <c r="G336" s="77" t="s">
        <v>23</v>
      </c>
      <c r="H336" s="77" t="s">
        <v>22</v>
      </c>
      <c r="I336" s="76">
        <v>100</v>
      </c>
      <c r="J336" s="76">
        <v>100</v>
      </c>
      <c r="K336" s="76">
        <v>4.3</v>
      </c>
      <c r="L336" s="52">
        <f t="shared" si="15"/>
        <v>4.3</v>
      </c>
      <c r="M336" s="76">
        <v>0</v>
      </c>
      <c r="N336" s="52">
        <f t="shared" si="16"/>
        <v>0</v>
      </c>
      <c r="O336" s="48">
        <v>100700</v>
      </c>
      <c r="P336" s="87">
        <v>104.91748515562</v>
      </c>
      <c r="Q336" s="87">
        <v>104.9174852</v>
      </c>
      <c r="R336" s="9">
        <f t="shared" si="17"/>
        <v>451.14518635999997</v>
      </c>
    </row>
    <row r="337" spans="1:18" x14ac:dyDescent="0.25">
      <c r="A337" s="76">
        <v>960684737</v>
      </c>
      <c r="B337" s="77" t="s">
        <v>51</v>
      </c>
      <c r="C337" s="76">
        <v>2018</v>
      </c>
      <c r="D337" s="76">
        <v>66</v>
      </c>
      <c r="E337" s="77" t="s">
        <v>24</v>
      </c>
      <c r="F337" s="76">
        <v>95</v>
      </c>
      <c r="G337" s="77" t="s">
        <v>23</v>
      </c>
      <c r="H337" s="77" t="s">
        <v>22</v>
      </c>
      <c r="I337" s="76">
        <v>100</v>
      </c>
      <c r="J337" s="76">
        <v>100</v>
      </c>
      <c r="K337" s="76">
        <v>21.14</v>
      </c>
      <c r="L337" s="52">
        <f t="shared" si="15"/>
        <v>21.14</v>
      </c>
      <c r="M337" s="76">
        <v>0</v>
      </c>
      <c r="N337" s="52">
        <f t="shared" si="16"/>
        <v>0</v>
      </c>
      <c r="O337" s="48">
        <v>100600</v>
      </c>
      <c r="P337" s="87">
        <v>98.687399190849803</v>
      </c>
      <c r="Q337" s="87">
        <v>98.687399189999994</v>
      </c>
      <c r="R337" s="9">
        <f t="shared" si="17"/>
        <v>2086.2516188765999</v>
      </c>
    </row>
    <row r="338" spans="1:18" x14ac:dyDescent="0.25">
      <c r="A338" s="76">
        <v>960684737</v>
      </c>
      <c r="B338" s="77" t="s">
        <v>51</v>
      </c>
      <c r="C338" s="76">
        <v>2018</v>
      </c>
      <c r="D338" s="76">
        <v>66</v>
      </c>
      <c r="E338" s="77" t="s">
        <v>24</v>
      </c>
      <c r="F338" s="76">
        <v>70</v>
      </c>
      <c r="G338" s="77" t="s">
        <v>23</v>
      </c>
      <c r="H338" s="77" t="s">
        <v>22</v>
      </c>
      <c r="I338" s="76">
        <v>100</v>
      </c>
      <c r="J338" s="76">
        <v>100</v>
      </c>
      <c r="K338" s="76">
        <v>15.7</v>
      </c>
      <c r="L338" s="52">
        <f t="shared" si="15"/>
        <v>15.7</v>
      </c>
      <c r="M338" s="76">
        <v>0</v>
      </c>
      <c r="N338" s="52">
        <f t="shared" si="16"/>
        <v>0</v>
      </c>
      <c r="O338" s="48">
        <v>101500</v>
      </c>
      <c r="P338" s="87">
        <v>96.671777215124294</v>
      </c>
      <c r="Q338" s="87">
        <v>96.671777219999996</v>
      </c>
      <c r="R338" s="9">
        <f t="shared" si="17"/>
        <v>1517.7469023539998</v>
      </c>
    </row>
    <row r="339" spans="1:18" x14ac:dyDescent="0.25">
      <c r="A339" s="76">
        <v>995114666</v>
      </c>
      <c r="B339" s="77" t="s">
        <v>52</v>
      </c>
      <c r="C339" s="76">
        <v>2018</v>
      </c>
      <c r="D339" s="76">
        <v>66</v>
      </c>
      <c r="E339" s="77" t="s">
        <v>20</v>
      </c>
      <c r="F339" s="76">
        <v>150</v>
      </c>
      <c r="G339" s="77" t="s">
        <v>23</v>
      </c>
      <c r="H339" s="77" t="s">
        <v>22</v>
      </c>
      <c r="I339" s="76">
        <v>100</v>
      </c>
      <c r="J339" s="76">
        <v>100</v>
      </c>
      <c r="K339" s="76">
        <v>7</v>
      </c>
      <c r="L339" s="52">
        <f t="shared" si="15"/>
        <v>7</v>
      </c>
      <c r="M339" s="78"/>
      <c r="N339" s="52">
        <f t="shared" si="16"/>
        <v>0</v>
      </c>
      <c r="O339" s="48">
        <v>100900</v>
      </c>
      <c r="P339" s="87">
        <v>154.773620895449</v>
      </c>
      <c r="Q339" s="87">
        <v>154.7736209</v>
      </c>
      <c r="R339" s="9">
        <f t="shared" si="17"/>
        <v>1083.4153463</v>
      </c>
    </row>
    <row r="340" spans="1:18" x14ac:dyDescent="0.25">
      <c r="A340" s="76">
        <v>995114666</v>
      </c>
      <c r="B340" s="77" t="s">
        <v>52</v>
      </c>
      <c r="C340" s="76">
        <v>2018</v>
      </c>
      <c r="D340" s="76">
        <v>66</v>
      </c>
      <c r="E340" s="77" t="s">
        <v>24</v>
      </c>
      <c r="F340" s="76">
        <v>150</v>
      </c>
      <c r="G340" s="77" t="s">
        <v>23</v>
      </c>
      <c r="H340" s="77" t="s">
        <v>22</v>
      </c>
      <c r="I340" s="76">
        <v>100</v>
      </c>
      <c r="J340" s="76">
        <v>100</v>
      </c>
      <c r="K340" s="76">
        <v>3.7</v>
      </c>
      <c r="L340" s="52">
        <f t="shared" si="15"/>
        <v>3.7</v>
      </c>
      <c r="M340" s="78"/>
      <c r="N340" s="52">
        <f t="shared" si="16"/>
        <v>0</v>
      </c>
      <c r="O340" s="48">
        <v>100700</v>
      </c>
      <c r="P340" s="87">
        <v>102.77911180157299</v>
      </c>
      <c r="Q340" s="87">
        <v>102.7791118</v>
      </c>
      <c r="R340" s="9">
        <f t="shared" si="17"/>
        <v>380.28271366000001</v>
      </c>
    </row>
    <row r="341" spans="1:18" x14ac:dyDescent="0.25">
      <c r="A341" s="76">
        <v>995114666</v>
      </c>
      <c r="B341" s="77" t="s">
        <v>52</v>
      </c>
      <c r="C341" s="76">
        <v>2018</v>
      </c>
      <c r="D341" s="76">
        <v>66</v>
      </c>
      <c r="E341" s="77" t="s">
        <v>24</v>
      </c>
      <c r="F341" s="76">
        <v>95</v>
      </c>
      <c r="G341" s="77" t="s">
        <v>23</v>
      </c>
      <c r="H341" s="77" t="s">
        <v>22</v>
      </c>
      <c r="I341" s="76">
        <v>100</v>
      </c>
      <c r="J341" s="76">
        <v>100</v>
      </c>
      <c r="K341" s="76">
        <v>139.80000000000001</v>
      </c>
      <c r="L341" s="52">
        <f t="shared" si="15"/>
        <v>139.80000000000001</v>
      </c>
      <c r="M341" s="78"/>
      <c r="N341" s="52">
        <f t="shared" si="16"/>
        <v>0</v>
      </c>
      <c r="O341" s="48">
        <v>100600</v>
      </c>
      <c r="P341" s="87">
        <v>98.687399190849803</v>
      </c>
      <c r="Q341" s="87">
        <v>98.687399189999994</v>
      </c>
      <c r="R341" s="9">
        <f t="shared" si="17"/>
        <v>13796.498406762001</v>
      </c>
    </row>
    <row r="342" spans="1:18" x14ac:dyDescent="0.25">
      <c r="A342" s="76">
        <v>995114666</v>
      </c>
      <c r="B342" s="77" t="s">
        <v>52</v>
      </c>
      <c r="C342" s="76">
        <v>2018</v>
      </c>
      <c r="D342" s="76">
        <v>66</v>
      </c>
      <c r="E342" s="77" t="s">
        <v>24</v>
      </c>
      <c r="F342" s="76">
        <v>70</v>
      </c>
      <c r="G342" s="77" t="s">
        <v>23</v>
      </c>
      <c r="H342" s="77" t="s">
        <v>22</v>
      </c>
      <c r="I342" s="76">
        <v>100</v>
      </c>
      <c r="J342" s="76">
        <v>100</v>
      </c>
      <c r="K342" s="76">
        <v>83.4</v>
      </c>
      <c r="L342" s="52">
        <f t="shared" si="15"/>
        <v>83.4</v>
      </c>
      <c r="M342" s="78"/>
      <c r="N342" s="52">
        <f t="shared" si="16"/>
        <v>0</v>
      </c>
      <c r="O342" s="48">
        <v>112600</v>
      </c>
      <c r="P342" s="87">
        <v>96.671777215124294</v>
      </c>
      <c r="Q342" s="87">
        <v>96.671777219999996</v>
      </c>
      <c r="R342" s="9">
        <f t="shared" si="17"/>
        <v>8062.4262201480005</v>
      </c>
    </row>
    <row r="343" spans="1:18" x14ac:dyDescent="0.25">
      <c r="A343" s="76">
        <v>980234088</v>
      </c>
      <c r="B343" s="77" t="s">
        <v>53</v>
      </c>
      <c r="C343" s="76">
        <v>2018</v>
      </c>
      <c r="D343" s="76">
        <v>132</v>
      </c>
      <c r="E343" s="77" t="s">
        <v>20</v>
      </c>
      <c r="F343" s="76">
        <v>120</v>
      </c>
      <c r="G343" s="77" t="s">
        <v>21</v>
      </c>
      <c r="H343" s="77" t="s">
        <v>22</v>
      </c>
      <c r="I343" s="76">
        <v>100</v>
      </c>
      <c r="J343" s="76">
        <v>100</v>
      </c>
      <c r="K343" s="76">
        <v>0.3</v>
      </c>
      <c r="L343" s="52">
        <f t="shared" si="15"/>
        <v>0.3</v>
      </c>
      <c r="M343" s="76">
        <v>0</v>
      </c>
      <c r="N343" s="52">
        <f t="shared" si="16"/>
        <v>0</v>
      </c>
      <c r="O343" s="48">
        <v>117000</v>
      </c>
      <c r="P343" s="87">
        <v>224.27664835145401</v>
      </c>
      <c r="Q343" s="87">
        <v>224.2766484</v>
      </c>
      <c r="R343" s="9">
        <f t="shared" si="17"/>
        <v>67.282994520000003</v>
      </c>
    </row>
    <row r="344" spans="1:18" x14ac:dyDescent="0.25">
      <c r="A344" s="76">
        <v>988807648</v>
      </c>
      <c r="B344" s="77" t="s">
        <v>54</v>
      </c>
      <c r="C344" s="76">
        <v>2018</v>
      </c>
      <c r="D344" s="76">
        <v>132</v>
      </c>
      <c r="E344" s="77" t="s">
        <v>24</v>
      </c>
      <c r="F344" s="76">
        <v>243</v>
      </c>
      <c r="G344" s="77" t="s">
        <v>23</v>
      </c>
      <c r="H344" s="77" t="s">
        <v>22</v>
      </c>
      <c r="I344" s="76">
        <v>100</v>
      </c>
      <c r="J344" s="76">
        <v>100</v>
      </c>
      <c r="K344" s="76">
        <v>62.302999999999997</v>
      </c>
      <c r="L344" s="52">
        <f t="shared" si="15"/>
        <v>62.302999999999997</v>
      </c>
      <c r="M344" s="76">
        <v>21.05</v>
      </c>
      <c r="N344" s="52">
        <f t="shared" si="16"/>
        <v>21.05</v>
      </c>
      <c r="O344" s="48">
        <v>116900</v>
      </c>
      <c r="P344" s="87">
        <v>136.44370498843699</v>
      </c>
      <c r="Q344" s="87">
        <v>122.9510478</v>
      </c>
      <c r="R344" s="9">
        <f t="shared" si="17"/>
        <v>7944.2395648999991</v>
      </c>
    </row>
    <row r="345" spans="1:18" x14ac:dyDescent="0.25">
      <c r="A345" s="76">
        <v>988807648</v>
      </c>
      <c r="B345" s="77" t="s">
        <v>54</v>
      </c>
      <c r="C345" s="76">
        <v>2018</v>
      </c>
      <c r="D345" s="76">
        <v>132</v>
      </c>
      <c r="E345" s="77" t="s">
        <v>24</v>
      </c>
      <c r="F345" s="76">
        <v>150</v>
      </c>
      <c r="G345" s="77" t="s">
        <v>23</v>
      </c>
      <c r="H345" s="77" t="s">
        <v>22</v>
      </c>
      <c r="I345" s="76">
        <v>100</v>
      </c>
      <c r="J345" s="76">
        <v>100</v>
      </c>
      <c r="K345" s="76">
        <v>37.200000000000003</v>
      </c>
      <c r="L345" s="52">
        <f t="shared" si="15"/>
        <v>37.200000000000003</v>
      </c>
      <c r="M345" s="76">
        <v>1.62</v>
      </c>
      <c r="N345" s="52">
        <f t="shared" si="16"/>
        <v>1.62</v>
      </c>
      <c r="O345" s="48">
        <v>110600</v>
      </c>
      <c r="P345" s="87">
        <v>133.43078154217099</v>
      </c>
      <c r="Q345" s="87">
        <v>120.3311144</v>
      </c>
      <c r="R345" s="9">
        <f t="shared" si="17"/>
        <v>4497.5389164503176</v>
      </c>
    </row>
    <row r="346" spans="1:18" x14ac:dyDescent="0.25">
      <c r="A346" s="76">
        <v>988807648</v>
      </c>
      <c r="B346" s="77" t="s">
        <v>54</v>
      </c>
      <c r="C346" s="76">
        <v>2018</v>
      </c>
      <c r="D346" s="76">
        <v>132</v>
      </c>
      <c r="E346" s="77" t="s">
        <v>24</v>
      </c>
      <c r="F346" s="76">
        <v>243</v>
      </c>
      <c r="G346" s="77" t="s">
        <v>23</v>
      </c>
      <c r="H346" s="77" t="s">
        <v>22</v>
      </c>
      <c r="I346" s="76">
        <v>100</v>
      </c>
      <c r="J346" s="76">
        <v>100</v>
      </c>
      <c r="K346" s="76">
        <v>85.676000000000002</v>
      </c>
      <c r="L346" s="52">
        <f t="shared" si="15"/>
        <v>85.676000000000002</v>
      </c>
      <c r="M346" s="76">
        <v>10.52</v>
      </c>
      <c r="N346" s="52">
        <f t="shared" si="16"/>
        <v>10.52</v>
      </c>
      <c r="O346" s="48">
        <v>110500</v>
      </c>
      <c r="P346" s="87">
        <v>122.951047816032</v>
      </c>
      <c r="Q346" s="87">
        <v>122.9510478</v>
      </c>
      <c r="R346" s="9">
        <f t="shared" si="17"/>
        <v>10533.953971481456</v>
      </c>
    </row>
    <row r="347" spans="1:18" x14ac:dyDescent="0.25">
      <c r="A347" s="76">
        <v>988807648</v>
      </c>
      <c r="B347" s="77" t="s">
        <v>54</v>
      </c>
      <c r="C347" s="76">
        <v>2018</v>
      </c>
      <c r="D347" s="76">
        <v>132</v>
      </c>
      <c r="E347" s="77" t="s">
        <v>24</v>
      </c>
      <c r="F347" s="76">
        <v>150</v>
      </c>
      <c r="G347" s="77" t="s">
        <v>23</v>
      </c>
      <c r="H347" s="77" t="s">
        <v>22</v>
      </c>
      <c r="I347" s="76">
        <v>100</v>
      </c>
      <c r="J347" s="76">
        <v>100</v>
      </c>
      <c r="K347" s="76">
        <v>2.5190000000000001</v>
      </c>
      <c r="L347" s="52">
        <f t="shared" si="15"/>
        <v>2.5190000000000001</v>
      </c>
      <c r="M347" s="76">
        <v>0</v>
      </c>
      <c r="N347" s="52">
        <f t="shared" si="16"/>
        <v>0</v>
      </c>
      <c r="O347" s="48">
        <v>110300</v>
      </c>
      <c r="P347" s="87">
        <v>120.331114384497</v>
      </c>
      <c r="Q347" s="87">
        <v>120.3311144</v>
      </c>
      <c r="R347" s="9">
        <f t="shared" si="17"/>
        <v>303.11407717360004</v>
      </c>
    </row>
    <row r="348" spans="1:18" x14ac:dyDescent="0.25">
      <c r="A348" s="76">
        <v>988807648</v>
      </c>
      <c r="B348" s="77" t="s">
        <v>54</v>
      </c>
      <c r="C348" s="76">
        <v>2018</v>
      </c>
      <c r="D348" s="76">
        <v>132</v>
      </c>
      <c r="E348" s="77" t="s">
        <v>24</v>
      </c>
      <c r="F348" s="76">
        <v>95</v>
      </c>
      <c r="G348" s="77" t="s">
        <v>23</v>
      </c>
      <c r="H348" s="77" t="s">
        <v>22</v>
      </c>
      <c r="I348" s="76">
        <v>100</v>
      </c>
      <c r="J348" s="76">
        <v>100</v>
      </c>
      <c r="K348" s="76">
        <v>3.3000000000000002E-2</v>
      </c>
      <c r="L348" s="52">
        <f t="shared" si="15"/>
        <v>3.3000000000000002E-2</v>
      </c>
      <c r="M348" s="76">
        <v>0</v>
      </c>
      <c r="N348" s="52">
        <f t="shared" si="16"/>
        <v>0</v>
      </c>
      <c r="O348" s="48">
        <v>108700</v>
      </c>
      <c r="P348" s="87">
        <v>115.169845524373</v>
      </c>
      <c r="Q348" s="87">
        <v>115.16984549999999</v>
      </c>
      <c r="R348" s="9">
        <f t="shared" si="17"/>
        <v>3.8006049014999999</v>
      </c>
    </row>
    <row r="349" spans="1:18" x14ac:dyDescent="0.25">
      <c r="A349" s="76">
        <v>988807648</v>
      </c>
      <c r="B349" s="77" t="s">
        <v>54</v>
      </c>
      <c r="C349" s="76">
        <v>2018</v>
      </c>
      <c r="D349" s="76">
        <v>66</v>
      </c>
      <c r="E349" s="77" t="s">
        <v>20</v>
      </c>
      <c r="F349" s="76">
        <v>150</v>
      </c>
      <c r="G349" s="77" t="s">
        <v>21</v>
      </c>
      <c r="H349" s="77" t="s">
        <v>22</v>
      </c>
      <c r="I349" s="76">
        <v>100</v>
      </c>
      <c r="J349" s="76">
        <v>100</v>
      </c>
      <c r="K349" s="76">
        <v>4.5659999999999998</v>
      </c>
      <c r="L349" s="52">
        <f t="shared" si="15"/>
        <v>4.5659999999999998</v>
      </c>
      <c r="M349" s="76">
        <v>4.5599999999999996</v>
      </c>
      <c r="N349" s="52">
        <f t="shared" si="16"/>
        <v>4.5599999999999996</v>
      </c>
      <c r="O349" s="48">
        <v>108500</v>
      </c>
      <c r="P349" s="87">
        <v>218.660431343174</v>
      </c>
      <c r="Q349" s="87">
        <v>199.94438819999999</v>
      </c>
      <c r="R349" s="9">
        <f t="shared" si="17"/>
        <v>998.29123325407329</v>
      </c>
    </row>
    <row r="350" spans="1:18" x14ac:dyDescent="0.25">
      <c r="A350" s="76">
        <v>988807648</v>
      </c>
      <c r="B350" s="77" t="s">
        <v>54</v>
      </c>
      <c r="C350" s="76">
        <v>2018</v>
      </c>
      <c r="D350" s="76">
        <v>66</v>
      </c>
      <c r="E350" s="77" t="s">
        <v>20</v>
      </c>
      <c r="F350" s="76">
        <v>95</v>
      </c>
      <c r="G350" s="77" t="s">
        <v>21</v>
      </c>
      <c r="H350" s="77" t="s">
        <v>22</v>
      </c>
      <c r="I350" s="76">
        <v>100</v>
      </c>
      <c r="J350" s="76">
        <v>100</v>
      </c>
      <c r="K350" s="76">
        <v>1.2230000000000001</v>
      </c>
      <c r="L350" s="52">
        <f t="shared" si="15"/>
        <v>1.2230000000000001</v>
      </c>
      <c r="M350" s="76">
        <v>1.02</v>
      </c>
      <c r="N350" s="52">
        <f t="shared" si="16"/>
        <v>1.02</v>
      </c>
      <c r="O350" s="48">
        <v>108200</v>
      </c>
      <c r="P350" s="87">
        <v>207.916656935784</v>
      </c>
      <c r="Q350" s="87">
        <v>190.27499119999999</v>
      </c>
      <c r="R350" s="9">
        <f t="shared" si="17"/>
        <v>250.70081328809968</v>
      </c>
    </row>
    <row r="351" spans="1:18" x14ac:dyDescent="0.25">
      <c r="A351" s="76">
        <v>988807648</v>
      </c>
      <c r="B351" s="77" t="s">
        <v>54</v>
      </c>
      <c r="C351" s="76">
        <v>2018</v>
      </c>
      <c r="D351" s="76">
        <v>66</v>
      </c>
      <c r="E351" s="77" t="s">
        <v>24</v>
      </c>
      <c r="F351" s="76">
        <v>243</v>
      </c>
      <c r="G351" s="77" t="s">
        <v>21</v>
      </c>
      <c r="H351" s="77" t="s">
        <v>22</v>
      </c>
      <c r="I351" s="76">
        <v>100</v>
      </c>
      <c r="J351" s="76">
        <v>100</v>
      </c>
      <c r="K351" s="76">
        <v>11.36</v>
      </c>
      <c r="L351" s="52">
        <f t="shared" si="15"/>
        <v>11.36</v>
      </c>
      <c r="M351" s="76">
        <v>0.63</v>
      </c>
      <c r="N351" s="52">
        <f t="shared" si="16"/>
        <v>0.63</v>
      </c>
      <c r="O351" s="48">
        <v>105800</v>
      </c>
      <c r="P351" s="87">
        <v>143.12622773343</v>
      </c>
      <c r="Q351" s="87">
        <v>132.11360500000001</v>
      </c>
      <c r="R351" s="9">
        <f t="shared" si="17"/>
        <v>1507.7485051220608</v>
      </c>
    </row>
    <row r="352" spans="1:18" x14ac:dyDescent="0.25">
      <c r="A352" s="76">
        <v>988807648</v>
      </c>
      <c r="B352" s="77" t="s">
        <v>54</v>
      </c>
      <c r="C352" s="76">
        <v>2018</v>
      </c>
      <c r="D352" s="76">
        <v>66</v>
      </c>
      <c r="E352" s="77" t="s">
        <v>24</v>
      </c>
      <c r="F352" s="76">
        <v>243</v>
      </c>
      <c r="G352" s="77" t="s">
        <v>23</v>
      </c>
      <c r="H352" s="77" t="s">
        <v>22</v>
      </c>
      <c r="I352" s="76">
        <v>100</v>
      </c>
      <c r="J352" s="76">
        <v>100</v>
      </c>
      <c r="K352" s="76">
        <v>38.801000000000002</v>
      </c>
      <c r="L352" s="52">
        <f t="shared" si="15"/>
        <v>38.801000000000002</v>
      </c>
      <c r="M352" s="76">
        <v>12.01</v>
      </c>
      <c r="N352" s="52">
        <f t="shared" si="16"/>
        <v>12.01</v>
      </c>
      <c r="O352" s="48">
        <v>105700</v>
      </c>
      <c r="P352" s="87">
        <v>115.930107928963</v>
      </c>
      <c r="Q352" s="87">
        <v>104.9174852</v>
      </c>
      <c r="R352" s="9">
        <f t="shared" si="17"/>
        <v>4203.1649422200462</v>
      </c>
    </row>
    <row r="353" spans="1:18" x14ac:dyDescent="0.25">
      <c r="A353" s="76">
        <v>988807648</v>
      </c>
      <c r="B353" s="77" t="s">
        <v>54</v>
      </c>
      <c r="C353" s="76">
        <v>2018</v>
      </c>
      <c r="D353" s="76">
        <v>66</v>
      </c>
      <c r="E353" s="77" t="s">
        <v>24</v>
      </c>
      <c r="F353" s="76">
        <v>150</v>
      </c>
      <c r="G353" s="77" t="s">
        <v>23</v>
      </c>
      <c r="H353" s="77" t="s">
        <v>22</v>
      </c>
      <c r="I353" s="76">
        <v>100</v>
      </c>
      <c r="J353" s="76">
        <v>100</v>
      </c>
      <c r="K353" s="76">
        <v>163.881</v>
      </c>
      <c r="L353" s="52">
        <f t="shared" si="15"/>
        <v>163.881</v>
      </c>
      <c r="M353" s="76">
        <v>40.01</v>
      </c>
      <c r="N353" s="52">
        <f t="shared" si="16"/>
        <v>40.01</v>
      </c>
      <c r="O353" s="48">
        <v>105600</v>
      </c>
      <c r="P353" s="87">
        <v>113.470978571808</v>
      </c>
      <c r="Q353" s="87">
        <v>102.7791118</v>
      </c>
      <c r="R353" s="9">
        <f t="shared" si="17"/>
        <v>17271.32521043584</v>
      </c>
    </row>
    <row r="354" spans="1:18" x14ac:dyDescent="0.25">
      <c r="A354" s="76">
        <v>988807648</v>
      </c>
      <c r="B354" s="77" t="s">
        <v>54</v>
      </c>
      <c r="C354" s="76">
        <v>2018</v>
      </c>
      <c r="D354" s="76">
        <v>66</v>
      </c>
      <c r="E354" s="77" t="s">
        <v>24</v>
      </c>
      <c r="F354" s="76">
        <v>120</v>
      </c>
      <c r="G354" s="77" t="s">
        <v>23</v>
      </c>
      <c r="H354" s="77" t="s">
        <v>22</v>
      </c>
      <c r="I354" s="76">
        <v>100</v>
      </c>
      <c r="J354" s="76">
        <v>100</v>
      </c>
      <c r="K354" s="76">
        <v>121.753</v>
      </c>
      <c r="L354" s="52">
        <f t="shared" si="15"/>
        <v>121.753</v>
      </c>
      <c r="M354" s="76">
        <v>39.659999999999997</v>
      </c>
      <c r="N354" s="52">
        <f t="shared" si="16"/>
        <v>39.659999999999997</v>
      </c>
      <c r="O354" s="48">
        <v>105500</v>
      </c>
      <c r="P354" s="87">
        <v>111.083474341562</v>
      </c>
      <c r="Q354" s="87">
        <v>100.70302119999999</v>
      </c>
      <c r="R354" s="9">
        <f t="shared" si="17"/>
        <v>12672.583711757949</v>
      </c>
    </row>
    <row r="355" spans="1:18" x14ac:dyDescent="0.25">
      <c r="A355" s="76">
        <v>988807648</v>
      </c>
      <c r="B355" s="77" t="s">
        <v>54</v>
      </c>
      <c r="C355" s="76">
        <v>2018</v>
      </c>
      <c r="D355" s="76">
        <v>66</v>
      </c>
      <c r="E355" s="77" t="s">
        <v>24</v>
      </c>
      <c r="F355" s="76">
        <v>95</v>
      </c>
      <c r="G355" s="77" t="s">
        <v>23</v>
      </c>
      <c r="H355" s="77" t="s">
        <v>22</v>
      </c>
      <c r="I355" s="76">
        <v>100</v>
      </c>
      <c r="J355" s="76">
        <v>100</v>
      </c>
      <c r="K355" s="76">
        <v>32.377000000000002</v>
      </c>
      <c r="L355" s="52">
        <f t="shared" si="15"/>
        <v>32.377000000000002</v>
      </c>
      <c r="M355" s="76">
        <v>1.29</v>
      </c>
      <c r="N355" s="52">
        <f t="shared" si="16"/>
        <v>1.29</v>
      </c>
      <c r="O355" s="48">
        <v>105400</v>
      </c>
      <c r="P355" s="87">
        <v>108.76550906947701</v>
      </c>
      <c r="Q355" s="87">
        <v>98.687399189999994</v>
      </c>
      <c r="R355" s="9">
        <f t="shared" si="17"/>
        <v>3208.2026853191555</v>
      </c>
    </row>
    <row r="356" spans="1:18" x14ac:dyDescent="0.25">
      <c r="A356" s="76">
        <v>988807648</v>
      </c>
      <c r="B356" s="77" t="s">
        <v>54</v>
      </c>
      <c r="C356" s="76">
        <v>2018</v>
      </c>
      <c r="D356" s="76">
        <v>66</v>
      </c>
      <c r="E356" s="77" t="s">
        <v>24</v>
      </c>
      <c r="F356" s="76">
        <v>70</v>
      </c>
      <c r="G356" s="77" t="s">
        <v>23</v>
      </c>
      <c r="H356" s="77" t="s">
        <v>22</v>
      </c>
      <c r="I356" s="76">
        <v>100</v>
      </c>
      <c r="J356" s="76">
        <v>100</v>
      </c>
      <c r="K356" s="76">
        <v>43.69</v>
      </c>
      <c r="L356" s="52">
        <f t="shared" si="15"/>
        <v>43.69</v>
      </c>
      <c r="M356" s="76">
        <v>1.38</v>
      </c>
      <c r="N356" s="52">
        <f t="shared" si="16"/>
        <v>1.38</v>
      </c>
      <c r="O356" s="48">
        <v>103500</v>
      </c>
      <c r="P356" s="87">
        <v>106.447543797393</v>
      </c>
      <c r="Q356" s="87">
        <v>96.671777219999996</v>
      </c>
      <c r="R356" s="9">
        <f t="shared" si="17"/>
        <v>4237.0805046186015</v>
      </c>
    </row>
    <row r="357" spans="1:18" x14ac:dyDescent="0.25">
      <c r="A357" s="76">
        <v>988807648</v>
      </c>
      <c r="B357" s="77" t="s">
        <v>54</v>
      </c>
      <c r="C357" s="76">
        <v>2018</v>
      </c>
      <c r="D357" s="76">
        <v>66</v>
      </c>
      <c r="E357" s="77" t="s">
        <v>24</v>
      </c>
      <c r="F357" s="76">
        <v>329</v>
      </c>
      <c r="G357" s="77" t="s">
        <v>21</v>
      </c>
      <c r="H357" s="77" t="s">
        <v>22</v>
      </c>
      <c r="I357" s="76">
        <v>100</v>
      </c>
      <c r="J357" s="76">
        <v>100</v>
      </c>
      <c r="K357" s="76">
        <v>0.68300000000000005</v>
      </c>
      <c r="L357" s="52">
        <f t="shared" si="15"/>
        <v>0.68300000000000005</v>
      </c>
      <c r="M357" s="76">
        <v>0.68</v>
      </c>
      <c r="N357" s="52">
        <f t="shared" si="16"/>
        <v>0.68</v>
      </c>
      <c r="O357" s="48">
        <v>103400</v>
      </c>
      <c r="P357" s="87">
        <v>135.08701310888901</v>
      </c>
      <c r="Q357" s="87">
        <v>135.08701310000001</v>
      </c>
      <c r="R357" s="9">
        <f t="shared" si="17"/>
        <v>92.264429953344532</v>
      </c>
    </row>
    <row r="358" spans="1:18" x14ac:dyDescent="0.25">
      <c r="A358" s="76">
        <v>988807648</v>
      </c>
      <c r="B358" s="77" t="s">
        <v>54</v>
      </c>
      <c r="C358" s="76">
        <v>2018</v>
      </c>
      <c r="D358" s="76">
        <v>66</v>
      </c>
      <c r="E358" s="77" t="s">
        <v>24</v>
      </c>
      <c r="F358" s="76">
        <v>243</v>
      </c>
      <c r="G358" s="77" t="s">
        <v>21</v>
      </c>
      <c r="H358" s="77" t="s">
        <v>22</v>
      </c>
      <c r="I358" s="76">
        <v>100</v>
      </c>
      <c r="J358" s="76">
        <v>100</v>
      </c>
      <c r="K358" s="76">
        <v>5.843</v>
      </c>
      <c r="L358" s="52">
        <f t="shared" si="15"/>
        <v>5.843</v>
      </c>
      <c r="M358" s="76">
        <v>5.84</v>
      </c>
      <c r="N358" s="52">
        <f t="shared" si="16"/>
        <v>5.84</v>
      </c>
      <c r="O358" s="48">
        <v>101600</v>
      </c>
      <c r="P358" s="87">
        <v>132.113604960087</v>
      </c>
      <c r="Q358" s="87">
        <v>132.11360500000001</v>
      </c>
      <c r="R358" s="9">
        <f t="shared" si="17"/>
        <v>771.93979378190807</v>
      </c>
    </row>
    <row r="359" spans="1:18" x14ac:dyDescent="0.25">
      <c r="A359" s="76">
        <v>988807648</v>
      </c>
      <c r="B359" s="77" t="s">
        <v>54</v>
      </c>
      <c r="C359" s="76">
        <v>2018</v>
      </c>
      <c r="D359" s="76">
        <v>66</v>
      </c>
      <c r="E359" s="77" t="s">
        <v>20</v>
      </c>
      <c r="F359" s="76">
        <v>243</v>
      </c>
      <c r="G359" s="77" t="s">
        <v>23</v>
      </c>
      <c r="H359" s="77" t="s">
        <v>22</v>
      </c>
      <c r="I359" s="76">
        <v>100</v>
      </c>
      <c r="J359" s="76">
        <v>100</v>
      </c>
      <c r="K359" s="76">
        <v>0.95799999999999996</v>
      </c>
      <c r="L359" s="52">
        <f t="shared" si="15"/>
        <v>0.95799999999999996</v>
      </c>
      <c r="M359" s="76">
        <v>0</v>
      </c>
      <c r="N359" s="52">
        <f t="shared" si="16"/>
        <v>0</v>
      </c>
      <c r="O359" s="48">
        <v>101500</v>
      </c>
      <c r="P359" s="87">
        <v>158.516829522313</v>
      </c>
      <c r="Q359" s="87">
        <v>158.5168295</v>
      </c>
      <c r="R359" s="9">
        <f t="shared" si="17"/>
        <v>151.85912266099999</v>
      </c>
    </row>
    <row r="360" spans="1:18" x14ac:dyDescent="0.25">
      <c r="A360" s="76">
        <v>988807648</v>
      </c>
      <c r="B360" s="77" t="s">
        <v>54</v>
      </c>
      <c r="C360" s="76">
        <v>2018</v>
      </c>
      <c r="D360" s="76">
        <v>66</v>
      </c>
      <c r="E360" s="77" t="s">
        <v>20</v>
      </c>
      <c r="F360" s="76">
        <v>150</v>
      </c>
      <c r="G360" s="77" t="s">
        <v>23</v>
      </c>
      <c r="H360" s="77" t="s">
        <v>22</v>
      </c>
      <c r="I360" s="76">
        <v>100</v>
      </c>
      <c r="J360" s="76">
        <v>100</v>
      </c>
      <c r="K360" s="76">
        <v>2.1230000000000002</v>
      </c>
      <c r="L360" s="52">
        <f t="shared" si="15"/>
        <v>2.1230000000000002</v>
      </c>
      <c r="M360" s="76">
        <v>0</v>
      </c>
      <c r="N360" s="52">
        <f t="shared" si="16"/>
        <v>0</v>
      </c>
      <c r="O360" s="48">
        <v>101300</v>
      </c>
      <c r="P360" s="87">
        <v>154.773620895449</v>
      </c>
      <c r="Q360" s="87">
        <v>154.7736209</v>
      </c>
      <c r="R360" s="9">
        <f t="shared" si="17"/>
        <v>328.58439717070002</v>
      </c>
    </row>
    <row r="361" spans="1:18" x14ac:dyDescent="0.25">
      <c r="A361" s="76">
        <v>988807648</v>
      </c>
      <c r="B361" s="77" t="s">
        <v>54</v>
      </c>
      <c r="C361" s="76">
        <v>2018</v>
      </c>
      <c r="D361" s="76">
        <v>66</v>
      </c>
      <c r="E361" s="77" t="s">
        <v>20</v>
      </c>
      <c r="F361" s="76">
        <v>95</v>
      </c>
      <c r="G361" s="77" t="s">
        <v>23</v>
      </c>
      <c r="H361" s="77" t="s">
        <v>22</v>
      </c>
      <c r="I361" s="76">
        <v>100</v>
      </c>
      <c r="J361" s="76">
        <v>100</v>
      </c>
      <c r="K361" s="76">
        <v>1.161</v>
      </c>
      <c r="L361" s="52">
        <f t="shared" si="15"/>
        <v>1.161</v>
      </c>
      <c r="M361" s="76">
        <v>0</v>
      </c>
      <c r="N361" s="52">
        <f t="shared" si="16"/>
        <v>0</v>
      </c>
      <c r="O361" s="48">
        <v>101000</v>
      </c>
      <c r="P361" s="87">
        <v>147.61110462385599</v>
      </c>
      <c r="Q361" s="87">
        <v>147.6111046</v>
      </c>
      <c r="R361" s="9">
        <f t="shared" si="17"/>
        <v>171.3764924406</v>
      </c>
    </row>
    <row r="362" spans="1:18" x14ac:dyDescent="0.25">
      <c r="A362" s="76">
        <v>988807648</v>
      </c>
      <c r="B362" s="77" t="s">
        <v>54</v>
      </c>
      <c r="C362" s="76">
        <v>2018</v>
      </c>
      <c r="D362" s="76">
        <v>66</v>
      </c>
      <c r="E362" s="77" t="s">
        <v>24</v>
      </c>
      <c r="F362" s="76">
        <v>243</v>
      </c>
      <c r="G362" s="77" t="s">
        <v>23</v>
      </c>
      <c r="H362" s="77" t="s">
        <v>22</v>
      </c>
      <c r="I362" s="76">
        <v>100</v>
      </c>
      <c r="J362" s="76">
        <v>100</v>
      </c>
      <c r="K362" s="76">
        <v>44.936999999999998</v>
      </c>
      <c r="L362" s="52">
        <f t="shared" si="15"/>
        <v>44.936999999999998</v>
      </c>
      <c r="M362" s="76">
        <v>0</v>
      </c>
      <c r="N362" s="52">
        <f t="shared" si="16"/>
        <v>0</v>
      </c>
      <c r="O362" s="48">
        <v>100900</v>
      </c>
      <c r="P362" s="87">
        <v>104.91748515562</v>
      </c>
      <c r="Q362" s="87">
        <v>104.9174852</v>
      </c>
      <c r="R362" s="9">
        <f t="shared" si="17"/>
        <v>4714.6770324323998</v>
      </c>
    </row>
    <row r="363" spans="1:18" x14ac:dyDescent="0.25">
      <c r="A363" s="76">
        <v>988807648</v>
      </c>
      <c r="B363" s="77" t="s">
        <v>54</v>
      </c>
      <c r="C363" s="76">
        <v>2018</v>
      </c>
      <c r="D363" s="76">
        <v>66</v>
      </c>
      <c r="E363" s="77" t="s">
        <v>24</v>
      </c>
      <c r="F363" s="76">
        <v>150</v>
      </c>
      <c r="G363" s="77" t="s">
        <v>23</v>
      </c>
      <c r="H363" s="77" t="s">
        <v>22</v>
      </c>
      <c r="I363" s="76">
        <v>100</v>
      </c>
      <c r="J363" s="76">
        <v>100</v>
      </c>
      <c r="K363" s="76">
        <v>91.379000000000005</v>
      </c>
      <c r="L363" s="52">
        <f t="shared" si="15"/>
        <v>91.379000000000005</v>
      </c>
      <c r="M363" s="76">
        <v>0</v>
      </c>
      <c r="N363" s="52">
        <f t="shared" si="16"/>
        <v>0</v>
      </c>
      <c r="O363" s="48">
        <v>100800</v>
      </c>
      <c r="P363" s="87">
        <v>102.77911180157299</v>
      </c>
      <c r="Q363" s="87">
        <v>102.7791118</v>
      </c>
      <c r="R363" s="9">
        <f t="shared" si="17"/>
        <v>9391.852457172201</v>
      </c>
    </row>
    <row r="364" spans="1:18" x14ac:dyDescent="0.25">
      <c r="A364" s="76">
        <v>988807648</v>
      </c>
      <c r="B364" s="77" t="s">
        <v>54</v>
      </c>
      <c r="C364" s="76">
        <v>2018</v>
      </c>
      <c r="D364" s="76">
        <v>66</v>
      </c>
      <c r="E364" s="77" t="s">
        <v>24</v>
      </c>
      <c r="F364" s="76">
        <v>120</v>
      </c>
      <c r="G364" s="77" t="s">
        <v>23</v>
      </c>
      <c r="H364" s="77" t="s">
        <v>22</v>
      </c>
      <c r="I364" s="76">
        <v>100</v>
      </c>
      <c r="J364" s="76">
        <v>100</v>
      </c>
      <c r="K364" s="76">
        <v>87.747</v>
      </c>
      <c r="L364" s="52">
        <f t="shared" si="15"/>
        <v>87.747</v>
      </c>
      <c r="M364" s="76">
        <v>0</v>
      </c>
      <c r="N364" s="52">
        <f t="shared" si="16"/>
        <v>0</v>
      </c>
      <c r="O364" s="48">
        <v>100700</v>
      </c>
      <c r="P364" s="87">
        <v>100.703021166575</v>
      </c>
      <c r="Q364" s="87">
        <v>100.70302119999999</v>
      </c>
      <c r="R364" s="9">
        <f t="shared" si="17"/>
        <v>8836.3880012363988</v>
      </c>
    </row>
    <row r="365" spans="1:18" x14ac:dyDescent="0.25">
      <c r="A365" s="76">
        <v>988807648</v>
      </c>
      <c r="B365" s="77" t="s">
        <v>54</v>
      </c>
      <c r="C365" s="76">
        <v>2018</v>
      </c>
      <c r="D365" s="76">
        <v>66</v>
      </c>
      <c r="E365" s="77" t="s">
        <v>24</v>
      </c>
      <c r="F365" s="76">
        <v>95</v>
      </c>
      <c r="G365" s="77" t="s">
        <v>23</v>
      </c>
      <c r="H365" s="77" t="s">
        <v>22</v>
      </c>
      <c r="I365" s="76">
        <v>100</v>
      </c>
      <c r="J365" s="76">
        <v>100</v>
      </c>
      <c r="K365" s="76">
        <v>56.23</v>
      </c>
      <c r="L365" s="52">
        <f t="shared" si="15"/>
        <v>56.23</v>
      </c>
      <c r="M365" s="76">
        <v>0</v>
      </c>
      <c r="N365" s="52">
        <f t="shared" si="16"/>
        <v>0</v>
      </c>
      <c r="O365" s="48">
        <v>100600</v>
      </c>
      <c r="P365" s="87">
        <v>98.687399190849803</v>
      </c>
      <c r="Q365" s="87">
        <v>98.687399189999994</v>
      </c>
      <c r="R365" s="9">
        <f t="shared" si="17"/>
        <v>5549.1924564536994</v>
      </c>
    </row>
    <row r="366" spans="1:18" x14ac:dyDescent="0.25">
      <c r="A366" s="76">
        <v>988807648</v>
      </c>
      <c r="B366" s="77" t="s">
        <v>54</v>
      </c>
      <c r="C366" s="76">
        <v>2018</v>
      </c>
      <c r="D366" s="76">
        <v>66</v>
      </c>
      <c r="E366" s="77" t="s">
        <v>24</v>
      </c>
      <c r="F366" s="76">
        <v>70</v>
      </c>
      <c r="G366" s="77" t="s">
        <v>23</v>
      </c>
      <c r="H366" s="77" t="s">
        <v>22</v>
      </c>
      <c r="I366" s="76">
        <v>100</v>
      </c>
      <c r="J366" s="76">
        <v>100</v>
      </c>
      <c r="K366" s="76">
        <v>29.452999999999999</v>
      </c>
      <c r="L366" s="52">
        <f t="shared" si="15"/>
        <v>29.452999999999999</v>
      </c>
      <c r="M366" s="76">
        <v>0</v>
      </c>
      <c r="N366" s="52">
        <f t="shared" si="16"/>
        <v>0</v>
      </c>
      <c r="O366" s="48">
        <v>108800</v>
      </c>
      <c r="P366" s="87">
        <v>96.671777215124294</v>
      </c>
      <c r="Q366" s="87">
        <v>96.671777219999996</v>
      </c>
      <c r="R366" s="9">
        <f t="shared" si="17"/>
        <v>2847.27385446066</v>
      </c>
    </row>
    <row r="367" spans="1:18" x14ac:dyDescent="0.25">
      <c r="A367" s="76">
        <v>976723805</v>
      </c>
      <c r="B367" s="77" t="s">
        <v>55</v>
      </c>
      <c r="C367" s="76">
        <v>2018</v>
      </c>
      <c r="D367" s="76">
        <v>66</v>
      </c>
      <c r="E367" s="77" t="s">
        <v>20</v>
      </c>
      <c r="F367" s="76">
        <v>243</v>
      </c>
      <c r="G367" s="77" t="s">
        <v>21</v>
      </c>
      <c r="H367" s="77" t="s">
        <v>22</v>
      </c>
      <c r="I367" s="76">
        <v>100</v>
      </c>
      <c r="J367" s="76">
        <v>100</v>
      </c>
      <c r="K367" s="76">
        <v>10</v>
      </c>
      <c r="L367" s="52">
        <f t="shared" si="15"/>
        <v>10</v>
      </c>
      <c r="M367" s="76">
        <v>10</v>
      </c>
      <c r="N367" s="52">
        <f t="shared" si="16"/>
        <v>10</v>
      </c>
      <c r="O367" s="48">
        <v>106400</v>
      </c>
      <c r="P367" s="87">
        <v>224.27524428346899</v>
      </c>
      <c r="Q367" s="87">
        <v>204.99771989999999</v>
      </c>
      <c r="R367" s="9">
        <f t="shared" si="17"/>
        <v>2242.7524428346901</v>
      </c>
    </row>
    <row r="368" spans="1:18" x14ac:dyDescent="0.25">
      <c r="A368" s="76">
        <v>976723805</v>
      </c>
      <c r="B368" s="77" t="s">
        <v>55</v>
      </c>
      <c r="C368" s="76">
        <v>2018</v>
      </c>
      <c r="D368" s="76">
        <v>66</v>
      </c>
      <c r="E368" s="77" t="s">
        <v>20</v>
      </c>
      <c r="F368" s="76">
        <v>243</v>
      </c>
      <c r="G368" s="77" t="s">
        <v>23</v>
      </c>
      <c r="H368" s="77" t="s">
        <v>22</v>
      </c>
      <c r="I368" s="76">
        <v>100</v>
      </c>
      <c r="J368" s="76">
        <v>100</v>
      </c>
      <c r="K368" s="76">
        <v>6.3</v>
      </c>
      <c r="L368" s="52">
        <f t="shared" si="15"/>
        <v>6.3</v>
      </c>
      <c r="M368" s="76">
        <v>6.3</v>
      </c>
      <c r="N368" s="52">
        <f t="shared" si="16"/>
        <v>6.3</v>
      </c>
      <c r="O368" s="48">
        <v>105800</v>
      </c>
      <c r="P368" s="87">
        <v>177.79435395066</v>
      </c>
      <c r="Q368" s="87">
        <v>158.5168295</v>
      </c>
      <c r="R368" s="9">
        <f t="shared" si="17"/>
        <v>1120.1044298891579</v>
      </c>
    </row>
    <row r="369" spans="1:18" x14ac:dyDescent="0.25">
      <c r="A369" s="76">
        <v>976723805</v>
      </c>
      <c r="B369" s="77" t="s">
        <v>55</v>
      </c>
      <c r="C369" s="76">
        <v>2018</v>
      </c>
      <c r="D369" s="76">
        <v>66</v>
      </c>
      <c r="E369" s="77" t="s">
        <v>24</v>
      </c>
      <c r="F369" s="76">
        <v>243</v>
      </c>
      <c r="G369" s="77" t="s">
        <v>23</v>
      </c>
      <c r="H369" s="77" t="s">
        <v>22</v>
      </c>
      <c r="I369" s="76">
        <v>100</v>
      </c>
      <c r="J369" s="76">
        <v>100</v>
      </c>
      <c r="K369" s="76">
        <v>4.7</v>
      </c>
      <c r="L369" s="52">
        <f t="shared" si="15"/>
        <v>4.7</v>
      </c>
      <c r="M369" s="76">
        <v>4.7</v>
      </c>
      <c r="N369" s="52">
        <f t="shared" si="16"/>
        <v>4.7</v>
      </c>
      <c r="O369" s="48">
        <v>100700</v>
      </c>
      <c r="P369" s="87">
        <v>115.930107928963</v>
      </c>
      <c r="Q369" s="87">
        <v>104.9174852</v>
      </c>
      <c r="R369" s="9">
        <f t="shared" si="17"/>
        <v>544.87150726612606</v>
      </c>
    </row>
    <row r="370" spans="1:18" x14ac:dyDescent="0.25">
      <c r="A370" s="76">
        <v>915317898</v>
      </c>
      <c r="B370" s="77" t="s">
        <v>56</v>
      </c>
      <c r="C370" s="76">
        <v>2018</v>
      </c>
      <c r="D370" s="76">
        <v>66</v>
      </c>
      <c r="E370" s="77" t="s">
        <v>24</v>
      </c>
      <c r="F370" s="76">
        <v>95</v>
      </c>
      <c r="G370" s="77" t="s">
        <v>23</v>
      </c>
      <c r="H370" s="77" t="s">
        <v>22</v>
      </c>
      <c r="I370" s="76">
        <v>100</v>
      </c>
      <c r="J370" s="76">
        <v>100</v>
      </c>
      <c r="K370" s="76">
        <v>6</v>
      </c>
      <c r="L370" s="52">
        <f t="shared" si="15"/>
        <v>6</v>
      </c>
      <c r="M370" s="78"/>
      <c r="N370" s="52">
        <f t="shared" si="16"/>
        <v>0</v>
      </c>
      <c r="O370" s="48">
        <v>100600</v>
      </c>
      <c r="P370" s="87">
        <v>98.687399190849803</v>
      </c>
      <c r="Q370" s="87">
        <v>98.687399189999994</v>
      </c>
      <c r="R370" s="9">
        <f t="shared" si="17"/>
        <v>592.12439513999993</v>
      </c>
    </row>
    <row r="371" spans="1:18" x14ac:dyDescent="0.25">
      <c r="A371" s="76">
        <v>915317898</v>
      </c>
      <c r="B371" s="77" t="s">
        <v>56</v>
      </c>
      <c r="C371" s="76">
        <v>2018</v>
      </c>
      <c r="D371" s="76">
        <v>66</v>
      </c>
      <c r="E371" s="77" t="s">
        <v>24</v>
      </c>
      <c r="F371" s="76">
        <v>70</v>
      </c>
      <c r="G371" s="77" t="s">
        <v>23</v>
      </c>
      <c r="H371" s="77" t="s">
        <v>22</v>
      </c>
      <c r="I371" s="76">
        <v>100</v>
      </c>
      <c r="J371" s="76">
        <v>100</v>
      </c>
      <c r="K371" s="76">
        <v>17</v>
      </c>
      <c r="L371" s="52">
        <f t="shared" si="15"/>
        <v>17</v>
      </c>
      <c r="M371" s="78"/>
      <c r="N371" s="52">
        <f t="shared" si="16"/>
        <v>0</v>
      </c>
      <c r="O371" s="48">
        <v>105500</v>
      </c>
      <c r="P371" s="87">
        <v>96.671777215124294</v>
      </c>
      <c r="Q371" s="87">
        <v>96.671777219999996</v>
      </c>
      <c r="R371" s="9">
        <f t="shared" si="17"/>
        <v>1643.4202127399999</v>
      </c>
    </row>
    <row r="372" spans="1:18" x14ac:dyDescent="0.25">
      <c r="A372" s="76">
        <v>948755742</v>
      </c>
      <c r="B372" s="77" t="s">
        <v>57</v>
      </c>
      <c r="C372" s="76">
        <v>2018</v>
      </c>
      <c r="D372" s="76">
        <v>66</v>
      </c>
      <c r="E372" s="77" t="s">
        <v>24</v>
      </c>
      <c r="F372" s="76">
        <v>95</v>
      </c>
      <c r="G372" s="77" t="s">
        <v>23</v>
      </c>
      <c r="H372" s="77" t="s">
        <v>22</v>
      </c>
      <c r="I372" s="76">
        <v>100</v>
      </c>
      <c r="J372" s="76">
        <v>100</v>
      </c>
      <c r="K372" s="76">
        <v>271.7</v>
      </c>
      <c r="L372" s="52">
        <f t="shared" si="15"/>
        <v>271.7</v>
      </c>
      <c r="M372" s="76">
        <v>12</v>
      </c>
      <c r="N372" s="52">
        <f t="shared" si="16"/>
        <v>12</v>
      </c>
      <c r="O372" s="48">
        <v>105400</v>
      </c>
      <c r="P372" s="87">
        <v>108.76550906947701</v>
      </c>
      <c r="Q372" s="87">
        <v>98.687399189999994</v>
      </c>
      <c r="R372" s="9">
        <f t="shared" si="17"/>
        <v>26934.303678476721</v>
      </c>
    </row>
    <row r="373" spans="1:18" x14ac:dyDescent="0.25">
      <c r="A373" s="76">
        <v>948755742</v>
      </c>
      <c r="B373" s="77" t="s">
        <v>57</v>
      </c>
      <c r="C373" s="76">
        <v>2018</v>
      </c>
      <c r="D373" s="76">
        <v>66</v>
      </c>
      <c r="E373" s="77" t="s">
        <v>24</v>
      </c>
      <c r="F373" s="76">
        <v>70</v>
      </c>
      <c r="G373" s="77" t="s">
        <v>23</v>
      </c>
      <c r="H373" s="77" t="s">
        <v>22</v>
      </c>
      <c r="I373" s="76">
        <v>100</v>
      </c>
      <c r="J373" s="76">
        <v>100</v>
      </c>
      <c r="K373" s="76">
        <v>17.3</v>
      </c>
      <c r="L373" s="52">
        <f t="shared" si="15"/>
        <v>17.3</v>
      </c>
      <c r="M373" s="76">
        <v>2</v>
      </c>
      <c r="N373" s="52">
        <f t="shared" si="16"/>
        <v>2</v>
      </c>
      <c r="O373" s="48">
        <v>105600</v>
      </c>
      <c r="P373" s="87">
        <v>106.447543797393</v>
      </c>
      <c r="Q373" s="87">
        <v>96.671777219999996</v>
      </c>
      <c r="R373" s="9">
        <f t="shared" si="17"/>
        <v>1691.9732790607859</v>
      </c>
    </row>
    <row r="374" spans="1:18" x14ac:dyDescent="0.25">
      <c r="A374" s="76">
        <v>915591302</v>
      </c>
      <c r="B374" s="77" t="s">
        <v>58</v>
      </c>
      <c r="C374" s="76">
        <v>2018</v>
      </c>
      <c r="D374" s="76">
        <v>66</v>
      </c>
      <c r="E374" s="77" t="s">
        <v>24</v>
      </c>
      <c r="F374" s="76">
        <v>120</v>
      </c>
      <c r="G374" s="77" t="s">
        <v>23</v>
      </c>
      <c r="H374" s="77" t="s">
        <v>22</v>
      </c>
      <c r="I374" s="76">
        <v>100</v>
      </c>
      <c r="J374" s="76">
        <v>100</v>
      </c>
      <c r="K374" s="76">
        <v>40.392000000000003</v>
      </c>
      <c r="L374" s="52">
        <f t="shared" si="15"/>
        <v>40.392000000000003</v>
      </c>
      <c r="M374" s="76">
        <v>4.827</v>
      </c>
      <c r="N374" s="52">
        <f t="shared" si="16"/>
        <v>4.827</v>
      </c>
      <c r="O374" s="48">
        <v>105400</v>
      </c>
      <c r="P374" s="87">
        <v>111.083474341562</v>
      </c>
      <c r="Q374" s="87">
        <v>100.70302119999999</v>
      </c>
      <c r="R374" s="9">
        <f t="shared" si="17"/>
        <v>4117.7028796247205</v>
      </c>
    </row>
    <row r="375" spans="1:18" x14ac:dyDescent="0.25">
      <c r="A375" s="76">
        <v>915591302</v>
      </c>
      <c r="B375" s="77" t="s">
        <v>58</v>
      </c>
      <c r="C375" s="76">
        <v>2018</v>
      </c>
      <c r="D375" s="76">
        <v>66</v>
      </c>
      <c r="E375" s="77" t="s">
        <v>24</v>
      </c>
      <c r="F375" s="76">
        <v>70</v>
      </c>
      <c r="G375" s="77" t="s">
        <v>23</v>
      </c>
      <c r="H375" s="77" t="s">
        <v>22</v>
      </c>
      <c r="I375" s="76">
        <v>100</v>
      </c>
      <c r="J375" s="76">
        <v>100</v>
      </c>
      <c r="K375" s="76">
        <v>17.399999999999999</v>
      </c>
      <c r="L375" s="52">
        <f t="shared" si="15"/>
        <v>17.399999999999999</v>
      </c>
      <c r="M375" s="76">
        <v>2.9820000000000002</v>
      </c>
      <c r="N375" s="52">
        <f t="shared" si="16"/>
        <v>2.9820000000000002</v>
      </c>
      <c r="O375" s="48">
        <v>111400</v>
      </c>
      <c r="P375" s="87">
        <v>106.447543797393</v>
      </c>
      <c r="Q375" s="87">
        <v>96.671777219999996</v>
      </c>
      <c r="R375" s="9">
        <f t="shared" si="17"/>
        <v>1711.2402595617859</v>
      </c>
    </row>
    <row r="376" spans="1:18" x14ac:dyDescent="0.25">
      <c r="A376" s="76">
        <v>984882114</v>
      </c>
      <c r="B376" s="77" t="s">
        <v>59</v>
      </c>
      <c r="C376" s="76">
        <v>2018</v>
      </c>
      <c r="D376" s="76">
        <v>132</v>
      </c>
      <c r="E376" s="77" t="s">
        <v>20</v>
      </c>
      <c r="F376" s="76">
        <v>380</v>
      </c>
      <c r="G376" s="77" t="s">
        <v>23</v>
      </c>
      <c r="H376" s="77" t="s">
        <v>22</v>
      </c>
      <c r="I376" s="76">
        <v>100</v>
      </c>
      <c r="J376" s="76">
        <v>100</v>
      </c>
      <c r="K376" s="76">
        <v>2.3199999999999998</v>
      </c>
      <c r="L376" s="52">
        <f t="shared" si="15"/>
        <v>2.3199999999999998</v>
      </c>
      <c r="M376" s="78"/>
      <c r="N376" s="52">
        <f t="shared" si="16"/>
        <v>0</v>
      </c>
      <c r="O376" s="48">
        <v>110700</v>
      </c>
      <c r="P376" s="87">
        <v>191.112950074944</v>
      </c>
      <c r="Q376" s="87">
        <v>191.11295010000001</v>
      </c>
      <c r="R376" s="9">
        <f t="shared" si="17"/>
        <v>443.382044232</v>
      </c>
    </row>
    <row r="377" spans="1:18" x14ac:dyDescent="0.25">
      <c r="A377" s="76">
        <v>984882114</v>
      </c>
      <c r="B377" s="77" t="s">
        <v>59</v>
      </c>
      <c r="C377" s="76">
        <v>2018</v>
      </c>
      <c r="D377" s="76">
        <v>132</v>
      </c>
      <c r="E377" s="77" t="s">
        <v>24</v>
      </c>
      <c r="F377" s="76">
        <v>329</v>
      </c>
      <c r="G377" s="77" t="s">
        <v>23</v>
      </c>
      <c r="H377" s="77" t="s">
        <v>22</v>
      </c>
      <c r="I377" s="76">
        <v>100</v>
      </c>
      <c r="J377" s="76">
        <v>100</v>
      </c>
      <c r="K377" s="76">
        <v>22.5</v>
      </c>
      <c r="L377" s="52">
        <f t="shared" si="15"/>
        <v>22.5</v>
      </c>
      <c r="M377" s="78"/>
      <c r="N377" s="52">
        <f t="shared" si="16"/>
        <v>0</v>
      </c>
      <c r="O377" s="48">
        <v>110600</v>
      </c>
      <c r="P377" s="87">
        <v>125.649579250513</v>
      </c>
      <c r="Q377" s="87">
        <v>125.6495793</v>
      </c>
      <c r="R377" s="9">
        <f t="shared" si="17"/>
        <v>2827.1155342500001</v>
      </c>
    </row>
    <row r="378" spans="1:18" x14ac:dyDescent="0.25">
      <c r="A378" s="76">
        <v>984882114</v>
      </c>
      <c r="B378" s="77" t="s">
        <v>59</v>
      </c>
      <c r="C378" s="76">
        <v>2018</v>
      </c>
      <c r="D378" s="76">
        <v>132</v>
      </c>
      <c r="E378" s="77" t="s">
        <v>24</v>
      </c>
      <c r="F378" s="76">
        <v>243</v>
      </c>
      <c r="G378" s="77" t="s">
        <v>23</v>
      </c>
      <c r="H378" s="77" t="s">
        <v>22</v>
      </c>
      <c r="I378" s="76">
        <v>100</v>
      </c>
      <c r="J378" s="76">
        <v>100</v>
      </c>
      <c r="K378" s="76">
        <v>72.45</v>
      </c>
      <c r="L378" s="52">
        <f t="shared" si="15"/>
        <v>72.45</v>
      </c>
      <c r="M378" s="78"/>
      <c r="N378" s="52">
        <f t="shared" si="16"/>
        <v>0</v>
      </c>
      <c r="O378" s="48">
        <v>110500</v>
      </c>
      <c r="P378" s="87">
        <v>122.951047816032</v>
      </c>
      <c r="Q378" s="87">
        <v>122.9510478</v>
      </c>
      <c r="R378" s="9">
        <f t="shared" si="17"/>
        <v>8907.8034131099994</v>
      </c>
    </row>
    <row r="379" spans="1:18" x14ac:dyDescent="0.25">
      <c r="A379" s="76">
        <v>984882114</v>
      </c>
      <c r="B379" s="77" t="s">
        <v>59</v>
      </c>
      <c r="C379" s="76">
        <v>2018</v>
      </c>
      <c r="D379" s="76">
        <v>132</v>
      </c>
      <c r="E379" s="77" t="s">
        <v>24</v>
      </c>
      <c r="F379" s="76">
        <v>150</v>
      </c>
      <c r="G379" s="77" t="s">
        <v>23</v>
      </c>
      <c r="H379" s="77" t="s">
        <v>22</v>
      </c>
      <c r="I379" s="76">
        <v>100</v>
      </c>
      <c r="J379" s="76">
        <v>100</v>
      </c>
      <c r="K379" s="76">
        <v>22.056999999999999</v>
      </c>
      <c r="L379" s="52">
        <f t="shared" si="15"/>
        <v>22.056999999999999</v>
      </c>
      <c r="M379" s="76">
        <v>0</v>
      </c>
      <c r="N379" s="52">
        <f t="shared" si="16"/>
        <v>0</v>
      </c>
      <c r="O379" s="48">
        <v>101300</v>
      </c>
      <c r="P379" s="87">
        <v>120.331114384497</v>
      </c>
      <c r="Q379" s="87">
        <v>120.3311144</v>
      </c>
      <c r="R379" s="9">
        <f t="shared" si="17"/>
        <v>2654.1433903207999</v>
      </c>
    </row>
    <row r="380" spans="1:18" x14ac:dyDescent="0.25">
      <c r="A380" s="76">
        <v>984882114</v>
      </c>
      <c r="B380" s="77" t="s">
        <v>59</v>
      </c>
      <c r="C380" s="76">
        <v>2018</v>
      </c>
      <c r="D380" s="76">
        <v>66</v>
      </c>
      <c r="E380" s="77" t="s">
        <v>20</v>
      </c>
      <c r="F380" s="76">
        <v>95</v>
      </c>
      <c r="G380" s="77" t="s">
        <v>23</v>
      </c>
      <c r="H380" s="77" t="s">
        <v>22</v>
      </c>
      <c r="I380" s="76">
        <v>100</v>
      </c>
      <c r="J380" s="76">
        <v>100</v>
      </c>
      <c r="K380" s="76">
        <v>3.3</v>
      </c>
      <c r="L380" s="52">
        <f t="shared" si="15"/>
        <v>3.3</v>
      </c>
      <c r="M380" s="78"/>
      <c r="N380" s="52">
        <f t="shared" si="16"/>
        <v>0</v>
      </c>
      <c r="O380" s="48">
        <v>101200</v>
      </c>
      <c r="P380" s="87">
        <v>147.61110462385599</v>
      </c>
      <c r="Q380" s="87">
        <v>147.6111046</v>
      </c>
      <c r="R380" s="9">
        <f t="shared" si="17"/>
        <v>487.11664517999998</v>
      </c>
    </row>
    <row r="381" spans="1:18" x14ac:dyDescent="0.25">
      <c r="A381" s="76">
        <v>984882114</v>
      </c>
      <c r="B381" s="77" t="s">
        <v>59</v>
      </c>
      <c r="C381" s="76">
        <v>2018</v>
      </c>
      <c r="D381" s="76">
        <v>66</v>
      </c>
      <c r="E381" s="77" t="s">
        <v>20</v>
      </c>
      <c r="F381" s="76">
        <v>70</v>
      </c>
      <c r="G381" s="77" t="s">
        <v>23</v>
      </c>
      <c r="H381" s="77" t="s">
        <v>22</v>
      </c>
      <c r="I381" s="76">
        <v>100</v>
      </c>
      <c r="J381" s="76">
        <v>100</v>
      </c>
      <c r="K381" s="76">
        <v>39.9</v>
      </c>
      <c r="L381" s="52">
        <f t="shared" si="15"/>
        <v>39.9</v>
      </c>
      <c r="M381" s="78"/>
      <c r="N381" s="52">
        <f t="shared" si="16"/>
        <v>0</v>
      </c>
      <c r="O381" s="48">
        <v>101000</v>
      </c>
      <c r="P381" s="87">
        <v>144.082771485141</v>
      </c>
      <c r="Q381" s="87">
        <v>144.08277150000001</v>
      </c>
      <c r="R381" s="9">
        <f t="shared" si="17"/>
        <v>5748.9025828499998</v>
      </c>
    </row>
    <row r="382" spans="1:18" x14ac:dyDescent="0.25">
      <c r="A382" s="76">
        <v>984882114</v>
      </c>
      <c r="B382" s="77" t="s">
        <v>59</v>
      </c>
      <c r="C382" s="76">
        <v>2018</v>
      </c>
      <c r="D382" s="76">
        <v>66</v>
      </c>
      <c r="E382" s="77" t="s">
        <v>24</v>
      </c>
      <c r="F382" s="76">
        <v>243</v>
      </c>
      <c r="G382" s="77" t="s">
        <v>23</v>
      </c>
      <c r="H382" s="77" t="s">
        <v>22</v>
      </c>
      <c r="I382" s="76">
        <v>100</v>
      </c>
      <c r="J382" s="76">
        <v>100</v>
      </c>
      <c r="K382" s="76">
        <v>2.9350000000000001</v>
      </c>
      <c r="L382" s="52">
        <f t="shared" si="15"/>
        <v>2.9350000000000001</v>
      </c>
      <c r="M382" s="78"/>
      <c r="N382" s="52">
        <f t="shared" si="16"/>
        <v>0</v>
      </c>
      <c r="O382" s="48">
        <v>100900</v>
      </c>
      <c r="P382" s="87">
        <v>104.91748515562</v>
      </c>
      <c r="Q382" s="87">
        <v>104.9174852</v>
      </c>
      <c r="R382" s="9">
        <f t="shared" si="17"/>
        <v>307.93281906200002</v>
      </c>
    </row>
    <row r="383" spans="1:18" x14ac:dyDescent="0.25">
      <c r="A383" s="76">
        <v>984882114</v>
      </c>
      <c r="B383" s="77" t="s">
        <v>59</v>
      </c>
      <c r="C383" s="76">
        <v>2018</v>
      </c>
      <c r="D383" s="76">
        <v>66</v>
      </c>
      <c r="E383" s="77" t="s">
        <v>24</v>
      </c>
      <c r="F383" s="76">
        <v>150</v>
      </c>
      <c r="G383" s="77" t="s">
        <v>23</v>
      </c>
      <c r="H383" s="77" t="s">
        <v>22</v>
      </c>
      <c r="I383" s="76">
        <v>100</v>
      </c>
      <c r="J383" s="76">
        <v>100</v>
      </c>
      <c r="K383" s="76">
        <v>30.047999999999998</v>
      </c>
      <c r="L383" s="52">
        <f t="shared" si="15"/>
        <v>30.047999999999998</v>
      </c>
      <c r="M383" s="78"/>
      <c r="N383" s="52">
        <f t="shared" si="16"/>
        <v>0</v>
      </c>
      <c r="O383" s="48">
        <v>100800</v>
      </c>
      <c r="P383" s="87">
        <v>102.77911180157299</v>
      </c>
      <c r="Q383" s="87">
        <v>102.7791118</v>
      </c>
      <c r="R383" s="9">
        <f t="shared" si="17"/>
        <v>3088.3067513663996</v>
      </c>
    </row>
    <row r="384" spans="1:18" x14ac:dyDescent="0.25">
      <c r="A384" s="76">
        <v>984882114</v>
      </c>
      <c r="B384" s="77" t="s">
        <v>59</v>
      </c>
      <c r="C384" s="76">
        <v>2018</v>
      </c>
      <c r="D384" s="76">
        <v>66</v>
      </c>
      <c r="E384" s="77" t="s">
        <v>24</v>
      </c>
      <c r="F384" s="76">
        <v>120</v>
      </c>
      <c r="G384" s="77" t="s">
        <v>23</v>
      </c>
      <c r="H384" s="77" t="s">
        <v>22</v>
      </c>
      <c r="I384" s="76">
        <v>100</v>
      </c>
      <c r="J384" s="76">
        <v>100</v>
      </c>
      <c r="K384" s="76">
        <v>19.196999999999999</v>
      </c>
      <c r="L384" s="52">
        <f t="shared" si="15"/>
        <v>19.196999999999999</v>
      </c>
      <c r="M384" s="78"/>
      <c r="N384" s="52">
        <f t="shared" si="16"/>
        <v>0</v>
      </c>
      <c r="O384" s="48">
        <v>100700</v>
      </c>
      <c r="P384" s="87">
        <v>100.703021166575</v>
      </c>
      <c r="Q384" s="87">
        <v>100.70302119999999</v>
      </c>
      <c r="R384" s="9">
        <f t="shared" si="17"/>
        <v>1933.1958979763999</v>
      </c>
    </row>
    <row r="385" spans="1:18" x14ac:dyDescent="0.25">
      <c r="A385" s="76">
        <v>984882114</v>
      </c>
      <c r="B385" s="77" t="s">
        <v>59</v>
      </c>
      <c r="C385" s="76">
        <v>2018</v>
      </c>
      <c r="D385" s="76">
        <v>66</v>
      </c>
      <c r="E385" s="77" t="s">
        <v>24</v>
      </c>
      <c r="F385" s="76">
        <v>95</v>
      </c>
      <c r="G385" s="77" t="s">
        <v>23</v>
      </c>
      <c r="H385" s="77" t="s">
        <v>22</v>
      </c>
      <c r="I385" s="76">
        <v>100</v>
      </c>
      <c r="J385" s="76">
        <v>100</v>
      </c>
      <c r="K385" s="76">
        <v>56.749000000000002</v>
      </c>
      <c r="L385" s="52">
        <f t="shared" si="15"/>
        <v>56.749000000000002</v>
      </c>
      <c r="M385" s="78"/>
      <c r="N385" s="52">
        <f t="shared" si="16"/>
        <v>0</v>
      </c>
      <c r="O385" s="48">
        <v>100600</v>
      </c>
      <c r="P385" s="87">
        <v>98.687399190849803</v>
      </c>
      <c r="Q385" s="87">
        <v>98.687399189999994</v>
      </c>
      <c r="R385" s="9">
        <f t="shared" si="17"/>
        <v>5600.4112166333098</v>
      </c>
    </row>
    <row r="386" spans="1:18" x14ac:dyDescent="0.25">
      <c r="A386" s="76">
        <v>984882114</v>
      </c>
      <c r="B386" s="77" t="s">
        <v>59</v>
      </c>
      <c r="C386" s="76">
        <v>2018</v>
      </c>
      <c r="D386" s="76">
        <v>66</v>
      </c>
      <c r="E386" s="77" t="s">
        <v>24</v>
      </c>
      <c r="F386" s="76">
        <v>70</v>
      </c>
      <c r="G386" s="77" t="s">
        <v>23</v>
      </c>
      <c r="H386" s="77" t="s">
        <v>22</v>
      </c>
      <c r="I386" s="76">
        <v>100</v>
      </c>
      <c r="J386" s="76">
        <v>100</v>
      </c>
      <c r="K386" s="76">
        <v>65.81</v>
      </c>
      <c r="L386" s="52">
        <f t="shared" si="15"/>
        <v>65.81</v>
      </c>
      <c r="M386" s="78"/>
      <c r="N386" s="52">
        <f t="shared" si="16"/>
        <v>0</v>
      </c>
      <c r="O386" s="48">
        <v>120800</v>
      </c>
      <c r="P386" s="87">
        <v>96.671777215124294</v>
      </c>
      <c r="Q386" s="87">
        <v>96.671777219999996</v>
      </c>
      <c r="R386" s="9">
        <f t="shared" si="17"/>
        <v>6361.9696588482002</v>
      </c>
    </row>
    <row r="387" spans="1:18" x14ac:dyDescent="0.25">
      <c r="A387" s="76">
        <v>979422679</v>
      </c>
      <c r="B387" s="77" t="s">
        <v>60</v>
      </c>
      <c r="C387" s="76">
        <v>2018</v>
      </c>
      <c r="D387" s="76">
        <v>132</v>
      </c>
      <c r="E387" s="77" t="s">
        <v>20</v>
      </c>
      <c r="F387" s="76">
        <v>243</v>
      </c>
      <c r="G387" s="77" t="s">
        <v>23</v>
      </c>
      <c r="H387" s="77" t="s">
        <v>25</v>
      </c>
      <c r="I387" s="76">
        <v>100</v>
      </c>
      <c r="J387" s="76">
        <v>100</v>
      </c>
      <c r="K387" s="76">
        <v>3.3</v>
      </c>
      <c r="L387" s="52">
        <f t="shared" ref="L387:L450" si="18">K387*0.5*(I387/100+J387/100)</f>
        <v>3.3</v>
      </c>
      <c r="M387" s="76">
        <v>3.3</v>
      </c>
      <c r="N387" s="52">
        <f t="shared" ref="N387:N450" si="19">M387*0.5*(I387/100+J387/100)</f>
        <v>3.3</v>
      </c>
      <c r="O387" s="48">
        <v>119300</v>
      </c>
      <c r="P387" s="87">
        <v>249.653244988848</v>
      </c>
      <c r="Q387" s="87">
        <v>227.0856679</v>
      </c>
      <c r="R387" s="9">
        <f t="shared" ref="R387:R450" si="20">(L387-N387)*Q387+(N387*P387)</f>
        <v>823.85570846319831</v>
      </c>
    </row>
    <row r="388" spans="1:18" x14ac:dyDescent="0.25">
      <c r="A388" s="76">
        <v>979422679</v>
      </c>
      <c r="B388" s="77" t="s">
        <v>60</v>
      </c>
      <c r="C388" s="76">
        <v>2018</v>
      </c>
      <c r="D388" s="76">
        <v>132</v>
      </c>
      <c r="E388" s="77" t="s">
        <v>20</v>
      </c>
      <c r="F388" s="76">
        <v>329</v>
      </c>
      <c r="G388" s="77" t="s">
        <v>21</v>
      </c>
      <c r="H388" s="77" t="s">
        <v>22</v>
      </c>
      <c r="I388" s="76">
        <v>100</v>
      </c>
      <c r="J388" s="76">
        <v>100</v>
      </c>
      <c r="K388" s="76">
        <v>1.2</v>
      </c>
      <c r="L388" s="52">
        <f t="shared" si="18"/>
        <v>1.2</v>
      </c>
      <c r="M388" s="76">
        <v>1.2</v>
      </c>
      <c r="N388" s="52">
        <f t="shared" si="19"/>
        <v>1.2</v>
      </c>
      <c r="O388" s="48">
        <v>119200</v>
      </c>
      <c r="P388" s="87">
        <v>265.44604379846197</v>
      </c>
      <c r="Q388" s="87">
        <v>242.2014394</v>
      </c>
      <c r="R388" s="9">
        <f t="shared" si="20"/>
        <v>318.53525255815435</v>
      </c>
    </row>
    <row r="389" spans="1:18" x14ac:dyDescent="0.25">
      <c r="A389" s="76">
        <v>979422679</v>
      </c>
      <c r="B389" s="77" t="s">
        <v>60</v>
      </c>
      <c r="C389" s="76">
        <v>2018</v>
      </c>
      <c r="D389" s="76">
        <v>132</v>
      </c>
      <c r="E389" s="77" t="s">
        <v>20</v>
      </c>
      <c r="F389" s="76">
        <v>243</v>
      </c>
      <c r="G389" s="77" t="s">
        <v>21</v>
      </c>
      <c r="H389" s="77" t="s">
        <v>22</v>
      </c>
      <c r="I389" s="76">
        <v>100</v>
      </c>
      <c r="J389" s="76">
        <v>100</v>
      </c>
      <c r="K389" s="76">
        <v>37.276000000000003</v>
      </c>
      <c r="L389" s="52">
        <f t="shared" si="18"/>
        <v>37.276000000000003</v>
      </c>
      <c r="M389" s="76">
        <v>38.46</v>
      </c>
      <c r="N389" s="52">
        <f t="shared" si="19"/>
        <v>38.46</v>
      </c>
      <c r="O389" s="48">
        <v>119100</v>
      </c>
      <c r="P389" s="87">
        <v>258.675770678118</v>
      </c>
      <c r="Q389" s="87">
        <v>236.10819359999999</v>
      </c>
      <c r="R389" s="9">
        <f t="shared" si="20"/>
        <v>9669.1180390580193</v>
      </c>
    </row>
    <row r="390" spans="1:18" x14ac:dyDescent="0.25">
      <c r="A390" s="76">
        <v>979422679</v>
      </c>
      <c r="B390" s="77" t="s">
        <v>60</v>
      </c>
      <c r="C390" s="76">
        <v>2018</v>
      </c>
      <c r="D390" s="76">
        <v>132</v>
      </c>
      <c r="E390" s="77" t="s">
        <v>20</v>
      </c>
      <c r="F390" s="76">
        <v>150</v>
      </c>
      <c r="G390" s="77" t="s">
        <v>21</v>
      </c>
      <c r="H390" s="77" t="s">
        <v>22</v>
      </c>
      <c r="I390" s="76">
        <v>100</v>
      </c>
      <c r="J390" s="76">
        <v>100</v>
      </c>
      <c r="K390" s="76">
        <v>14</v>
      </c>
      <c r="L390" s="52">
        <f t="shared" si="18"/>
        <v>14</v>
      </c>
      <c r="M390" s="76">
        <v>14</v>
      </c>
      <c r="N390" s="52">
        <f t="shared" si="19"/>
        <v>14</v>
      </c>
      <c r="O390" s="48">
        <v>119000</v>
      </c>
      <c r="P390" s="87">
        <v>252.10268997875599</v>
      </c>
      <c r="Q390" s="87">
        <v>230.192421</v>
      </c>
      <c r="R390" s="9">
        <f t="shared" si="20"/>
        <v>3529.4376597025839</v>
      </c>
    </row>
    <row r="391" spans="1:18" x14ac:dyDescent="0.25">
      <c r="A391" s="76">
        <v>979422679</v>
      </c>
      <c r="B391" s="77" t="s">
        <v>60</v>
      </c>
      <c r="C391" s="76">
        <v>2018</v>
      </c>
      <c r="D391" s="76">
        <v>132</v>
      </c>
      <c r="E391" s="77" t="s">
        <v>20</v>
      </c>
      <c r="F391" s="76">
        <v>120</v>
      </c>
      <c r="G391" s="77" t="s">
        <v>21</v>
      </c>
      <c r="H391" s="77" t="s">
        <v>22</v>
      </c>
      <c r="I391" s="76">
        <v>100</v>
      </c>
      <c r="J391" s="76">
        <v>100</v>
      </c>
      <c r="K391" s="76">
        <v>54.6</v>
      </c>
      <c r="L391" s="52">
        <f t="shared" si="18"/>
        <v>54.6</v>
      </c>
      <c r="M391" s="76">
        <v>54.6</v>
      </c>
      <c r="N391" s="52">
        <f t="shared" si="19"/>
        <v>54.6</v>
      </c>
      <c r="O391" s="48">
        <v>118500</v>
      </c>
      <c r="P391" s="87">
        <v>245.52960927939299</v>
      </c>
      <c r="Q391" s="87">
        <v>224.2766484</v>
      </c>
      <c r="R391" s="9">
        <f t="shared" si="20"/>
        <v>13405.916666654857</v>
      </c>
    </row>
    <row r="392" spans="1:18" x14ac:dyDescent="0.25">
      <c r="A392" s="76">
        <v>979422679</v>
      </c>
      <c r="B392" s="77" t="s">
        <v>60</v>
      </c>
      <c r="C392" s="76">
        <v>2018</v>
      </c>
      <c r="D392" s="76">
        <v>132</v>
      </c>
      <c r="E392" s="77" t="s">
        <v>24</v>
      </c>
      <c r="F392" s="76">
        <v>150</v>
      </c>
      <c r="G392" s="77" t="s">
        <v>21</v>
      </c>
      <c r="H392" s="77" t="s">
        <v>22</v>
      </c>
      <c r="I392" s="76">
        <v>100</v>
      </c>
      <c r="J392" s="76">
        <v>100</v>
      </c>
      <c r="K392" s="76">
        <v>14.5</v>
      </c>
      <c r="L392" s="52">
        <f t="shared" si="18"/>
        <v>14.5</v>
      </c>
      <c r="M392" s="76">
        <v>1</v>
      </c>
      <c r="N392" s="52">
        <f t="shared" si="19"/>
        <v>1</v>
      </c>
      <c r="O392" s="48">
        <v>118400</v>
      </c>
      <c r="P392" s="87">
        <v>165.496671576745</v>
      </c>
      <c r="Q392" s="87">
        <v>152.39700439999999</v>
      </c>
      <c r="R392" s="9">
        <f t="shared" si="20"/>
        <v>2222.8562309767449</v>
      </c>
    </row>
    <row r="393" spans="1:18" x14ac:dyDescent="0.25">
      <c r="A393" s="76">
        <v>979422679</v>
      </c>
      <c r="B393" s="77" t="s">
        <v>60</v>
      </c>
      <c r="C393" s="76">
        <v>2018</v>
      </c>
      <c r="D393" s="76">
        <v>132</v>
      </c>
      <c r="E393" s="77" t="s">
        <v>24</v>
      </c>
      <c r="F393" s="76">
        <v>120</v>
      </c>
      <c r="G393" s="77" t="s">
        <v>21</v>
      </c>
      <c r="H393" s="77" t="s">
        <v>22</v>
      </c>
      <c r="I393" s="76">
        <v>100</v>
      </c>
      <c r="J393" s="76">
        <v>100</v>
      </c>
      <c r="K393" s="76">
        <v>3.39</v>
      </c>
      <c r="L393" s="52">
        <f t="shared" si="18"/>
        <v>3.39</v>
      </c>
      <c r="M393" s="76">
        <v>3.39</v>
      </c>
      <c r="N393" s="52">
        <f t="shared" si="19"/>
        <v>3.39</v>
      </c>
      <c r="O393" s="48">
        <v>117900</v>
      </c>
      <c r="P393" s="87">
        <v>161.56677142944301</v>
      </c>
      <c r="Q393" s="87">
        <v>148.86009429999999</v>
      </c>
      <c r="R393" s="9">
        <f t="shared" si="20"/>
        <v>547.71135514581181</v>
      </c>
    </row>
    <row r="394" spans="1:18" x14ac:dyDescent="0.25">
      <c r="A394" s="76">
        <v>979422679</v>
      </c>
      <c r="B394" s="77" t="s">
        <v>60</v>
      </c>
      <c r="C394" s="76">
        <v>2018</v>
      </c>
      <c r="D394" s="76">
        <v>132</v>
      </c>
      <c r="E394" s="77" t="s">
        <v>20</v>
      </c>
      <c r="F394" s="76">
        <v>430</v>
      </c>
      <c r="G394" s="77" t="s">
        <v>23</v>
      </c>
      <c r="H394" s="77" t="s">
        <v>22</v>
      </c>
      <c r="I394" s="76">
        <v>100</v>
      </c>
      <c r="J394" s="76">
        <v>100</v>
      </c>
      <c r="K394" s="76">
        <v>2.69</v>
      </c>
      <c r="L394" s="52">
        <f t="shared" si="18"/>
        <v>2.69</v>
      </c>
      <c r="M394" s="76">
        <v>2.69</v>
      </c>
      <c r="N394" s="52">
        <f t="shared" si="19"/>
        <v>2.69</v>
      </c>
      <c r="O394" s="48">
        <v>117700</v>
      </c>
      <c r="P394" s="87">
        <v>220.561539363771</v>
      </c>
      <c r="Q394" s="87">
        <v>195.9013386</v>
      </c>
      <c r="R394" s="9">
        <f t="shared" si="20"/>
        <v>593.31054088854398</v>
      </c>
    </row>
    <row r="395" spans="1:18" x14ac:dyDescent="0.25">
      <c r="A395" s="76">
        <v>979422679</v>
      </c>
      <c r="B395" s="77" t="s">
        <v>60</v>
      </c>
      <c r="C395" s="76">
        <v>2018</v>
      </c>
      <c r="D395" s="76">
        <v>132</v>
      </c>
      <c r="E395" s="77" t="s">
        <v>20</v>
      </c>
      <c r="F395" s="76">
        <v>329</v>
      </c>
      <c r="G395" s="77" t="s">
        <v>23</v>
      </c>
      <c r="H395" s="77" t="s">
        <v>22</v>
      </c>
      <c r="I395" s="76">
        <v>100</v>
      </c>
      <c r="J395" s="76">
        <v>100</v>
      </c>
      <c r="K395" s="76">
        <v>78.542000000000002</v>
      </c>
      <c r="L395" s="52">
        <f t="shared" si="18"/>
        <v>78.542000000000002</v>
      </c>
      <c r="M395" s="76">
        <v>78.66</v>
      </c>
      <c r="N395" s="52">
        <f t="shared" si="19"/>
        <v>78.66</v>
      </c>
      <c r="O395" s="48">
        <v>117600</v>
      </c>
      <c r="P395" s="87">
        <v>209.70863357882101</v>
      </c>
      <c r="Q395" s="87">
        <v>186.4640292</v>
      </c>
      <c r="R395" s="9">
        <f t="shared" si="20"/>
        <v>16473.678361864462</v>
      </c>
    </row>
    <row r="396" spans="1:18" x14ac:dyDescent="0.25">
      <c r="A396" s="76">
        <v>979422679</v>
      </c>
      <c r="B396" s="77" t="s">
        <v>60</v>
      </c>
      <c r="C396" s="76">
        <v>2018</v>
      </c>
      <c r="D396" s="76">
        <v>132</v>
      </c>
      <c r="E396" s="77" t="s">
        <v>20</v>
      </c>
      <c r="F396" s="76">
        <v>243</v>
      </c>
      <c r="G396" s="77" t="s">
        <v>23</v>
      </c>
      <c r="H396" s="77" t="s">
        <v>22</v>
      </c>
      <c r="I396" s="76">
        <v>100</v>
      </c>
      <c r="J396" s="76">
        <v>100</v>
      </c>
      <c r="K396" s="76">
        <v>316.57900000000001</v>
      </c>
      <c r="L396" s="52">
        <f t="shared" si="18"/>
        <v>316.57900000000001</v>
      </c>
      <c r="M396" s="76">
        <v>316.49</v>
      </c>
      <c r="N396" s="52">
        <f t="shared" si="19"/>
        <v>316.49</v>
      </c>
      <c r="O396" s="48">
        <v>117500</v>
      </c>
      <c r="P396" s="87">
        <v>204.51809085322401</v>
      </c>
      <c r="Q396" s="87">
        <v>181.95051380000001</v>
      </c>
      <c r="R396" s="9">
        <f t="shared" si="20"/>
        <v>64744.124169865063</v>
      </c>
    </row>
    <row r="397" spans="1:18" x14ac:dyDescent="0.25">
      <c r="A397" s="76">
        <v>979422679</v>
      </c>
      <c r="B397" s="77" t="s">
        <v>60</v>
      </c>
      <c r="C397" s="76">
        <v>2018</v>
      </c>
      <c r="D397" s="76">
        <v>132</v>
      </c>
      <c r="E397" s="77" t="s">
        <v>20</v>
      </c>
      <c r="F397" s="76">
        <v>150</v>
      </c>
      <c r="G397" s="77" t="s">
        <v>23</v>
      </c>
      <c r="H397" s="77" t="s">
        <v>22</v>
      </c>
      <c r="I397" s="76">
        <v>100</v>
      </c>
      <c r="J397" s="76">
        <v>100</v>
      </c>
      <c r="K397" s="76">
        <v>115.91</v>
      </c>
      <c r="L397" s="52">
        <f t="shared" si="18"/>
        <v>115.91</v>
      </c>
      <c r="M397" s="76">
        <v>115.9</v>
      </c>
      <c r="N397" s="52">
        <f t="shared" si="19"/>
        <v>115.9</v>
      </c>
      <c r="O397" s="48">
        <v>117400</v>
      </c>
      <c r="P397" s="87">
        <v>199.47872898371301</v>
      </c>
      <c r="Q397" s="87">
        <v>177.56845999999999</v>
      </c>
      <c r="R397" s="9">
        <f t="shared" si="20"/>
        <v>23121.360373812338</v>
      </c>
    </row>
    <row r="398" spans="1:18" x14ac:dyDescent="0.25">
      <c r="A398" s="76">
        <v>979422679</v>
      </c>
      <c r="B398" s="77" t="s">
        <v>60</v>
      </c>
      <c r="C398" s="76">
        <v>2018</v>
      </c>
      <c r="D398" s="76">
        <v>132</v>
      </c>
      <c r="E398" s="77" t="s">
        <v>20</v>
      </c>
      <c r="F398" s="76">
        <v>120</v>
      </c>
      <c r="G398" s="77" t="s">
        <v>23</v>
      </c>
      <c r="H398" s="77" t="s">
        <v>22</v>
      </c>
      <c r="I398" s="76">
        <v>100</v>
      </c>
      <c r="J398" s="76">
        <v>100</v>
      </c>
      <c r="K398" s="76">
        <v>145.12100000000001</v>
      </c>
      <c r="L398" s="52">
        <f t="shared" si="18"/>
        <v>145.12100000000001</v>
      </c>
      <c r="M398" s="76">
        <v>129.71</v>
      </c>
      <c r="N398" s="52">
        <f t="shared" si="19"/>
        <v>129.71</v>
      </c>
      <c r="O398" s="48">
        <v>117300</v>
      </c>
      <c r="P398" s="87">
        <v>194.43936711420099</v>
      </c>
      <c r="Q398" s="87">
        <v>173.18640619999999</v>
      </c>
      <c r="R398" s="9">
        <f t="shared" si="20"/>
        <v>27889.706014331212</v>
      </c>
    </row>
    <row r="399" spans="1:18" x14ac:dyDescent="0.25">
      <c r="A399" s="76">
        <v>979422679</v>
      </c>
      <c r="B399" s="77" t="s">
        <v>60</v>
      </c>
      <c r="C399" s="76">
        <v>2018</v>
      </c>
      <c r="D399" s="76">
        <v>132</v>
      </c>
      <c r="E399" s="77" t="s">
        <v>20</v>
      </c>
      <c r="F399" s="76">
        <v>95</v>
      </c>
      <c r="G399" s="77" t="s">
        <v>23</v>
      </c>
      <c r="H399" s="77" t="s">
        <v>22</v>
      </c>
      <c r="I399" s="76">
        <v>100</v>
      </c>
      <c r="J399" s="76">
        <v>100</v>
      </c>
      <c r="K399" s="76">
        <v>20.763999999999999</v>
      </c>
      <c r="L399" s="52">
        <f t="shared" si="18"/>
        <v>20.763999999999999</v>
      </c>
      <c r="M399" s="76">
        <v>20.76</v>
      </c>
      <c r="N399" s="52">
        <f t="shared" si="19"/>
        <v>20.76</v>
      </c>
      <c r="O399" s="48">
        <v>117000</v>
      </c>
      <c r="P399" s="87">
        <v>189.551186100775</v>
      </c>
      <c r="Q399" s="87">
        <v>168.93581399999999</v>
      </c>
      <c r="R399" s="9">
        <f t="shared" si="20"/>
        <v>3935.7583667080889</v>
      </c>
    </row>
    <row r="400" spans="1:18" x14ac:dyDescent="0.25">
      <c r="A400" s="76">
        <v>979422679</v>
      </c>
      <c r="B400" s="77" t="s">
        <v>60</v>
      </c>
      <c r="C400" s="76">
        <v>2018</v>
      </c>
      <c r="D400" s="76">
        <v>132</v>
      </c>
      <c r="E400" s="77" t="s">
        <v>24</v>
      </c>
      <c r="F400" s="76">
        <v>243</v>
      </c>
      <c r="G400" s="77" t="s">
        <v>23</v>
      </c>
      <c r="H400" s="77" t="s">
        <v>22</v>
      </c>
      <c r="I400" s="76">
        <v>100</v>
      </c>
      <c r="J400" s="76">
        <v>100</v>
      </c>
      <c r="K400" s="76">
        <v>56.418999999999997</v>
      </c>
      <c r="L400" s="52">
        <f t="shared" si="18"/>
        <v>56.418999999999997</v>
      </c>
      <c r="M400" s="76">
        <v>32.020000000000003</v>
      </c>
      <c r="N400" s="52">
        <f t="shared" si="19"/>
        <v>32.020000000000003</v>
      </c>
      <c r="O400" s="48">
        <v>116900</v>
      </c>
      <c r="P400" s="87">
        <v>136.44370498843699</v>
      </c>
      <c r="Q400" s="87">
        <v>122.9510478</v>
      </c>
      <c r="R400" s="9">
        <f t="shared" si="20"/>
        <v>7368.8100490019515</v>
      </c>
    </row>
    <row r="401" spans="1:18" x14ac:dyDescent="0.25">
      <c r="A401" s="76">
        <v>979422679</v>
      </c>
      <c r="B401" s="77" t="s">
        <v>60</v>
      </c>
      <c r="C401" s="76">
        <v>2018</v>
      </c>
      <c r="D401" s="76">
        <v>132</v>
      </c>
      <c r="E401" s="77" t="s">
        <v>24</v>
      </c>
      <c r="F401" s="76">
        <v>150</v>
      </c>
      <c r="G401" s="77" t="s">
        <v>23</v>
      </c>
      <c r="H401" s="77" t="s">
        <v>22</v>
      </c>
      <c r="I401" s="76">
        <v>100</v>
      </c>
      <c r="J401" s="76">
        <v>100</v>
      </c>
      <c r="K401" s="76">
        <v>9.657</v>
      </c>
      <c r="L401" s="52">
        <f t="shared" si="18"/>
        <v>9.657</v>
      </c>
      <c r="M401" s="76">
        <v>9.65</v>
      </c>
      <c r="N401" s="52">
        <f t="shared" si="19"/>
        <v>9.65</v>
      </c>
      <c r="O401" s="48">
        <v>112900</v>
      </c>
      <c r="P401" s="87">
        <v>133.43078154217099</v>
      </c>
      <c r="Q401" s="87">
        <v>120.3311144</v>
      </c>
      <c r="R401" s="9">
        <f t="shared" si="20"/>
        <v>1288.4493596827501</v>
      </c>
    </row>
    <row r="402" spans="1:18" x14ac:dyDescent="0.25">
      <c r="A402" s="76">
        <v>979422679</v>
      </c>
      <c r="B402" s="77" t="s">
        <v>60</v>
      </c>
      <c r="C402" s="76">
        <v>2018</v>
      </c>
      <c r="D402" s="76">
        <v>132</v>
      </c>
      <c r="E402" s="77" t="s">
        <v>20</v>
      </c>
      <c r="F402" s="76">
        <v>329</v>
      </c>
      <c r="G402" s="77" t="s">
        <v>21</v>
      </c>
      <c r="H402" s="77" t="s">
        <v>22</v>
      </c>
      <c r="I402" s="76">
        <v>100</v>
      </c>
      <c r="J402" s="76">
        <v>100</v>
      </c>
      <c r="K402" s="76">
        <v>86.1</v>
      </c>
      <c r="L402" s="52">
        <f t="shared" si="18"/>
        <v>86.1</v>
      </c>
      <c r="M402" s="78"/>
      <c r="N402" s="52">
        <f t="shared" si="19"/>
        <v>0</v>
      </c>
      <c r="O402" s="48">
        <v>112800</v>
      </c>
      <c r="P402" s="87">
        <v>242.20143941861599</v>
      </c>
      <c r="Q402" s="87">
        <v>242.2014394</v>
      </c>
      <c r="R402" s="9">
        <f t="shared" si="20"/>
        <v>20853.543932339999</v>
      </c>
    </row>
    <row r="403" spans="1:18" x14ac:dyDescent="0.25">
      <c r="A403" s="76">
        <v>979422679</v>
      </c>
      <c r="B403" s="77" t="s">
        <v>60</v>
      </c>
      <c r="C403" s="76">
        <v>2018</v>
      </c>
      <c r="D403" s="76">
        <v>132</v>
      </c>
      <c r="E403" s="77" t="s">
        <v>20</v>
      </c>
      <c r="F403" s="76">
        <v>243</v>
      </c>
      <c r="G403" s="77" t="s">
        <v>21</v>
      </c>
      <c r="H403" s="77" t="s">
        <v>22</v>
      </c>
      <c r="I403" s="76">
        <v>100</v>
      </c>
      <c r="J403" s="76">
        <v>100</v>
      </c>
      <c r="K403" s="76">
        <v>33.200000000000003</v>
      </c>
      <c r="L403" s="52">
        <f t="shared" si="18"/>
        <v>33.200000000000003</v>
      </c>
      <c r="M403" s="78"/>
      <c r="N403" s="52">
        <f t="shared" si="19"/>
        <v>0</v>
      </c>
      <c r="O403" s="48">
        <v>111000</v>
      </c>
      <c r="P403" s="87">
        <v>236.10819361030701</v>
      </c>
      <c r="Q403" s="87">
        <v>236.10819359999999</v>
      </c>
      <c r="R403" s="9">
        <f t="shared" si="20"/>
        <v>7838.7920275200004</v>
      </c>
    </row>
    <row r="404" spans="1:18" x14ac:dyDescent="0.25">
      <c r="A404" s="76">
        <v>979422679</v>
      </c>
      <c r="B404" s="77" t="s">
        <v>60</v>
      </c>
      <c r="C404" s="76">
        <v>2018</v>
      </c>
      <c r="D404" s="76">
        <v>132</v>
      </c>
      <c r="E404" s="77" t="s">
        <v>20</v>
      </c>
      <c r="F404" s="76">
        <v>120</v>
      </c>
      <c r="G404" s="77" t="s">
        <v>23</v>
      </c>
      <c r="H404" s="77" t="s">
        <v>22</v>
      </c>
      <c r="I404" s="76">
        <v>100</v>
      </c>
      <c r="J404" s="76">
        <v>100</v>
      </c>
      <c r="K404" s="76">
        <v>0.2</v>
      </c>
      <c r="L404" s="52">
        <f t="shared" si="18"/>
        <v>0.2</v>
      </c>
      <c r="M404" s="78"/>
      <c r="N404" s="52">
        <f t="shared" si="19"/>
        <v>0</v>
      </c>
      <c r="O404" s="48">
        <v>110400</v>
      </c>
      <c r="P404" s="87">
        <v>173.18640618626199</v>
      </c>
      <c r="Q404" s="87">
        <v>173.18640619999999</v>
      </c>
      <c r="R404" s="9">
        <f t="shared" si="20"/>
        <v>34.63728124</v>
      </c>
    </row>
    <row r="405" spans="1:18" x14ac:dyDescent="0.25">
      <c r="A405" s="76">
        <v>979422679</v>
      </c>
      <c r="B405" s="77" t="s">
        <v>60</v>
      </c>
      <c r="C405" s="76">
        <v>2018</v>
      </c>
      <c r="D405" s="76">
        <v>132</v>
      </c>
      <c r="E405" s="77" t="s">
        <v>24</v>
      </c>
      <c r="F405" s="76">
        <v>120</v>
      </c>
      <c r="G405" s="77" t="s">
        <v>23</v>
      </c>
      <c r="H405" s="77" t="s">
        <v>22</v>
      </c>
      <c r="I405" s="76">
        <v>100</v>
      </c>
      <c r="J405" s="76">
        <v>100</v>
      </c>
      <c r="K405" s="76">
        <v>24.190999999999999</v>
      </c>
      <c r="L405" s="52">
        <f t="shared" si="18"/>
        <v>24.190999999999999</v>
      </c>
      <c r="M405" s="78"/>
      <c r="N405" s="52">
        <f t="shared" si="19"/>
        <v>0</v>
      </c>
      <c r="O405" s="48">
        <v>106400</v>
      </c>
      <c r="P405" s="87">
        <v>117.711180952962</v>
      </c>
      <c r="Q405" s="87">
        <v>117.711181</v>
      </c>
      <c r="R405" s="9">
        <f t="shared" si="20"/>
        <v>2847.5511795709999</v>
      </c>
    </row>
    <row r="406" spans="1:18" x14ac:dyDescent="0.25">
      <c r="A406" s="76">
        <v>979422679</v>
      </c>
      <c r="B406" s="77" t="s">
        <v>60</v>
      </c>
      <c r="C406" s="76">
        <v>2018</v>
      </c>
      <c r="D406" s="76">
        <v>66</v>
      </c>
      <c r="E406" s="77" t="s">
        <v>20</v>
      </c>
      <c r="F406" s="76">
        <v>243</v>
      </c>
      <c r="G406" s="77" t="s">
        <v>23</v>
      </c>
      <c r="H406" s="77" t="s">
        <v>22</v>
      </c>
      <c r="I406" s="76">
        <v>100</v>
      </c>
      <c r="J406" s="76">
        <v>100</v>
      </c>
      <c r="K406" s="76">
        <v>56.600999999999999</v>
      </c>
      <c r="L406" s="52">
        <f t="shared" si="18"/>
        <v>56.600999999999999</v>
      </c>
      <c r="M406" s="76">
        <v>56.57</v>
      </c>
      <c r="N406" s="52">
        <f t="shared" si="19"/>
        <v>56.57</v>
      </c>
      <c r="O406" s="48">
        <v>105600</v>
      </c>
      <c r="P406" s="87">
        <v>177.79435395066</v>
      </c>
      <c r="Q406" s="87">
        <v>158.5168295</v>
      </c>
      <c r="R406" s="9">
        <f t="shared" si="20"/>
        <v>10062.740624703336</v>
      </c>
    </row>
    <row r="407" spans="1:18" x14ac:dyDescent="0.25">
      <c r="A407" s="76">
        <v>979422679</v>
      </c>
      <c r="B407" s="77" t="s">
        <v>60</v>
      </c>
      <c r="C407" s="76">
        <v>2018</v>
      </c>
      <c r="D407" s="76">
        <v>66</v>
      </c>
      <c r="E407" s="77" t="s">
        <v>24</v>
      </c>
      <c r="F407" s="76">
        <v>120</v>
      </c>
      <c r="G407" s="77" t="s">
        <v>23</v>
      </c>
      <c r="H407" s="77" t="s">
        <v>22</v>
      </c>
      <c r="I407" s="76">
        <v>100</v>
      </c>
      <c r="J407" s="76">
        <v>100</v>
      </c>
      <c r="K407" s="76">
        <v>29.916</v>
      </c>
      <c r="L407" s="52">
        <f t="shared" si="18"/>
        <v>29.916</v>
      </c>
      <c r="M407" s="76">
        <v>29.91</v>
      </c>
      <c r="N407" s="52">
        <f t="shared" si="19"/>
        <v>29.91</v>
      </c>
      <c r="O407" s="48">
        <v>105400</v>
      </c>
      <c r="P407" s="87">
        <v>111.083474341562</v>
      </c>
      <c r="Q407" s="87">
        <v>100.70302119999999</v>
      </c>
      <c r="R407" s="9">
        <f t="shared" si="20"/>
        <v>3323.1109356833194</v>
      </c>
    </row>
    <row r="408" spans="1:18" x14ac:dyDescent="0.25">
      <c r="A408" s="76">
        <v>979422679</v>
      </c>
      <c r="B408" s="77" t="s">
        <v>60</v>
      </c>
      <c r="C408" s="76">
        <v>2018</v>
      </c>
      <c r="D408" s="76">
        <v>66</v>
      </c>
      <c r="E408" s="77" t="s">
        <v>24</v>
      </c>
      <c r="F408" s="76">
        <v>70</v>
      </c>
      <c r="G408" s="77" t="s">
        <v>23</v>
      </c>
      <c r="H408" s="77" t="s">
        <v>22</v>
      </c>
      <c r="I408" s="76">
        <v>100</v>
      </c>
      <c r="J408" s="76">
        <v>100</v>
      </c>
      <c r="K408" s="76">
        <v>21.024999999999999</v>
      </c>
      <c r="L408" s="52">
        <f t="shared" si="18"/>
        <v>21.024999999999999</v>
      </c>
      <c r="M408" s="76">
        <v>20.95</v>
      </c>
      <c r="N408" s="52">
        <f t="shared" si="19"/>
        <v>20.95</v>
      </c>
      <c r="O408" s="48">
        <v>100700</v>
      </c>
      <c r="P408" s="87">
        <v>106.447543797393</v>
      </c>
      <c r="Q408" s="87">
        <v>96.671777219999996</v>
      </c>
      <c r="R408" s="9">
        <f t="shared" si="20"/>
        <v>2237.326425846883</v>
      </c>
    </row>
    <row r="409" spans="1:18" x14ac:dyDescent="0.25">
      <c r="A409" s="76">
        <v>979422679</v>
      </c>
      <c r="B409" s="77" t="s">
        <v>60</v>
      </c>
      <c r="C409" s="76">
        <v>2018</v>
      </c>
      <c r="D409" s="76">
        <v>66</v>
      </c>
      <c r="E409" s="77" t="s">
        <v>24</v>
      </c>
      <c r="F409" s="76">
        <v>95</v>
      </c>
      <c r="G409" s="77" t="s">
        <v>23</v>
      </c>
      <c r="H409" s="77" t="s">
        <v>22</v>
      </c>
      <c r="I409" s="76">
        <v>100</v>
      </c>
      <c r="J409" s="76">
        <v>100</v>
      </c>
      <c r="K409" s="76">
        <v>6.16</v>
      </c>
      <c r="L409" s="52">
        <f t="shared" si="18"/>
        <v>6.16</v>
      </c>
      <c r="M409" s="78"/>
      <c r="N409" s="52">
        <f t="shared" si="19"/>
        <v>0</v>
      </c>
      <c r="O409" s="48">
        <v>116900</v>
      </c>
      <c r="P409" s="87">
        <v>98.687399190849803</v>
      </c>
      <c r="Q409" s="87">
        <v>98.687399189999994</v>
      </c>
      <c r="R409" s="9">
        <f t="shared" si="20"/>
        <v>607.91437901040001</v>
      </c>
    </row>
    <row r="410" spans="1:18" x14ac:dyDescent="0.25">
      <c r="A410" s="76">
        <v>916069634</v>
      </c>
      <c r="B410" s="77" t="s">
        <v>61</v>
      </c>
      <c r="C410" s="76">
        <v>2018</v>
      </c>
      <c r="D410" s="76">
        <v>132</v>
      </c>
      <c r="E410" s="77" t="s">
        <v>24</v>
      </c>
      <c r="F410" s="76">
        <v>150</v>
      </c>
      <c r="G410" s="77" t="s">
        <v>23</v>
      </c>
      <c r="H410" s="77" t="s">
        <v>22</v>
      </c>
      <c r="I410" s="76">
        <v>100</v>
      </c>
      <c r="J410" s="76">
        <v>100</v>
      </c>
      <c r="K410" s="76">
        <v>14</v>
      </c>
      <c r="L410" s="52">
        <f t="shared" si="18"/>
        <v>14</v>
      </c>
      <c r="M410" s="76">
        <v>14</v>
      </c>
      <c r="N410" s="52">
        <f t="shared" si="19"/>
        <v>14</v>
      </c>
      <c r="O410" s="48">
        <v>105500</v>
      </c>
      <c r="P410" s="87">
        <v>133.43078154217099</v>
      </c>
      <c r="Q410" s="87">
        <v>120.3311144</v>
      </c>
      <c r="R410" s="9">
        <f t="shared" si="20"/>
        <v>1868.0309415903939</v>
      </c>
    </row>
    <row r="411" spans="1:18" x14ac:dyDescent="0.25">
      <c r="A411" s="76">
        <v>916069634</v>
      </c>
      <c r="B411" s="77" t="s">
        <v>61</v>
      </c>
      <c r="C411" s="76">
        <v>2018</v>
      </c>
      <c r="D411" s="76">
        <v>66</v>
      </c>
      <c r="E411" s="77" t="s">
        <v>24</v>
      </c>
      <c r="F411" s="76">
        <v>95</v>
      </c>
      <c r="G411" s="77" t="s">
        <v>23</v>
      </c>
      <c r="H411" s="77" t="s">
        <v>22</v>
      </c>
      <c r="I411" s="76">
        <v>100</v>
      </c>
      <c r="J411" s="76">
        <v>100</v>
      </c>
      <c r="K411" s="76">
        <v>43.4</v>
      </c>
      <c r="L411" s="52">
        <f t="shared" si="18"/>
        <v>43.4</v>
      </c>
      <c r="M411" s="76">
        <v>10.1</v>
      </c>
      <c r="N411" s="52">
        <f t="shared" si="19"/>
        <v>10.1</v>
      </c>
      <c r="O411" s="48">
        <v>105400</v>
      </c>
      <c r="P411" s="87">
        <v>108.76550906947701</v>
      </c>
      <c r="Q411" s="87">
        <v>98.687399189999994</v>
      </c>
      <c r="R411" s="9">
        <f t="shared" si="20"/>
        <v>4384.8220346287171</v>
      </c>
    </row>
    <row r="412" spans="1:18" x14ac:dyDescent="0.25">
      <c r="A412" s="76">
        <v>916069634</v>
      </c>
      <c r="B412" s="77" t="s">
        <v>61</v>
      </c>
      <c r="C412" s="76">
        <v>2018</v>
      </c>
      <c r="D412" s="76">
        <v>66</v>
      </c>
      <c r="E412" s="77" t="s">
        <v>24</v>
      </c>
      <c r="F412" s="76">
        <v>70</v>
      </c>
      <c r="G412" s="77" t="s">
        <v>23</v>
      </c>
      <c r="H412" s="77" t="s">
        <v>22</v>
      </c>
      <c r="I412" s="76">
        <v>100</v>
      </c>
      <c r="J412" s="76">
        <v>100</v>
      </c>
      <c r="K412" s="76">
        <v>36</v>
      </c>
      <c r="L412" s="52">
        <f t="shared" si="18"/>
        <v>36</v>
      </c>
      <c r="M412" s="76">
        <v>29.2</v>
      </c>
      <c r="N412" s="52">
        <f t="shared" si="19"/>
        <v>29.2</v>
      </c>
      <c r="O412" s="48">
        <v>100900</v>
      </c>
      <c r="P412" s="87">
        <v>106.447543797393</v>
      </c>
      <c r="Q412" s="87">
        <v>96.671777219999996</v>
      </c>
      <c r="R412" s="9">
        <f t="shared" si="20"/>
        <v>3765.6363639798756</v>
      </c>
    </row>
    <row r="413" spans="1:18" x14ac:dyDescent="0.25">
      <c r="A413" s="76">
        <v>916069634</v>
      </c>
      <c r="B413" s="77" t="s">
        <v>61</v>
      </c>
      <c r="C413" s="76">
        <v>2018</v>
      </c>
      <c r="D413" s="76">
        <v>66</v>
      </c>
      <c r="E413" s="77" t="s">
        <v>24</v>
      </c>
      <c r="F413" s="76">
        <v>150</v>
      </c>
      <c r="G413" s="77" t="s">
        <v>23</v>
      </c>
      <c r="H413" s="77" t="s">
        <v>22</v>
      </c>
      <c r="I413" s="76">
        <v>100</v>
      </c>
      <c r="J413" s="76">
        <v>100</v>
      </c>
      <c r="K413" s="76">
        <v>20.100000000000001</v>
      </c>
      <c r="L413" s="52">
        <f t="shared" si="18"/>
        <v>20.100000000000001</v>
      </c>
      <c r="M413" s="78"/>
      <c r="N413" s="52">
        <f t="shared" si="19"/>
        <v>0</v>
      </c>
      <c r="O413" s="48">
        <v>100600</v>
      </c>
      <c r="P413" s="87">
        <v>102.77911180157299</v>
      </c>
      <c r="Q413" s="87">
        <v>102.7791118</v>
      </c>
      <c r="R413" s="9">
        <f t="shared" si="20"/>
        <v>2065.8601471800002</v>
      </c>
    </row>
    <row r="414" spans="1:18" x14ac:dyDescent="0.25">
      <c r="A414" s="76">
        <v>985294836</v>
      </c>
      <c r="B414" s="77" t="s">
        <v>62</v>
      </c>
      <c r="C414" s="76">
        <v>2018</v>
      </c>
      <c r="D414" s="76">
        <v>66</v>
      </c>
      <c r="E414" s="77" t="s">
        <v>24</v>
      </c>
      <c r="F414" s="76">
        <v>70</v>
      </c>
      <c r="G414" s="77" t="s">
        <v>23</v>
      </c>
      <c r="H414" s="77" t="s">
        <v>22</v>
      </c>
      <c r="I414" s="76">
        <v>100</v>
      </c>
      <c r="J414" s="76">
        <v>100</v>
      </c>
      <c r="K414" s="76">
        <v>4.6310000000000002</v>
      </c>
      <c r="L414" s="52">
        <f t="shared" si="18"/>
        <v>4.6310000000000002</v>
      </c>
      <c r="M414" s="78"/>
      <c r="N414" s="52">
        <f t="shared" si="19"/>
        <v>0</v>
      </c>
      <c r="O414" s="48">
        <v>136700</v>
      </c>
      <c r="P414" s="87">
        <v>96.671777215124294</v>
      </c>
      <c r="Q414" s="87">
        <v>96.671777219999996</v>
      </c>
      <c r="R414" s="9">
        <f t="shared" si="20"/>
        <v>447.68700030581999</v>
      </c>
    </row>
    <row r="415" spans="1:18" x14ac:dyDescent="0.25">
      <c r="A415" s="76">
        <v>962986633</v>
      </c>
      <c r="B415" s="77" t="s">
        <v>63</v>
      </c>
      <c r="C415" s="76">
        <v>2018</v>
      </c>
      <c r="D415" s="76">
        <v>300</v>
      </c>
      <c r="E415" s="77" t="s">
        <v>20</v>
      </c>
      <c r="F415" s="76">
        <v>481</v>
      </c>
      <c r="G415" s="77" t="s">
        <v>21</v>
      </c>
      <c r="H415" s="77" t="s">
        <v>22</v>
      </c>
      <c r="I415" s="76">
        <v>100</v>
      </c>
      <c r="J415" s="76">
        <v>100</v>
      </c>
      <c r="K415" s="76">
        <v>18.350000000000001</v>
      </c>
      <c r="L415" s="52">
        <f t="shared" si="18"/>
        <v>18.350000000000001</v>
      </c>
      <c r="M415" s="76">
        <v>18.350000000000001</v>
      </c>
      <c r="N415" s="52">
        <f t="shared" si="19"/>
        <v>18.350000000000001</v>
      </c>
      <c r="O415" s="48">
        <v>135900</v>
      </c>
      <c r="P415" s="87">
        <v>369.07610831938001</v>
      </c>
      <c r="Q415" s="87">
        <v>369.07610829999999</v>
      </c>
      <c r="R415" s="9">
        <f t="shared" si="20"/>
        <v>6772.546587660624</v>
      </c>
    </row>
    <row r="416" spans="1:18" x14ac:dyDescent="0.25">
      <c r="A416" s="76">
        <v>962986633</v>
      </c>
      <c r="B416" s="77" t="s">
        <v>63</v>
      </c>
      <c r="C416" s="76">
        <v>2018</v>
      </c>
      <c r="D416" s="76">
        <v>300</v>
      </c>
      <c r="E416" s="77" t="s">
        <v>20</v>
      </c>
      <c r="F416" s="76">
        <v>481</v>
      </c>
      <c r="G416" s="77" t="s">
        <v>23</v>
      </c>
      <c r="H416" s="77" t="s">
        <v>22</v>
      </c>
      <c r="I416" s="76">
        <v>100</v>
      </c>
      <c r="J416" s="76">
        <v>100</v>
      </c>
      <c r="K416" s="76">
        <v>345.78399999999999</v>
      </c>
      <c r="L416" s="52">
        <f t="shared" si="18"/>
        <v>345.78399999999999</v>
      </c>
      <c r="M416" s="76">
        <v>345.79</v>
      </c>
      <c r="N416" s="52">
        <f t="shared" si="19"/>
        <v>345.79</v>
      </c>
      <c r="O416" s="48">
        <v>135800</v>
      </c>
      <c r="P416" s="87">
        <v>281.75082097731899</v>
      </c>
      <c r="Q416" s="87">
        <v>281.75082099999997</v>
      </c>
      <c r="R416" s="9">
        <f t="shared" si="20"/>
        <v>97424.925880821131</v>
      </c>
    </row>
    <row r="417" spans="1:18" x14ac:dyDescent="0.25">
      <c r="A417" s="76">
        <v>962986633</v>
      </c>
      <c r="B417" s="77" t="s">
        <v>63</v>
      </c>
      <c r="C417" s="76">
        <v>2018</v>
      </c>
      <c r="D417" s="76">
        <v>300</v>
      </c>
      <c r="E417" s="77" t="s">
        <v>20</v>
      </c>
      <c r="F417" s="76">
        <v>380</v>
      </c>
      <c r="G417" s="77" t="s">
        <v>23</v>
      </c>
      <c r="H417" s="77" t="s">
        <v>22</v>
      </c>
      <c r="I417" s="76">
        <v>100</v>
      </c>
      <c r="J417" s="76">
        <v>100</v>
      </c>
      <c r="K417" s="76">
        <v>12.9</v>
      </c>
      <c r="L417" s="52">
        <f t="shared" si="18"/>
        <v>12.9</v>
      </c>
      <c r="M417" s="76">
        <v>12.9</v>
      </c>
      <c r="N417" s="52">
        <f t="shared" si="19"/>
        <v>12.9</v>
      </c>
      <c r="O417" s="48">
        <v>120800</v>
      </c>
      <c r="P417" s="87">
        <v>259.32378088947002</v>
      </c>
      <c r="Q417" s="87">
        <v>259.32378089999997</v>
      </c>
      <c r="R417" s="9">
        <f t="shared" si="20"/>
        <v>3345.2767734741633</v>
      </c>
    </row>
    <row r="418" spans="1:18" x14ac:dyDescent="0.25">
      <c r="A418" s="76">
        <v>962986633</v>
      </c>
      <c r="B418" s="77" t="s">
        <v>63</v>
      </c>
      <c r="C418" s="76">
        <v>2018</v>
      </c>
      <c r="D418" s="76">
        <v>132</v>
      </c>
      <c r="E418" s="77" t="s">
        <v>20</v>
      </c>
      <c r="F418" s="76">
        <v>243</v>
      </c>
      <c r="G418" s="77" t="s">
        <v>23</v>
      </c>
      <c r="H418" s="77" t="s">
        <v>25</v>
      </c>
      <c r="I418" s="76">
        <v>100</v>
      </c>
      <c r="J418" s="76">
        <v>100</v>
      </c>
      <c r="K418" s="76">
        <v>5.3250000000000002</v>
      </c>
      <c r="L418" s="52">
        <f t="shared" si="18"/>
        <v>5.3250000000000002</v>
      </c>
      <c r="M418" s="76">
        <v>5.32</v>
      </c>
      <c r="N418" s="52">
        <f t="shared" si="19"/>
        <v>5.32</v>
      </c>
      <c r="O418" s="48">
        <v>119200</v>
      </c>
      <c r="P418" s="87">
        <v>249.653244988848</v>
      </c>
      <c r="Q418" s="87">
        <v>227.0856679</v>
      </c>
      <c r="R418" s="9">
        <f t="shared" si="20"/>
        <v>1329.2906916801712</v>
      </c>
    </row>
    <row r="419" spans="1:18" x14ac:dyDescent="0.25">
      <c r="A419" s="76">
        <v>962986633</v>
      </c>
      <c r="B419" s="77" t="s">
        <v>63</v>
      </c>
      <c r="C419" s="76">
        <v>2018</v>
      </c>
      <c r="D419" s="76">
        <v>132</v>
      </c>
      <c r="E419" s="77" t="s">
        <v>20</v>
      </c>
      <c r="F419" s="76">
        <v>243</v>
      </c>
      <c r="G419" s="77" t="s">
        <v>21</v>
      </c>
      <c r="H419" s="77" t="s">
        <v>22</v>
      </c>
      <c r="I419" s="76">
        <v>100</v>
      </c>
      <c r="J419" s="76">
        <v>100</v>
      </c>
      <c r="K419" s="76">
        <v>1.2</v>
      </c>
      <c r="L419" s="52">
        <f t="shared" si="18"/>
        <v>1.2</v>
      </c>
      <c r="M419" s="76">
        <v>1.2</v>
      </c>
      <c r="N419" s="52">
        <f t="shared" si="19"/>
        <v>1.2</v>
      </c>
      <c r="O419" s="48">
        <v>119000</v>
      </c>
      <c r="P419" s="87">
        <v>258.675770678118</v>
      </c>
      <c r="Q419" s="87">
        <v>236.10819359999999</v>
      </c>
      <c r="R419" s="9">
        <f t="shared" si="20"/>
        <v>310.41092481374159</v>
      </c>
    </row>
    <row r="420" spans="1:18" x14ac:dyDescent="0.25">
      <c r="A420" s="76">
        <v>962986633</v>
      </c>
      <c r="B420" s="77" t="s">
        <v>63</v>
      </c>
      <c r="C420" s="76">
        <v>2018</v>
      </c>
      <c r="D420" s="76">
        <v>132</v>
      </c>
      <c r="E420" s="77" t="s">
        <v>20</v>
      </c>
      <c r="F420" s="76">
        <v>120</v>
      </c>
      <c r="G420" s="77" t="s">
        <v>21</v>
      </c>
      <c r="H420" s="77" t="s">
        <v>22</v>
      </c>
      <c r="I420" s="76">
        <v>100</v>
      </c>
      <c r="J420" s="76">
        <v>100</v>
      </c>
      <c r="K420" s="76">
        <v>31.7</v>
      </c>
      <c r="L420" s="52">
        <f t="shared" si="18"/>
        <v>31.7</v>
      </c>
      <c r="M420" s="76">
        <v>31.7</v>
      </c>
      <c r="N420" s="52">
        <f t="shared" si="19"/>
        <v>31.7</v>
      </c>
      <c r="O420" s="48">
        <v>117700</v>
      </c>
      <c r="P420" s="87">
        <v>245.52960927939299</v>
      </c>
      <c r="Q420" s="87">
        <v>224.2766484</v>
      </c>
      <c r="R420" s="9">
        <f t="shared" si="20"/>
        <v>7783.2886141567578</v>
      </c>
    </row>
    <row r="421" spans="1:18" x14ac:dyDescent="0.25">
      <c r="A421" s="76">
        <v>962986633</v>
      </c>
      <c r="B421" s="77" t="s">
        <v>63</v>
      </c>
      <c r="C421" s="76">
        <v>2018</v>
      </c>
      <c r="D421" s="76">
        <v>132</v>
      </c>
      <c r="E421" s="77" t="s">
        <v>20</v>
      </c>
      <c r="F421" s="76">
        <v>329</v>
      </c>
      <c r="G421" s="77" t="s">
        <v>23</v>
      </c>
      <c r="H421" s="77" t="s">
        <v>22</v>
      </c>
      <c r="I421" s="76">
        <v>100</v>
      </c>
      <c r="J421" s="76">
        <v>100</v>
      </c>
      <c r="K421" s="76">
        <v>80.7</v>
      </c>
      <c r="L421" s="52">
        <f t="shared" si="18"/>
        <v>80.7</v>
      </c>
      <c r="M421" s="76">
        <v>80.7</v>
      </c>
      <c r="N421" s="52">
        <f t="shared" si="19"/>
        <v>80.7</v>
      </c>
      <c r="O421" s="48">
        <v>117600</v>
      </c>
      <c r="P421" s="87">
        <v>209.70863357882101</v>
      </c>
      <c r="Q421" s="87">
        <v>186.4640292</v>
      </c>
      <c r="R421" s="9">
        <f t="shared" si="20"/>
        <v>16923.486729810855</v>
      </c>
    </row>
    <row r="422" spans="1:18" x14ac:dyDescent="0.25">
      <c r="A422" s="76">
        <v>962986633</v>
      </c>
      <c r="B422" s="77" t="s">
        <v>63</v>
      </c>
      <c r="C422" s="76">
        <v>2018</v>
      </c>
      <c r="D422" s="76">
        <v>132</v>
      </c>
      <c r="E422" s="77" t="s">
        <v>20</v>
      </c>
      <c r="F422" s="76">
        <v>243</v>
      </c>
      <c r="G422" s="77" t="s">
        <v>23</v>
      </c>
      <c r="H422" s="77" t="s">
        <v>22</v>
      </c>
      <c r="I422" s="76">
        <v>100</v>
      </c>
      <c r="J422" s="76">
        <v>100</v>
      </c>
      <c r="K422" s="76">
        <v>6</v>
      </c>
      <c r="L422" s="52">
        <f t="shared" si="18"/>
        <v>6</v>
      </c>
      <c r="M422" s="76">
        <v>6</v>
      </c>
      <c r="N422" s="52">
        <f t="shared" si="19"/>
        <v>6</v>
      </c>
      <c r="O422" s="48">
        <v>117400</v>
      </c>
      <c r="P422" s="87">
        <v>204.51809085322401</v>
      </c>
      <c r="Q422" s="87">
        <v>181.95051380000001</v>
      </c>
      <c r="R422" s="9">
        <f t="shared" si="20"/>
        <v>1227.1085451193439</v>
      </c>
    </row>
    <row r="423" spans="1:18" x14ac:dyDescent="0.25">
      <c r="A423" s="76">
        <v>962986633</v>
      </c>
      <c r="B423" s="77" t="s">
        <v>63</v>
      </c>
      <c r="C423" s="76">
        <v>2018</v>
      </c>
      <c r="D423" s="76">
        <v>132</v>
      </c>
      <c r="E423" s="77" t="s">
        <v>20</v>
      </c>
      <c r="F423" s="76">
        <v>120</v>
      </c>
      <c r="G423" s="77" t="s">
        <v>23</v>
      </c>
      <c r="H423" s="77" t="s">
        <v>22</v>
      </c>
      <c r="I423" s="76">
        <v>100</v>
      </c>
      <c r="J423" s="76">
        <v>100</v>
      </c>
      <c r="K423" s="76">
        <v>30.4</v>
      </c>
      <c r="L423" s="52">
        <f t="shared" si="18"/>
        <v>30.4</v>
      </c>
      <c r="M423" s="76">
        <v>30.4</v>
      </c>
      <c r="N423" s="52">
        <f t="shared" si="19"/>
        <v>30.4</v>
      </c>
      <c r="O423" s="48">
        <v>116900</v>
      </c>
      <c r="P423" s="87">
        <v>194.43936711420099</v>
      </c>
      <c r="Q423" s="87">
        <v>173.18640619999999</v>
      </c>
      <c r="R423" s="9">
        <f t="shared" si="20"/>
        <v>5910.9567602717098</v>
      </c>
    </row>
    <row r="424" spans="1:18" x14ac:dyDescent="0.25">
      <c r="A424" s="76">
        <v>962986633</v>
      </c>
      <c r="B424" s="77" t="s">
        <v>63</v>
      </c>
      <c r="C424" s="76">
        <v>2018</v>
      </c>
      <c r="D424" s="76">
        <v>132</v>
      </c>
      <c r="E424" s="77" t="s">
        <v>24</v>
      </c>
      <c r="F424" s="76">
        <v>150</v>
      </c>
      <c r="G424" s="77" t="s">
        <v>23</v>
      </c>
      <c r="H424" s="77" t="s">
        <v>22</v>
      </c>
      <c r="I424" s="76">
        <v>100</v>
      </c>
      <c r="J424" s="76">
        <v>100</v>
      </c>
      <c r="K424" s="76">
        <v>12</v>
      </c>
      <c r="L424" s="52">
        <f t="shared" si="18"/>
        <v>12</v>
      </c>
      <c r="M424" s="76">
        <v>12</v>
      </c>
      <c r="N424" s="52">
        <f t="shared" si="19"/>
        <v>12</v>
      </c>
      <c r="O424" s="48">
        <v>116700</v>
      </c>
      <c r="P424" s="87">
        <v>133.43078154217099</v>
      </c>
      <c r="Q424" s="87">
        <v>120.3311144</v>
      </c>
      <c r="R424" s="9">
        <f t="shared" si="20"/>
        <v>1601.169378506052</v>
      </c>
    </row>
    <row r="425" spans="1:18" x14ac:dyDescent="0.25">
      <c r="A425" s="76">
        <v>962986633</v>
      </c>
      <c r="B425" s="77" t="s">
        <v>63</v>
      </c>
      <c r="C425" s="76">
        <v>2018</v>
      </c>
      <c r="D425" s="76">
        <v>132</v>
      </c>
      <c r="E425" s="77" t="s">
        <v>24</v>
      </c>
      <c r="F425" s="76">
        <v>95</v>
      </c>
      <c r="G425" s="77" t="s">
        <v>23</v>
      </c>
      <c r="H425" s="77" t="s">
        <v>22</v>
      </c>
      <c r="I425" s="76">
        <v>100</v>
      </c>
      <c r="J425" s="76">
        <v>100</v>
      </c>
      <c r="K425" s="76">
        <v>1.8</v>
      </c>
      <c r="L425" s="52">
        <f t="shared" si="18"/>
        <v>1.8</v>
      </c>
      <c r="M425" s="76">
        <v>1.8</v>
      </c>
      <c r="N425" s="52">
        <f t="shared" si="19"/>
        <v>1.8</v>
      </c>
      <c r="O425" s="48">
        <v>105500</v>
      </c>
      <c r="P425" s="87">
        <v>127.495322353029</v>
      </c>
      <c r="Q425" s="87">
        <v>115.16984549999999</v>
      </c>
      <c r="R425" s="9">
        <f t="shared" si="20"/>
        <v>229.4915802354522</v>
      </c>
    </row>
    <row r="426" spans="1:18" x14ac:dyDescent="0.25">
      <c r="A426" s="76">
        <v>962986633</v>
      </c>
      <c r="B426" s="77" t="s">
        <v>63</v>
      </c>
      <c r="C426" s="76">
        <v>2018</v>
      </c>
      <c r="D426" s="76">
        <v>66</v>
      </c>
      <c r="E426" s="77" t="s">
        <v>24</v>
      </c>
      <c r="F426" s="76">
        <v>95</v>
      </c>
      <c r="G426" s="77" t="s">
        <v>23</v>
      </c>
      <c r="H426" s="77" t="s">
        <v>22</v>
      </c>
      <c r="I426" s="76">
        <v>0</v>
      </c>
      <c r="J426" s="76">
        <v>0</v>
      </c>
      <c r="K426" s="76">
        <v>23.8</v>
      </c>
      <c r="L426" s="52">
        <f t="shared" si="18"/>
        <v>0</v>
      </c>
      <c r="M426" s="76">
        <v>23.8</v>
      </c>
      <c r="N426" s="52">
        <f t="shared" si="19"/>
        <v>0</v>
      </c>
      <c r="O426" s="48">
        <v>105400</v>
      </c>
      <c r="P426" s="87">
        <v>108.76550906947701</v>
      </c>
      <c r="Q426" s="87">
        <v>98.687399189999994</v>
      </c>
      <c r="R426" s="9">
        <f t="shared" si="20"/>
        <v>0</v>
      </c>
    </row>
    <row r="427" spans="1:18" x14ac:dyDescent="0.25">
      <c r="A427" s="76">
        <v>962986633</v>
      </c>
      <c r="B427" s="77" t="s">
        <v>63</v>
      </c>
      <c r="C427" s="76">
        <v>2018</v>
      </c>
      <c r="D427" s="76">
        <v>66</v>
      </c>
      <c r="E427" s="77" t="s">
        <v>24</v>
      </c>
      <c r="F427" s="76">
        <v>70</v>
      </c>
      <c r="G427" s="77" t="s">
        <v>23</v>
      </c>
      <c r="H427" s="77" t="s">
        <v>22</v>
      </c>
      <c r="I427" s="76">
        <v>100</v>
      </c>
      <c r="J427" s="76">
        <v>100</v>
      </c>
      <c r="K427" s="76">
        <v>12.8</v>
      </c>
      <c r="L427" s="52">
        <f t="shared" si="18"/>
        <v>12.8</v>
      </c>
      <c r="M427" s="76">
        <v>12.8</v>
      </c>
      <c r="N427" s="52">
        <f t="shared" si="19"/>
        <v>12.8</v>
      </c>
      <c r="O427" s="48">
        <v>100100</v>
      </c>
      <c r="P427" s="87">
        <v>106.447543797393</v>
      </c>
      <c r="Q427" s="87">
        <v>96.671777219999996</v>
      </c>
      <c r="R427" s="9">
        <f t="shared" si="20"/>
        <v>1362.5285606066304</v>
      </c>
    </row>
    <row r="428" spans="1:18" x14ac:dyDescent="0.25">
      <c r="A428" s="76">
        <v>962986633</v>
      </c>
      <c r="B428" s="77" t="s">
        <v>63</v>
      </c>
      <c r="C428" s="76">
        <v>2018</v>
      </c>
      <c r="D428" s="76">
        <v>24</v>
      </c>
      <c r="E428" s="77" t="s">
        <v>24</v>
      </c>
      <c r="F428" s="76">
        <v>50</v>
      </c>
      <c r="G428" s="77" t="s">
        <v>23</v>
      </c>
      <c r="H428" s="77" t="s">
        <v>22</v>
      </c>
      <c r="I428" s="76">
        <v>100</v>
      </c>
      <c r="J428" s="76">
        <v>100</v>
      </c>
      <c r="K428" s="76">
        <v>18.7</v>
      </c>
      <c r="L428" s="52">
        <f t="shared" si="18"/>
        <v>18.7</v>
      </c>
      <c r="M428" s="78"/>
      <c r="N428" s="52">
        <f t="shared" si="19"/>
        <v>0</v>
      </c>
      <c r="O428" s="48">
        <v>100000</v>
      </c>
      <c r="P428" s="87">
        <v>62.611207633851301</v>
      </c>
      <c r="Q428" s="87">
        <v>62.611207630000003</v>
      </c>
      <c r="R428" s="9">
        <f t="shared" si="20"/>
        <v>1170.8295826809999</v>
      </c>
    </row>
    <row r="429" spans="1:18" x14ac:dyDescent="0.25">
      <c r="A429" s="76">
        <v>962986633</v>
      </c>
      <c r="B429" s="77" t="s">
        <v>63</v>
      </c>
      <c r="C429" s="76">
        <v>2018</v>
      </c>
      <c r="D429" s="76">
        <v>24</v>
      </c>
      <c r="E429" s="77" t="s">
        <v>24</v>
      </c>
      <c r="F429" s="76">
        <v>25</v>
      </c>
      <c r="G429" s="77" t="s">
        <v>23</v>
      </c>
      <c r="H429" s="77" t="s">
        <v>22</v>
      </c>
      <c r="I429" s="76">
        <v>100</v>
      </c>
      <c r="J429" s="76">
        <v>100</v>
      </c>
      <c r="K429" s="76">
        <v>6.4</v>
      </c>
      <c r="L429" s="52">
        <f t="shared" si="18"/>
        <v>6.4</v>
      </c>
      <c r="M429" s="78"/>
      <c r="N429" s="52">
        <f t="shared" si="19"/>
        <v>0</v>
      </c>
      <c r="O429" s="48">
        <v>105500</v>
      </c>
      <c r="P429" s="87">
        <v>56.510496297927403</v>
      </c>
      <c r="Q429" s="87">
        <v>57.5104963</v>
      </c>
      <c r="R429" s="9">
        <f t="shared" si="20"/>
        <v>368.06717632000004</v>
      </c>
    </row>
    <row r="430" spans="1:18" x14ac:dyDescent="0.25">
      <c r="A430" s="76">
        <v>971034998</v>
      </c>
      <c r="B430" s="77" t="s">
        <v>64</v>
      </c>
      <c r="C430" s="76">
        <v>2018</v>
      </c>
      <c r="D430" s="76">
        <v>66</v>
      </c>
      <c r="E430" s="77" t="s">
        <v>24</v>
      </c>
      <c r="F430" s="76">
        <v>95</v>
      </c>
      <c r="G430" s="77" t="s">
        <v>23</v>
      </c>
      <c r="H430" s="77" t="s">
        <v>22</v>
      </c>
      <c r="I430" s="76">
        <v>100</v>
      </c>
      <c r="J430" s="76">
        <v>100</v>
      </c>
      <c r="K430" s="76">
        <v>19.038</v>
      </c>
      <c r="L430" s="52">
        <f t="shared" si="18"/>
        <v>19.038</v>
      </c>
      <c r="M430" s="76">
        <v>3.02</v>
      </c>
      <c r="N430" s="52">
        <f t="shared" si="19"/>
        <v>3.02</v>
      </c>
      <c r="O430" s="48">
        <v>105400</v>
      </c>
      <c r="P430" s="87">
        <v>108.76550906947701</v>
      </c>
      <c r="Q430" s="87">
        <v>98.687399189999994</v>
      </c>
      <c r="R430" s="9">
        <f t="shared" si="20"/>
        <v>1909.2465976152405</v>
      </c>
    </row>
    <row r="431" spans="1:18" x14ac:dyDescent="0.25">
      <c r="A431" s="76">
        <v>971034998</v>
      </c>
      <c r="B431" s="77" t="s">
        <v>64</v>
      </c>
      <c r="C431" s="76">
        <v>2018</v>
      </c>
      <c r="D431" s="76">
        <v>66</v>
      </c>
      <c r="E431" s="77" t="s">
        <v>24</v>
      </c>
      <c r="F431" s="76">
        <v>70</v>
      </c>
      <c r="G431" s="77" t="s">
        <v>23</v>
      </c>
      <c r="H431" s="77" t="s">
        <v>22</v>
      </c>
      <c r="I431" s="76">
        <v>100</v>
      </c>
      <c r="J431" s="76">
        <v>100</v>
      </c>
      <c r="K431" s="76">
        <v>17.193999999999999</v>
      </c>
      <c r="L431" s="52">
        <f t="shared" si="18"/>
        <v>17.193999999999999</v>
      </c>
      <c r="M431" s="76">
        <v>5.6</v>
      </c>
      <c r="N431" s="52">
        <f t="shared" si="19"/>
        <v>5.6</v>
      </c>
      <c r="O431" s="48">
        <v>100600</v>
      </c>
      <c r="P431" s="87">
        <v>106.447543797393</v>
      </c>
      <c r="Q431" s="87">
        <v>96.671777219999996</v>
      </c>
      <c r="R431" s="9">
        <f t="shared" si="20"/>
        <v>1716.9188303540807</v>
      </c>
    </row>
    <row r="432" spans="1:18" x14ac:dyDescent="0.25">
      <c r="A432" s="76">
        <v>971034998</v>
      </c>
      <c r="B432" s="77" t="s">
        <v>64</v>
      </c>
      <c r="C432" s="76">
        <v>2018</v>
      </c>
      <c r="D432" s="76">
        <v>66</v>
      </c>
      <c r="E432" s="77" t="s">
        <v>24</v>
      </c>
      <c r="F432" s="76">
        <v>70</v>
      </c>
      <c r="G432" s="77" t="s">
        <v>23</v>
      </c>
      <c r="H432" s="77" t="s">
        <v>22</v>
      </c>
      <c r="I432" s="76">
        <v>100</v>
      </c>
      <c r="J432" s="76">
        <v>100</v>
      </c>
      <c r="K432" s="76">
        <v>5.806</v>
      </c>
      <c r="L432" s="52">
        <f t="shared" si="18"/>
        <v>5.806</v>
      </c>
      <c r="M432" s="78"/>
      <c r="N432" s="52">
        <f t="shared" si="19"/>
        <v>0</v>
      </c>
      <c r="O432" s="48">
        <v>117000</v>
      </c>
      <c r="P432" s="87">
        <v>96.671777215124294</v>
      </c>
      <c r="Q432" s="87">
        <v>96.671777219999996</v>
      </c>
      <c r="R432" s="9">
        <f t="shared" si="20"/>
        <v>561.27633853932002</v>
      </c>
    </row>
    <row r="433" spans="1:18" x14ac:dyDescent="0.25">
      <c r="A433" s="76">
        <v>916501420</v>
      </c>
      <c r="B433" s="77" t="s">
        <v>65</v>
      </c>
      <c r="C433" s="76">
        <v>2018</v>
      </c>
      <c r="D433" s="76">
        <v>132</v>
      </c>
      <c r="E433" s="77" t="s">
        <v>24</v>
      </c>
      <c r="F433" s="76">
        <v>243</v>
      </c>
      <c r="G433" s="77" t="s">
        <v>23</v>
      </c>
      <c r="H433" s="77" t="s">
        <v>22</v>
      </c>
      <c r="I433" s="76">
        <v>100</v>
      </c>
      <c r="J433" s="76">
        <v>100</v>
      </c>
      <c r="K433" s="76">
        <v>3.45</v>
      </c>
      <c r="L433" s="52">
        <f t="shared" si="18"/>
        <v>3.45</v>
      </c>
      <c r="M433" s="76">
        <v>0.56999999999999995</v>
      </c>
      <c r="N433" s="52">
        <f t="shared" si="19"/>
        <v>0.56999999999999995</v>
      </c>
      <c r="O433" s="48">
        <v>116900</v>
      </c>
      <c r="P433" s="87">
        <v>136.44370498843699</v>
      </c>
      <c r="Q433" s="87">
        <v>122.9510478</v>
      </c>
      <c r="R433" s="9">
        <f t="shared" si="20"/>
        <v>431.87192950740911</v>
      </c>
    </row>
    <row r="434" spans="1:18" x14ac:dyDescent="0.25">
      <c r="A434" s="76">
        <v>916501420</v>
      </c>
      <c r="B434" s="77" t="s">
        <v>65</v>
      </c>
      <c r="C434" s="76">
        <v>2018</v>
      </c>
      <c r="D434" s="76">
        <v>132</v>
      </c>
      <c r="E434" s="77" t="s">
        <v>24</v>
      </c>
      <c r="F434" s="76">
        <v>150</v>
      </c>
      <c r="G434" s="77" t="s">
        <v>23</v>
      </c>
      <c r="H434" s="77" t="s">
        <v>22</v>
      </c>
      <c r="I434" s="76">
        <v>100</v>
      </c>
      <c r="J434" s="76">
        <v>100</v>
      </c>
      <c r="K434" s="76">
        <v>40.72</v>
      </c>
      <c r="L434" s="52">
        <f t="shared" si="18"/>
        <v>40.72</v>
      </c>
      <c r="M434" s="76">
        <v>4.9000000000000004</v>
      </c>
      <c r="N434" s="52">
        <f t="shared" si="19"/>
        <v>4.9000000000000004</v>
      </c>
      <c r="O434" s="48">
        <v>116700</v>
      </c>
      <c r="P434" s="87">
        <v>133.43078154217099</v>
      </c>
      <c r="Q434" s="87">
        <v>120.3311144</v>
      </c>
      <c r="R434" s="9">
        <f t="shared" si="20"/>
        <v>4964.0713473646383</v>
      </c>
    </row>
    <row r="435" spans="1:18" x14ac:dyDescent="0.25">
      <c r="A435" s="76">
        <v>916501420</v>
      </c>
      <c r="B435" s="77" t="s">
        <v>65</v>
      </c>
      <c r="C435" s="76">
        <v>2018</v>
      </c>
      <c r="D435" s="76">
        <v>132</v>
      </c>
      <c r="E435" s="77" t="s">
        <v>24</v>
      </c>
      <c r="F435" s="76">
        <v>95</v>
      </c>
      <c r="G435" s="77" t="s">
        <v>23</v>
      </c>
      <c r="H435" s="77" t="s">
        <v>22</v>
      </c>
      <c r="I435" s="76">
        <v>100</v>
      </c>
      <c r="J435" s="76">
        <v>100</v>
      </c>
      <c r="K435" s="76">
        <v>2.04</v>
      </c>
      <c r="L435" s="52">
        <f t="shared" si="18"/>
        <v>2.04</v>
      </c>
      <c r="M435" s="76">
        <v>0.5</v>
      </c>
      <c r="N435" s="52">
        <f t="shared" si="19"/>
        <v>0.5</v>
      </c>
      <c r="O435" s="48">
        <v>105700</v>
      </c>
      <c r="P435" s="87">
        <v>127.495322353029</v>
      </c>
      <c r="Q435" s="87">
        <v>115.16984549999999</v>
      </c>
      <c r="R435" s="9">
        <f t="shared" si="20"/>
        <v>241.10922324651449</v>
      </c>
    </row>
    <row r="436" spans="1:18" x14ac:dyDescent="0.25">
      <c r="A436" s="76">
        <v>916501420</v>
      </c>
      <c r="B436" s="77" t="s">
        <v>65</v>
      </c>
      <c r="C436" s="76">
        <v>2018</v>
      </c>
      <c r="D436" s="76">
        <v>66</v>
      </c>
      <c r="E436" s="77" t="s">
        <v>24</v>
      </c>
      <c r="F436" s="76">
        <v>150</v>
      </c>
      <c r="G436" s="77" t="s">
        <v>23</v>
      </c>
      <c r="H436" s="77" t="s">
        <v>22</v>
      </c>
      <c r="I436" s="76">
        <v>100</v>
      </c>
      <c r="J436" s="76">
        <v>100</v>
      </c>
      <c r="K436" s="76">
        <v>6.74</v>
      </c>
      <c r="L436" s="52">
        <f t="shared" si="18"/>
        <v>6.74</v>
      </c>
      <c r="M436" s="76">
        <v>1.96</v>
      </c>
      <c r="N436" s="52">
        <f t="shared" si="19"/>
        <v>1.96</v>
      </c>
      <c r="O436" s="48">
        <v>105500</v>
      </c>
      <c r="P436" s="87">
        <v>113.470978571808</v>
      </c>
      <c r="Q436" s="87">
        <v>102.7791118</v>
      </c>
      <c r="R436" s="9">
        <f t="shared" si="20"/>
        <v>713.68727240474368</v>
      </c>
    </row>
    <row r="437" spans="1:18" x14ac:dyDescent="0.25">
      <c r="A437" s="76">
        <v>916501420</v>
      </c>
      <c r="B437" s="77" t="s">
        <v>65</v>
      </c>
      <c r="C437" s="76">
        <v>2018</v>
      </c>
      <c r="D437" s="76">
        <v>66</v>
      </c>
      <c r="E437" s="77" t="s">
        <v>24</v>
      </c>
      <c r="F437" s="76">
        <v>95</v>
      </c>
      <c r="G437" s="77" t="s">
        <v>23</v>
      </c>
      <c r="H437" s="77" t="s">
        <v>22</v>
      </c>
      <c r="I437" s="76">
        <v>100</v>
      </c>
      <c r="J437" s="76">
        <v>100</v>
      </c>
      <c r="K437" s="76">
        <v>13.25</v>
      </c>
      <c r="L437" s="52">
        <f t="shared" si="18"/>
        <v>13.25</v>
      </c>
      <c r="M437" s="76">
        <v>0.7</v>
      </c>
      <c r="N437" s="52">
        <f t="shared" si="19"/>
        <v>0.7</v>
      </c>
      <c r="O437" s="48">
        <v>105400</v>
      </c>
      <c r="P437" s="87">
        <v>108.76550906947701</v>
      </c>
      <c r="Q437" s="87">
        <v>98.687399189999994</v>
      </c>
      <c r="R437" s="9">
        <f t="shared" si="20"/>
        <v>1314.6627161831341</v>
      </c>
    </row>
    <row r="438" spans="1:18" x14ac:dyDescent="0.25">
      <c r="A438" s="76">
        <v>916501420</v>
      </c>
      <c r="B438" s="77" t="s">
        <v>65</v>
      </c>
      <c r="C438" s="76">
        <v>2018</v>
      </c>
      <c r="D438" s="76">
        <v>66</v>
      </c>
      <c r="E438" s="77" t="s">
        <v>24</v>
      </c>
      <c r="F438" s="76">
        <v>70</v>
      </c>
      <c r="G438" s="77" t="s">
        <v>23</v>
      </c>
      <c r="H438" s="77" t="s">
        <v>22</v>
      </c>
      <c r="I438" s="76">
        <v>100</v>
      </c>
      <c r="J438" s="76">
        <v>100</v>
      </c>
      <c r="K438" s="76">
        <v>41.83</v>
      </c>
      <c r="L438" s="52">
        <f t="shared" si="18"/>
        <v>41.83</v>
      </c>
      <c r="M438" s="76">
        <v>3.08</v>
      </c>
      <c r="N438" s="52">
        <f t="shared" si="19"/>
        <v>3.08</v>
      </c>
      <c r="O438" s="48">
        <v>100900</v>
      </c>
      <c r="P438" s="87">
        <v>106.447543797393</v>
      </c>
      <c r="Q438" s="87">
        <v>96.671777219999996</v>
      </c>
      <c r="R438" s="9">
        <f t="shared" si="20"/>
        <v>4073.8898021709701</v>
      </c>
    </row>
    <row r="439" spans="1:18" x14ac:dyDescent="0.25">
      <c r="A439" s="76">
        <v>916501420</v>
      </c>
      <c r="B439" s="77" t="s">
        <v>65</v>
      </c>
      <c r="C439" s="76">
        <v>2018</v>
      </c>
      <c r="D439" s="76">
        <v>66</v>
      </c>
      <c r="E439" s="77" t="s">
        <v>24</v>
      </c>
      <c r="F439" s="76">
        <v>150</v>
      </c>
      <c r="G439" s="77" t="s">
        <v>23</v>
      </c>
      <c r="H439" s="77" t="s">
        <v>22</v>
      </c>
      <c r="I439" s="76">
        <v>100</v>
      </c>
      <c r="J439" s="76">
        <v>100</v>
      </c>
      <c r="K439" s="76">
        <v>5.04</v>
      </c>
      <c r="L439" s="52">
        <f t="shared" si="18"/>
        <v>5.04</v>
      </c>
      <c r="M439" s="78"/>
      <c r="N439" s="52">
        <f t="shared" si="19"/>
        <v>0</v>
      </c>
      <c r="O439" s="48">
        <v>100700</v>
      </c>
      <c r="P439" s="87">
        <v>102.77911180157299</v>
      </c>
      <c r="Q439" s="87">
        <v>102.7791118</v>
      </c>
      <c r="R439" s="9">
        <f t="shared" si="20"/>
        <v>518.00672347199998</v>
      </c>
    </row>
    <row r="440" spans="1:18" x14ac:dyDescent="0.25">
      <c r="A440" s="76">
        <v>916501420</v>
      </c>
      <c r="B440" s="77" t="s">
        <v>65</v>
      </c>
      <c r="C440" s="76">
        <v>2018</v>
      </c>
      <c r="D440" s="76">
        <v>66</v>
      </c>
      <c r="E440" s="77" t="s">
        <v>24</v>
      </c>
      <c r="F440" s="76">
        <v>95</v>
      </c>
      <c r="G440" s="77" t="s">
        <v>23</v>
      </c>
      <c r="H440" s="77" t="s">
        <v>22</v>
      </c>
      <c r="I440" s="76">
        <v>100</v>
      </c>
      <c r="J440" s="76">
        <v>100</v>
      </c>
      <c r="K440" s="76">
        <v>2.75</v>
      </c>
      <c r="L440" s="52">
        <f t="shared" si="18"/>
        <v>2.75</v>
      </c>
      <c r="M440" s="78"/>
      <c r="N440" s="52">
        <f t="shared" si="19"/>
        <v>0</v>
      </c>
      <c r="O440" s="48">
        <v>100600</v>
      </c>
      <c r="P440" s="87">
        <v>98.687399190849803</v>
      </c>
      <c r="Q440" s="87">
        <v>98.687399189999994</v>
      </c>
      <c r="R440" s="9">
        <f t="shared" si="20"/>
        <v>271.39034777249998</v>
      </c>
    </row>
    <row r="441" spans="1:18" x14ac:dyDescent="0.25">
      <c r="A441" s="76">
        <v>916501420</v>
      </c>
      <c r="B441" s="77" t="s">
        <v>65</v>
      </c>
      <c r="C441" s="76">
        <v>2018</v>
      </c>
      <c r="D441" s="76">
        <v>66</v>
      </c>
      <c r="E441" s="77" t="s">
        <v>24</v>
      </c>
      <c r="F441" s="76">
        <v>70</v>
      </c>
      <c r="G441" s="77" t="s">
        <v>23</v>
      </c>
      <c r="H441" s="77" t="s">
        <v>22</v>
      </c>
      <c r="I441" s="76">
        <v>100</v>
      </c>
      <c r="J441" s="76">
        <v>100</v>
      </c>
      <c r="K441" s="76">
        <v>34.99</v>
      </c>
      <c r="L441" s="52">
        <f t="shared" si="18"/>
        <v>34.99</v>
      </c>
      <c r="M441" s="76">
        <v>0.75</v>
      </c>
      <c r="N441" s="52">
        <f t="shared" si="19"/>
        <v>0.75</v>
      </c>
      <c r="O441" s="48">
        <v>100600</v>
      </c>
      <c r="P441" s="87">
        <v>96.671777215124294</v>
      </c>
      <c r="Q441" s="87">
        <v>96.671777219999996</v>
      </c>
      <c r="R441" s="9">
        <f t="shared" si="20"/>
        <v>3382.5454849241432</v>
      </c>
    </row>
    <row r="442" spans="1:18" x14ac:dyDescent="0.25">
      <c r="A442" s="76">
        <v>919763159</v>
      </c>
      <c r="B442" s="77" t="s">
        <v>66</v>
      </c>
      <c r="C442" s="76">
        <v>2018</v>
      </c>
      <c r="D442" s="76">
        <v>66</v>
      </c>
      <c r="E442" s="77" t="s">
        <v>24</v>
      </c>
      <c r="F442" s="76">
        <v>70</v>
      </c>
      <c r="G442" s="77" t="s">
        <v>23</v>
      </c>
      <c r="H442" s="77" t="s">
        <v>22</v>
      </c>
      <c r="I442" s="76">
        <v>100</v>
      </c>
      <c r="J442" s="76">
        <v>100</v>
      </c>
      <c r="K442" s="76">
        <v>10</v>
      </c>
      <c r="L442" s="52">
        <f t="shared" si="18"/>
        <v>10</v>
      </c>
      <c r="M442" s="78"/>
      <c r="N442" s="52">
        <f t="shared" si="19"/>
        <v>0</v>
      </c>
      <c r="O442" s="48">
        <v>111000</v>
      </c>
      <c r="P442" s="87">
        <v>96.671777215124294</v>
      </c>
      <c r="Q442" s="87">
        <v>96.671777219999996</v>
      </c>
      <c r="R442" s="9">
        <f t="shared" si="20"/>
        <v>966.7177721999999</v>
      </c>
    </row>
    <row r="443" spans="1:18" x14ac:dyDescent="0.25">
      <c r="A443" s="76">
        <v>978631029</v>
      </c>
      <c r="B443" s="77" t="s">
        <v>298</v>
      </c>
      <c r="C443" s="76">
        <v>2018</v>
      </c>
      <c r="D443" s="76">
        <v>132</v>
      </c>
      <c r="E443" s="77" t="s">
        <v>24</v>
      </c>
      <c r="F443" s="76">
        <v>243</v>
      </c>
      <c r="G443" s="77" t="s">
        <v>21</v>
      </c>
      <c r="H443" s="77" t="s">
        <v>22</v>
      </c>
      <c r="I443" s="76">
        <v>100</v>
      </c>
      <c r="J443" s="76">
        <v>100</v>
      </c>
      <c r="K443" s="76">
        <v>40.4</v>
      </c>
      <c r="L443" s="52">
        <f t="shared" si="18"/>
        <v>40.4</v>
      </c>
      <c r="M443" s="76">
        <v>2.2000000000000002</v>
      </c>
      <c r="N443" s="52">
        <f t="shared" si="19"/>
        <v>2.2000000000000002</v>
      </c>
      <c r="O443" s="48">
        <v>110500</v>
      </c>
      <c r="P443" s="87">
        <v>169.42657172404799</v>
      </c>
      <c r="Q443" s="87">
        <v>155.93391460000001</v>
      </c>
      <c r="R443" s="9">
        <f t="shared" si="20"/>
        <v>6329.4139955129049</v>
      </c>
    </row>
    <row r="444" spans="1:18" x14ac:dyDescent="0.25">
      <c r="A444" s="76">
        <v>978631029</v>
      </c>
      <c r="B444" s="77" t="s">
        <v>298</v>
      </c>
      <c r="C444" s="76">
        <v>2018</v>
      </c>
      <c r="D444" s="76">
        <v>132</v>
      </c>
      <c r="E444" s="77" t="s">
        <v>20</v>
      </c>
      <c r="F444" s="76">
        <v>150</v>
      </c>
      <c r="G444" s="77" t="s">
        <v>23</v>
      </c>
      <c r="H444" s="77" t="s">
        <v>22</v>
      </c>
      <c r="I444" s="76">
        <v>100</v>
      </c>
      <c r="J444" s="76">
        <v>100</v>
      </c>
      <c r="K444" s="76">
        <v>64.808000000000007</v>
      </c>
      <c r="L444" s="52">
        <f t="shared" si="18"/>
        <v>64.808000000000007</v>
      </c>
      <c r="M444" s="76">
        <v>64.808000000000007</v>
      </c>
      <c r="N444" s="52">
        <f t="shared" si="19"/>
        <v>64.808000000000007</v>
      </c>
      <c r="O444" s="48">
        <v>110500</v>
      </c>
      <c r="P444" s="87">
        <v>199.47872898371301</v>
      </c>
      <c r="Q444" s="87">
        <v>177.56845999999999</v>
      </c>
      <c r="R444" s="9">
        <f t="shared" si="20"/>
        <v>12927.817467976474</v>
      </c>
    </row>
    <row r="445" spans="1:18" x14ac:dyDescent="0.25">
      <c r="A445" s="76">
        <v>978631029</v>
      </c>
      <c r="B445" s="77" t="s">
        <v>298</v>
      </c>
      <c r="C445" s="76">
        <v>2018</v>
      </c>
      <c r="D445" s="76">
        <v>132</v>
      </c>
      <c r="E445" s="77" t="s">
        <v>24</v>
      </c>
      <c r="F445" s="76">
        <v>243</v>
      </c>
      <c r="G445" s="77" t="s">
        <v>23</v>
      </c>
      <c r="H445" s="77" t="s">
        <v>22</v>
      </c>
      <c r="I445" s="76">
        <v>100</v>
      </c>
      <c r="J445" s="76">
        <v>100</v>
      </c>
      <c r="K445" s="76">
        <v>44.6</v>
      </c>
      <c r="L445" s="52">
        <f t="shared" si="18"/>
        <v>44.6</v>
      </c>
      <c r="M445" s="76">
        <v>4.4000000000000004</v>
      </c>
      <c r="N445" s="52">
        <f t="shared" si="19"/>
        <v>4.4000000000000004</v>
      </c>
      <c r="O445" s="48">
        <v>116700</v>
      </c>
      <c r="P445" s="87">
        <v>136.44370498843699</v>
      </c>
      <c r="Q445" s="87">
        <v>122.9510478</v>
      </c>
      <c r="R445" s="9">
        <f t="shared" si="20"/>
        <v>5542.9844235091232</v>
      </c>
    </row>
    <row r="446" spans="1:18" x14ac:dyDescent="0.25">
      <c r="A446" s="76">
        <v>978631029</v>
      </c>
      <c r="B446" s="77" t="s">
        <v>298</v>
      </c>
      <c r="C446" s="76">
        <v>2018</v>
      </c>
      <c r="D446" s="76">
        <v>132</v>
      </c>
      <c r="E446" s="77" t="s">
        <v>24</v>
      </c>
      <c r="F446" s="76">
        <v>150</v>
      </c>
      <c r="G446" s="77" t="s">
        <v>23</v>
      </c>
      <c r="H446" s="77" t="s">
        <v>22</v>
      </c>
      <c r="I446" s="76">
        <v>100</v>
      </c>
      <c r="J446" s="76">
        <v>100</v>
      </c>
      <c r="K446" s="76">
        <v>139.39400000000001</v>
      </c>
      <c r="L446" s="52">
        <f t="shared" si="18"/>
        <v>139.39400000000001</v>
      </c>
      <c r="M446" s="76">
        <v>10.8</v>
      </c>
      <c r="N446" s="52">
        <f t="shared" si="19"/>
        <v>10.8</v>
      </c>
      <c r="O446" s="48">
        <v>116600</v>
      </c>
      <c r="P446" s="87">
        <v>133.43078154217099</v>
      </c>
      <c r="Q446" s="87">
        <v>120.3311144</v>
      </c>
      <c r="R446" s="9">
        <f t="shared" si="20"/>
        <v>16914.911765809047</v>
      </c>
    </row>
    <row r="447" spans="1:18" x14ac:dyDescent="0.25">
      <c r="A447" s="76">
        <v>978631029</v>
      </c>
      <c r="B447" s="77" t="s">
        <v>298</v>
      </c>
      <c r="C447" s="76">
        <v>2018</v>
      </c>
      <c r="D447" s="76">
        <v>132</v>
      </c>
      <c r="E447" s="77" t="s">
        <v>24</v>
      </c>
      <c r="F447" s="76">
        <v>120</v>
      </c>
      <c r="G447" s="77" t="s">
        <v>23</v>
      </c>
      <c r="H447" s="77" t="s">
        <v>22</v>
      </c>
      <c r="I447" s="76">
        <v>100</v>
      </c>
      <c r="J447" s="76">
        <v>100</v>
      </c>
      <c r="K447" s="76">
        <v>69.650999999999996</v>
      </c>
      <c r="L447" s="52">
        <f t="shared" si="18"/>
        <v>69.650999999999996</v>
      </c>
      <c r="M447" s="76">
        <v>5.2519999999999998</v>
      </c>
      <c r="N447" s="52">
        <f t="shared" si="19"/>
        <v>5.2519999999999998</v>
      </c>
      <c r="O447" s="48">
        <v>111100</v>
      </c>
      <c r="P447" s="87">
        <v>130.41785809590601</v>
      </c>
      <c r="Q447" s="87">
        <v>117.711181</v>
      </c>
      <c r="R447" s="9">
        <f t="shared" si="20"/>
        <v>8265.4369359386983</v>
      </c>
    </row>
    <row r="448" spans="1:18" x14ac:dyDescent="0.25">
      <c r="A448" s="76">
        <v>978631029</v>
      </c>
      <c r="B448" s="77" t="s">
        <v>298</v>
      </c>
      <c r="C448" s="76">
        <v>2018</v>
      </c>
      <c r="D448" s="76">
        <v>132</v>
      </c>
      <c r="E448" s="77" t="s">
        <v>20</v>
      </c>
      <c r="F448" s="76">
        <v>380</v>
      </c>
      <c r="G448" s="77" t="s">
        <v>21</v>
      </c>
      <c r="H448" s="77" t="s">
        <v>22</v>
      </c>
      <c r="I448" s="76">
        <v>100</v>
      </c>
      <c r="J448" s="76">
        <v>100</v>
      </c>
      <c r="K448" s="76">
        <v>7.1840000000000002</v>
      </c>
      <c r="L448" s="52">
        <f t="shared" si="18"/>
        <v>7.1840000000000002</v>
      </c>
      <c r="M448" s="76">
        <v>7.18</v>
      </c>
      <c r="N448" s="52">
        <f t="shared" si="19"/>
        <v>7.18</v>
      </c>
      <c r="O448" s="48">
        <v>110700</v>
      </c>
      <c r="P448" s="87">
        <v>248.47748260117399</v>
      </c>
      <c r="Q448" s="87">
        <v>248.4774826</v>
      </c>
      <c r="R448" s="9">
        <f t="shared" si="20"/>
        <v>1785.0622350068293</v>
      </c>
    </row>
    <row r="449" spans="1:18" x14ac:dyDescent="0.25">
      <c r="A449" s="76">
        <v>978631029</v>
      </c>
      <c r="B449" s="77" t="s">
        <v>298</v>
      </c>
      <c r="C449" s="76">
        <v>2018</v>
      </c>
      <c r="D449" s="76">
        <v>132</v>
      </c>
      <c r="E449" s="77" t="s">
        <v>20</v>
      </c>
      <c r="F449" s="76">
        <v>430</v>
      </c>
      <c r="G449" s="77" t="s">
        <v>23</v>
      </c>
      <c r="H449" s="77" t="s">
        <v>22</v>
      </c>
      <c r="I449" s="76">
        <v>100</v>
      </c>
      <c r="J449" s="76">
        <v>100</v>
      </c>
      <c r="K449" s="76">
        <v>11.4</v>
      </c>
      <c r="L449" s="52">
        <f t="shared" si="18"/>
        <v>11.4</v>
      </c>
      <c r="M449" s="76">
        <v>11.4</v>
      </c>
      <c r="N449" s="52">
        <f t="shared" si="19"/>
        <v>11.4</v>
      </c>
      <c r="O449" s="48">
        <v>110600</v>
      </c>
      <c r="P449" s="87">
        <v>195.90133857719201</v>
      </c>
      <c r="Q449" s="87">
        <v>195.9013386</v>
      </c>
      <c r="R449" s="9">
        <f t="shared" si="20"/>
        <v>2233.275259779989</v>
      </c>
    </row>
    <row r="450" spans="1:18" x14ac:dyDescent="0.25">
      <c r="A450" s="76">
        <v>978631029</v>
      </c>
      <c r="B450" s="77" t="s">
        <v>298</v>
      </c>
      <c r="C450" s="76">
        <v>2018</v>
      </c>
      <c r="D450" s="76">
        <v>132</v>
      </c>
      <c r="E450" s="77" t="s">
        <v>24</v>
      </c>
      <c r="F450" s="76">
        <v>329</v>
      </c>
      <c r="G450" s="77" t="s">
        <v>23</v>
      </c>
      <c r="H450" s="77" t="s">
        <v>22</v>
      </c>
      <c r="I450" s="76">
        <v>100</v>
      </c>
      <c r="J450" s="76">
        <v>100</v>
      </c>
      <c r="K450" s="76">
        <v>1.661</v>
      </c>
      <c r="L450" s="52">
        <f t="shared" si="18"/>
        <v>1.661</v>
      </c>
      <c r="M450" s="76">
        <v>1.66</v>
      </c>
      <c r="N450" s="52">
        <f t="shared" si="19"/>
        <v>1.66</v>
      </c>
      <c r="O450" s="48">
        <v>110500</v>
      </c>
      <c r="P450" s="87">
        <v>125.649579250513</v>
      </c>
      <c r="Q450" s="87">
        <v>125.6495793</v>
      </c>
      <c r="R450" s="9">
        <f t="shared" si="20"/>
        <v>208.70395113515158</v>
      </c>
    </row>
    <row r="451" spans="1:18" x14ac:dyDescent="0.25">
      <c r="A451" s="76">
        <v>978631029</v>
      </c>
      <c r="B451" s="77" t="s">
        <v>298</v>
      </c>
      <c r="C451" s="76">
        <v>2018</v>
      </c>
      <c r="D451" s="76">
        <v>132</v>
      </c>
      <c r="E451" s="77" t="s">
        <v>24</v>
      </c>
      <c r="F451" s="76">
        <v>120</v>
      </c>
      <c r="G451" s="77" t="s">
        <v>23</v>
      </c>
      <c r="H451" s="77" t="s">
        <v>22</v>
      </c>
      <c r="I451" s="76">
        <v>100</v>
      </c>
      <c r="J451" s="76">
        <v>100</v>
      </c>
      <c r="K451" s="76">
        <v>41.95</v>
      </c>
      <c r="L451" s="52">
        <f t="shared" ref="L451:L511" si="21">K451*0.5*(I451/100+J451/100)</f>
        <v>41.95</v>
      </c>
      <c r="M451" s="78"/>
      <c r="N451" s="52">
        <f t="shared" ref="N451:N511" si="22">M451*0.5*(I451/100+J451/100)</f>
        <v>0</v>
      </c>
      <c r="O451" s="48">
        <v>110300</v>
      </c>
      <c r="P451" s="87">
        <v>117.711180952962</v>
      </c>
      <c r="Q451" s="87">
        <v>117.711181</v>
      </c>
      <c r="R451" s="9">
        <f t="shared" ref="R451:R513" si="23">(L451-N451)*Q451+(N451*P451)</f>
        <v>4937.98404295</v>
      </c>
    </row>
    <row r="452" spans="1:18" x14ac:dyDescent="0.25">
      <c r="A452" s="76">
        <v>978631029</v>
      </c>
      <c r="B452" s="77" t="s">
        <v>298</v>
      </c>
      <c r="C452" s="76">
        <v>2018</v>
      </c>
      <c r="D452" s="76">
        <v>132</v>
      </c>
      <c r="E452" s="77" t="s">
        <v>24</v>
      </c>
      <c r="F452" s="76">
        <v>95</v>
      </c>
      <c r="G452" s="77" t="s">
        <v>23</v>
      </c>
      <c r="H452" s="77" t="s">
        <v>22</v>
      </c>
      <c r="I452" s="76">
        <v>100</v>
      </c>
      <c r="J452" s="76">
        <v>100</v>
      </c>
      <c r="K452" s="76">
        <v>0.379</v>
      </c>
      <c r="L452" s="52">
        <f t="shared" si="21"/>
        <v>0.379</v>
      </c>
      <c r="M452" s="78"/>
      <c r="N452" s="52">
        <f t="shared" si="22"/>
        <v>0</v>
      </c>
      <c r="O452" s="48">
        <v>105700</v>
      </c>
      <c r="P452" s="87">
        <v>115.169845524373</v>
      </c>
      <c r="Q452" s="87">
        <v>115.16984549999999</v>
      </c>
      <c r="R452" s="9">
        <f t="shared" si="23"/>
        <v>43.649371444499998</v>
      </c>
    </row>
    <row r="453" spans="1:18" x14ac:dyDescent="0.25">
      <c r="A453" s="76">
        <v>978631029</v>
      </c>
      <c r="B453" s="77" t="s">
        <v>298</v>
      </c>
      <c r="C453" s="76">
        <v>2018</v>
      </c>
      <c r="D453" s="76">
        <v>66</v>
      </c>
      <c r="E453" s="77" t="s">
        <v>24</v>
      </c>
      <c r="F453" s="76">
        <v>150</v>
      </c>
      <c r="G453" s="77" t="s">
        <v>21</v>
      </c>
      <c r="H453" s="77" t="s">
        <v>25</v>
      </c>
      <c r="I453" s="76">
        <v>100</v>
      </c>
      <c r="J453" s="76">
        <v>100</v>
      </c>
      <c r="K453" s="76">
        <v>8.41</v>
      </c>
      <c r="L453" s="52">
        <f t="shared" si="21"/>
        <v>8.41</v>
      </c>
      <c r="M453" s="76">
        <v>2</v>
      </c>
      <c r="N453" s="52">
        <f t="shared" si="22"/>
        <v>2</v>
      </c>
      <c r="O453" s="48">
        <v>105500</v>
      </c>
      <c r="P453" s="87">
        <v>161.302401242831</v>
      </c>
      <c r="Q453" s="87">
        <v>150.6105345</v>
      </c>
      <c r="R453" s="9">
        <f t="shared" si="23"/>
        <v>1288.0183286306619</v>
      </c>
    </row>
    <row r="454" spans="1:18" x14ac:dyDescent="0.25">
      <c r="A454" s="76">
        <v>978631029</v>
      </c>
      <c r="B454" s="77" t="s">
        <v>298</v>
      </c>
      <c r="C454" s="76">
        <v>2018</v>
      </c>
      <c r="D454" s="76">
        <v>66</v>
      </c>
      <c r="E454" s="77" t="s">
        <v>20</v>
      </c>
      <c r="F454" s="76">
        <v>243</v>
      </c>
      <c r="G454" s="77" t="s">
        <v>21</v>
      </c>
      <c r="H454" s="77" t="s">
        <v>22</v>
      </c>
      <c r="I454" s="76">
        <v>100</v>
      </c>
      <c r="J454" s="76">
        <v>100</v>
      </c>
      <c r="K454" s="76">
        <v>10.412000000000001</v>
      </c>
      <c r="L454" s="52">
        <f t="shared" si="21"/>
        <v>10.412000000000001</v>
      </c>
      <c r="M454" s="76">
        <v>10.412000000000001</v>
      </c>
      <c r="N454" s="52">
        <f t="shared" si="22"/>
        <v>10.412000000000001</v>
      </c>
      <c r="O454" s="48">
        <v>105400</v>
      </c>
      <c r="P454" s="87">
        <v>224.27524428346899</v>
      </c>
      <c r="Q454" s="87">
        <v>204.99771989999999</v>
      </c>
      <c r="R454" s="9">
        <f t="shared" si="23"/>
        <v>2335.1538434794793</v>
      </c>
    </row>
    <row r="455" spans="1:18" x14ac:dyDescent="0.25">
      <c r="A455" s="76">
        <v>978631029</v>
      </c>
      <c r="B455" s="77" t="s">
        <v>298</v>
      </c>
      <c r="C455" s="76">
        <v>2018</v>
      </c>
      <c r="D455" s="76">
        <v>66</v>
      </c>
      <c r="E455" s="77" t="s">
        <v>24</v>
      </c>
      <c r="F455" s="76">
        <v>150</v>
      </c>
      <c r="G455" s="77" t="s">
        <v>21</v>
      </c>
      <c r="H455" s="77" t="s">
        <v>22</v>
      </c>
      <c r="I455" s="76">
        <v>100</v>
      </c>
      <c r="J455" s="76">
        <v>100</v>
      </c>
      <c r="K455" s="76">
        <v>2.42</v>
      </c>
      <c r="L455" s="52">
        <f t="shared" si="21"/>
        <v>2.42</v>
      </c>
      <c r="M455" s="76">
        <v>2.42</v>
      </c>
      <c r="N455" s="52">
        <f t="shared" si="22"/>
        <v>2.42</v>
      </c>
      <c r="O455" s="48">
        <v>100900</v>
      </c>
      <c r="P455" s="87">
        <v>139.91866770235899</v>
      </c>
      <c r="Q455" s="87">
        <v>129.2268009</v>
      </c>
      <c r="R455" s="9">
        <f t="shared" si="23"/>
        <v>338.60317583970874</v>
      </c>
    </row>
    <row r="456" spans="1:18" x14ac:dyDescent="0.25">
      <c r="A456" s="76">
        <v>978631029</v>
      </c>
      <c r="B456" s="77" t="s">
        <v>298</v>
      </c>
      <c r="C456" s="76">
        <v>2018</v>
      </c>
      <c r="D456" s="76">
        <v>66</v>
      </c>
      <c r="E456" s="77" t="s">
        <v>20</v>
      </c>
      <c r="F456" s="76">
        <v>150</v>
      </c>
      <c r="G456" s="77" t="s">
        <v>23</v>
      </c>
      <c r="H456" s="77" t="s">
        <v>25</v>
      </c>
      <c r="I456" s="76">
        <v>100</v>
      </c>
      <c r="J456" s="76">
        <v>100</v>
      </c>
      <c r="K456" s="76">
        <v>4.2190000000000003</v>
      </c>
      <c r="L456" s="52">
        <f t="shared" si="21"/>
        <v>4.2190000000000003</v>
      </c>
      <c r="M456" s="76">
        <v>4.2190000000000003</v>
      </c>
      <c r="N456" s="52">
        <f t="shared" si="22"/>
        <v>4.2190000000000003</v>
      </c>
      <c r="O456" s="48">
        <v>100700</v>
      </c>
      <c r="P456" s="87">
        <v>210.92175029840101</v>
      </c>
      <c r="Q456" s="87">
        <v>192.20570720000001</v>
      </c>
      <c r="R456" s="9">
        <f t="shared" si="23"/>
        <v>889.87886450895394</v>
      </c>
    </row>
    <row r="457" spans="1:18" x14ac:dyDescent="0.25">
      <c r="A457" s="76">
        <v>978631029</v>
      </c>
      <c r="B457" s="77" t="s">
        <v>298</v>
      </c>
      <c r="C457" s="76">
        <v>2018</v>
      </c>
      <c r="D457" s="76">
        <v>66</v>
      </c>
      <c r="E457" s="77" t="s">
        <v>20</v>
      </c>
      <c r="F457" s="76">
        <v>243</v>
      </c>
      <c r="G457" s="77" t="s">
        <v>23</v>
      </c>
      <c r="H457" s="77" t="s">
        <v>22</v>
      </c>
      <c r="I457" s="76">
        <v>100</v>
      </c>
      <c r="J457" s="76">
        <v>100</v>
      </c>
      <c r="K457" s="76">
        <v>66.314999999999998</v>
      </c>
      <c r="L457" s="52">
        <f t="shared" si="21"/>
        <v>66.314999999999998</v>
      </c>
      <c r="M457" s="76">
        <v>66.668000000000006</v>
      </c>
      <c r="N457" s="52">
        <f t="shared" si="22"/>
        <v>66.668000000000006</v>
      </c>
      <c r="O457" s="48">
        <v>118600</v>
      </c>
      <c r="P457" s="87">
        <v>177.79435395066</v>
      </c>
      <c r="Q457" s="87">
        <v>158.5168295</v>
      </c>
      <c r="R457" s="9">
        <f t="shared" si="23"/>
        <v>11797.237548369101</v>
      </c>
    </row>
    <row r="458" spans="1:18" x14ac:dyDescent="0.25">
      <c r="A458" s="76">
        <v>978631029</v>
      </c>
      <c r="B458" s="77" t="s">
        <v>298</v>
      </c>
      <c r="C458" s="76">
        <v>2018</v>
      </c>
      <c r="D458" s="76">
        <v>66</v>
      </c>
      <c r="E458" s="77" t="s">
        <v>20</v>
      </c>
      <c r="F458" s="76">
        <v>150</v>
      </c>
      <c r="G458" s="77" t="s">
        <v>23</v>
      </c>
      <c r="H458" s="77" t="s">
        <v>22</v>
      </c>
      <c r="I458" s="76">
        <v>100</v>
      </c>
      <c r="J458" s="76">
        <v>100</v>
      </c>
      <c r="K458" s="76">
        <v>9.1590000000000007</v>
      </c>
      <c r="L458" s="52">
        <f t="shared" si="21"/>
        <v>9.1590000000000007</v>
      </c>
      <c r="M458" s="76">
        <v>9.15</v>
      </c>
      <c r="N458" s="52">
        <f t="shared" si="22"/>
        <v>9.15</v>
      </c>
      <c r="O458" s="48">
        <v>117500</v>
      </c>
      <c r="P458" s="87">
        <v>173.489664029767</v>
      </c>
      <c r="Q458" s="87">
        <v>154.7736209</v>
      </c>
      <c r="R458" s="9">
        <f t="shared" si="23"/>
        <v>1588.8233884604681</v>
      </c>
    </row>
    <row r="459" spans="1:18" x14ac:dyDescent="0.25">
      <c r="A459" s="76">
        <v>978631029</v>
      </c>
      <c r="B459" s="77" t="s">
        <v>298</v>
      </c>
      <c r="C459" s="76">
        <v>2018</v>
      </c>
      <c r="D459" s="76">
        <v>66</v>
      </c>
      <c r="E459" s="77" t="s">
        <v>24</v>
      </c>
      <c r="F459" s="76">
        <v>329</v>
      </c>
      <c r="G459" s="77" t="s">
        <v>23</v>
      </c>
      <c r="H459" s="77" t="s">
        <v>22</v>
      </c>
      <c r="I459" s="76">
        <v>100</v>
      </c>
      <c r="J459" s="76">
        <v>100</v>
      </c>
      <c r="K459" s="76">
        <v>2.4E-2</v>
      </c>
      <c r="L459" s="52">
        <f t="shared" si="21"/>
        <v>2.4E-2</v>
      </c>
      <c r="M459" s="76">
        <v>2.4E-2</v>
      </c>
      <c r="N459" s="52">
        <f t="shared" si="22"/>
        <v>2.4E-2</v>
      </c>
      <c r="O459" s="48">
        <v>117000</v>
      </c>
      <c r="P459" s="87">
        <v>118.463011166832</v>
      </c>
      <c r="Q459" s="87">
        <v>107.1200097</v>
      </c>
      <c r="R459" s="9">
        <f t="shared" si="23"/>
        <v>2.843112268003968</v>
      </c>
    </row>
    <row r="460" spans="1:18" x14ac:dyDescent="0.25">
      <c r="A460" s="76">
        <v>978631029</v>
      </c>
      <c r="B460" s="77" t="s">
        <v>298</v>
      </c>
      <c r="C460" s="76">
        <v>2018</v>
      </c>
      <c r="D460" s="76">
        <v>66</v>
      </c>
      <c r="E460" s="77" t="s">
        <v>24</v>
      </c>
      <c r="F460" s="76">
        <v>243</v>
      </c>
      <c r="G460" s="77" t="s">
        <v>23</v>
      </c>
      <c r="H460" s="77" t="s">
        <v>22</v>
      </c>
      <c r="I460" s="76">
        <v>100</v>
      </c>
      <c r="J460" s="76">
        <v>100</v>
      </c>
      <c r="K460" s="76">
        <v>20.814</v>
      </c>
      <c r="L460" s="52">
        <f t="shared" si="21"/>
        <v>20.814</v>
      </c>
      <c r="M460" s="76">
        <v>3.742</v>
      </c>
      <c r="N460" s="52">
        <f t="shared" si="22"/>
        <v>3.742</v>
      </c>
      <c r="O460" s="48">
        <v>116900</v>
      </c>
      <c r="P460" s="87">
        <v>115.930107928963</v>
      </c>
      <c r="Q460" s="87">
        <v>104.9174852</v>
      </c>
      <c r="R460" s="9">
        <f t="shared" si="23"/>
        <v>2224.9617712045792</v>
      </c>
    </row>
    <row r="461" spans="1:18" x14ac:dyDescent="0.25">
      <c r="A461" s="76">
        <v>978631029</v>
      </c>
      <c r="B461" s="77" t="s">
        <v>298</v>
      </c>
      <c r="C461" s="76">
        <v>2018</v>
      </c>
      <c r="D461" s="76">
        <v>66</v>
      </c>
      <c r="E461" s="77" t="s">
        <v>24</v>
      </c>
      <c r="F461" s="76">
        <v>150</v>
      </c>
      <c r="G461" s="77" t="s">
        <v>23</v>
      </c>
      <c r="H461" s="77" t="s">
        <v>22</v>
      </c>
      <c r="I461" s="76">
        <v>100</v>
      </c>
      <c r="J461" s="76">
        <v>100</v>
      </c>
      <c r="K461" s="76">
        <v>105.03400000000001</v>
      </c>
      <c r="L461" s="52">
        <f t="shared" si="21"/>
        <v>105.03400000000001</v>
      </c>
      <c r="M461" s="76">
        <v>21.216999999999999</v>
      </c>
      <c r="N461" s="52">
        <f t="shared" si="22"/>
        <v>21.216999999999999</v>
      </c>
      <c r="O461" s="48">
        <v>116800</v>
      </c>
      <c r="P461" s="87">
        <v>113.470978571808</v>
      </c>
      <c r="Q461" s="87">
        <v>102.7791118</v>
      </c>
      <c r="R461" s="9">
        <f t="shared" si="23"/>
        <v>11022.150566098651</v>
      </c>
    </row>
    <row r="462" spans="1:18" x14ac:dyDescent="0.25">
      <c r="A462" s="76">
        <v>978631029</v>
      </c>
      <c r="B462" s="77" t="s">
        <v>298</v>
      </c>
      <c r="C462" s="76">
        <v>2018</v>
      </c>
      <c r="D462" s="76">
        <v>66</v>
      </c>
      <c r="E462" s="77" t="s">
        <v>24</v>
      </c>
      <c r="F462" s="76">
        <v>120</v>
      </c>
      <c r="G462" s="77" t="s">
        <v>23</v>
      </c>
      <c r="H462" s="77" t="s">
        <v>22</v>
      </c>
      <c r="I462" s="76">
        <v>100</v>
      </c>
      <c r="J462" s="76">
        <v>100</v>
      </c>
      <c r="K462" s="76">
        <v>53.744</v>
      </c>
      <c r="L462" s="52">
        <f t="shared" si="21"/>
        <v>53.744</v>
      </c>
      <c r="M462" s="76">
        <v>8.8689999999999998</v>
      </c>
      <c r="N462" s="52">
        <f t="shared" si="22"/>
        <v>8.8689999999999998</v>
      </c>
      <c r="O462" s="48">
        <v>113000</v>
      </c>
      <c r="P462" s="87">
        <v>111.083474341562</v>
      </c>
      <c r="Q462" s="87">
        <v>100.70302119999999</v>
      </c>
      <c r="R462" s="9">
        <f t="shared" si="23"/>
        <v>5504.247410285313</v>
      </c>
    </row>
    <row r="463" spans="1:18" x14ac:dyDescent="0.25">
      <c r="A463" s="76">
        <v>978631029</v>
      </c>
      <c r="B463" s="77" t="s">
        <v>298</v>
      </c>
      <c r="C463" s="76">
        <v>2018</v>
      </c>
      <c r="D463" s="76">
        <v>66</v>
      </c>
      <c r="E463" s="77" t="s">
        <v>24</v>
      </c>
      <c r="F463" s="76">
        <v>95</v>
      </c>
      <c r="G463" s="77" t="s">
        <v>23</v>
      </c>
      <c r="H463" s="77" t="s">
        <v>22</v>
      </c>
      <c r="I463" s="76">
        <v>100</v>
      </c>
      <c r="J463" s="76">
        <v>100</v>
      </c>
      <c r="K463" s="76">
        <v>153.49</v>
      </c>
      <c r="L463" s="52">
        <f t="shared" si="21"/>
        <v>153.49</v>
      </c>
      <c r="M463" s="76">
        <v>28.006</v>
      </c>
      <c r="N463" s="52">
        <f t="shared" si="22"/>
        <v>28.006</v>
      </c>
      <c r="O463" s="48">
        <v>111500</v>
      </c>
      <c r="P463" s="87">
        <v>108.76550906947701</v>
      </c>
      <c r="Q463" s="87">
        <v>98.687399189999994</v>
      </c>
      <c r="R463" s="9">
        <f t="shared" si="23"/>
        <v>15429.776446957732</v>
      </c>
    </row>
    <row r="464" spans="1:18" x14ac:dyDescent="0.25">
      <c r="A464" s="76">
        <v>978631029</v>
      </c>
      <c r="B464" s="77" t="s">
        <v>298</v>
      </c>
      <c r="C464" s="76">
        <v>2018</v>
      </c>
      <c r="D464" s="76">
        <v>66</v>
      </c>
      <c r="E464" s="77" t="s">
        <v>24</v>
      </c>
      <c r="F464" s="76">
        <v>70</v>
      </c>
      <c r="G464" s="77" t="s">
        <v>23</v>
      </c>
      <c r="H464" s="77" t="s">
        <v>22</v>
      </c>
      <c r="I464" s="76">
        <v>100</v>
      </c>
      <c r="J464" s="76">
        <v>100</v>
      </c>
      <c r="K464" s="76">
        <v>192.53399999999999</v>
      </c>
      <c r="L464" s="52">
        <f t="shared" si="21"/>
        <v>192.53399999999999</v>
      </c>
      <c r="M464" s="76">
        <v>18.692</v>
      </c>
      <c r="N464" s="52">
        <f t="shared" si="22"/>
        <v>18.692</v>
      </c>
      <c r="O464" s="48">
        <v>110700</v>
      </c>
      <c r="P464" s="87">
        <v>106.447543797393</v>
      </c>
      <c r="Q464" s="87">
        <v>96.671777219999996</v>
      </c>
      <c r="R464" s="9">
        <f t="shared" si="23"/>
        <v>18795.332584140109</v>
      </c>
    </row>
    <row r="465" spans="1:18" x14ac:dyDescent="0.25">
      <c r="A465" s="76">
        <v>978631029</v>
      </c>
      <c r="B465" s="77" t="s">
        <v>298</v>
      </c>
      <c r="C465" s="76">
        <v>2018</v>
      </c>
      <c r="D465" s="76">
        <v>66</v>
      </c>
      <c r="E465" s="77" t="s">
        <v>24</v>
      </c>
      <c r="F465" s="76">
        <v>70</v>
      </c>
      <c r="G465" s="77" t="s">
        <v>23</v>
      </c>
      <c r="H465" s="77" t="s">
        <v>22</v>
      </c>
      <c r="I465" s="76">
        <v>0</v>
      </c>
      <c r="J465" s="76">
        <v>0</v>
      </c>
      <c r="K465" s="76">
        <v>0</v>
      </c>
      <c r="L465" s="52">
        <f t="shared" si="21"/>
        <v>0</v>
      </c>
      <c r="M465" s="76">
        <v>2.2000000000000002</v>
      </c>
      <c r="N465" s="52">
        <f t="shared" si="22"/>
        <v>0</v>
      </c>
      <c r="O465" s="48">
        <v>110400</v>
      </c>
      <c r="P465" s="87">
        <v>106.447543797393</v>
      </c>
      <c r="Q465" s="87">
        <v>96.671777219999996</v>
      </c>
      <c r="R465" s="9">
        <f t="shared" si="23"/>
        <v>0</v>
      </c>
    </row>
    <row r="466" spans="1:18" x14ac:dyDescent="0.25">
      <c r="A466" s="76">
        <v>978631029</v>
      </c>
      <c r="B466" s="77" t="s">
        <v>298</v>
      </c>
      <c r="C466" s="76">
        <v>2018</v>
      </c>
      <c r="D466" s="76">
        <v>66</v>
      </c>
      <c r="E466" s="77" t="s">
        <v>20</v>
      </c>
      <c r="F466" s="76">
        <v>243</v>
      </c>
      <c r="G466" s="77" t="s">
        <v>23</v>
      </c>
      <c r="H466" s="77" t="s">
        <v>22</v>
      </c>
      <c r="I466" s="76">
        <v>100</v>
      </c>
      <c r="J466" s="76">
        <v>100</v>
      </c>
      <c r="K466" s="76">
        <v>0</v>
      </c>
      <c r="L466" s="52">
        <f t="shared" si="21"/>
        <v>0</v>
      </c>
      <c r="M466" s="78"/>
      <c r="N466" s="52">
        <f t="shared" si="22"/>
        <v>0</v>
      </c>
      <c r="O466" s="48">
        <v>110300</v>
      </c>
      <c r="P466" s="87">
        <v>158.516829522313</v>
      </c>
      <c r="Q466" s="87">
        <v>158.5168295</v>
      </c>
      <c r="R466" s="9">
        <f t="shared" si="23"/>
        <v>0</v>
      </c>
    </row>
    <row r="467" spans="1:18" x14ac:dyDescent="0.25">
      <c r="A467" s="76">
        <v>978631029</v>
      </c>
      <c r="B467" s="77" t="s">
        <v>298</v>
      </c>
      <c r="C467" s="76">
        <v>2018</v>
      </c>
      <c r="D467" s="76">
        <v>66</v>
      </c>
      <c r="E467" s="77" t="s">
        <v>24</v>
      </c>
      <c r="F467" s="76">
        <v>243</v>
      </c>
      <c r="G467" s="77" t="s">
        <v>23</v>
      </c>
      <c r="H467" s="77" t="s">
        <v>22</v>
      </c>
      <c r="I467" s="76">
        <v>100</v>
      </c>
      <c r="J467" s="76">
        <v>100</v>
      </c>
      <c r="K467" s="76">
        <v>0</v>
      </c>
      <c r="L467" s="52">
        <f t="shared" si="21"/>
        <v>0</v>
      </c>
      <c r="M467" s="78"/>
      <c r="N467" s="52">
        <f t="shared" si="22"/>
        <v>0</v>
      </c>
      <c r="O467" s="48">
        <v>109300</v>
      </c>
      <c r="P467" s="87">
        <v>104.91748515562</v>
      </c>
      <c r="Q467" s="87">
        <v>104.9174852</v>
      </c>
      <c r="R467" s="9">
        <f t="shared" si="23"/>
        <v>0</v>
      </c>
    </row>
    <row r="468" spans="1:18" x14ac:dyDescent="0.25">
      <c r="A468" s="76">
        <v>978631029</v>
      </c>
      <c r="B468" s="77" t="s">
        <v>298</v>
      </c>
      <c r="C468" s="76">
        <v>2018</v>
      </c>
      <c r="D468" s="76">
        <v>66</v>
      </c>
      <c r="E468" s="77" t="s">
        <v>24</v>
      </c>
      <c r="F468" s="76">
        <v>150</v>
      </c>
      <c r="G468" s="77" t="s">
        <v>23</v>
      </c>
      <c r="H468" s="77" t="s">
        <v>22</v>
      </c>
      <c r="I468" s="76">
        <v>0</v>
      </c>
      <c r="J468" s="76">
        <v>0</v>
      </c>
      <c r="K468" s="76">
        <v>0</v>
      </c>
      <c r="L468" s="52">
        <f t="shared" si="21"/>
        <v>0</v>
      </c>
      <c r="M468" s="78"/>
      <c r="N468" s="52">
        <f t="shared" si="22"/>
        <v>0</v>
      </c>
      <c r="O468" s="48">
        <v>108800</v>
      </c>
      <c r="P468" s="87">
        <v>102.77911180157299</v>
      </c>
      <c r="Q468" s="87">
        <v>102.7791118</v>
      </c>
      <c r="R468" s="9">
        <f t="shared" si="23"/>
        <v>0</v>
      </c>
    </row>
    <row r="469" spans="1:18" x14ac:dyDescent="0.25">
      <c r="A469" s="76">
        <v>978631029</v>
      </c>
      <c r="B469" s="77" t="s">
        <v>298</v>
      </c>
      <c r="C469" s="76">
        <v>2018</v>
      </c>
      <c r="D469" s="76">
        <v>66</v>
      </c>
      <c r="E469" s="77" t="s">
        <v>24</v>
      </c>
      <c r="F469" s="76">
        <v>150</v>
      </c>
      <c r="G469" s="77" t="s">
        <v>23</v>
      </c>
      <c r="H469" s="77" t="s">
        <v>22</v>
      </c>
      <c r="I469" s="76">
        <v>100</v>
      </c>
      <c r="J469" s="76">
        <v>100</v>
      </c>
      <c r="K469" s="76">
        <v>2.8239999999999998</v>
      </c>
      <c r="L469" s="52">
        <f t="shared" si="21"/>
        <v>2.8239999999999998</v>
      </c>
      <c r="M469" s="78"/>
      <c r="N469" s="52">
        <f t="shared" si="22"/>
        <v>0</v>
      </c>
      <c r="O469" s="48">
        <v>108100</v>
      </c>
      <c r="P469" s="87">
        <v>102.77911180157299</v>
      </c>
      <c r="Q469" s="87">
        <v>102.7791118</v>
      </c>
      <c r="R469" s="9">
        <f t="shared" si="23"/>
        <v>290.24821172319997</v>
      </c>
    </row>
    <row r="470" spans="1:18" x14ac:dyDescent="0.25">
      <c r="A470" s="76">
        <v>978631029</v>
      </c>
      <c r="B470" s="77" t="s">
        <v>298</v>
      </c>
      <c r="C470" s="76">
        <v>2018</v>
      </c>
      <c r="D470" s="76">
        <v>66</v>
      </c>
      <c r="E470" s="77" t="s">
        <v>24</v>
      </c>
      <c r="F470" s="76">
        <v>120</v>
      </c>
      <c r="G470" s="77" t="s">
        <v>23</v>
      </c>
      <c r="H470" s="77" t="s">
        <v>22</v>
      </c>
      <c r="I470" s="76">
        <v>100</v>
      </c>
      <c r="J470" s="76">
        <v>100</v>
      </c>
      <c r="K470" s="76">
        <v>1.167</v>
      </c>
      <c r="L470" s="52">
        <f t="shared" si="21"/>
        <v>1.167</v>
      </c>
      <c r="M470" s="78"/>
      <c r="N470" s="52">
        <f t="shared" si="22"/>
        <v>0</v>
      </c>
      <c r="O470" s="48">
        <v>107500</v>
      </c>
      <c r="P470" s="87">
        <v>100.703021166575</v>
      </c>
      <c r="Q470" s="87">
        <v>100.70302119999999</v>
      </c>
      <c r="R470" s="9">
        <f t="shared" si="23"/>
        <v>117.5204257404</v>
      </c>
    </row>
    <row r="471" spans="1:18" x14ac:dyDescent="0.25">
      <c r="A471" s="76">
        <v>978631029</v>
      </c>
      <c r="B471" s="77" t="s">
        <v>298</v>
      </c>
      <c r="C471" s="76">
        <v>2018</v>
      </c>
      <c r="D471" s="76">
        <v>66</v>
      </c>
      <c r="E471" s="77" t="s">
        <v>24</v>
      </c>
      <c r="F471" s="76">
        <v>70</v>
      </c>
      <c r="G471" s="77" t="s">
        <v>23</v>
      </c>
      <c r="H471" s="77" t="s">
        <v>22</v>
      </c>
      <c r="I471" s="76">
        <v>100</v>
      </c>
      <c r="J471" s="76">
        <v>100</v>
      </c>
      <c r="K471" s="76">
        <v>7.41</v>
      </c>
      <c r="L471" s="52">
        <f t="shared" si="21"/>
        <v>7.41</v>
      </c>
      <c r="M471" s="78"/>
      <c r="N471" s="52">
        <f t="shared" si="22"/>
        <v>0</v>
      </c>
      <c r="O471" s="48">
        <v>106400</v>
      </c>
      <c r="P471" s="87">
        <v>96.671777215124294</v>
      </c>
      <c r="Q471" s="87">
        <v>96.671777219999996</v>
      </c>
      <c r="R471" s="9">
        <f t="shared" si="23"/>
        <v>716.33786920019998</v>
      </c>
    </row>
    <row r="472" spans="1:18" x14ac:dyDescent="0.25">
      <c r="A472" s="76">
        <v>978631029</v>
      </c>
      <c r="B472" s="77" t="s">
        <v>298</v>
      </c>
      <c r="C472" s="76">
        <v>2018</v>
      </c>
      <c r="D472" s="76">
        <v>24</v>
      </c>
      <c r="E472" s="77" t="s">
        <v>24</v>
      </c>
      <c r="F472" s="76">
        <v>240</v>
      </c>
      <c r="G472" s="77" t="s">
        <v>23</v>
      </c>
      <c r="H472" s="77" t="s">
        <v>22</v>
      </c>
      <c r="I472" s="76">
        <v>100</v>
      </c>
      <c r="J472" s="76">
        <v>100</v>
      </c>
      <c r="K472" s="76">
        <v>2.7</v>
      </c>
      <c r="L472" s="52">
        <f t="shared" si="21"/>
        <v>2.7</v>
      </c>
      <c r="M472" s="76">
        <v>2.7</v>
      </c>
      <c r="N472" s="52">
        <f t="shared" si="22"/>
        <v>2.7</v>
      </c>
      <c r="O472" s="48">
        <v>106300</v>
      </c>
      <c r="P472" s="87">
        <v>80.695459093911694</v>
      </c>
      <c r="Q472" s="87">
        <v>80.69545909</v>
      </c>
      <c r="R472" s="9">
        <f t="shared" si="23"/>
        <v>217.87773955356158</v>
      </c>
    </row>
    <row r="473" spans="1:18" x14ac:dyDescent="0.25">
      <c r="A473" s="76">
        <v>916763476</v>
      </c>
      <c r="B473" s="77" t="s">
        <v>67</v>
      </c>
      <c r="C473" s="76">
        <v>2018</v>
      </c>
      <c r="D473" s="76">
        <v>132</v>
      </c>
      <c r="E473" s="77" t="s">
        <v>20</v>
      </c>
      <c r="F473" s="76">
        <v>120</v>
      </c>
      <c r="G473" s="77" t="s">
        <v>23</v>
      </c>
      <c r="H473" s="77" t="s">
        <v>22</v>
      </c>
      <c r="I473" s="76">
        <v>100</v>
      </c>
      <c r="J473" s="76">
        <v>100</v>
      </c>
      <c r="K473" s="76">
        <v>0.2</v>
      </c>
      <c r="L473" s="52">
        <f t="shared" si="21"/>
        <v>0.2</v>
      </c>
      <c r="M473" s="76">
        <v>0.2</v>
      </c>
      <c r="N473" s="52">
        <f t="shared" si="22"/>
        <v>0.2</v>
      </c>
      <c r="O473" s="48">
        <v>105900</v>
      </c>
      <c r="P473" s="87">
        <v>173.18640618626199</v>
      </c>
      <c r="Q473" s="87">
        <v>173.18640619999999</v>
      </c>
      <c r="R473" s="9">
        <f t="shared" si="23"/>
        <v>34.637281237252402</v>
      </c>
    </row>
    <row r="474" spans="1:18" x14ac:dyDescent="0.25">
      <c r="A474" s="76">
        <v>917983550</v>
      </c>
      <c r="B474" s="77" t="s">
        <v>68</v>
      </c>
      <c r="C474" s="76">
        <v>2018</v>
      </c>
      <c r="D474" s="76">
        <v>132</v>
      </c>
      <c r="E474" s="77" t="s">
        <v>24</v>
      </c>
      <c r="F474" s="76">
        <v>150</v>
      </c>
      <c r="G474" s="77" t="s">
        <v>23</v>
      </c>
      <c r="H474" s="77" t="s">
        <v>22</v>
      </c>
      <c r="I474" s="76">
        <v>0</v>
      </c>
      <c r="J474" s="76">
        <v>0</v>
      </c>
      <c r="K474" s="76">
        <v>30.327000000000002</v>
      </c>
      <c r="L474" s="52">
        <f t="shared" si="21"/>
        <v>0</v>
      </c>
      <c r="M474" s="78"/>
      <c r="N474" s="52">
        <f t="shared" si="22"/>
        <v>0</v>
      </c>
      <c r="O474" s="48">
        <v>105800</v>
      </c>
      <c r="P474" s="87">
        <v>120.331114384497</v>
      </c>
      <c r="Q474" s="87">
        <v>120.3311144</v>
      </c>
      <c r="R474" s="9">
        <f t="shared" si="23"/>
        <v>0</v>
      </c>
    </row>
    <row r="475" spans="1:18" x14ac:dyDescent="0.25">
      <c r="A475" s="76">
        <v>917983550</v>
      </c>
      <c r="B475" s="77" t="s">
        <v>68</v>
      </c>
      <c r="C475" s="76">
        <v>2018</v>
      </c>
      <c r="D475" s="76">
        <v>132</v>
      </c>
      <c r="E475" s="77" t="s">
        <v>24</v>
      </c>
      <c r="F475" s="76">
        <v>150</v>
      </c>
      <c r="G475" s="77" t="s">
        <v>23</v>
      </c>
      <c r="H475" s="77" t="s">
        <v>22</v>
      </c>
      <c r="I475" s="76">
        <v>100</v>
      </c>
      <c r="J475" s="76">
        <v>100</v>
      </c>
      <c r="K475" s="76">
        <v>3.3140000000000001</v>
      </c>
      <c r="L475" s="52">
        <f t="shared" si="21"/>
        <v>3.3140000000000001</v>
      </c>
      <c r="M475" s="78"/>
      <c r="N475" s="52">
        <f t="shared" si="22"/>
        <v>0</v>
      </c>
      <c r="O475" s="48">
        <v>105700</v>
      </c>
      <c r="P475" s="87">
        <v>120.331114384497</v>
      </c>
      <c r="Q475" s="87">
        <v>120.3311144</v>
      </c>
      <c r="R475" s="9">
        <f t="shared" si="23"/>
        <v>398.7773131216</v>
      </c>
    </row>
    <row r="476" spans="1:18" x14ac:dyDescent="0.25">
      <c r="A476" s="76">
        <v>979151950</v>
      </c>
      <c r="B476" s="77" t="s">
        <v>69</v>
      </c>
      <c r="C476" s="76">
        <v>2018</v>
      </c>
      <c r="D476" s="76">
        <v>132</v>
      </c>
      <c r="E476" s="77" t="s">
        <v>24</v>
      </c>
      <c r="F476" s="76">
        <v>95</v>
      </c>
      <c r="G476" s="77" t="s">
        <v>23</v>
      </c>
      <c r="H476" s="77" t="s">
        <v>22</v>
      </c>
      <c r="I476" s="76">
        <v>100</v>
      </c>
      <c r="J476" s="76">
        <v>100</v>
      </c>
      <c r="K476" s="76">
        <v>63.725000000000001</v>
      </c>
      <c r="L476" s="52">
        <f t="shared" si="21"/>
        <v>63.725000000000001</v>
      </c>
      <c r="M476" s="76">
        <v>3.9209999999999998</v>
      </c>
      <c r="N476" s="52">
        <f t="shared" si="22"/>
        <v>3.9209999999999998</v>
      </c>
      <c r="O476" s="48">
        <v>105600</v>
      </c>
      <c r="P476" s="87">
        <v>127.495322353029</v>
      </c>
      <c r="Q476" s="87">
        <v>115.16984549999999</v>
      </c>
      <c r="R476" s="9">
        <f t="shared" si="23"/>
        <v>7387.5265992282266</v>
      </c>
    </row>
    <row r="477" spans="1:18" x14ac:dyDescent="0.25">
      <c r="A477" s="76">
        <v>979151950</v>
      </c>
      <c r="B477" s="77" t="s">
        <v>69</v>
      </c>
      <c r="C477" s="76">
        <v>2018</v>
      </c>
      <c r="D477" s="76">
        <v>132</v>
      </c>
      <c r="E477" s="77" t="s">
        <v>24</v>
      </c>
      <c r="F477" s="76">
        <v>70</v>
      </c>
      <c r="G477" s="77" t="s">
        <v>23</v>
      </c>
      <c r="H477" s="77" t="s">
        <v>22</v>
      </c>
      <c r="I477" s="76">
        <v>100</v>
      </c>
      <c r="J477" s="76">
        <v>100</v>
      </c>
      <c r="K477" s="76">
        <v>0.92</v>
      </c>
      <c r="L477" s="52">
        <f t="shared" si="21"/>
        <v>0.92</v>
      </c>
      <c r="M477" s="76">
        <v>0.65600000000000003</v>
      </c>
      <c r="N477" s="52">
        <f t="shared" si="22"/>
        <v>0.65600000000000003</v>
      </c>
      <c r="O477" s="48">
        <v>105500</v>
      </c>
      <c r="P477" s="87">
        <v>124.66046268243799</v>
      </c>
      <c r="Q477" s="87">
        <v>112.70475020000001</v>
      </c>
      <c r="R477" s="9">
        <f t="shared" si="23"/>
        <v>111.53131757247932</v>
      </c>
    </row>
    <row r="478" spans="1:18" x14ac:dyDescent="0.25">
      <c r="A478" s="76">
        <v>979151950</v>
      </c>
      <c r="B478" s="77" t="s">
        <v>69</v>
      </c>
      <c r="C478" s="76">
        <v>2018</v>
      </c>
      <c r="D478" s="76">
        <v>132</v>
      </c>
      <c r="E478" s="77" t="s">
        <v>20</v>
      </c>
      <c r="F478" s="76">
        <v>150</v>
      </c>
      <c r="G478" s="77" t="s">
        <v>23</v>
      </c>
      <c r="H478" s="77" t="s">
        <v>22</v>
      </c>
      <c r="I478" s="76">
        <v>100</v>
      </c>
      <c r="J478" s="76">
        <v>100</v>
      </c>
      <c r="K478" s="76">
        <v>1.105</v>
      </c>
      <c r="L478" s="52">
        <f t="shared" si="21"/>
        <v>1.105</v>
      </c>
      <c r="M478" s="78"/>
      <c r="N478" s="52">
        <f t="shared" si="22"/>
        <v>0</v>
      </c>
      <c r="O478" s="48">
        <v>105400</v>
      </c>
      <c r="P478" s="87">
        <v>177.56845998583699</v>
      </c>
      <c r="Q478" s="87">
        <v>177.56845999999999</v>
      </c>
      <c r="R478" s="9">
        <f t="shared" si="23"/>
        <v>196.21314829999997</v>
      </c>
    </row>
    <row r="479" spans="1:18" x14ac:dyDescent="0.25">
      <c r="A479" s="76">
        <v>979151950</v>
      </c>
      <c r="B479" s="77" t="s">
        <v>69</v>
      </c>
      <c r="C479" s="76">
        <v>2018</v>
      </c>
      <c r="D479" s="76">
        <v>132</v>
      </c>
      <c r="E479" s="77" t="s">
        <v>24</v>
      </c>
      <c r="F479" s="76">
        <v>329</v>
      </c>
      <c r="G479" s="77" t="s">
        <v>23</v>
      </c>
      <c r="H479" s="77" t="s">
        <v>22</v>
      </c>
      <c r="I479" s="76">
        <v>100</v>
      </c>
      <c r="J479" s="76">
        <v>100</v>
      </c>
      <c r="K479" s="76">
        <v>30.05</v>
      </c>
      <c r="L479" s="52">
        <f t="shared" si="21"/>
        <v>30.05</v>
      </c>
      <c r="M479" s="78"/>
      <c r="N479" s="52">
        <f t="shared" si="22"/>
        <v>0</v>
      </c>
      <c r="O479" s="48">
        <v>105400</v>
      </c>
      <c r="P479" s="87">
        <v>125.649579250513</v>
      </c>
      <c r="Q479" s="87">
        <v>125.6495793</v>
      </c>
      <c r="R479" s="9">
        <f t="shared" si="23"/>
        <v>3775.769857965</v>
      </c>
    </row>
    <row r="480" spans="1:18" x14ac:dyDescent="0.25">
      <c r="A480" s="76">
        <v>979151950</v>
      </c>
      <c r="B480" s="77" t="s">
        <v>69</v>
      </c>
      <c r="C480" s="76">
        <v>2018</v>
      </c>
      <c r="D480" s="76">
        <v>132</v>
      </c>
      <c r="E480" s="77" t="s">
        <v>24</v>
      </c>
      <c r="F480" s="76">
        <v>243</v>
      </c>
      <c r="G480" s="77" t="s">
        <v>23</v>
      </c>
      <c r="H480" s="77" t="s">
        <v>22</v>
      </c>
      <c r="I480" s="76">
        <v>100</v>
      </c>
      <c r="J480" s="76">
        <v>100</v>
      </c>
      <c r="K480" s="76">
        <v>24.344000000000001</v>
      </c>
      <c r="L480" s="52">
        <f t="shared" si="21"/>
        <v>24.344000000000001</v>
      </c>
      <c r="M480" s="78"/>
      <c r="N480" s="52">
        <f t="shared" si="22"/>
        <v>0</v>
      </c>
      <c r="O480" s="48">
        <v>101600</v>
      </c>
      <c r="P480" s="87">
        <v>122.951047816032</v>
      </c>
      <c r="Q480" s="87">
        <v>122.9510478</v>
      </c>
      <c r="R480" s="9">
        <f t="shared" si="23"/>
        <v>2993.1203076432002</v>
      </c>
    </row>
    <row r="481" spans="1:18" x14ac:dyDescent="0.25">
      <c r="A481" s="76">
        <v>979151950</v>
      </c>
      <c r="B481" s="77" t="s">
        <v>69</v>
      </c>
      <c r="C481" s="76">
        <v>2018</v>
      </c>
      <c r="D481" s="76">
        <v>132</v>
      </c>
      <c r="E481" s="77" t="s">
        <v>24</v>
      </c>
      <c r="F481" s="76">
        <v>150</v>
      </c>
      <c r="G481" s="77" t="s">
        <v>23</v>
      </c>
      <c r="H481" s="77" t="s">
        <v>22</v>
      </c>
      <c r="I481" s="76">
        <v>100</v>
      </c>
      <c r="J481" s="76">
        <v>100</v>
      </c>
      <c r="K481" s="76">
        <v>57.429000000000002</v>
      </c>
      <c r="L481" s="52">
        <f t="shared" si="21"/>
        <v>57.429000000000002</v>
      </c>
      <c r="M481" s="78"/>
      <c r="N481" s="52">
        <f t="shared" si="22"/>
        <v>0</v>
      </c>
      <c r="O481" s="48">
        <v>101000</v>
      </c>
      <c r="P481" s="87">
        <v>120.331114384497</v>
      </c>
      <c r="Q481" s="87">
        <v>120.3311144</v>
      </c>
      <c r="R481" s="9">
        <f t="shared" si="23"/>
        <v>6910.4955688776008</v>
      </c>
    </row>
    <row r="482" spans="1:18" x14ac:dyDescent="0.25">
      <c r="A482" s="76">
        <v>979151950</v>
      </c>
      <c r="B482" s="77" t="s">
        <v>69</v>
      </c>
      <c r="C482" s="76">
        <v>2018</v>
      </c>
      <c r="D482" s="76">
        <v>132</v>
      </c>
      <c r="E482" s="77" t="s">
        <v>24</v>
      </c>
      <c r="F482" s="76">
        <v>95</v>
      </c>
      <c r="G482" s="77" t="s">
        <v>23</v>
      </c>
      <c r="H482" s="77" t="s">
        <v>22</v>
      </c>
      <c r="I482" s="76">
        <v>100</v>
      </c>
      <c r="J482" s="76">
        <v>100</v>
      </c>
      <c r="K482" s="76">
        <v>0.22600000000000001</v>
      </c>
      <c r="L482" s="52">
        <f t="shared" si="21"/>
        <v>0.22600000000000001</v>
      </c>
      <c r="M482" s="78"/>
      <c r="N482" s="52">
        <f t="shared" si="22"/>
        <v>0</v>
      </c>
      <c r="O482" s="48">
        <v>100900</v>
      </c>
      <c r="P482" s="87">
        <v>115.169845524373</v>
      </c>
      <c r="Q482" s="87">
        <v>115.16984549999999</v>
      </c>
      <c r="R482" s="9">
        <f t="shared" si="23"/>
        <v>26.028385083</v>
      </c>
    </row>
    <row r="483" spans="1:18" x14ac:dyDescent="0.25">
      <c r="A483" s="76">
        <v>979151950</v>
      </c>
      <c r="B483" s="77" t="s">
        <v>69</v>
      </c>
      <c r="C483" s="76">
        <v>2018</v>
      </c>
      <c r="D483" s="76">
        <v>66</v>
      </c>
      <c r="E483" s="77" t="s">
        <v>24</v>
      </c>
      <c r="F483" s="76">
        <v>150</v>
      </c>
      <c r="G483" s="77" t="s">
        <v>23</v>
      </c>
      <c r="H483" s="77" t="s">
        <v>22</v>
      </c>
      <c r="I483" s="76">
        <v>100</v>
      </c>
      <c r="J483" s="76">
        <v>100</v>
      </c>
      <c r="K483" s="76">
        <v>21.001999999999999</v>
      </c>
      <c r="L483" s="52">
        <f t="shared" si="21"/>
        <v>21.001999999999999</v>
      </c>
      <c r="M483" s="76">
        <v>1.288</v>
      </c>
      <c r="N483" s="52">
        <f t="shared" si="22"/>
        <v>1.288</v>
      </c>
      <c r="O483" s="48">
        <v>100900</v>
      </c>
      <c r="P483" s="87">
        <v>113.470978571808</v>
      </c>
      <c r="Q483" s="87">
        <v>102.7791118</v>
      </c>
      <c r="R483" s="9">
        <f t="shared" si="23"/>
        <v>2172.3380304256884</v>
      </c>
    </row>
    <row r="484" spans="1:18" x14ac:dyDescent="0.25">
      <c r="A484" s="76">
        <v>979151950</v>
      </c>
      <c r="B484" s="77" t="s">
        <v>69</v>
      </c>
      <c r="C484" s="76">
        <v>2018</v>
      </c>
      <c r="D484" s="76">
        <v>66</v>
      </c>
      <c r="E484" s="77" t="s">
        <v>24</v>
      </c>
      <c r="F484" s="76">
        <v>95</v>
      </c>
      <c r="G484" s="77" t="s">
        <v>23</v>
      </c>
      <c r="H484" s="77" t="s">
        <v>22</v>
      </c>
      <c r="I484" s="76">
        <v>100</v>
      </c>
      <c r="J484" s="76">
        <v>100</v>
      </c>
      <c r="K484" s="76">
        <v>52.262999999999998</v>
      </c>
      <c r="L484" s="52">
        <f t="shared" si="21"/>
        <v>52.262999999999998</v>
      </c>
      <c r="M484" s="76">
        <v>5.4960000000000004</v>
      </c>
      <c r="N484" s="52">
        <f t="shared" si="22"/>
        <v>5.4960000000000004</v>
      </c>
      <c r="O484" s="48">
        <v>100800</v>
      </c>
      <c r="P484" s="87">
        <v>108.76550906947701</v>
      </c>
      <c r="Q484" s="87">
        <v>98.687399189999994</v>
      </c>
      <c r="R484" s="9">
        <f t="shared" si="23"/>
        <v>5213.0888357645745</v>
      </c>
    </row>
    <row r="485" spans="1:18" x14ac:dyDescent="0.25">
      <c r="A485" s="76">
        <v>979151950</v>
      </c>
      <c r="B485" s="77" t="s">
        <v>69</v>
      </c>
      <c r="C485" s="76">
        <v>2018</v>
      </c>
      <c r="D485" s="76">
        <v>66</v>
      </c>
      <c r="E485" s="77" t="s">
        <v>24</v>
      </c>
      <c r="F485" s="76">
        <v>70</v>
      </c>
      <c r="G485" s="77" t="s">
        <v>23</v>
      </c>
      <c r="H485" s="77" t="s">
        <v>22</v>
      </c>
      <c r="I485" s="76">
        <v>100</v>
      </c>
      <c r="J485" s="76">
        <v>100</v>
      </c>
      <c r="K485" s="76">
        <v>98.995000000000005</v>
      </c>
      <c r="L485" s="52">
        <f t="shared" si="21"/>
        <v>98.995000000000005</v>
      </c>
      <c r="M485" s="76">
        <v>8.7409999999999997</v>
      </c>
      <c r="N485" s="52">
        <f t="shared" si="22"/>
        <v>8.7409999999999997</v>
      </c>
      <c r="O485" s="48">
        <v>100600</v>
      </c>
      <c r="P485" s="87">
        <v>106.447543797393</v>
      </c>
      <c r="Q485" s="87">
        <v>96.671777219999996</v>
      </c>
      <c r="R485" s="9">
        <f t="shared" si="23"/>
        <v>9655.4725615468924</v>
      </c>
    </row>
    <row r="486" spans="1:18" x14ac:dyDescent="0.25">
      <c r="A486" s="76">
        <v>979151950</v>
      </c>
      <c r="B486" s="77" t="s">
        <v>69</v>
      </c>
      <c r="C486" s="76">
        <v>2018</v>
      </c>
      <c r="D486" s="76">
        <v>66</v>
      </c>
      <c r="E486" s="77" t="s">
        <v>24</v>
      </c>
      <c r="F486" s="76">
        <v>150</v>
      </c>
      <c r="G486" s="77" t="s">
        <v>23</v>
      </c>
      <c r="H486" s="77" t="s">
        <v>22</v>
      </c>
      <c r="I486" s="76">
        <v>100</v>
      </c>
      <c r="J486" s="76">
        <v>100</v>
      </c>
      <c r="K486" s="76">
        <v>19.251000000000001</v>
      </c>
      <c r="L486" s="52">
        <f t="shared" si="21"/>
        <v>19.251000000000001</v>
      </c>
      <c r="M486" s="78"/>
      <c r="N486" s="52">
        <f t="shared" si="22"/>
        <v>0</v>
      </c>
      <c r="O486" s="48">
        <v>100500</v>
      </c>
      <c r="P486" s="87">
        <v>102.77911180157299</v>
      </c>
      <c r="Q486" s="87">
        <v>102.7791118</v>
      </c>
      <c r="R486" s="9">
        <f t="shared" si="23"/>
        <v>1978.6006812618</v>
      </c>
    </row>
    <row r="487" spans="1:18" x14ac:dyDescent="0.25">
      <c r="A487" s="76">
        <v>979151950</v>
      </c>
      <c r="B487" s="77" t="s">
        <v>69</v>
      </c>
      <c r="C487" s="76">
        <v>2018</v>
      </c>
      <c r="D487" s="76">
        <v>66</v>
      </c>
      <c r="E487" s="77" t="s">
        <v>24</v>
      </c>
      <c r="F487" s="76">
        <v>95</v>
      </c>
      <c r="G487" s="77" t="s">
        <v>23</v>
      </c>
      <c r="H487" s="77" t="s">
        <v>22</v>
      </c>
      <c r="I487" s="76">
        <v>100</v>
      </c>
      <c r="J487" s="76">
        <v>100</v>
      </c>
      <c r="K487" s="76">
        <v>26.564</v>
      </c>
      <c r="L487" s="52">
        <f t="shared" si="21"/>
        <v>26.564</v>
      </c>
      <c r="M487" s="78"/>
      <c r="N487" s="52">
        <f t="shared" si="22"/>
        <v>0</v>
      </c>
      <c r="O487" s="48">
        <v>117000</v>
      </c>
      <c r="P487" s="87">
        <v>98.687399190849803</v>
      </c>
      <c r="Q487" s="87">
        <v>98.687399189999994</v>
      </c>
      <c r="R487" s="9">
        <f t="shared" si="23"/>
        <v>2621.5320720831596</v>
      </c>
    </row>
    <row r="488" spans="1:18" x14ac:dyDescent="0.25">
      <c r="A488" s="76">
        <v>971040246</v>
      </c>
      <c r="B488" s="77" t="s">
        <v>299</v>
      </c>
      <c r="C488" s="76">
        <v>2018</v>
      </c>
      <c r="D488" s="76">
        <v>66</v>
      </c>
      <c r="E488" s="77" t="s">
        <v>24</v>
      </c>
      <c r="F488" s="76">
        <v>95</v>
      </c>
      <c r="G488" s="77" t="s">
        <v>23</v>
      </c>
      <c r="H488" s="77" t="s">
        <v>25</v>
      </c>
      <c r="I488" s="76">
        <v>100</v>
      </c>
      <c r="J488" s="76">
        <v>0</v>
      </c>
      <c r="K488" s="76">
        <v>9.1</v>
      </c>
      <c r="L488" s="52">
        <f t="shared" si="21"/>
        <v>4.55</v>
      </c>
      <c r="M488" s="78"/>
      <c r="N488" s="52">
        <f t="shared" si="22"/>
        <v>0</v>
      </c>
      <c r="O488" s="48">
        <v>116900</v>
      </c>
      <c r="P488" s="87">
        <v>118.843618948105</v>
      </c>
      <c r="Q488" s="87">
        <v>118.8436189</v>
      </c>
      <c r="R488" s="9">
        <f t="shared" si="23"/>
        <v>540.73846599499996</v>
      </c>
    </row>
    <row r="489" spans="1:18" x14ac:dyDescent="0.25">
      <c r="A489" s="76">
        <v>971058854</v>
      </c>
      <c r="B489" s="77" t="s">
        <v>70</v>
      </c>
      <c r="C489" s="76">
        <v>2018</v>
      </c>
      <c r="D489" s="76">
        <v>132</v>
      </c>
      <c r="E489" s="77" t="s">
        <v>24</v>
      </c>
      <c r="F489" s="76">
        <v>243</v>
      </c>
      <c r="G489" s="77" t="s">
        <v>23</v>
      </c>
      <c r="H489" s="77" t="s">
        <v>22</v>
      </c>
      <c r="I489" s="76">
        <v>100</v>
      </c>
      <c r="J489" s="76">
        <v>100</v>
      </c>
      <c r="K489" s="76">
        <v>11</v>
      </c>
      <c r="L489" s="52">
        <f t="shared" si="21"/>
        <v>11</v>
      </c>
      <c r="M489" s="76">
        <v>11</v>
      </c>
      <c r="N489" s="52">
        <f t="shared" si="22"/>
        <v>11</v>
      </c>
      <c r="O489" s="48">
        <v>116800</v>
      </c>
      <c r="P489" s="87">
        <v>136.44370498843699</v>
      </c>
      <c r="Q489" s="87">
        <v>122.9510478</v>
      </c>
      <c r="R489" s="9">
        <f t="shared" si="23"/>
        <v>1500.8807548728068</v>
      </c>
    </row>
    <row r="490" spans="1:18" x14ac:dyDescent="0.25">
      <c r="A490" s="76">
        <v>971058854</v>
      </c>
      <c r="B490" s="77" t="s">
        <v>70</v>
      </c>
      <c r="C490" s="76">
        <v>2018</v>
      </c>
      <c r="D490" s="76">
        <v>132</v>
      </c>
      <c r="E490" s="77" t="s">
        <v>24</v>
      </c>
      <c r="F490" s="76">
        <v>150</v>
      </c>
      <c r="G490" s="77" t="s">
        <v>23</v>
      </c>
      <c r="H490" s="77" t="s">
        <v>22</v>
      </c>
      <c r="I490" s="76">
        <v>100</v>
      </c>
      <c r="J490" s="76">
        <v>100</v>
      </c>
      <c r="K490" s="76">
        <v>50.45</v>
      </c>
      <c r="L490" s="52">
        <f t="shared" si="21"/>
        <v>50.45</v>
      </c>
      <c r="M490" s="76">
        <v>2.4500000000000002</v>
      </c>
      <c r="N490" s="52">
        <f t="shared" si="22"/>
        <v>2.4500000000000002</v>
      </c>
      <c r="O490" s="48">
        <v>116700</v>
      </c>
      <c r="P490" s="87">
        <v>133.43078154217099</v>
      </c>
      <c r="Q490" s="87">
        <v>120.3311144</v>
      </c>
      <c r="R490" s="9">
        <f t="shared" si="23"/>
        <v>6102.7989059783195</v>
      </c>
    </row>
    <row r="491" spans="1:18" x14ac:dyDescent="0.25">
      <c r="A491" s="76">
        <v>971058854</v>
      </c>
      <c r="B491" s="77" t="s">
        <v>70</v>
      </c>
      <c r="C491" s="76">
        <v>2018</v>
      </c>
      <c r="D491" s="76">
        <v>132</v>
      </c>
      <c r="E491" s="77" t="s">
        <v>24</v>
      </c>
      <c r="F491" s="76">
        <v>120</v>
      </c>
      <c r="G491" s="77" t="s">
        <v>23</v>
      </c>
      <c r="H491" s="77" t="s">
        <v>22</v>
      </c>
      <c r="I491" s="76">
        <v>100</v>
      </c>
      <c r="J491" s="76">
        <v>100</v>
      </c>
      <c r="K491" s="76">
        <v>22.5</v>
      </c>
      <c r="L491" s="52">
        <f t="shared" si="21"/>
        <v>22.5</v>
      </c>
      <c r="M491" s="76">
        <v>22.5</v>
      </c>
      <c r="N491" s="52">
        <f t="shared" si="22"/>
        <v>22.5</v>
      </c>
      <c r="O491" s="48">
        <v>110400</v>
      </c>
      <c r="P491" s="87">
        <v>130.41785809590601</v>
      </c>
      <c r="Q491" s="87">
        <v>117.711181</v>
      </c>
      <c r="R491" s="9">
        <f t="shared" si="23"/>
        <v>2934.4018071578853</v>
      </c>
    </row>
    <row r="492" spans="1:18" x14ac:dyDescent="0.25">
      <c r="A492" s="76">
        <v>971058854</v>
      </c>
      <c r="B492" s="77" t="s">
        <v>70</v>
      </c>
      <c r="C492" s="76">
        <v>2018</v>
      </c>
      <c r="D492" s="76">
        <v>132</v>
      </c>
      <c r="E492" s="77" t="s">
        <v>24</v>
      </c>
      <c r="F492" s="76">
        <v>95</v>
      </c>
      <c r="G492" s="77" t="s">
        <v>23</v>
      </c>
      <c r="H492" s="77" t="s">
        <v>22</v>
      </c>
      <c r="I492" s="76">
        <v>100</v>
      </c>
      <c r="J492" s="76">
        <v>100</v>
      </c>
      <c r="K492" s="76">
        <v>129.65</v>
      </c>
      <c r="L492" s="52">
        <f t="shared" si="21"/>
        <v>129.65</v>
      </c>
      <c r="M492" s="76">
        <v>4.8499999999999996</v>
      </c>
      <c r="N492" s="52">
        <f t="shared" si="22"/>
        <v>4.8499999999999996</v>
      </c>
      <c r="O492" s="48">
        <v>105500</v>
      </c>
      <c r="P492" s="87">
        <v>127.495322353029</v>
      </c>
      <c r="Q492" s="87">
        <v>115.16984549999999</v>
      </c>
      <c r="R492" s="9">
        <f t="shared" si="23"/>
        <v>14991.549031812192</v>
      </c>
    </row>
    <row r="493" spans="1:18" x14ac:dyDescent="0.25">
      <c r="A493" s="76">
        <v>971058854</v>
      </c>
      <c r="B493" s="77" t="s">
        <v>70</v>
      </c>
      <c r="C493" s="76">
        <v>2018</v>
      </c>
      <c r="D493" s="76">
        <v>132</v>
      </c>
      <c r="E493" s="77" t="s">
        <v>24</v>
      </c>
      <c r="F493" s="76">
        <v>120</v>
      </c>
      <c r="G493" s="77" t="s">
        <v>23</v>
      </c>
      <c r="H493" s="77" t="s">
        <v>22</v>
      </c>
      <c r="I493" s="76">
        <v>100</v>
      </c>
      <c r="J493" s="76">
        <v>100</v>
      </c>
      <c r="K493" s="76">
        <v>0.33</v>
      </c>
      <c r="L493" s="52">
        <f t="shared" si="21"/>
        <v>0.33</v>
      </c>
      <c r="M493" s="78"/>
      <c r="N493" s="52">
        <f t="shared" si="22"/>
        <v>0</v>
      </c>
      <c r="O493" s="48">
        <v>100700</v>
      </c>
      <c r="P493" s="87">
        <v>117.711180952962</v>
      </c>
      <c r="Q493" s="87">
        <v>117.711181</v>
      </c>
      <c r="R493" s="9">
        <f t="shared" si="23"/>
        <v>38.844689729999999</v>
      </c>
    </row>
    <row r="494" spans="1:18" x14ac:dyDescent="0.25">
      <c r="A494" s="76">
        <v>971058854</v>
      </c>
      <c r="B494" s="77" t="s">
        <v>70</v>
      </c>
      <c r="C494" s="76">
        <v>2018</v>
      </c>
      <c r="D494" s="76">
        <v>66</v>
      </c>
      <c r="E494" s="77" t="s">
        <v>24</v>
      </c>
      <c r="F494" s="76">
        <v>95</v>
      </c>
      <c r="G494" s="77" t="s">
        <v>23</v>
      </c>
      <c r="H494" s="77" t="s">
        <v>22</v>
      </c>
      <c r="I494" s="76">
        <v>100</v>
      </c>
      <c r="J494" s="76">
        <v>100</v>
      </c>
      <c r="K494" s="76">
        <v>76.5</v>
      </c>
      <c r="L494" s="52">
        <f t="shared" si="21"/>
        <v>76.5</v>
      </c>
      <c r="M494" s="76">
        <v>4.0599999999999996</v>
      </c>
      <c r="N494" s="52">
        <f t="shared" si="22"/>
        <v>4.0599999999999996</v>
      </c>
      <c r="O494" s="48">
        <v>100600</v>
      </c>
      <c r="P494" s="87">
        <v>108.76550906947701</v>
      </c>
      <c r="Q494" s="87">
        <v>98.687399189999994</v>
      </c>
      <c r="R494" s="9">
        <f t="shared" si="23"/>
        <v>7590.5031641456762</v>
      </c>
    </row>
    <row r="495" spans="1:18" x14ac:dyDescent="0.25">
      <c r="A495" s="76">
        <v>971058854</v>
      </c>
      <c r="B495" s="77" t="s">
        <v>70</v>
      </c>
      <c r="C495" s="76">
        <v>2018</v>
      </c>
      <c r="D495" s="76">
        <v>66</v>
      </c>
      <c r="E495" s="77" t="s">
        <v>24</v>
      </c>
      <c r="F495" s="76">
        <v>95</v>
      </c>
      <c r="G495" s="77" t="s">
        <v>23</v>
      </c>
      <c r="H495" s="77" t="s">
        <v>22</v>
      </c>
      <c r="I495" s="76">
        <v>100</v>
      </c>
      <c r="J495" s="76">
        <v>100</v>
      </c>
      <c r="K495" s="76">
        <v>50</v>
      </c>
      <c r="L495" s="52">
        <f t="shared" si="21"/>
        <v>50</v>
      </c>
      <c r="M495" s="78"/>
      <c r="N495" s="52">
        <f t="shared" si="22"/>
        <v>0</v>
      </c>
      <c r="O495" s="48">
        <v>105400</v>
      </c>
      <c r="P495" s="87">
        <v>98.687399190849803</v>
      </c>
      <c r="Q495" s="87">
        <v>98.687399189999994</v>
      </c>
      <c r="R495" s="9">
        <f t="shared" si="23"/>
        <v>4934.3699594999998</v>
      </c>
    </row>
    <row r="496" spans="1:18" x14ac:dyDescent="0.25">
      <c r="A496" s="76">
        <v>971058854</v>
      </c>
      <c r="B496" s="77" t="s">
        <v>70</v>
      </c>
      <c r="C496" s="76">
        <v>2018</v>
      </c>
      <c r="D496" s="76">
        <v>66</v>
      </c>
      <c r="E496" s="77" t="s">
        <v>24</v>
      </c>
      <c r="F496" s="76">
        <v>70</v>
      </c>
      <c r="G496" s="77" t="s">
        <v>23</v>
      </c>
      <c r="H496" s="77" t="s">
        <v>22</v>
      </c>
      <c r="I496" s="76">
        <v>100</v>
      </c>
      <c r="J496" s="76">
        <v>100</v>
      </c>
      <c r="K496" s="76">
        <v>19.2</v>
      </c>
      <c r="L496" s="52">
        <f t="shared" si="21"/>
        <v>19.2</v>
      </c>
      <c r="M496" s="78"/>
      <c r="N496" s="52">
        <f t="shared" si="22"/>
        <v>0</v>
      </c>
      <c r="O496" s="48">
        <v>100700</v>
      </c>
      <c r="P496" s="87">
        <v>96.671777215124294</v>
      </c>
      <c r="Q496" s="87">
        <v>96.671777219999996</v>
      </c>
      <c r="R496" s="9">
        <f t="shared" si="23"/>
        <v>1856.0981226239999</v>
      </c>
    </row>
    <row r="497" spans="1:18" x14ac:dyDescent="0.25">
      <c r="A497" s="76">
        <v>968168134</v>
      </c>
      <c r="B497" s="77" t="s">
        <v>71</v>
      </c>
      <c r="C497" s="76">
        <v>2018</v>
      </c>
      <c r="D497" s="76">
        <v>66</v>
      </c>
      <c r="E497" s="77" t="s">
        <v>24</v>
      </c>
      <c r="F497" s="76">
        <v>70</v>
      </c>
      <c r="G497" s="77" t="s">
        <v>23</v>
      </c>
      <c r="H497" s="77" t="s">
        <v>22</v>
      </c>
      <c r="I497" s="76">
        <v>100</v>
      </c>
      <c r="J497" s="76">
        <v>100</v>
      </c>
      <c r="K497" s="76">
        <v>5.6</v>
      </c>
      <c r="L497" s="52">
        <f t="shared" si="21"/>
        <v>5.6</v>
      </c>
      <c r="M497" s="76">
        <v>0.9</v>
      </c>
      <c r="N497" s="52">
        <f t="shared" si="22"/>
        <v>0.9</v>
      </c>
      <c r="O497" s="48">
        <v>100600</v>
      </c>
      <c r="P497" s="87">
        <v>106.447543797393</v>
      </c>
      <c r="Q497" s="87">
        <v>96.671777219999996</v>
      </c>
      <c r="R497" s="9">
        <f t="shared" si="23"/>
        <v>550.16014235165358</v>
      </c>
    </row>
    <row r="498" spans="1:18" x14ac:dyDescent="0.25">
      <c r="A498" s="76">
        <v>968168134</v>
      </c>
      <c r="B498" s="77" t="s">
        <v>71</v>
      </c>
      <c r="C498" s="76">
        <v>2018</v>
      </c>
      <c r="D498" s="76">
        <v>66</v>
      </c>
      <c r="E498" s="77" t="s">
        <v>24</v>
      </c>
      <c r="F498" s="76">
        <v>95</v>
      </c>
      <c r="G498" s="77" t="s">
        <v>23</v>
      </c>
      <c r="H498" s="77" t="s">
        <v>22</v>
      </c>
      <c r="I498" s="76">
        <v>100</v>
      </c>
      <c r="J498" s="76">
        <v>100</v>
      </c>
      <c r="K498" s="76">
        <v>42.2</v>
      </c>
      <c r="L498" s="52">
        <f t="shared" si="21"/>
        <v>42.2</v>
      </c>
      <c r="M498" s="76">
        <v>1.95</v>
      </c>
      <c r="N498" s="52">
        <f t="shared" si="22"/>
        <v>1.95</v>
      </c>
      <c r="O498" s="48">
        <v>107900</v>
      </c>
      <c r="P498" s="87">
        <v>98.687399190849803</v>
      </c>
      <c r="Q498" s="87">
        <v>98.687399189999994</v>
      </c>
      <c r="R498" s="9">
        <f t="shared" si="23"/>
        <v>4164.608245819657</v>
      </c>
    </row>
    <row r="499" spans="1:18" x14ac:dyDescent="0.25">
      <c r="A499" s="76">
        <v>968168134</v>
      </c>
      <c r="B499" s="77" t="s">
        <v>71</v>
      </c>
      <c r="C499" s="76">
        <v>2018</v>
      </c>
      <c r="D499" s="76">
        <v>66</v>
      </c>
      <c r="E499" s="77" t="s">
        <v>24</v>
      </c>
      <c r="F499" s="76">
        <v>70</v>
      </c>
      <c r="G499" s="77" t="s">
        <v>23</v>
      </c>
      <c r="H499" s="77" t="s">
        <v>22</v>
      </c>
      <c r="I499" s="76">
        <v>100</v>
      </c>
      <c r="J499" s="76">
        <v>100</v>
      </c>
      <c r="K499" s="76">
        <v>53.5</v>
      </c>
      <c r="L499" s="52">
        <f t="shared" si="21"/>
        <v>53.5</v>
      </c>
      <c r="M499" s="76">
        <v>3.8</v>
      </c>
      <c r="N499" s="52">
        <f t="shared" si="22"/>
        <v>3.8</v>
      </c>
      <c r="O499" s="48">
        <v>105600</v>
      </c>
      <c r="P499" s="87">
        <v>96.671777215124294</v>
      </c>
      <c r="Q499" s="87">
        <v>96.671777219999996</v>
      </c>
      <c r="R499" s="9">
        <f t="shared" si="23"/>
        <v>5171.9400812514723</v>
      </c>
    </row>
    <row r="500" spans="1:18" x14ac:dyDescent="0.25">
      <c r="A500" s="76">
        <v>955996836</v>
      </c>
      <c r="B500" s="77" t="s">
        <v>72</v>
      </c>
      <c r="C500" s="76">
        <v>2018</v>
      </c>
      <c r="D500" s="76">
        <v>66</v>
      </c>
      <c r="E500" s="77" t="s">
        <v>24</v>
      </c>
      <c r="F500" s="76">
        <v>95</v>
      </c>
      <c r="G500" s="77" t="s">
        <v>21</v>
      </c>
      <c r="H500" s="77" t="s">
        <v>22</v>
      </c>
      <c r="I500" s="76">
        <v>100</v>
      </c>
      <c r="J500" s="76">
        <v>100</v>
      </c>
      <c r="K500" s="76">
        <v>0.85</v>
      </c>
      <c r="L500" s="52">
        <f t="shared" si="21"/>
        <v>0.85</v>
      </c>
      <c r="M500" s="76">
        <v>0.5</v>
      </c>
      <c r="N500" s="52">
        <f t="shared" si="22"/>
        <v>0.5</v>
      </c>
      <c r="O500" s="48">
        <v>105500</v>
      </c>
      <c r="P500" s="87">
        <v>133.78109878627501</v>
      </c>
      <c r="Q500" s="87">
        <v>123.70298889999999</v>
      </c>
      <c r="R500" s="9">
        <f t="shared" si="23"/>
        <v>110.1865955081375</v>
      </c>
    </row>
    <row r="501" spans="1:18" x14ac:dyDescent="0.25">
      <c r="A501" s="76">
        <v>955996836</v>
      </c>
      <c r="B501" s="77" t="s">
        <v>72</v>
      </c>
      <c r="C501" s="76">
        <v>2018</v>
      </c>
      <c r="D501" s="76">
        <v>66</v>
      </c>
      <c r="E501" s="77" t="s">
        <v>24</v>
      </c>
      <c r="F501" s="76">
        <v>120</v>
      </c>
      <c r="G501" s="77" t="s">
        <v>23</v>
      </c>
      <c r="H501" s="77" t="s">
        <v>22</v>
      </c>
      <c r="I501" s="76">
        <v>100</v>
      </c>
      <c r="J501" s="76">
        <v>100</v>
      </c>
      <c r="K501" s="76">
        <v>72.680000000000007</v>
      </c>
      <c r="L501" s="52">
        <f t="shared" si="21"/>
        <v>72.680000000000007</v>
      </c>
      <c r="M501" s="76">
        <v>18.399999999999999</v>
      </c>
      <c r="N501" s="52">
        <f t="shared" si="22"/>
        <v>18.399999999999999</v>
      </c>
      <c r="O501" s="48">
        <v>105400</v>
      </c>
      <c r="P501" s="87">
        <v>111.083474341562</v>
      </c>
      <c r="Q501" s="87">
        <v>100.70302119999999</v>
      </c>
      <c r="R501" s="9">
        <f t="shared" si="23"/>
        <v>7510.095918620741</v>
      </c>
    </row>
    <row r="502" spans="1:18" x14ac:dyDescent="0.25">
      <c r="A502" s="76">
        <v>955996836</v>
      </c>
      <c r="B502" s="77" t="s">
        <v>72</v>
      </c>
      <c r="C502" s="76">
        <v>2018</v>
      </c>
      <c r="D502" s="76">
        <v>66</v>
      </c>
      <c r="E502" s="77" t="s">
        <v>24</v>
      </c>
      <c r="F502" s="76">
        <v>95</v>
      </c>
      <c r="G502" s="77" t="s">
        <v>23</v>
      </c>
      <c r="H502" s="77" t="s">
        <v>22</v>
      </c>
      <c r="I502" s="76">
        <v>50</v>
      </c>
      <c r="J502" s="76">
        <v>50</v>
      </c>
      <c r="K502" s="76">
        <v>14</v>
      </c>
      <c r="L502" s="52">
        <f t="shared" si="21"/>
        <v>7</v>
      </c>
      <c r="M502" s="76">
        <v>1</v>
      </c>
      <c r="N502" s="52">
        <f t="shared" si="22"/>
        <v>0.5</v>
      </c>
      <c r="O502" s="48">
        <v>101600</v>
      </c>
      <c r="P502" s="87">
        <v>108.76550906947701</v>
      </c>
      <c r="Q502" s="87">
        <v>98.687399189999994</v>
      </c>
      <c r="R502" s="9">
        <f t="shared" si="23"/>
        <v>695.85084926973843</v>
      </c>
    </row>
    <row r="503" spans="1:18" x14ac:dyDescent="0.25">
      <c r="A503" s="76">
        <v>955996836</v>
      </c>
      <c r="B503" s="77" t="s">
        <v>72</v>
      </c>
      <c r="C503" s="76">
        <v>2018</v>
      </c>
      <c r="D503" s="76">
        <v>66</v>
      </c>
      <c r="E503" s="77" t="s">
        <v>24</v>
      </c>
      <c r="F503" s="76">
        <v>70</v>
      </c>
      <c r="G503" s="77" t="s">
        <v>23</v>
      </c>
      <c r="H503" s="77" t="s">
        <v>22</v>
      </c>
      <c r="I503" s="76">
        <v>100</v>
      </c>
      <c r="J503" s="76">
        <v>100</v>
      </c>
      <c r="K503" s="76">
        <v>4.47</v>
      </c>
      <c r="L503" s="52">
        <f t="shared" si="21"/>
        <v>4.47</v>
      </c>
      <c r="M503" s="76">
        <v>1</v>
      </c>
      <c r="N503" s="52">
        <f t="shared" si="22"/>
        <v>1</v>
      </c>
      <c r="O503" s="48">
        <v>101000</v>
      </c>
      <c r="P503" s="87">
        <v>106.447543797393</v>
      </c>
      <c r="Q503" s="87">
        <v>96.671777219999996</v>
      </c>
      <c r="R503" s="9">
        <f t="shared" si="23"/>
        <v>441.89861075079295</v>
      </c>
    </row>
    <row r="504" spans="1:18" x14ac:dyDescent="0.25">
      <c r="A504" s="76">
        <v>955996836</v>
      </c>
      <c r="B504" s="77" t="s">
        <v>72</v>
      </c>
      <c r="C504" s="76">
        <v>2018</v>
      </c>
      <c r="D504" s="76">
        <v>66</v>
      </c>
      <c r="E504" s="77" t="s">
        <v>20</v>
      </c>
      <c r="F504" s="76">
        <v>243</v>
      </c>
      <c r="G504" s="77" t="s">
        <v>23</v>
      </c>
      <c r="H504" s="77" t="s">
        <v>22</v>
      </c>
      <c r="I504" s="76">
        <v>100</v>
      </c>
      <c r="J504" s="76">
        <v>100</v>
      </c>
      <c r="K504" s="76">
        <v>3.25</v>
      </c>
      <c r="L504" s="52">
        <f t="shared" si="21"/>
        <v>3.25</v>
      </c>
      <c r="M504" s="78"/>
      <c r="N504" s="52">
        <f t="shared" si="22"/>
        <v>0</v>
      </c>
      <c r="O504" s="48">
        <v>117000</v>
      </c>
      <c r="P504" s="87">
        <v>158.516829522313</v>
      </c>
      <c r="Q504" s="87">
        <v>158.5168295</v>
      </c>
      <c r="R504" s="9">
        <f t="shared" si="23"/>
        <v>515.17969587499999</v>
      </c>
    </row>
    <row r="505" spans="1:18" x14ac:dyDescent="0.25">
      <c r="A505" s="76">
        <v>955996836</v>
      </c>
      <c r="B505" s="77" t="s">
        <v>72</v>
      </c>
      <c r="C505" s="76">
        <v>2018</v>
      </c>
      <c r="D505" s="76">
        <v>66</v>
      </c>
      <c r="E505" s="77" t="s">
        <v>24</v>
      </c>
      <c r="F505" s="76">
        <v>243</v>
      </c>
      <c r="G505" s="77" t="s">
        <v>23</v>
      </c>
      <c r="H505" s="77" t="s">
        <v>22</v>
      </c>
      <c r="I505" s="76">
        <v>100</v>
      </c>
      <c r="J505" s="76">
        <v>100</v>
      </c>
      <c r="K505" s="76">
        <v>1.19</v>
      </c>
      <c r="L505" s="52">
        <f t="shared" si="21"/>
        <v>1.19</v>
      </c>
      <c r="M505" s="78"/>
      <c r="N505" s="52">
        <f t="shared" si="22"/>
        <v>0</v>
      </c>
      <c r="O505" s="48">
        <v>116800</v>
      </c>
      <c r="P505" s="87">
        <v>104.91748515562</v>
      </c>
      <c r="Q505" s="87">
        <v>104.9174852</v>
      </c>
      <c r="R505" s="9">
        <f t="shared" si="23"/>
        <v>124.851807388</v>
      </c>
    </row>
    <row r="506" spans="1:18" x14ac:dyDescent="0.25">
      <c r="A506" s="76">
        <v>918999361</v>
      </c>
      <c r="B506" s="77" t="s">
        <v>73</v>
      </c>
      <c r="C506" s="76">
        <v>2018</v>
      </c>
      <c r="D506" s="76">
        <v>132</v>
      </c>
      <c r="E506" s="77" t="s">
        <v>24</v>
      </c>
      <c r="F506" s="76">
        <v>243</v>
      </c>
      <c r="G506" s="77" t="s">
        <v>23</v>
      </c>
      <c r="H506" s="77" t="s">
        <v>22</v>
      </c>
      <c r="I506" s="76">
        <v>100</v>
      </c>
      <c r="J506" s="76">
        <v>100</v>
      </c>
      <c r="K506" s="76">
        <v>0.8</v>
      </c>
      <c r="L506" s="52">
        <f t="shared" si="21"/>
        <v>0.8</v>
      </c>
      <c r="M506" s="76">
        <v>0.8</v>
      </c>
      <c r="N506" s="52">
        <f t="shared" si="22"/>
        <v>0.8</v>
      </c>
      <c r="O506" s="48">
        <v>109700</v>
      </c>
      <c r="P506" s="87">
        <v>136.44370498843699</v>
      </c>
      <c r="Q506" s="87">
        <v>122.9510478</v>
      </c>
      <c r="R506" s="9">
        <f t="shared" si="23"/>
        <v>109.15496399074959</v>
      </c>
    </row>
    <row r="507" spans="1:18" x14ac:dyDescent="0.25">
      <c r="A507" s="76">
        <v>918999361</v>
      </c>
      <c r="B507" s="77" t="s">
        <v>73</v>
      </c>
      <c r="C507" s="76">
        <v>2018</v>
      </c>
      <c r="D507" s="76">
        <v>132</v>
      </c>
      <c r="E507" s="77" t="s">
        <v>24</v>
      </c>
      <c r="F507" s="76">
        <v>120</v>
      </c>
      <c r="G507" s="77" t="s">
        <v>23</v>
      </c>
      <c r="H507" s="77" t="s">
        <v>22</v>
      </c>
      <c r="I507" s="76">
        <v>100</v>
      </c>
      <c r="J507" s="76">
        <v>100</v>
      </c>
      <c r="K507" s="76">
        <v>11.3</v>
      </c>
      <c r="L507" s="52">
        <f t="shared" si="21"/>
        <v>11.3</v>
      </c>
      <c r="M507" s="76">
        <v>11.3</v>
      </c>
      <c r="N507" s="52">
        <f t="shared" si="22"/>
        <v>11.3</v>
      </c>
      <c r="O507" s="48">
        <v>109600</v>
      </c>
      <c r="P507" s="87">
        <v>130.41785809590601</v>
      </c>
      <c r="Q507" s="87">
        <v>117.711181</v>
      </c>
      <c r="R507" s="9">
        <f t="shared" si="23"/>
        <v>1473.721796483738</v>
      </c>
    </row>
    <row r="508" spans="1:18" x14ac:dyDescent="0.25">
      <c r="A508" s="76">
        <v>918999361</v>
      </c>
      <c r="B508" s="77" t="s">
        <v>73</v>
      </c>
      <c r="C508" s="76">
        <v>2018</v>
      </c>
      <c r="D508" s="76">
        <v>66</v>
      </c>
      <c r="E508" s="77" t="s">
        <v>20</v>
      </c>
      <c r="F508" s="76">
        <v>95</v>
      </c>
      <c r="G508" s="77" t="s">
        <v>21</v>
      </c>
      <c r="H508" s="77" t="s">
        <v>22</v>
      </c>
      <c r="I508" s="76">
        <v>100</v>
      </c>
      <c r="J508" s="76">
        <v>100</v>
      </c>
      <c r="K508" s="76">
        <v>11.1</v>
      </c>
      <c r="L508" s="52">
        <f t="shared" si="21"/>
        <v>11.1</v>
      </c>
      <c r="M508" s="76">
        <v>11.1</v>
      </c>
      <c r="N508" s="52">
        <f t="shared" si="22"/>
        <v>11.1</v>
      </c>
      <c r="O508" s="48">
        <v>105400</v>
      </c>
      <c r="P508" s="87">
        <v>207.916656935784</v>
      </c>
      <c r="Q508" s="87">
        <v>190.27499119999999</v>
      </c>
      <c r="R508" s="9">
        <f t="shared" si="23"/>
        <v>2307.8748919872023</v>
      </c>
    </row>
    <row r="509" spans="1:18" x14ac:dyDescent="0.25">
      <c r="A509" s="76">
        <v>918999361</v>
      </c>
      <c r="B509" s="77" t="s">
        <v>73</v>
      </c>
      <c r="C509" s="76">
        <v>2018</v>
      </c>
      <c r="D509" s="76">
        <v>66</v>
      </c>
      <c r="E509" s="77" t="s">
        <v>20</v>
      </c>
      <c r="F509" s="76">
        <v>70</v>
      </c>
      <c r="G509" s="77" t="s">
        <v>21</v>
      </c>
      <c r="H509" s="77" t="s">
        <v>22</v>
      </c>
      <c r="I509" s="76">
        <v>100</v>
      </c>
      <c r="J509" s="76">
        <v>100</v>
      </c>
      <c r="K509" s="76">
        <v>12.6</v>
      </c>
      <c r="L509" s="52">
        <f t="shared" si="21"/>
        <v>12.6</v>
      </c>
      <c r="M509" s="76">
        <v>12.6</v>
      </c>
      <c r="N509" s="52">
        <f t="shared" si="22"/>
        <v>12.6</v>
      </c>
      <c r="O509" s="48">
        <v>105500</v>
      </c>
      <c r="P509" s="87">
        <v>202.62415722771101</v>
      </c>
      <c r="Q509" s="87">
        <v>185.5117415</v>
      </c>
      <c r="R509" s="9">
        <f t="shared" si="23"/>
        <v>2553.0643810691586</v>
      </c>
    </row>
    <row r="510" spans="1:18" x14ac:dyDescent="0.25">
      <c r="A510" s="76">
        <v>918999361</v>
      </c>
      <c r="B510" s="77" t="s">
        <v>73</v>
      </c>
      <c r="C510" s="76">
        <v>2018</v>
      </c>
      <c r="D510" s="76">
        <v>66</v>
      </c>
      <c r="E510" s="77" t="s">
        <v>20</v>
      </c>
      <c r="F510" s="76">
        <v>70</v>
      </c>
      <c r="G510" s="77" t="s">
        <v>23</v>
      </c>
      <c r="H510" s="77" t="s">
        <v>22</v>
      </c>
      <c r="I510" s="76">
        <v>100</v>
      </c>
      <c r="J510" s="76">
        <v>100</v>
      </c>
      <c r="K510" s="76">
        <v>1.1000000000000001</v>
      </c>
      <c r="L510" s="52">
        <f t="shared" si="21"/>
        <v>1.1000000000000001</v>
      </c>
      <c r="M510" s="76">
        <v>1.1000000000000001</v>
      </c>
      <c r="N510" s="52">
        <f t="shared" si="22"/>
        <v>1.1000000000000001</v>
      </c>
      <c r="O510" s="48">
        <v>100700</v>
      </c>
      <c r="P510" s="87">
        <v>161.195187207912</v>
      </c>
      <c r="Q510" s="87">
        <v>144.08277150000001</v>
      </c>
      <c r="R510" s="9">
        <f t="shared" si="23"/>
        <v>177.31470592870321</v>
      </c>
    </row>
    <row r="511" spans="1:18" x14ac:dyDescent="0.25">
      <c r="A511" s="76">
        <v>914678412</v>
      </c>
      <c r="B511" s="77" t="s">
        <v>74</v>
      </c>
      <c r="C511" s="76">
        <v>2018</v>
      </c>
      <c r="D511" s="76">
        <v>66</v>
      </c>
      <c r="E511" s="77" t="s">
        <v>24</v>
      </c>
      <c r="F511" s="76">
        <v>95</v>
      </c>
      <c r="G511" s="77" t="s">
        <v>23</v>
      </c>
      <c r="H511" s="77" t="s">
        <v>22</v>
      </c>
      <c r="I511" s="76">
        <v>100</v>
      </c>
      <c r="J511" s="76">
        <v>100</v>
      </c>
      <c r="K511" s="76">
        <v>21</v>
      </c>
      <c r="L511" s="52">
        <f t="shared" si="21"/>
        <v>21</v>
      </c>
      <c r="M511" s="76">
        <v>2</v>
      </c>
      <c r="N511" s="52">
        <f t="shared" si="22"/>
        <v>2</v>
      </c>
      <c r="O511" s="48">
        <v>100600</v>
      </c>
      <c r="P511" s="87">
        <v>108.76550906947701</v>
      </c>
      <c r="Q511" s="87">
        <v>98.687399189999994</v>
      </c>
      <c r="R511" s="9">
        <f t="shared" si="23"/>
        <v>2092.5916027489538</v>
      </c>
    </row>
    <row r="512" spans="1:18" x14ac:dyDescent="0.25">
      <c r="A512" s="76">
        <v>914678412</v>
      </c>
      <c r="B512" s="77" t="s">
        <v>74</v>
      </c>
      <c r="C512" s="76">
        <v>2018</v>
      </c>
      <c r="D512" s="76">
        <v>66</v>
      </c>
      <c r="E512" s="77" t="s">
        <v>24</v>
      </c>
      <c r="F512" s="76">
        <v>95</v>
      </c>
      <c r="G512" s="77" t="s">
        <v>23</v>
      </c>
      <c r="H512" s="77" t="s">
        <v>22</v>
      </c>
      <c r="I512" s="76">
        <v>100</v>
      </c>
      <c r="J512" s="76">
        <v>100</v>
      </c>
      <c r="K512" s="76">
        <v>116.76</v>
      </c>
      <c r="L512" s="52">
        <f t="shared" ref="L512:L513" si="24">K512*0.5*(I512/100+J512/100)</f>
        <v>116.76</v>
      </c>
      <c r="M512" s="76">
        <v>2</v>
      </c>
      <c r="N512" s="52">
        <f t="shared" ref="N512:N513" si="25">M512*0.5*(I512/100+J512/100)</f>
        <v>2</v>
      </c>
      <c r="O512" s="8"/>
      <c r="P512" s="87">
        <v>98.687399190849803</v>
      </c>
      <c r="Q512" s="87">
        <v>98.687399189999994</v>
      </c>
      <c r="R512" s="9">
        <f t="shared" si="23"/>
        <v>11522.740729426099</v>
      </c>
    </row>
    <row r="513" spans="1:18" x14ac:dyDescent="0.25">
      <c r="A513" s="76">
        <v>914678412</v>
      </c>
      <c r="B513" s="77" t="s">
        <v>74</v>
      </c>
      <c r="C513" s="76">
        <v>2018</v>
      </c>
      <c r="D513" s="76">
        <v>66</v>
      </c>
      <c r="E513" s="77" t="s">
        <v>24</v>
      </c>
      <c r="F513" s="76">
        <v>70</v>
      </c>
      <c r="G513" s="77" t="s">
        <v>23</v>
      </c>
      <c r="H513" s="77" t="s">
        <v>22</v>
      </c>
      <c r="I513" s="76">
        <v>100</v>
      </c>
      <c r="J513" s="76">
        <v>100</v>
      </c>
      <c r="K513" s="76">
        <v>158.24</v>
      </c>
      <c r="L513" s="52">
        <f t="shared" si="24"/>
        <v>158.24</v>
      </c>
      <c r="M513" s="76">
        <v>2</v>
      </c>
      <c r="N513" s="52">
        <f t="shared" si="25"/>
        <v>2</v>
      </c>
      <c r="P513" s="87">
        <v>96.671777215124294</v>
      </c>
      <c r="Q513" s="87">
        <v>96.671777219999996</v>
      </c>
      <c r="R513" s="9">
        <f t="shared" si="23"/>
        <v>15297.342027283048</v>
      </c>
    </row>
  </sheetData>
  <autoFilter ref="A2:R513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3"/>
  <sheetViews>
    <sheetView workbookViewId="0"/>
  </sheetViews>
  <sheetFormatPr baseColWidth="10" defaultRowHeight="15" x14ac:dyDescent="0.25"/>
  <cols>
    <col min="2" max="2" width="37.7109375" customWidth="1"/>
    <col min="4" max="4" width="7.85546875" bestFit="1" customWidth="1"/>
    <col min="5" max="5" width="14.140625" bestFit="1" customWidth="1"/>
    <col min="7" max="7" width="12" bestFit="1" customWidth="1"/>
    <col min="8" max="8" width="14" bestFit="1" customWidth="1"/>
    <col min="9" max="9" width="15.42578125" bestFit="1" customWidth="1"/>
    <col min="10" max="10" width="14.85546875" bestFit="1" customWidth="1"/>
    <col min="11" max="11" width="0" hidden="1" customWidth="1"/>
    <col min="12" max="12" width="11.42578125" style="6"/>
  </cols>
  <sheetData>
    <row r="1" spans="1:13" ht="40.5" customHeight="1" x14ac:dyDescent="0.25">
      <c r="B1" s="5" t="s">
        <v>75</v>
      </c>
      <c r="M1" s="7">
        <f>SUBTOTAL(9,M3:M14994)</f>
        <v>204992.45008966836</v>
      </c>
    </row>
    <row r="2" spans="1:13" ht="30" x14ac:dyDescent="0.25">
      <c r="A2" s="46" t="s">
        <v>0</v>
      </c>
      <c r="B2" s="46" t="s">
        <v>1</v>
      </c>
      <c r="C2" s="46" t="s">
        <v>2</v>
      </c>
      <c r="D2" s="46" t="s">
        <v>3</v>
      </c>
      <c r="E2" s="46" t="s">
        <v>5</v>
      </c>
      <c r="F2" s="46" t="s">
        <v>106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14</v>
      </c>
      <c r="L2" s="57" t="s">
        <v>250</v>
      </c>
      <c r="M2" s="47" t="s">
        <v>114</v>
      </c>
    </row>
    <row r="3" spans="1:13" x14ac:dyDescent="0.25">
      <c r="A3" s="81">
        <v>971048611</v>
      </c>
      <c r="B3" s="82" t="s">
        <v>28</v>
      </c>
      <c r="C3" s="81">
        <v>2018</v>
      </c>
      <c r="D3" s="81">
        <v>66</v>
      </c>
      <c r="E3" s="81">
        <v>240</v>
      </c>
      <c r="F3" s="82" t="s">
        <v>80</v>
      </c>
      <c r="G3" s="82" t="s">
        <v>81</v>
      </c>
      <c r="H3" s="81">
        <v>100</v>
      </c>
      <c r="I3" s="81">
        <v>100</v>
      </c>
      <c r="J3" s="81">
        <v>0.7</v>
      </c>
      <c r="K3" s="81">
        <v>311300</v>
      </c>
      <c r="L3" s="86">
        <v>451.55435712247299</v>
      </c>
      <c r="M3" s="9">
        <f t="shared" ref="M3:M32" si="0">(J3*0.5*(H3/100+I3/100))*L3</f>
        <v>316.08804998573106</v>
      </c>
    </row>
    <row r="4" spans="1:13" x14ac:dyDescent="0.25">
      <c r="A4" s="81">
        <v>976944801</v>
      </c>
      <c r="B4" s="82" t="s">
        <v>30</v>
      </c>
      <c r="C4" s="81">
        <v>2018</v>
      </c>
      <c r="D4" s="81">
        <v>132</v>
      </c>
      <c r="E4" s="81">
        <v>630</v>
      </c>
      <c r="F4" s="82" t="s">
        <v>82</v>
      </c>
      <c r="G4" s="82" t="s">
        <v>81</v>
      </c>
      <c r="H4" s="81">
        <v>100</v>
      </c>
      <c r="I4" s="81">
        <v>100</v>
      </c>
      <c r="J4" s="81">
        <v>3.8</v>
      </c>
      <c r="K4" s="81">
        <v>307500</v>
      </c>
      <c r="L4" s="86">
        <v>1348.5086685281501</v>
      </c>
      <c r="M4" s="9">
        <f t="shared" si="0"/>
        <v>5124.33294040697</v>
      </c>
    </row>
    <row r="5" spans="1:13" x14ac:dyDescent="0.25">
      <c r="A5" s="81">
        <v>976944801</v>
      </c>
      <c r="B5" s="82" t="s">
        <v>30</v>
      </c>
      <c r="C5" s="81">
        <v>2018</v>
      </c>
      <c r="D5" s="81">
        <v>132</v>
      </c>
      <c r="E5" s="81">
        <v>800</v>
      </c>
      <c r="F5" s="82" t="s">
        <v>82</v>
      </c>
      <c r="G5" s="82" t="s">
        <v>81</v>
      </c>
      <c r="H5" s="81">
        <v>100</v>
      </c>
      <c r="I5" s="81">
        <v>100</v>
      </c>
      <c r="J5" s="81">
        <v>8.8000000000000007</v>
      </c>
      <c r="K5" s="81">
        <v>307600</v>
      </c>
      <c r="L5" s="86">
        <v>1455.0293620104101</v>
      </c>
      <c r="M5" s="9">
        <f t="shared" si="0"/>
        <v>12804.25838569161</v>
      </c>
    </row>
    <row r="6" spans="1:13" x14ac:dyDescent="0.25">
      <c r="A6" s="81">
        <v>976944801</v>
      </c>
      <c r="B6" s="82" t="s">
        <v>30</v>
      </c>
      <c r="C6" s="81">
        <v>2018</v>
      </c>
      <c r="D6" s="81">
        <v>132</v>
      </c>
      <c r="E6" s="81">
        <v>1000</v>
      </c>
      <c r="F6" s="82" t="s">
        <v>82</v>
      </c>
      <c r="G6" s="82" t="s">
        <v>81</v>
      </c>
      <c r="H6" s="81">
        <v>100</v>
      </c>
      <c r="I6" s="81">
        <v>100</v>
      </c>
      <c r="J6" s="81">
        <v>4.3</v>
      </c>
      <c r="K6" s="81">
        <v>316300</v>
      </c>
      <c r="L6" s="86">
        <v>1570.0688210276501</v>
      </c>
      <c r="M6" s="9">
        <f t="shared" si="0"/>
        <v>6751.2959304188953</v>
      </c>
    </row>
    <row r="7" spans="1:13" x14ac:dyDescent="0.25">
      <c r="A7" s="81">
        <v>976944801</v>
      </c>
      <c r="B7" s="82" t="s">
        <v>30</v>
      </c>
      <c r="C7" s="81">
        <v>2018</v>
      </c>
      <c r="D7" s="81">
        <v>300</v>
      </c>
      <c r="E7" s="81">
        <v>1200</v>
      </c>
      <c r="F7" s="82" t="s">
        <v>80</v>
      </c>
      <c r="G7" s="82" t="s">
        <v>81</v>
      </c>
      <c r="H7" s="81">
        <v>0</v>
      </c>
      <c r="I7" s="81">
        <v>0</v>
      </c>
      <c r="J7" s="81">
        <v>36</v>
      </c>
      <c r="K7" s="81">
        <v>304100</v>
      </c>
      <c r="L7" s="86">
        <v>2949.53166395162</v>
      </c>
      <c r="M7" s="9">
        <f t="shared" si="0"/>
        <v>0</v>
      </c>
    </row>
    <row r="8" spans="1:13" x14ac:dyDescent="0.25">
      <c r="A8" s="81">
        <v>976944801</v>
      </c>
      <c r="B8" s="82" t="s">
        <v>30</v>
      </c>
      <c r="C8" s="81">
        <v>2018</v>
      </c>
      <c r="D8" s="81">
        <v>132</v>
      </c>
      <c r="E8" s="81">
        <v>400</v>
      </c>
      <c r="F8" s="82" t="s">
        <v>80</v>
      </c>
      <c r="G8" s="82" t="s">
        <v>81</v>
      </c>
      <c r="H8" s="81">
        <v>100</v>
      </c>
      <c r="I8" s="81">
        <v>100</v>
      </c>
      <c r="J8" s="81">
        <v>14.25</v>
      </c>
      <c r="K8" s="81">
        <v>303100</v>
      </c>
      <c r="L8" s="86">
        <v>954.29844234300197</v>
      </c>
      <c r="M8" s="9">
        <f t="shared" si="0"/>
        <v>13598.752803387779</v>
      </c>
    </row>
    <row r="9" spans="1:13" x14ac:dyDescent="0.25">
      <c r="A9" s="81">
        <v>976944801</v>
      </c>
      <c r="B9" s="82" t="s">
        <v>30</v>
      </c>
      <c r="C9" s="81">
        <v>2018</v>
      </c>
      <c r="D9" s="81">
        <v>132</v>
      </c>
      <c r="E9" s="81">
        <v>800</v>
      </c>
      <c r="F9" s="82" t="s">
        <v>80</v>
      </c>
      <c r="G9" s="82" t="s">
        <v>81</v>
      </c>
      <c r="H9" s="81">
        <v>100</v>
      </c>
      <c r="I9" s="81">
        <v>100</v>
      </c>
      <c r="J9" s="81">
        <v>4.5</v>
      </c>
      <c r="K9" s="81">
        <v>303300</v>
      </c>
      <c r="L9" s="86">
        <v>1118.1764323156999</v>
      </c>
      <c r="M9" s="9">
        <f t="shared" si="0"/>
        <v>5031.7939454206498</v>
      </c>
    </row>
    <row r="10" spans="1:13" x14ac:dyDescent="0.25">
      <c r="A10" s="81">
        <v>918312730</v>
      </c>
      <c r="B10" s="82" t="s">
        <v>283</v>
      </c>
      <c r="C10" s="81">
        <v>2018</v>
      </c>
      <c r="D10" s="81">
        <v>66</v>
      </c>
      <c r="E10" s="81">
        <v>400</v>
      </c>
      <c r="F10" s="82" t="s">
        <v>80</v>
      </c>
      <c r="G10" s="82" t="s">
        <v>79</v>
      </c>
      <c r="H10" s="81">
        <v>100</v>
      </c>
      <c r="I10" s="81">
        <v>100</v>
      </c>
      <c r="J10" s="81">
        <v>0.254</v>
      </c>
      <c r="K10" s="81">
        <v>302500</v>
      </c>
      <c r="L10" s="86">
        <v>241.59389253697199</v>
      </c>
      <c r="M10" s="9">
        <f t="shared" si="0"/>
        <v>61.364848704390887</v>
      </c>
    </row>
    <row r="11" spans="1:13" x14ac:dyDescent="0.25">
      <c r="A11" s="81">
        <v>981963849</v>
      </c>
      <c r="B11" s="82" t="s">
        <v>31</v>
      </c>
      <c r="C11" s="81">
        <v>2018</v>
      </c>
      <c r="D11" s="81">
        <v>132</v>
      </c>
      <c r="E11" s="81">
        <v>300</v>
      </c>
      <c r="F11" s="82" t="s">
        <v>82</v>
      </c>
      <c r="G11" s="82" t="s">
        <v>81</v>
      </c>
      <c r="H11" s="81">
        <v>100</v>
      </c>
      <c r="I11" s="81">
        <v>100</v>
      </c>
      <c r="J11" s="81">
        <v>4.8</v>
      </c>
      <c r="K11" s="81">
        <v>307300</v>
      </c>
      <c r="L11" s="86">
        <v>1143.98604709864</v>
      </c>
      <c r="M11" s="9">
        <f t="shared" si="0"/>
        <v>5491.1330260734721</v>
      </c>
    </row>
    <row r="12" spans="1:13" x14ac:dyDescent="0.25">
      <c r="A12" s="81">
        <v>981963849</v>
      </c>
      <c r="B12" s="82" t="s">
        <v>31</v>
      </c>
      <c r="C12" s="81">
        <v>2018</v>
      </c>
      <c r="D12" s="81">
        <v>132</v>
      </c>
      <c r="E12" s="81">
        <v>300</v>
      </c>
      <c r="F12" s="82" t="s">
        <v>80</v>
      </c>
      <c r="G12" s="82" t="s">
        <v>81</v>
      </c>
      <c r="H12" s="81">
        <v>100</v>
      </c>
      <c r="I12" s="81">
        <v>100</v>
      </c>
      <c r="J12" s="81">
        <v>5.2</v>
      </c>
      <c r="K12" s="81">
        <v>303000</v>
      </c>
      <c r="L12" s="86">
        <v>878.91234392203103</v>
      </c>
      <c r="M12" s="9">
        <f t="shared" si="0"/>
        <v>4570.3441883945616</v>
      </c>
    </row>
    <row r="13" spans="1:13" x14ac:dyDescent="0.25">
      <c r="A13" s="81">
        <v>981963849</v>
      </c>
      <c r="B13" s="82" t="s">
        <v>31</v>
      </c>
      <c r="C13" s="81">
        <v>2018</v>
      </c>
      <c r="D13" s="81">
        <v>132</v>
      </c>
      <c r="E13" s="81">
        <v>630</v>
      </c>
      <c r="F13" s="82" t="s">
        <v>80</v>
      </c>
      <c r="G13" s="82" t="s">
        <v>81</v>
      </c>
      <c r="H13" s="81">
        <v>100</v>
      </c>
      <c r="I13" s="81">
        <v>100</v>
      </c>
      <c r="J13" s="81">
        <v>1.4</v>
      </c>
      <c r="K13" s="81">
        <v>303200</v>
      </c>
      <c r="L13" s="86">
        <v>1036.2374373293501</v>
      </c>
      <c r="M13" s="9">
        <f t="shared" si="0"/>
        <v>1450.7324122610901</v>
      </c>
    </row>
    <row r="14" spans="1:13" x14ac:dyDescent="0.25">
      <c r="A14" s="81">
        <v>980489698</v>
      </c>
      <c r="B14" s="82" t="s">
        <v>293</v>
      </c>
      <c r="C14" s="81">
        <v>2018</v>
      </c>
      <c r="D14" s="81">
        <v>66</v>
      </c>
      <c r="E14" s="81">
        <v>150</v>
      </c>
      <c r="F14" s="82" t="s">
        <v>82</v>
      </c>
      <c r="G14" s="82" t="s">
        <v>79</v>
      </c>
      <c r="H14" s="81">
        <v>100</v>
      </c>
      <c r="I14" s="81">
        <v>100</v>
      </c>
      <c r="J14" s="81">
        <v>0.8</v>
      </c>
      <c r="K14" s="81">
        <v>306500</v>
      </c>
      <c r="L14" s="86">
        <v>260.64194874362801</v>
      </c>
      <c r="M14" s="9">
        <f t="shared" si="0"/>
        <v>208.51355899490241</v>
      </c>
    </row>
    <row r="15" spans="1:13" x14ac:dyDescent="0.25">
      <c r="A15" s="81">
        <v>980489698</v>
      </c>
      <c r="B15" s="82" t="s">
        <v>293</v>
      </c>
      <c r="C15" s="81">
        <v>2018</v>
      </c>
      <c r="D15" s="81">
        <v>66</v>
      </c>
      <c r="E15" s="81">
        <v>185</v>
      </c>
      <c r="F15" s="82" t="s">
        <v>82</v>
      </c>
      <c r="G15" s="82" t="s">
        <v>79</v>
      </c>
      <c r="H15" s="81">
        <v>100</v>
      </c>
      <c r="I15" s="81">
        <v>100</v>
      </c>
      <c r="J15" s="81">
        <v>0.56000000000000005</v>
      </c>
      <c r="K15" s="81">
        <v>306600</v>
      </c>
      <c r="L15" s="86">
        <v>277.69261592083399</v>
      </c>
      <c r="M15" s="9">
        <f t="shared" si="0"/>
        <v>155.50786491566706</v>
      </c>
    </row>
    <row r="16" spans="1:13" x14ac:dyDescent="0.25">
      <c r="A16" s="81">
        <v>980489698</v>
      </c>
      <c r="B16" s="82" t="s">
        <v>293</v>
      </c>
      <c r="C16" s="81">
        <v>2018</v>
      </c>
      <c r="D16" s="81">
        <v>132</v>
      </c>
      <c r="E16" s="81">
        <v>300</v>
      </c>
      <c r="F16" s="82" t="s">
        <v>82</v>
      </c>
      <c r="G16" s="82" t="s">
        <v>81</v>
      </c>
      <c r="H16" s="81">
        <v>100</v>
      </c>
      <c r="I16" s="81">
        <v>100</v>
      </c>
      <c r="J16" s="81">
        <v>2.1</v>
      </c>
      <c r="K16" s="81">
        <v>307300</v>
      </c>
      <c r="L16" s="86">
        <v>1143.98604709864</v>
      </c>
      <c r="M16" s="9">
        <f t="shared" si="0"/>
        <v>2402.3706989071443</v>
      </c>
    </row>
    <row r="17" spans="1:13" x14ac:dyDescent="0.25">
      <c r="A17" s="81">
        <v>980489698</v>
      </c>
      <c r="B17" s="82" t="s">
        <v>293</v>
      </c>
      <c r="C17" s="81">
        <v>2018</v>
      </c>
      <c r="D17" s="81">
        <v>132</v>
      </c>
      <c r="E17" s="81">
        <v>630</v>
      </c>
      <c r="F17" s="82" t="s">
        <v>82</v>
      </c>
      <c r="G17" s="82" t="s">
        <v>81</v>
      </c>
      <c r="H17" s="81">
        <v>100</v>
      </c>
      <c r="I17" s="81">
        <v>100</v>
      </c>
      <c r="J17" s="81">
        <v>0.6</v>
      </c>
      <c r="K17" s="81">
        <v>307500</v>
      </c>
      <c r="L17" s="86">
        <v>1348.5086685281501</v>
      </c>
      <c r="M17" s="9">
        <f t="shared" si="0"/>
        <v>809.10520111689004</v>
      </c>
    </row>
    <row r="18" spans="1:13" x14ac:dyDescent="0.25">
      <c r="A18" s="81">
        <v>980489698</v>
      </c>
      <c r="B18" s="82" t="s">
        <v>293</v>
      </c>
      <c r="C18" s="81">
        <v>2018</v>
      </c>
      <c r="D18" s="81">
        <v>66</v>
      </c>
      <c r="E18" s="81">
        <v>240</v>
      </c>
      <c r="F18" s="82" t="s">
        <v>80</v>
      </c>
      <c r="G18" s="82" t="s">
        <v>79</v>
      </c>
      <c r="H18" s="81">
        <v>100</v>
      </c>
      <c r="I18" s="81">
        <v>100</v>
      </c>
      <c r="J18" s="81">
        <v>0.25</v>
      </c>
      <c r="K18" s="81">
        <v>302400</v>
      </c>
      <c r="L18" s="86">
        <v>226.57325916082101</v>
      </c>
      <c r="M18" s="9">
        <f t="shared" si="0"/>
        <v>56.643314790205253</v>
      </c>
    </row>
    <row r="19" spans="1:13" x14ac:dyDescent="0.25">
      <c r="A19" s="81">
        <v>980489698</v>
      </c>
      <c r="B19" s="82" t="s">
        <v>293</v>
      </c>
      <c r="C19" s="81">
        <v>2018</v>
      </c>
      <c r="D19" s="81">
        <v>66</v>
      </c>
      <c r="E19" s="81">
        <v>630</v>
      </c>
      <c r="F19" s="82" t="s">
        <v>80</v>
      </c>
      <c r="G19" s="82" t="s">
        <v>79</v>
      </c>
      <c r="H19" s="81">
        <v>100</v>
      </c>
      <c r="I19" s="81">
        <v>100</v>
      </c>
      <c r="J19" s="81">
        <v>0.57999999999999996</v>
      </c>
      <c r="K19" s="81">
        <v>302600</v>
      </c>
      <c r="L19" s="86">
        <v>257.66541449107098</v>
      </c>
      <c r="M19" s="9">
        <f t="shared" si="0"/>
        <v>149.44594040482116</v>
      </c>
    </row>
    <row r="20" spans="1:13" x14ac:dyDescent="0.25">
      <c r="A20" s="81">
        <v>982897327</v>
      </c>
      <c r="B20" s="82" t="s">
        <v>33</v>
      </c>
      <c r="C20" s="81">
        <v>2018</v>
      </c>
      <c r="D20" s="81">
        <v>66</v>
      </c>
      <c r="E20" s="81">
        <v>95</v>
      </c>
      <c r="F20" s="82" t="s">
        <v>82</v>
      </c>
      <c r="G20" s="82" t="s">
        <v>79</v>
      </c>
      <c r="H20" s="81">
        <v>100</v>
      </c>
      <c r="I20" s="81">
        <v>100</v>
      </c>
      <c r="J20" s="81">
        <v>4.45</v>
      </c>
      <c r="K20" s="81">
        <v>306300</v>
      </c>
      <c r="L20" s="86">
        <v>229.80493703446601</v>
      </c>
      <c r="M20" s="9">
        <f t="shared" si="0"/>
        <v>1022.6319698033737</v>
      </c>
    </row>
    <row r="21" spans="1:13" x14ac:dyDescent="0.25">
      <c r="A21" s="81">
        <v>982897327</v>
      </c>
      <c r="B21" s="82" t="s">
        <v>33</v>
      </c>
      <c r="C21" s="81">
        <v>2018</v>
      </c>
      <c r="D21" s="81">
        <v>66</v>
      </c>
      <c r="E21" s="81">
        <v>95</v>
      </c>
      <c r="F21" s="82" t="s">
        <v>80</v>
      </c>
      <c r="G21" s="82" t="s">
        <v>79</v>
      </c>
      <c r="H21" s="81">
        <v>100</v>
      </c>
      <c r="I21" s="81">
        <v>100</v>
      </c>
      <c r="J21" s="81">
        <v>7.73</v>
      </c>
      <c r="K21" s="81">
        <v>302000</v>
      </c>
      <c r="L21" s="86">
        <v>175.696105411128</v>
      </c>
      <c r="M21" s="9">
        <f t="shared" si="0"/>
        <v>1358.1308948280196</v>
      </c>
    </row>
    <row r="22" spans="1:13" x14ac:dyDescent="0.25">
      <c r="A22" s="81">
        <v>919415096</v>
      </c>
      <c r="B22" s="82" t="s">
        <v>296</v>
      </c>
      <c r="C22" s="81">
        <v>2018</v>
      </c>
      <c r="D22" s="81">
        <v>66</v>
      </c>
      <c r="E22" s="81">
        <v>185</v>
      </c>
      <c r="F22" s="82" t="s">
        <v>82</v>
      </c>
      <c r="G22" s="82" t="s">
        <v>79</v>
      </c>
      <c r="H22" s="81">
        <v>100</v>
      </c>
      <c r="I22" s="81">
        <v>100</v>
      </c>
      <c r="J22" s="81">
        <v>1.5</v>
      </c>
      <c r="K22" s="81">
        <v>306600</v>
      </c>
      <c r="L22" s="86">
        <v>277.69261592083399</v>
      </c>
      <c r="M22" s="9">
        <f t="shared" si="0"/>
        <v>416.53892388125098</v>
      </c>
    </row>
    <row r="23" spans="1:13" x14ac:dyDescent="0.25">
      <c r="A23" s="81">
        <v>915635857</v>
      </c>
      <c r="B23" s="82" t="s">
        <v>34</v>
      </c>
      <c r="C23" s="81">
        <v>2018</v>
      </c>
      <c r="D23" s="81">
        <v>66</v>
      </c>
      <c r="E23" s="81">
        <v>95</v>
      </c>
      <c r="F23" s="82" t="s">
        <v>82</v>
      </c>
      <c r="G23" s="82" t="s">
        <v>79</v>
      </c>
      <c r="H23" s="81">
        <v>100</v>
      </c>
      <c r="I23" s="81">
        <v>100</v>
      </c>
      <c r="J23" s="81">
        <v>3</v>
      </c>
      <c r="K23" s="81">
        <v>306300</v>
      </c>
      <c r="L23" s="86">
        <v>229.80493703446601</v>
      </c>
      <c r="M23" s="9">
        <f t="shared" si="0"/>
        <v>689.41481110339805</v>
      </c>
    </row>
    <row r="24" spans="1:13" x14ac:dyDescent="0.25">
      <c r="A24" s="81">
        <v>915635857</v>
      </c>
      <c r="B24" s="82" t="s">
        <v>34</v>
      </c>
      <c r="C24" s="81">
        <v>2018</v>
      </c>
      <c r="D24" s="81">
        <v>66</v>
      </c>
      <c r="E24" s="81">
        <v>150</v>
      </c>
      <c r="F24" s="82" t="s">
        <v>82</v>
      </c>
      <c r="G24" s="82" t="s">
        <v>79</v>
      </c>
      <c r="H24" s="81">
        <v>100</v>
      </c>
      <c r="I24" s="81">
        <v>100</v>
      </c>
      <c r="J24" s="81">
        <v>2.8</v>
      </c>
      <c r="K24" s="81">
        <v>306500</v>
      </c>
      <c r="L24" s="86">
        <v>260.64194874362801</v>
      </c>
      <c r="M24" s="9">
        <f t="shared" si="0"/>
        <v>729.7974564821584</v>
      </c>
    </row>
    <row r="25" spans="1:13" x14ac:dyDescent="0.25">
      <c r="A25" s="81">
        <v>915635857</v>
      </c>
      <c r="B25" s="82" t="s">
        <v>34</v>
      </c>
      <c r="C25" s="81">
        <v>2018</v>
      </c>
      <c r="D25" s="81">
        <v>66</v>
      </c>
      <c r="E25" s="81">
        <v>240</v>
      </c>
      <c r="F25" s="82" t="s">
        <v>82</v>
      </c>
      <c r="G25" s="82" t="s">
        <v>79</v>
      </c>
      <c r="H25" s="81">
        <v>100</v>
      </c>
      <c r="I25" s="81">
        <v>100</v>
      </c>
      <c r="J25" s="81">
        <v>1.6</v>
      </c>
      <c r="K25" s="81">
        <v>306700</v>
      </c>
      <c r="L25" s="86">
        <v>295.945236909068</v>
      </c>
      <c r="M25" s="9">
        <f t="shared" si="0"/>
        <v>473.51237905450881</v>
      </c>
    </row>
    <row r="26" spans="1:13" x14ac:dyDescent="0.25">
      <c r="A26" s="81">
        <v>915635857</v>
      </c>
      <c r="B26" s="82" t="s">
        <v>34</v>
      </c>
      <c r="C26" s="81">
        <v>2018</v>
      </c>
      <c r="D26" s="81">
        <v>66</v>
      </c>
      <c r="E26" s="81">
        <v>400</v>
      </c>
      <c r="F26" s="82" t="s">
        <v>82</v>
      </c>
      <c r="G26" s="82" t="s">
        <v>79</v>
      </c>
      <c r="H26" s="81">
        <v>100</v>
      </c>
      <c r="I26" s="81">
        <v>100</v>
      </c>
      <c r="J26" s="81">
        <v>1.03</v>
      </c>
      <c r="K26" s="81">
        <v>306800</v>
      </c>
      <c r="L26" s="86">
        <v>315.47206029806301</v>
      </c>
      <c r="M26" s="9">
        <f t="shared" si="0"/>
        <v>324.93622210700494</v>
      </c>
    </row>
    <row r="27" spans="1:13" x14ac:dyDescent="0.25">
      <c r="A27" s="81">
        <v>915635857</v>
      </c>
      <c r="B27" s="82" t="s">
        <v>34</v>
      </c>
      <c r="C27" s="81">
        <v>2018</v>
      </c>
      <c r="D27" s="81">
        <v>66</v>
      </c>
      <c r="E27" s="81">
        <v>120</v>
      </c>
      <c r="F27" s="82" t="s">
        <v>80</v>
      </c>
      <c r="G27" s="82" t="s">
        <v>79</v>
      </c>
      <c r="H27" s="81">
        <v>100</v>
      </c>
      <c r="I27" s="81">
        <v>100</v>
      </c>
      <c r="J27" s="81">
        <v>5.2</v>
      </c>
      <c r="K27" s="81">
        <v>302100</v>
      </c>
      <c r="L27" s="86">
        <v>187.154832789907</v>
      </c>
      <c r="M27" s="9">
        <f t="shared" si="0"/>
        <v>973.2051305075164</v>
      </c>
    </row>
    <row r="28" spans="1:13" x14ac:dyDescent="0.25">
      <c r="A28" s="81">
        <v>915635857</v>
      </c>
      <c r="B28" s="82" t="s">
        <v>34</v>
      </c>
      <c r="C28" s="81">
        <v>2018</v>
      </c>
      <c r="D28" s="81">
        <v>66</v>
      </c>
      <c r="E28" s="81">
        <v>400</v>
      </c>
      <c r="F28" s="82" t="s">
        <v>80</v>
      </c>
      <c r="G28" s="82" t="s">
        <v>79</v>
      </c>
      <c r="H28" s="81">
        <v>100</v>
      </c>
      <c r="I28" s="81">
        <v>100</v>
      </c>
      <c r="J28" s="81">
        <v>1.782</v>
      </c>
      <c r="K28" s="81">
        <v>302500</v>
      </c>
      <c r="L28" s="86">
        <v>241.59389253697199</v>
      </c>
      <c r="M28" s="9">
        <f t="shared" si="0"/>
        <v>430.52031650088412</v>
      </c>
    </row>
    <row r="29" spans="1:13" x14ac:dyDescent="0.25">
      <c r="A29" s="81">
        <v>915635857</v>
      </c>
      <c r="B29" s="82" t="s">
        <v>34</v>
      </c>
      <c r="C29" s="81">
        <v>2018</v>
      </c>
      <c r="D29" s="81">
        <v>66</v>
      </c>
      <c r="E29" s="81">
        <v>240</v>
      </c>
      <c r="F29" s="82" t="s">
        <v>80</v>
      </c>
      <c r="G29" s="82" t="s">
        <v>81</v>
      </c>
      <c r="H29" s="81">
        <v>100</v>
      </c>
      <c r="I29" s="81">
        <v>100</v>
      </c>
      <c r="J29" s="81">
        <v>1.8</v>
      </c>
      <c r="K29" s="81">
        <v>302700</v>
      </c>
      <c r="L29" s="86">
        <v>451.55435712247299</v>
      </c>
      <c r="M29" s="9">
        <f t="shared" si="0"/>
        <v>812.79784282045136</v>
      </c>
    </row>
    <row r="30" spans="1:13" x14ac:dyDescent="0.25">
      <c r="A30" s="81">
        <v>917424799</v>
      </c>
      <c r="B30" s="82" t="s">
        <v>35</v>
      </c>
      <c r="C30" s="81">
        <v>2018</v>
      </c>
      <c r="D30" s="81">
        <v>132</v>
      </c>
      <c r="E30" s="81">
        <v>300</v>
      </c>
      <c r="F30" s="82" t="s">
        <v>82</v>
      </c>
      <c r="G30" s="82" t="s">
        <v>81</v>
      </c>
      <c r="H30" s="81">
        <v>100</v>
      </c>
      <c r="I30" s="81">
        <v>100</v>
      </c>
      <c r="J30" s="81">
        <v>2.68</v>
      </c>
      <c r="K30" s="81">
        <v>307300</v>
      </c>
      <c r="L30" s="86">
        <v>1143.98604709864</v>
      </c>
      <c r="M30" s="9">
        <f t="shared" si="0"/>
        <v>3065.8826062243556</v>
      </c>
    </row>
    <row r="31" spans="1:13" x14ac:dyDescent="0.25">
      <c r="A31" s="81">
        <v>917424799</v>
      </c>
      <c r="B31" s="82" t="s">
        <v>35</v>
      </c>
      <c r="C31" s="81">
        <v>2018</v>
      </c>
      <c r="D31" s="81">
        <v>132</v>
      </c>
      <c r="E31" s="81">
        <v>630</v>
      </c>
      <c r="F31" s="82" t="s">
        <v>80</v>
      </c>
      <c r="G31" s="82" t="s">
        <v>81</v>
      </c>
      <c r="H31" s="81">
        <v>100</v>
      </c>
      <c r="I31" s="81">
        <v>100</v>
      </c>
      <c r="J31" s="81">
        <v>5.59</v>
      </c>
      <c r="K31" s="81">
        <v>303200</v>
      </c>
      <c r="L31" s="86">
        <v>1036.2374373293501</v>
      </c>
      <c r="M31" s="9">
        <f t="shared" si="0"/>
        <v>5792.567274671067</v>
      </c>
    </row>
    <row r="32" spans="1:13" x14ac:dyDescent="0.25">
      <c r="A32" s="81">
        <v>917424799</v>
      </c>
      <c r="B32" s="82" t="s">
        <v>35</v>
      </c>
      <c r="C32" s="81">
        <v>2018</v>
      </c>
      <c r="D32" s="81">
        <v>132</v>
      </c>
      <c r="E32" s="81">
        <v>800</v>
      </c>
      <c r="F32" s="82" t="s">
        <v>80</v>
      </c>
      <c r="G32" s="82" t="s">
        <v>81</v>
      </c>
      <c r="H32" s="81">
        <v>100</v>
      </c>
      <c r="I32" s="81">
        <v>100</v>
      </c>
      <c r="J32" s="81">
        <v>4.6100000000000003</v>
      </c>
      <c r="K32" s="81">
        <v>303300</v>
      </c>
      <c r="L32" s="86">
        <v>1118.1764323156999</v>
      </c>
      <c r="M32" s="9">
        <f t="shared" si="0"/>
        <v>5154.7933529753773</v>
      </c>
    </row>
    <row r="33" spans="1:13" x14ac:dyDescent="0.25">
      <c r="A33" s="81">
        <v>998509289</v>
      </c>
      <c r="B33" s="82" t="s">
        <v>37</v>
      </c>
      <c r="C33" s="81">
        <v>2018</v>
      </c>
      <c r="D33" s="81">
        <v>132</v>
      </c>
      <c r="E33" s="81">
        <v>400</v>
      </c>
      <c r="F33" s="82" t="s">
        <v>82</v>
      </c>
      <c r="G33" s="82" t="s">
        <v>81</v>
      </c>
      <c r="H33" s="81">
        <v>100</v>
      </c>
      <c r="I33" s="81">
        <v>100</v>
      </c>
      <c r="J33" s="81">
        <v>2.1</v>
      </c>
      <c r="K33" s="81">
        <v>307400</v>
      </c>
      <c r="L33" s="86">
        <v>1241.9879750458999</v>
      </c>
      <c r="M33" s="9">
        <f t="shared" ref="M33:M64" si="1">(J33*0.5*(H33/100+I33/100))*L33</f>
        <v>2608.1747475963898</v>
      </c>
    </row>
    <row r="34" spans="1:13" x14ac:dyDescent="0.25">
      <c r="A34" s="81">
        <v>985411131</v>
      </c>
      <c r="B34" s="82" t="s">
        <v>297</v>
      </c>
      <c r="C34" s="81">
        <v>2018</v>
      </c>
      <c r="D34" s="81">
        <v>66</v>
      </c>
      <c r="E34" s="81">
        <v>95</v>
      </c>
      <c r="F34" s="82" t="s">
        <v>82</v>
      </c>
      <c r="G34" s="82" t="s">
        <v>79</v>
      </c>
      <c r="H34" s="81">
        <v>100</v>
      </c>
      <c r="I34" s="81">
        <v>100</v>
      </c>
      <c r="J34" s="81">
        <v>0.9</v>
      </c>
      <c r="K34" s="81">
        <v>314900</v>
      </c>
      <c r="L34" s="86">
        <v>229.80493703446601</v>
      </c>
      <c r="M34" s="9">
        <f t="shared" si="1"/>
        <v>206.82444333101941</v>
      </c>
    </row>
    <row r="35" spans="1:13" x14ac:dyDescent="0.25">
      <c r="A35" s="81">
        <v>986347801</v>
      </c>
      <c r="B35" s="82" t="s">
        <v>40</v>
      </c>
      <c r="C35" s="81">
        <v>2018</v>
      </c>
      <c r="D35" s="81">
        <v>36</v>
      </c>
      <c r="E35" s="81">
        <v>240</v>
      </c>
      <c r="F35" s="82" t="s">
        <v>80</v>
      </c>
      <c r="G35" s="82" t="s">
        <v>79</v>
      </c>
      <c r="H35" s="81">
        <v>100</v>
      </c>
      <c r="I35" s="81">
        <v>100</v>
      </c>
      <c r="J35" s="81">
        <v>48.406999999999996</v>
      </c>
      <c r="K35" s="81">
        <v>301700</v>
      </c>
      <c r="L35" s="86">
        <v>216.85759216373501</v>
      </c>
      <c r="M35" s="9">
        <f t="shared" si="1"/>
        <v>10497.42546386992</v>
      </c>
    </row>
    <row r="36" spans="1:13" x14ac:dyDescent="0.25">
      <c r="A36" s="81">
        <v>986347801</v>
      </c>
      <c r="B36" s="82" t="s">
        <v>40</v>
      </c>
      <c r="C36" s="81">
        <v>2018</v>
      </c>
      <c r="D36" s="81">
        <v>132</v>
      </c>
      <c r="E36" s="81">
        <v>400</v>
      </c>
      <c r="F36" s="82" t="s">
        <v>80</v>
      </c>
      <c r="G36" s="82" t="s">
        <v>81</v>
      </c>
      <c r="H36" s="81">
        <v>100</v>
      </c>
      <c r="I36" s="81">
        <v>100</v>
      </c>
      <c r="J36" s="81">
        <v>12.116</v>
      </c>
      <c r="K36" s="81">
        <v>303100</v>
      </c>
      <c r="L36" s="86">
        <v>954.29844234300197</v>
      </c>
      <c r="M36" s="9">
        <f t="shared" si="1"/>
        <v>11562.279927427811</v>
      </c>
    </row>
    <row r="37" spans="1:13" x14ac:dyDescent="0.25">
      <c r="A37" s="81">
        <v>980038408</v>
      </c>
      <c r="B37" s="82" t="s">
        <v>43</v>
      </c>
      <c r="C37" s="81">
        <v>2018</v>
      </c>
      <c r="D37" s="81">
        <v>66</v>
      </c>
      <c r="E37" s="81">
        <v>240</v>
      </c>
      <c r="F37" s="82" t="s">
        <v>80</v>
      </c>
      <c r="G37" s="82" t="s">
        <v>79</v>
      </c>
      <c r="H37" s="81">
        <v>100</v>
      </c>
      <c r="I37" s="81">
        <v>100</v>
      </c>
      <c r="J37" s="81">
        <v>10.85</v>
      </c>
      <c r="K37" s="81">
        <v>302400</v>
      </c>
      <c r="L37" s="86">
        <v>226.57325916082101</v>
      </c>
      <c r="M37" s="9">
        <f t="shared" si="1"/>
        <v>2458.3198618949077</v>
      </c>
    </row>
    <row r="38" spans="1:13" x14ac:dyDescent="0.25">
      <c r="A38" s="81">
        <v>980038408</v>
      </c>
      <c r="B38" s="82" t="s">
        <v>43</v>
      </c>
      <c r="C38" s="81">
        <v>2018</v>
      </c>
      <c r="D38" s="81">
        <v>66</v>
      </c>
      <c r="E38" s="81">
        <v>240</v>
      </c>
      <c r="F38" s="82" t="s">
        <v>80</v>
      </c>
      <c r="G38" s="82" t="s">
        <v>81</v>
      </c>
      <c r="H38" s="81">
        <v>100</v>
      </c>
      <c r="I38" s="81">
        <v>100</v>
      </c>
      <c r="J38" s="81">
        <v>0.7</v>
      </c>
      <c r="K38" s="81">
        <v>302700</v>
      </c>
      <c r="L38" s="86">
        <v>451.55435712247299</v>
      </c>
      <c r="M38" s="9">
        <f t="shared" si="1"/>
        <v>316.08804998573106</v>
      </c>
    </row>
    <row r="39" spans="1:13" x14ac:dyDescent="0.25">
      <c r="A39" s="81">
        <v>912631532</v>
      </c>
      <c r="B39" s="82" t="s">
        <v>47</v>
      </c>
      <c r="C39" s="81">
        <v>2018</v>
      </c>
      <c r="D39" s="81">
        <v>24</v>
      </c>
      <c r="E39" s="81">
        <v>50</v>
      </c>
      <c r="F39" s="82" t="s">
        <v>80</v>
      </c>
      <c r="G39" s="82" t="s">
        <v>79</v>
      </c>
      <c r="H39" s="81">
        <v>100</v>
      </c>
      <c r="I39" s="81">
        <v>100</v>
      </c>
      <c r="J39" s="81">
        <v>5.28</v>
      </c>
      <c r="K39" s="81">
        <v>300100</v>
      </c>
      <c r="L39" s="86">
        <v>90.629706435598294</v>
      </c>
      <c r="M39" s="9">
        <f t="shared" si="1"/>
        <v>478.52484997995901</v>
      </c>
    </row>
    <row r="40" spans="1:13" x14ac:dyDescent="0.25">
      <c r="A40" s="81">
        <v>912631532</v>
      </c>
      <c r="B40" s="82" t="s">
        <v>47</v>
      </c>
      <c r="C40" s="81">
        <v>2018</v>
      </c>
      <c r="D40" s="81">
        <v>24</v>
      </c>
      <c r="E40" s="81">
        <v>95</v>
      </c>
      <c r="F40" s="82" t="s">
        <v>80</v>
      </c>
      <c r="G40" s="82" t="s">
        <v>79</v>
      </c>
      <c r="H40" s="81">
        <v>100</v>
      </c>
      <c r="I40" s="81">
        <v>100</v>
      </c>
      <c r="J40" s="81">
        <v>5.3570000000000002</v>
      </c>
      <c r="K40" s="81">
        <v>300300</v>
      </c>
      <c r="L40" s="86">
        <v>105.104686127045</v>
      </c>
      <c r="M40" s="9">
        <f t="shared" si="1"/>
        <v>563.04580358258011</v>
      </c>
    </row>
    <row r="41" spans="1:13" x14ac:dyDescent="0.25">
      <c r="A41" s="81">
        <v>912631532</v>
      </c>
      <c r="B41" s="82" t="s">
        <v>47</v>
      </c>
      <c r="C41" s="81">
        <v>2018</v>
      </c>
      <c r="D41" s="81">
        <v>24</v>
      </c>
      <c r="E41" s="81">
        <v>150</v>
      </c>
      <c r="F41" s="82" t="s">
        <v>80</v>
      </c>
      <c r="G41" s="82" t="s">
        <v>79</v>
      </c>
      <c r="H41" s="81">
        <v>100</v>
      </c>
      <c r="I41" s="81">
        <v>100</v>
      </c>
      <c r="J41" s="81">
        <v>4.79</v>
      </c>
      <c r="K41" s="81">
        <v>300500</v>
      </c>
      <c r="L41" s="86">
        <v>131.705303256354</v>
      </c>
      <c r="M41" s="9">
        <f t="shared" si="1"/>
        <v>630.86840259793564</v>
      </c>
    </row>
    <row r="42" spans="1:13" x14ac:dyDescent="0.25">
      <c r="A42" s="81">
        <v>912631532</v>
      </c>
      <c r="B42" s="82" t="s">
        <v>47</v>
      </c>
      <c r="C42" s="81">
        <v>2018</v>
      </c>
      <c r="D42" s="81">
        <v>24</v>
      </c>
      <c r="E42" s="81">
        <v>240</v>
      </c>
      <c r="F42" s="82" t="s">
        <v>80</v>
      </c>
      <c r="G42" s="82" t="s">
        <v>79</v>
      </c>
      <c r="H42" s="81">
        <v>100</v>
      </c>
      <c r="I42" s="81">
        <v>100</v>
      </c>
      <c r="J42" s="81">
        <v>4.7</v>
      </c>
      <c r="K42" s="81">
        <v>300700</v>
      </c>
      <c r="L42" s="86">
        <v>185.68459925056601</v>
      </c>
      <c r="M42" s="9">
        <f t="shared" si="1"/>
        <v>872.71761647766027</v>
      </c>
    </row>
    <row r="43" spans="1:13" x14ac:dyDescent="0.25">
      <c r="A43" s="81">
        <v>912631532</v>
      </c>
      <c r="B43" s="82" t="s">
        <v>47</v>
      </c>
      <c r="C43" s="81">
        <v>2018</v>
      </c>
      <c r="D43" s="81">
        <v>66</v>
      </c>
      <c r="E43" s="81">
        <v>400</v>
      </c>
      <c r="F43" s="82" t="s">
        <v>80</v>
      </c>
      <c r="G43" s="82" t="s">
        <v>81</v>
      </c>
      <c r="H43" s="81">
        <v>100</v>
      </c>
      <c r="I43" s="81">
        <v>100</v>
      </c>
      <c r="J43" s="81">
        <v>2.7789999999999999</v>
      </c>
      <c r="K43" s="81">
        <v>302800</v>
      </c>
      <c r="L43" s="86">
        <v>557.65368470375995</v>
      </c>
      <c r="M43" s="9">
        <f t="shared" si="1"/>
        <v>1549.7195897917488</v>
      </c>
    </row>
    <row r="44" spans="1:13" x14ac:dyDescent="0.25">
      <c r="A44" s="81">
        <v>912631532</v>
      </c>
      <c r="B44" s="82" t="s">
        <v>47</v>
      </c>
      <c r="C44" s="81">
        <v>2018</v>
      </c>
      <c r="D44" s="81">
        <v>132</v>
      </c>
      <c r="E44" s="81">
        <v>300</v>
      </c>
      <c r="F44" s="82" t="s">
        <v>80</v>
      </c>
      <c r="G44" s="82" t="s">
        <v>81</v>
      </c>
      <c r="H44" s="81">
        <v>100</v>
      </c>
      <c r="I44" s="81">
        <v>100</v>
      </c>
      <c r="J44" s="81">
        <v>7.7050000000000001</v>
      </c>
      <c r="K44" s="81">
        <v>303000</v>
      </c>
      <c r="L44" s="86">
        <v>878.91234392203103</v>
      </c>
      <c r="M44" s="9">
        <f t="shared" si="1"/>
        <v>6772.019609919249</v>
      </c>
    </row>
    <row r="45" spans="1:13" x14ac:dyDescent="0.25">
      <c r="A45" s="81">
        <v>912631532</v>
      </c>
      <c r="B45" s="82" t="s">
        <v>47</v>
      </c>
      <c r="C45" s="81">
        <v>2018</v>
      </c>
      <c r="D45" s="81">
        <v>132</v>
      </c>
      <c r="E45" s="81">
        <v>400</v>
      </c>
      <c r="F45" s="82" t="s">
        <v>80</v>
      </c>
      <c r="G45" s="82" t="s">
        <v>81</v>
      </c>
      <c r="H45" s="81">
        <v>100</v>
      </c>
      <c r="I45" s="81">
        <v>100</v>
      </c>
      <c r="J45" s="81">
        <v>14.641999999999999</v>
      </c>
      <c r="K45" s="81">
        <v>303100</v>
      </c>
      <c r="L45" s="86">
        <v>954.29844234300197</v>
      </c>
      <c r="M45" s="9">
        <f t="shared" si="1"/>
        <v>13972.837792786235</v>
      </c>
    </row>
    <row r="46" spans="1:13" x14ac:dyDescent="0.25">
      <c r="A46" s="81">
        <v>983099807</v>
      </c>
      <c r="B46" s="82" t="s">
        <v>48</v>
      </c>
      <c r="C46" s="81">
        <v>2018</v>
      </c>
      <c r="D46" s="81">
        <v>36</v>
      </c>
      <c r="E46" s="81">
        <v>120</v>
      </c>
      <c r="F46" s="82" t="s">
        <v>80</v>
      </c>
      <c r="G46" s="82" t="s">
        <v>79</v>
      </c>
      <c r="H46" s="81">
        <v>100</v>
      </c>
      <c r="I46" s="81">
        <v>100</v>
      </c>
      <c r="J46" s="81">
        <v>0.90300000000000002</v>
      </c>
      <c r="K46" s="81">
        <v>301400</v>
      </c>
      <c r="L46" s="86">
        <v>137.50034748186499</v>
      </c>
      <c r="M46" s="9">
        <f t="shared" si="1"/>
        <v>124.1628137761241</v>
      </c>
    </row>
    <row r="47" spans="1:13" x14ac:dyDescent="0.25">
      <c r="A47" s="81">
        <v>983099807</v>
      </c>
      <c r="B47" s="82" t="s">
        <v>48</v>
      </c>
      <c r="C47" s="81">
        <v>2018</v>
      </c>
      <c r="D47" s="81">
        <v>36</v>
      </c>
      <c r="E47" s="81">
        <v>185</v>
      </c>
      <c r="F47" s="82" t="s">
        <v>80</v>
      </c>
      <c r="G47" s="82" t="s">
        <v>79</v>
      </c>
      <c r="H47" s="81">
        <v>100</v>
      </c>
      <c r="I47" s="81">
        <v>100</v>
      </c>
      <c r="J47" s="81">
        <v>7.55</v>
      </c>
      <c r="K47" s="81">
        <v>301600</v>
      </c>
      <c r="L47" s="86">
        <v>176.721732244414</v>
      </c>
      <c r="M47" s="9">
        <f t="shared" si="1"/>
        <v>1334.2490784453257</v>
      </c>
    </row>
    <row r="48" spans="1:13" x14ac:dyDescent="0.25">
      <c r="A48" s="81">
        <v>990892679</v>
      </c>
      <c r="B48" s="82" t="s">
        <v>50</v>
      </c>
      <c r="C48" s="81">
        <v>2018</v>
      </c>
      <c r="D48" s="81">
        <v>132</v>
      </c>
      <c r="E48" s="81">
        <v>300</v>
      </c>
      <c r="F48" s="82" t="s">
        <v>82</v>
      </c>
      <c r="G48" s="82" t="s">
        <v>81</v>
      </c>
      <c r="H48" s="81">
        <v>100</v>
      </c>
      <c r="I48" s="81">
        <v>100</v>
      </c>
      <c r="J48" s="81">
        <v>5</v>
      </c>
      <c r="K48" s="81">
        <v>307300</v>
      </c>
      <c r="L48" s="86">
        <v>1143.98604709864</v>
      </c>
      <c r="M48" s="9">
        <f t="shared" si="1"/>
        <v>5719.9302354932006</v>
      </c>
    </row>
    <row r="49" spans="1:13" x14ac:dyDescent="0.25">
      <c r="A49" s="81">
        <v>960684737</v>
      </c>
      <c r="B49" s="82" t="s">
        <v>51</v>
      </c>
      <c r="C49" s="81">
        <v>2018</v>
      </c>
      <c r="D49" s="81">
        <v>66</v>
      </c>
      <c r="E49" s="81">
        <v>240</v>
      </c>
      <c r="F49" s="82" t="s">
        <v>82</v>
      </c>
      <c r="G49" s="82" t="s">
        <v>81</v>
      </c>
      <c r="H49" s="81">
        <v>100</v>
      </c>
      <c r="I49" s="81">
        <v>100</v>
      </c>
      <c r="J49" s="81">
        <v>4.2</v>
      </c>
      <c r="K49" s="81">
        <v>307000</v>
      </c>
      <c r="L49" s="86">
        <v>588.42066425921496</v>
      </c>
      <c r="M49" s="9">
        <f t="shared" si="1"/>
        <v>2471.3667898887029</v>
      </c>
    </row>
    <row r="50" spans="1:13" x14ac:dyDescent="0.25">
      <c r="A50" s="81">
        <v>960684737</v>
      </c>
      <c r="B50" s="82" t="s">
        <v>51</v>
      </c>
      <c r="C50" s="81">
        <v>2018</v>
      </c>
      <c r="D50" s="81">
        <v>132</v>
      </c>
      <c r="E50" s="81">
        <v>630</v>
      </c>
      <c r="F50" s="82" t="s">
        <v>82</v>
      </c>
      <c r="G50" s="82" t="s">
        <v>81</v>
      </c>
      <c r="H50" s="81">
        <v>100</v>
      </c>
      <c r="I50" s="81">
        <v>100</v>
      </c>
      <c r="J50" s="81">
        <v>12.8</v>
      </c>
      <c r="K50" s="81">
        <v>307500</v>
      </c>
      <c r="L50" s="86">
        <v>1348.5086685281501</v>
      </c>
      <c r="M50" s="9">
        <f t="shared" si="1"/>
        <v>17260.910957160322</v>
      </c>
    </row>
    <row r="51" spans="1:13" x14ac:dyDescent="0.25">
      <c r="A51" s="81">
        <v>960684737</v>
      </c>
      <c r="B51" s="82" t="s">
        <v>51</v>
      </c>
      <c r="C51" s="81">
        <v>2018</v>
      </c>
      <c r="D51" s="81">
        <v>66</v>
      </c>
      <c r="E51" s="81">
        <v>150</v>
      </c>
      <c r="F51" s="82" t="s">
        <v>80</v>
      </c>
      <c r="G51" s="82" t="s">
        <v>79</v>
      </c>
      <c r="H51" s="81">
        <v>100</v>
      </c>
      <c r="I51" s="81">
        <v>100</v>
      </c>
      <c r="J51" s="81">
        <v>3.1</v>
      </c>
      <c r="K51" s="81">
        <v>302200</v>
      </c>
      <c r="L51" s="86">
        <v>199.41688364894401</v>
      </c>
      <c r="M51" s="9">
        <f t="shared" si="1"/>
        <v>618.19233931172641</v>
      </c>
    </row>
    <row r="52" spans="1:13" x14ac:dyDescent="0.25">
      <c r="A52" s="81">
        <v>960684737</v>
      </c>
      <c r="B52" s="82" t="s">
        <v>51</v>
      </c>
      <c r="C52" s="81">
        <v>2018</v>
      </c>
      <c r="D52" s="81">
        <v>132</v>
      </c>
      <c r="E52" s="81">
        <v>630</v>
      </c>
      <c r="F52" s="82" t="s">
        <v>80</v>
      </c>
      <c r="G52" s="82" t="s">
        <v>81</v>
      </c>
      <c r="H52" s="81">
        <v>100</v>
      </c>
      <c r="I52" s="81">
        <v>100</v>
      </c>
      <c r="J52" s="81">
        <v>5.2</v>
      </c>
      <c r="K52" s="81">
        <v>303200</v>
      </c>
      <c r="L52" s="86">
        <v>1036.2374373293501</v>
      </c>
      <c r="M52" s="9">
        <f t="shared" si="1"/>
        <v>5388.434674112621</v>
      </c>
    </row>
    <row r="53" spans="1:13" x14ac:dyDescent="0.25">
      <c r="A53" s="81">
        <v>995114666</v>
      </c>
      <c r="B53" s="82" t="s">
        <v>52</v>
      </c>
      <c r="C53" s="81">
        <v>2018</v>
      </c>
      <c r="D53" s="81">
        <v>66</v>
      </c>
      <c r="E53" s="81">
        <v>95</v>
      </c>
      <c r="F53" s="82" t="s">
        <v>80</v>
      </c>
      <c r="G53" s="82" t="s">
        <v>79</v>
      </c>
      <c r="H53" s="81">
        <v>100</v>
      </c>
      <c r="I53" s="81">
        <v>100</v>
      </c>
      <c r="J53" s="81">
        <v>1.752</v>
      </c>
      <c r="K53" s="81">
        <v>302000</v>
      </c>
      <c r="L53" s="86">
        <v>175.696105411128</v>
      </c>
      <c r="M53" s="9">
        <f t="shared" si="1"/>
        <v>307.81957668029628</v>
      </c>
    </row>
    <row r="54" spans="1:13" x14ac:dyDescent="0.25">
      <c r="A54" s="81">
        <v>988807648</v>
      </c>
      <c r="B54" s="82" t="s">
        <v>54</v>
      </c>
      <c r="C54" s="81">
        <v>2018</v>
      </c>
      <c r="D54" s="81">
        <v>66</v>
      </c>
      <c r="E54" s="81">
        <v>95</v>
      </c>
      <c r="F54" s="82" t="s">
        <v>82</v>
      </c>
      <c r="G54" s="82" t="s">
        <v>79</v>
      </c>
      <c r="H54" s="81">
        <v>100</v>
      </c>
      <c r="I54" s="81">
        <v>100</v>
      </c>
      <c r="J54" s="81">
        <v>5.93</v>
      </c>
      <c r="K54" s="81">
        <v>306300</v>
      </c>
      <c r="L54" s="86">
        <v>229.80493703446601</v>
      </c>
      <c r="M54" s="9">
        <f t="shared" si="1"/>
        <v>1362.7432766143834</v>
      </c>
    </row>
    <row r="55" spans="1:13" x14ac:dyDescent="0.25">
      <c r="A55" s="81">
        <v>988807648</v>
      </c>
      <c r="B55" s="82" t="s">
        <v>54</v>
      </c>
      <c r="C55" s="81">
        <v>2018</v>
      </c>
      <c r="D55" s="81">
        <v>66</v>
      </c>
      <c r="E55" s="81">
        <v>240</v>
      </c>
      <c r="F55" s="82" t="s">
        <v>80</v>
      </c>
      <c r="G55" s="82" t="s">
        <v>79</v>
      </c>
      <c r="H55" s="81">
        <v>100</v>
      </c>
      <c r="I55" s="81">
        <v>100</v>
      </c>
      <c r="J55" s="81">
        <v>2.621</v>
      </c>
      <c r="K55" s="81">
        <v>302400</v>
      </c>
      <c r="L55" s="86">
        <v>226.57325916082101</v>
      </c>
      <c r="M55" s="9">
        <f t="shared" si="1"/>
        <v>593.84851226051182</v>
      </c>
    </row>
    <row r="56" spans="1:13" x14ac:dyDescent="0.25">
      <c r="A56" s="81">
        <v>988807648</v>
      </c>
      <c r="B56" s="82" t="s">
        <v>54</v>
      </c>
      <c r="C56" s="81">
        <v>2018</v>
      </c>
      <c r="D56" s="81">
        <v>66</v>
      </c>
      <c r="E56" s="81">
        <v>400</v>
      </c>
      <c r="F56" s="82" t="s">
        <v>80</v>
      </c>
      <c r="G56" s="82" t="s">
        <v>79</v>
      </c>
      <c r="H56" s="81">
        <v>100</v>
      </c>
      <c r="I56" s="81">
        <v>100</v>
      </c>
      <c r="J56" s="81">
        <v>0.93899999999999995</v>
      </c>
      <c r="K56" s="81">
        <v>302500</v>
      </c>
      <c r="L56" s="86">
        <v>241.59389253697199</v>
      </c>
      <c r="M56" s="9">
        <f t="shared" si="1"/>
        <v>226.8566650922167</v>
      </c>
    </row>
    <row r="57" spans="1:13" x14ac:dyDescent="0.25">
      <c r="A57" s="81">
        <v>976723805</v>
      </c>
      <c r="B57" s="82" t="s">
        <v>55</v>
      </c>
      <c r="C57" s="81">
        <v>2018</v>
      </c>
      <c r="D57" s="81">
        <v>66</v>
      </c>
      <c r="E57" s="81">
        <v>240</v>
      </c>
      <c r="F57" s="82" t="s">
        <v>82</v>
      </c>
      <c r="G57" s="82" t="s">
        <v>79</v>
      </c>
      <c r="H57" s="81">
        <v>100</v>
      </c>
      <c r="I57" s="81">
        <v>100</v>
      </c>
      <c r="J57" s="81">
        <v>1.6</v>
      </c>
      <c r="K57" s="81">
        <v>306700</v>
      </c>
      <c r="L57" s="86">
        <v>295.945236909068</v>
      </c>
      <c r="M57" s="9">
        <f t="shared" si="1"/>
        <v>473.51237905450881</v>
      </c>
    </row>
    <row r="58" spans="1:13" x14ac:dyDescent="0.25">
      <c r="A58" s="81">
        <v>976723805</v>
      </c>
      <c r="B58" s="82" t="s">
        <v>55</v>
      </c>
      <c r="C58" s="81">
        <v>2018</v>
      </c>
      <c r="D58" s="81">
        <v>66</v>
      </c>
      <c r="E58" s="81">
        <v>630</v>
      </c>
      <c r="F58" s="82" t="s">
        <v>80</v>
      </c>
      <c r="G58" s="82" t="s">
        <v>79</v>
      </c>
      <c r="H58" s="81">
        <v>100</v>
      </c>
      <c r="I58" s="81">
        <v>100</v>
      </c>
      <c r="J58" s="81">
        <v>2.6</v>
      </c>
      <c r="K58" s="81">
        <v>302600</v>
      </c>
      <c r="L58" s="86">
        <v>257.66541449107098</v>
      </c>
      <c r="M58" s="9">
        <f t="shared" si="1"/>
        <v>669.93007767678455</v>
      </c>
    </row>
    <row r="59" spans="1:13" x14ac:dyDescent="0.25">
      <c r="A59" s="81">
        <v>976723805</v>
      </c>
      <c r="B59" s="82" t="s">
        <v>55</v>
      </c>
      <c r="C59" s="81">
        <v>2018</v>
      </c>
      <c r="D59" s="81">
        <v>66</v>
      </c>
      <c r="E59" s="81">
        <v>630</v>
      </c>
      <c r="F59" s="82" t="s">
        <v>80</v>
      </c>
      <c r="G59" s="82" t="s">
        <v>81</v>
      </c>
      <c r="H59" s="81">
        <v>100</v>
      </c>
      <c r="I59" s="81">
        <v>100</v>
      </c>
      <c r="J59" s="81">
        <v>0.8</v>
      </c>
      <c r="K59" s="81">
        <v>302900</v>
      </c>
      <c r="L59" s="86">
        <v>662.23730760531396</v>
      </c>
      <c r="M59" s="9">
        <f t="shared" si="1"/>
        <v>529.78984608425117</v>
      </c>
    </row>
    <row r="60" spans="1:13" x14ac:dyDescent="0.25">
      <c r="A60" s="81">
        <v>948755742</v>
      </c>
      <c r="B60" s="82" t="s">
        <v>57</v>
      </c>
      <c r="C60" s="81">
        <v>2018</v>
      </c>
      <c r="D60" s="81">
        <v>66</v>
      </c>
      <c r="E60" s="81">
        <v>120</v>
      </c>
      <c r="F60" s="82" t="s">
        <v>82</v>
      </c>
      <c r="G60" s="82" t="s">
        <v>79</v>
      </c>
      <c r="H60" s="81">
        <v>100</v>
      </c>
      <c r="I60" s="81">
        <v>100</v>
      </c>
      <c r="J60" s="81">
        <v>9.1300000000000008</v>
      </c>
      <c r="K60" s="81">
        <v>306400</v>
      </c>
      <c r="L60" s="86">
        <v>244.70128262687899</v>
      </c>
      <c r="M60" s="9">
        <f t="shared" si="1"/>
        <v>2234.1227103834053</v>
      </c>
    </row>
    <row r="61" spans="1:13" x14ac:dyDescent="0.25">
      <c r="A61" s="81">
        <v>984882114</v>
      </c>
      <c r="B61" s="82" t="s">
        <v>59</v>
      </c>
      <c r="C61" s="81">
        <v>2018</v>
      </c>
      <c r="D61" s="81">
        <v>66</v>
      </c>
      <c r="E61" s="81">
        <v>400</v>
      </c>
      <c r="F61" s="82" t="s">
        <v>80</v>
      </c>
      <c r="G61" s="82" t="s">
        <v>81</v>
      </c>
      <c r="H61" s="81">
        <v>100</v>
      </c>
      <c r="I61" s="81">
        <v>100</v>
      </c>
      <c r="J61" s="81">
        <v>0.5</v>
      </c>
      <c r="K61" s="81">
        <v>302800</v>
      </c>
      <c r="L61" s="86">
        <v>557.65368470375995</v>
      </c>
      <c r="M61" s="9">
        <f t="shared" si="1"/>
        <v>278.82684235187998</v>
      </c>
    </row>
    <row r="62" spans="1:13" x14ac:dyDescent="0.25">
      <c r="A62" s="81">
        <v>984882114</v>
      </c>
      <c r="B62" s="82" t="s">
        <v>59</v>
      </c>
      <c r="C62" s="81">
        <v>2018</v>
      </c>
      <c r="D62" s="81">
        <v>132</v>
      </c>
      <c r="E62" s="81">
        <v>400</v>
      </c>
      <c r="F62" s="82" t="s">
        <v>80</v>
      </c>
      <c r="G62" s="82" t="s">
        <v>81</v>
      </c>
      <c r="H62" s="81">
        <v>100</v>
      </c>
      <c r="I62" s="81">
        <v>100</v>
      </c>
      <c r="J62" s="81">
        <v>0.8</v>
      </c>
      <c r="K62" s="81">
        <v>303100</v>
      </c>
      <c r="L62" s="86">
        <v>954.29844234300197</v>
      </c>
      <c r="M62" s="9">
        <f t="shared" si="1"/>
        <v>763.43875387440164</v>
      </c>
    </row>
    <row r="63" spans="1:13" x14ac:dyDescent="0.25">
      <c r="A63" s="81">
        <v>979422679</v>
      </c>
      <c r="B63" s="82" t="s">
        <v>60</v>
      </c>
      <c r="C63" s="81">
        <v>2018</v>
      </c>
      <c r="D63" s="81">
        <v>132</v>
      </c>
      <c r="E63" s="81">
        <v>1200</v>
      </c>
      <c r="F63" s="82" t="s">
        <v>80</v>
      </c>
      <c r="G63" s="82" t="s">
        <v>81</v>
      </c>
      <c r="H63" s="81">
        <v>100</v>
      </c>
      <c r="I63" s="81">
        <v>100</v>
      </c>
      <c r="J63" s="81">
        <v>1.651</v>
      </c>
      <c r="K63" s="81">
        <v>303500</v>
      </c>
      <c r="L63" s="86">
        <v>1302.15266634165</v>
      </c>
      <c r="M63" s="9">
        <f t="shared" si="1"/>
        <v>2149.8540521300642</v>
      </c>
    </row>
    <row r="64" spans="1:13" x14ac:dyDescent="0.25">
      <c r="A64" s="81">
        <v>978631029</v>
      </c>
      <c r="B64" s="82" t="s">
        <v>298</v>
      </c>
      <c r="C64" s="81">
        <v>2018</v>
      </c>
      <c r="D64" s="81">
        <v>66</v>
      </c>
      <c r="E64" s="81">
        <v>240</v>
      </c>
      <c r="F64" s="82" t="s">
        <v>82</v>
      </c>
      <c r="G64" s="82" t="s">
        <v>81</v>
      </c>
      <c r="H64" s="81">
        <v>100</v>
      </c>
      <c r="I64" s="81">
        <v>100</v>
      </c>
      <c r="J64" s="81">
        <v>8.3819999999999997</v>
      </c>
      <c r="K64" s="81">
        <v>307000</v>
      </c>
      <c r="L64" s="86">
        <v>588.42066425921496</v>
      </c>
      <c r="M64" s="9">
        <f t="shared" si="1"/>
        <v>4932.1420078207393</v>
      </c>
    </row>
    <row r="65" spans="1:13" x14ac:dyDescent="0.25">
      <c r="A65" s="81">
        <v>978631029</v>
      </c>
      <c r="B65" s="82" t="s">
        <v>298</v>
      </c>
      <c r="C65" s="81">
        <v>2018</v>
      </c>
      <c r="D65" s="81">
        <v>132</v>
      </c>
      <c r="E65" s="81">
        <v>800</v>
      </c>
      <c r="F65" s="82" t="s">
        <v>80</v>
      </c>
      <c r="G65" s="82" t="s">
        <v>81</v>
      </c>
      <c r="H65" s="81">
        <v>100</v>
      </c>
      <c r="I65" s="81">
        <v>100</v>
      </c>
      <c r="J65" s="81">
        <v>2.5750000000000002</v>
      </c>
      <c r="K65" s="81">
        <v>303300</v>
      </c>
      <c r="L65" s="86">
        <v>1118.1764323156999</v>
      </c>
      <c r="M65" s="9">
        <f t="shared" ref="M65:M73" si="2">(J65*0.5*(H65/100+I65/100))*L65</f>
        <v>2879.3043132129274</v>
      </c>
    </row>
    <row r="66" spans="1:13" x14ac:dyDescent="0.25">
      <c r="A66" s="81">
        <v>979151950</v>
      </c>
      <c r="B66" s="82" t="s">
        <v>69</v>
      </c>
      <c r="C66" s="81">
        <v>2018</v>
      </c>
      <c r="D66" s="81">
        <v>66</v>
      </c>
      <c r="E66" s="81">
        <v>95</v>
      </c>
      <c r="F66" s="82" t="s">
        <v>82</v>
      </c>
      <c r="G66" s="82" t="s">
        <v>79</v>
      </c>
      <c r="H66" s="81">
        <v>100</v>
      </c>
      <c r="I66" s="81">
        <v>100</v>
      </c>
      <c r="J66" s="81">
        <v>2.5009999999999999</v>
      </c>
      <c r="K66" s="81">
        <v>306300</v>
      </c>
      <c r="L66" s="86">
        <v>229.80493703446601</v>
      </c>
      <c r="M66" s="9">
        <f t="shared" si="2"/>
        <v>574.74214752319949</v>
      </c>
    </row>
    <row r="67" spans="1:13" x14ac:dyDescent="0.25">
      <c r="A67" s="81">
        <v>979151950</v>
      </c>
      <c r="B67" s="82" t="s">
        <v>69</v>
      </c>
      <c r="C67" s="81">
        <v>2018</v>
      </c>
      <c r="D67" s="81">
        <v>132</v>
      </c>
      <c r="E67" s="81">
        <v>300</v>
      </c>
      <c r="F67" s="82" t="s">
        <v>82</v>
      </c>
      <c r="G67" s="82" t="s">
        <v>81</v>
      </c>
      <c r="H67" s="81">
        <v>100</v>
      </c>
      <c r="I67" s="81">
        <v>100</v>
      </c>
      <c r="J67" s="81">
        <v>5.1420000000000003</v>
      </c>
      <c r="K67" s="81">
        <v>307300</v>
      </c>
      <c r="L67" s="86">
        <v>1143.98604709864</v>
      </c>
      <c r="M67" s="9">
        <f t="shared" si="2"/>
        <v>5882.3762541812075</v>
      </c>
    </row>
    <row r="68" spans="1:13" x14ac:dyDescent="0.25">
      <c r="A68" s="81">
        <v>979151950</v>
      </c>
      <c r="B68" s="82" t="s">
        <v>69</v>
      </c>
      <c r="C68" s="81">
        <v>2018</v>
      </c>
      <c r="D68" s="81">
        <v>66</v>
      </c>
      <c r="E68" s="81">
        <v>95</v>
      </c>
      <c r="F68" s="82" t="s">
        <v>80</v>
      </c>
      <c r="G68" s="82" t="s">
        <v>79</v>
      </c>
      <c r="H68" s="81">
        <v>100</v>
      </c>
      <c r="I68" s="81">
        <v>100</v>
      </c>
      <c r="J68" s="81">
        <v>5.3689999999999998</v>
      </c>
      <c r="K68" s="81">
        <v>302000</v>
      </c>
      <c r="L68" s="86">
        <v>175.696105411128</v>
      </c>
      <c r="M68" s="9">
        <f t="shared" si="2"/>
        <v>943.31238995234617</v>
      </c>
    </row>
    <row r="69" spans="1:13" x14ac:dyDescent="0.25">
      <c r="A69" s="81">
        <v>979151950</v>
      </c>
      <c r="B69" s="82" t="s">
        <v>69</v>
      </c>
      <c r="C69" s="81">
        <v>2018</v>
      </c>
      <c r="D69" s="81">
        <v>66</v>
      </c>
      <c r="E69" s="81">
        <v>400</v>
      </c>
      <c r="F69" s="82" t="s">
        <v>80</v>
      </c>
      <c r="G69" s="82" t="s">
        <v>79</v>
      </c>
      <c r="H69" s="81">
        <v>100</v>
      </c>
      <c r="I69" s="81">
        <v>100</v>
      </c>
      <c r="J69" s="81">
        <v>1.0609999999999999</v>
      </c>
      <c r="K69" s="81">
        <v>302500</v>
      </c>
      <c r="L69" s="86">
        <v>241.59389253697199</v>
      </c>
      <c r="M69" s="9">
        <f t="shared" si="2"/>
        <v>256.33111998172728</v>
      </c>
    </row>
    <row r="70" spans="1:13" x14ac:dyDescent="0.25">
      <c r="A70" s="81">
        <v>979151950</v>
      </c>
      <c r="B70" s="82" t="s">
        <v>69</v>
      </c>
      <c r="C70" s="81">
        <v>2018</v>
      </c>
      <c r="D70" s="81">
        <v>132</v>
      </c>
      <c r="E70" s="81">
        <v>400</v>
      </c>
      <c r="F70" s="82" t="s">
        <v>80</v>
      </c>
      <c r="G70" s="82" t="s">
        <v>81</v>
      </c>
      <c r="H70" s="81">
        <v>100</v>
      </c>
      <c r="I70" s="81">
        <v>100</v>
      </c>
      <c r="J70" s="81">
        <v>9.9350000000000005</v>
      </c>
      <c r="K70" s="81">
        <v>303100</v>
      </c>
      <c r="L70" s="86">
        <v>954.29844234300197</v>
      </c>
      <c r="M70" s="9">
        <f t="shared" si="2"/>
        <v>9480.9550246777253</v>
      </c>
    </row>
    <row r="71" spans="1:13" x14ac:dyDescent="0.25">
      <c r="A71" s="81">
        <v>979151950</v>
      </c>
      <c r="B71" s="82" t="s">
        <v>69</v>
      </c>
      <c r="C71" s="81">
        <v>2018</v>
      </c>
      <c r="D71" s="81">
        <v>132</v>
      </c>
      <c r="E71" s="81">
        <v>1600</v>
      </c>
      <c r="F71" s="82" t="s">
        <v>80</v>
      </c>
      <c r="G71" s="82" t="s">
        <v>81</v>
      </c>
      <c r="H71" s="81">
        <v>100</v>
      </c>
      <c r="I71" s="81">
        <v>100</v>
      </c>
      <c r="J71" s="81">
        <v>1.9259999999999999</v>
      </c>
      <c r="K71" s="81">
        <v>303600</v>
      </c>
      <c r="L71" s="86">
        <v>1444.0024149689</v>
      </c>
      <c r="M71" s="9">
        <f t="shared" si="2"/>
        <v>2781.1486512301012</v>
      </c>
    </row>
    <row r="72" spans="1:13" x14ac:dyDescent="0.25">
      <c r="A72" s="81">
        <v>968168134</v>
      </c>
      <c r="B72" s="82" t="s">
        <v>71</v>
      </c>
      <c r="C72" s="81">
        <v>2018</v>
      </c>
      <c r="D72" s="81">
        <v>66</v>
      </c>
      <c r="E72" s="81">
        <v>240</v>
      </c>
      <c r="F72" s="82" t="s">
        <v>82</v>
      </c>
      <c r="G72" s="82" t="s">
        <v>81</v>
      </c>
      <c r="H72" s="81">
        <v>100</v>
      </c>
      <c r="I72" s="81">
        <v>100</v>
      </c>
      <c r="J72" s="81">
        <v>1.7</v>
      </c>
      <c r="K72" s="81">
        <v>307000</v>
      </c>
      <c r="L72" s="86">
        <v>588.42066425921496</v>
      </c>
      <c r="M72" s="9">
        <f t="shared" si="2"/>
        <v>1000.3151292406654</v>
      </c>
    </row>
    <row r="73" spans="1:13" x14ac:dyDescent="0.25">
      <c r="A73" s="81">
        <v>914678412</v>
      </c>
      <c r="B73" s="82" t="s">
        <v>74</v>
      </c>
      <c r="C73" s="81">
        <v>2018</v>
      </c>
      <c r="D73" s="81">
        <v>66</v>
      </c>
      <c r="E73" s="81">
        <v>240</v>
      </c>
      <c r="F73" s="82" t="s">
        <v>80</v>
      </c>
      <c r="G73" s="82" t="s">
        <v>81</v>
      </c>
      <c r="H73" s="81">
        <v>100</v>
      </c>
      <c r="I73" s="81">
        <v>100</v>
      </c>
      <c r="J73" s="81">
        <v>2.2999999999999998</v>
      </c>
      <c r="K73" s="81">
        <v>302700</v>
      </c>
      <c r="L73" s="86">
        <v>451.55435712247299</v>
      </c>
      <c r="M73" s="9">
        <f t="shared" si="2"/>
        <v>1038.5750213816877</v>
      </c>
    </row>
  </sheetData>
  <autoFilter ref="A2:M71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C1E5-6598-40D0-BD32-FCAE7B7ABEC1}">
  <dimension ref="A1:B28"/>
  <sheetViews>
    <sheetView workbookViewId="0"/>
  </sheetViews>
  <sheetFormatPr baseColWidth="10" defaultRowHeight="15" x14ac:dyDescent="0.25"/>
  <cols>
    <col min="1" max="1" width="13.5703125" bestFit="1" customWidth="1"/>
    <col min="2" max="2" width="21.42578125" bestFit="1" customWidth="1"/>
  </cols>
  <sheetData>
    <row r="1" spans="1:2" x14ac:dyDescent="0.25">
      <c r="A1" s="32" t="s">
        <v>0</v>
      </c>
      <c r="B1" t="s">
        <v>251</v>
      </c>
    </row>
    <row r="2" spans="1:2" x14ac:dyDescent="0.25">
      <c r="A2" s="33">
        <v>912631532</v>
      </c>
      <c r="B2" s="35">
        <v>24839.733665135369</v>
      </c>
    </row>
    <row r="3" spans="1:2" x14ac:dyDescent="0.25">
      <c r="A3" s="33">
        <v>914678412</v>
      </c>
      <c r="B3" s="35">
        <v>1038.5750213816877</v>
      </c>
    </row>
    <row r="4" spans="1:2" x14ac:dyDescent="0.25">
      <c r="A4" s="33">
        <v>915635857</v>
      </c>
      <c r="B4" s="35">
        <v>4434.1841585759221</v>
      </c>
    </row>
    <row r="5" spans="1:2" x14ac:dyDescent="0.25">
      <c r="A5" s="33">
        <v>917424799</v>
      </c>
      <c r="B5" s="35">
        <v>14013.2432338708</v>
      </c>
    </row>
    <row r="6" spans="1:2" x14ac:dyDescent="0.25">
      <c r="A6" s="33">
        <v>918312730</v>
      </c>
      <c r="B6" s="35">
        <v>61.364848704390887</v>
      </c>
    </row>
    <row r="7" spans="1:2" x14ac:dyDescent="0.25">
      <c r="A7" s="33">
        <v>919415096</v>
      </c>
      <c r="B7" s="35">
        <v>416.53892388125098</v>
      </c>
    </row>
    <row r="8" spans="1:2" x14ac:dyDescent="0.25">
      <c r="A8" s="33">
        <v>948755742</v>
      </c>
      <c r="B8" s="35">
        <v>2234.1227103834053</v>
      </c>
    </row>
    <row r="9" spans="1:2" x14ac:dyDescent="0.25">
      <c r="A9" s="33">
        <v>960684737</v>
      </c>
      <c r="B9" s="35">
        <v>25738.904760473371</v>
      </c>
    </row>
    <row r="10" spans="1:2" x14ac:dyDescent="0.25">
      <c r="A10" s="33">
        <v>968168134</v>
      </c>
      <c r="B10" s="35">
        <v>1000.3151292406654</v>
      </c>
    </row>
    <row r="11" spans="1:2" x14ac:dyDescent="0.25">
      <c r="A11" s="33">
        <v>971048611</v>
      </c>
      <c r="B11" s="35">
        <v>316.08804998573106</v>
      </c>
    </row>
    <row r="12" spans="1:2" x14ac:dyDescent="0.25">
      <c r="A12" s="33">
        <v>976723805</v>
      </c>
      <c r="B12" s="35">
        <v>1673.2323028155445</v>
      </c>
    </row>
    <row r="13" spans="1:2" x14ac:dyDescent="0.25">
      <c r="A13" s="33">
        <v>976944801</v>
      </c>
      <c r="B13" s="35">
        <v>43310.434005325907</v>
      </c>
    </row>
    <row r="14" spans="1:2" x14ac:dyDescent="0.25">
      <c r="A14" s="33">
        <v>978631029</v>
      </c>
      <c r="B14" s="35">
        <v>7811.4463210336671</v>
      </c>
    </row>
    <row r="15" spans="1:2" x14ac:dyDescent="0.25">
      <c r="A15" s="33">
        <v>979151950</v>
      </c>
      <c r="B15" s="35">
        <v>19918.865587546308</v>
      </c>
    </row>
    <row r="16" spans="1:2" x14ac:dyDescent="0.25">
      <c r="A16" s="33">
        <v>979422679</v>
      </c>
      <c r="B16" s="35">
        <v>2149.8540521300642</v>
      </c>
    </row>
    <row r="17" spans="1:2" x14ac:dyDescent="0.25">
      <c r="A17" s="33">
        <v>980038408</v>
      </c>
      <c r="B17" s="35">
        <v>2774.4079118806389</v>
      </c>
    </row>
    <row r="18" spans="1:2" x14ac:dyDescent="0.25">
      <c r="A18" s="33">
        <v>980489698</v>
      </c>
      <c r="B18" s="35">
        <v>3781.5865791296301</v>
      </c>
    </row>
    <row r="19" spans="1:2" x14ac:dyDescent="0.25">
      <c r="A19" s="33">
        <v>981963849</v>
      </c>
      <c r="B19" s="35">
        <v>11512.209626729124</v>
      </c>
    </row>
    <row r="20" spans="1:2" x14ac:dyDescent="0.25">
      <c r="A20" s="33">
        <v>982897327</v>
      </c>
      <c r="B20" s="35">
        <v>2380.7628646313933</v>
      </c>
    </row>
    <row r="21" spans="1:2" x14ac:dyDescent="0.25">
      <c r="A21" s="33">
        <v>983099807</v>
      </c>
      <c r="B21" s="35">
        <v>1458.4118922214498</v>
      </c>
    </row>
    <row r="22" spans="1:2" x14ac:dyDescent="0.25">
      <c r="A22" s="33">
        <v>984882114</v>
      </c>
      <c r="B22" s="35">
        <v>1042.2655962262816</v>
      </c>
    </row>
    <row r="23" spans="1:2" x14ac:dyDescent="0.25">
      <c r="A23" s="33">
        <v>985411131</v>
      </c>
      <c r="B23" s="35">
        <v>206.82444333101941</v>
      </c>
    </row>
    <row r="24" spans="1:2" x14ac:dyDescent="0.25">
      <c r="A24" s="33">
        <v>986347801</v>
      </c>
      <c r="B24" s="35">
        <v>22059.705391297732</v>
      </c>
    </row>
    <row r="25" spans="1:2" x14ac:dyDescent="0.25">
      <c r="A25" s="33">
        <v>988807648</v>
      </c>
      <c r="B25" s="35">
        <v>2183.4484539671121</v>
      </c>
    </row>
    <row r="26" spans="1:2" x14ac:dyDescent="0.25">
      <c r="A26" s="33">
        <v>990892679</v>
      </c>
      <c r="B26" s="35">
        <v>5719.9302354932006</v>
      </c>
    </row>
    <row r="27" spans="1:2" x14ac:dyDescent="0.25">
      <c r="A27" s="33">
        <v>995114666</v>
      </c>
      <c r="B27" s="35">
        <v>307.81957668029628</v>
      </c>
    </row>
    <row r="28" spans="1:2" x14ac:dyDescent="0.25">
      <c r="A28" s="33">
        <v>998509289</v>
      </c>
      <c r="B28" s="35">
        <v>2608.1747475963898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69"/>
  <sheetViews>
    <sheetView workbookViewId="0"/>
  </sheetViews>
  <sheetFormatPr baseColWidth="10" defaultRowHeight="15" x14ac:dyDescent="0.25"/>
  <cols>
    <col min="2" max="2" width="37.5703125" customWidth="1"/>
    <col min="3" max="3" width="7.5703125" bestFit="1" customWidth="1"/>
    <col min="4" max="4" width="9.42578125" customWidth="1"/>
    <col min="5" max="5" width="14" bestFit="1" customWidth="1"/>
    <col min="6" max="6" width="15.42578125" bestFit="1" customWidth="1"/>
    <col min="9" max="9" width="0" hidden="1" customWidth="1"/>
    <col min="10" max="10" width="15.42578125" bestFit="1" customWidth="1"/>
    <col min="11" max="11" width="15.5703125" bestFit="1" customWidth="1"/>
    <col min="13" max="13" width="16" bestFit="1" customWidth="1"/>
    <col min="14" max="14" width="21.140625" customWidth="1"/>
  </cols>
  <sheetData>
    <row r="1" spans="1:14" s="13" customFormat="1" ht="30" x14ac:dyDescent="0.25">
      <c r="B1" s="5" t="s">
        <v>88</v>
      </c>
      <c r="N1" s="14">
        <f>SUBTOTAL(9,N3:N9966)</f>
        <v>531262.24225535535</v>
      </c>
    </row>
    <row r="2" spans="1:14" s="13" customFormat="1" ht="30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8</v>
      </c>
      <c r="F2" s="15" t="s">
        <v>9</v>
      </c>
      <c r="G2" s="15" t="s">
        <v>89</v>
      </c>
      <c r="H2" s="15" t="s">
        <v>90</v>
      </c>
      <c r="I2" s="15" t="s">
        <v>14</v>
      </c>
      <c r="J2" s="15" t="s">
        <v>91</v>
      </c>
      <c r="K2" s="15" t="s">
        <v>92</v>
      </c>
      <c r="L2" s="15" t="s">
        <v>93</v>
      </c>
      <c r="M2" s="15" t="s">
        <v>94</v>
      </c>
      <c r="N2" s="16" t="s">
        <v>95</v>
      </c>
    </row>
    <row r="3" spans="1:14" x14ac:dyDescent="0.25">
      <c r="A3" s="76">
        <v>982974011</v>
      </c>
      <c r="B3" s="77" t="s">
        <v>19</v>
      </c>
      <c r="C3" s="76">
        <v>2018</v>
      </c>
      <c r="D3" s="76">
        <v>66</v>
      </c>
      <c r="E3" s="76">
        <v>75</v>
      </c>
      <c r="F3" s="76">
        <v>75</v>
      </c>
      <c r="G3" s="76">
        <v>3</v>
      </c>
      <c r="H3" s="76">
        <v>60</v>
      </c>
      <c r="I3" s="76">
        <v>600100</v>
      </c>
      <c r="J3" s="88">
        <v>147.32938519715199</v>
      </c>
      <c r="K3" s="88">
        <v>4.8755363355116996</v>
      </c>
      <c r="L3" s="17">
        <f t="shared" ref="L3:L66" si="0">(G3*0.5*(E3/100+F3/100))*J3</f>
        <v>331.49111669359201</v>
      </c>
      <c r="M3" s="17">
        <f t="shared" ref="M3:M66" si="1">(H3*0.5*(E3/100+F3/100))*K3</f>
        <v>219.39913509802648</v>
      </c>
      <c r="N3" s="17">
        <f t="shared" ref="N3:N66" si="2">L3+M3</f>
        <v>550.89025179161854</v>
      </c>
    </row>
    <row r="4" spans="1:14" x14ac:dyDescent="0.25">
      <c r="A4" s="76">
        <v>982974011</v>
      </c>
      <c r="B4" s="77" t="s">
        <v>19</v>
      </c>
      <c r="C4" s="76">
        <v>2018</v>
      </c>
      <c r="D4" s="76">
        <v>66</v>
      </c>
      <c r="E4" s="76">
        <v>75</v>
      </c>
      <c r="F4" s="76">
        <v>100</v>
      </c>
      <c r="G4" s="76">
        <v>1</v>
      </c>
      <c r="H4" s="76">
        <v>11</v>
      </c>
      <c r="I4" s="76">
        <v>600100</v>
      </c>
      <c r="J4" s="88">
        <v>147.32938519715199</v>
      </c>
      <c r="K4" s="88">
        <v>4.8755363355116996</v>
      </c>
      <c r="L4" s="17">
        <f t="shared" si="0"/>
        <v>128.91321204750798</v>
      </c>
      <c r="M4" s="17">
        <f t="shared" si="1"/>
        <v>46.927037229300112</v>
      </c>
      <c r="N4" s="17">
        <f t="shared" si="2"/>
        <v>175.84024927680809</v>
      </c>
    </row>
    <row r="5" spans="1:14" x14ac:dyDescent="0.25">
      <c r="A5" s="76">
        <v>982974011</v>
      </c>
      <c r="B5" s="77" t="s">
        <v>19</v>
      </c>
      <c r="C5" s="76">
        <v>2018</v>
      </c>
      <c r="D5" s="76">
        <v>66</v>
      </c>
      <c r="E5" s="76">
        <v>100</v>
      </c>
      <c r="F5" s="76">
        <v>100</v>
      </c>
      <c r="G5" s="76">
        <v>33</v>
      </c>
      <c r="H5" s="76">
        <v>602.5</v>
      </c>
      <c r="I5" s="76">
        <v>600100</v>
      </c>
      <c r="J5" s="88">
        <v>147.32938519715199</v>
      </c>
      <c r="K5" s="88">
        <v>4.8755363355116996</v>
      </c>
      <c r="L5" s="17">
        <f t="shared" si="0"/>
        <v>4861.8697115060158</v>
      </c>
      <c r="M5" s="17">
        <f t="shared" si="1"/>
        <v>2937.510642145799</v>
      </c>
      <c r="N5" s="17">
        <f t="shared" si="2"/>
        <v>7799.3803536518153</v>
      </c>
    </row>
    <row r="6" spans="1:14" x14ac:dyDescent="0.25">
      <c r="A6" s="76">
        <v>982974011</v>
      </c>
      <c r="B6" s="77" t="s">
        <v>19</v>
      </c>
      <c r="C6" s="76">
        <v>2018</v>
      </c>
      <c r="D6" s="76">
        <v>132</v>
      </c>
      <c r="E6" s="76">
        <v>100</v>
      </c>
      <c r="F6" s="76">
        <v>100</v>
      </c>
      <c r="G6" s="76">
        <v>52</v>
      </c>
      <c r="H6" s="76">
        <v>1831</v>
      </c>
      <c r="I6" s="76">
        <v>600200</v>
      </c>
      <c r="J6" s="88">
        <v>226.622172039064</v>
      </c>
      <c r="K6" s="88">
        <v>4.2861857894608004</v>
      </c>
      <c r="L6" s="17">
        <f t="shared" si="0"/>
        <v>11784.352946031328</v>
      </c>
      <c r="M6" s="17">
        <f t="shared" si="1"/>
        <v>7848.0061805027253</v>
      </c>
      <c r="N6" s="17">
        <f t="shared" si="2"/>
        <v>19632.359126534051</v>
      </c>
    </row>
    <row r="7" spans="1:14" x14ac:dyDescent="0.25">
      <c r="A7" s="76">
        <v>982974011</v>
      </c>
      <c r="B7" s="77" t="s">
        <v>19</v>
      </c>
      <c r="C7" s="76">
        <v>2018</v>
      </c>
      <c r="D7" s="76">
        <v>66</v>
      </c>
      <c r="E7" s="76">
        <v>100</v>
      </c>
      <c r="F7" s="76">
        <v>100</v>
      </c>
      <c r="G7" s="76">
        <v>3</v>
      </c>
      <c r="H7" s="76">
        <v>75</v>
      </c>
      <c r="I7" s="76">
        <v>600600</v>
      </c>
      <c r="J7" s="88">
        <v>147.32938519715199</v>
      </c>
      <c r="K7" s="88">
        <v>4.8755363355116996</v>
      </c>
      <c r="L7" s="17">
        <f t="shared" si="0"/>
        <v>441.98815559145601</v>
      </c>
      <c r="M7" s="17">
        <f t="shared" si="1"/>
        <v>365.6652251633775</v>
      </c>
      <c r="N7" s="17">
        <f t="shared" si="2"/>
        <v>807.65338075483351</v>
      </c>
    </row>
    <row r="8" spans="1:14" x14ac:dyDescent="0.25">
      <c r="A8" s="76">
        <v>982974011</v>
      </c>
      <c r="B8" s="77" t="s">
        <v>19</v>
      </c>
      <c r="C8" s="76">
        <v>2018</v>
      </c>
      <c r="D8" s="76">
        <v>132</v>
      </c>
      <c r="E8" s="76">
        <v>100</v>
      </c>
      <c r="F8" s="76">
        <v>100</v>
      </c>
      <c r="G8" s="76">
        <v>4</v>
      </c>
      <c r="H8" s="76">
        <v>265</v>
      </c>
      <c r="I8" s="76">
        <v>600700</v>
      </c>
      <c r="J8" s="88">
        <v>226.622172039064</v>
      </c>
      <c r="K8" s="88">
        <v>4.2861857894608004</v>
      </c>
      <c r="L8" s="17">
        <f t="shared" si="0"/>
        <v>906.48868815625599</v>
      </c>
      <c r="M8" s="17">
        <f t="shared" si="1"/>
        <v>1135.8392342071122</v>
      </c>
      <c r="N8" s="17">
        <f t="shared" si="2"/>
        <v>2042.3279223633681</v>
      </c>
    </row>
    <row r="9" spans="1:14" x14ac:dyDescent="0.25">
      <c r="A9" s="76">
        <v>915729290</v>
      </c>
      <c r="B9" s="77" t="s">
        <v>26</v>
      </c>
      <c r="C9" s="76">
        <v>2018</v>
      </c>
      <c r="D9" s="76">
        <v>66</v>
      </c>
      <c r="E9" s="76">
        <v>100</v>
      </c>
      <c r="F9" s="76">
        <v>100</v>
      </c>
      <c r="G9" s="76">
        <v>5</v>
      </c>
      <c r="H9" s="76">
        <v>166</v>
      </c>
      <c r="I9" s="76">
        <v>600100</v>
      </c>
      <c r="J9" s="88">
        <v>147.32938519715199</v>
      </c>
      <c r="K9" s="88">
        <v>4.8755363355116996</v>
      </c>
      <c r="L9" s="17">
        <f t="shared" si="0"/>
        <v>736.64692598575994</v>
      </c>
      <c r="M9" s="17">
        <f t="shared" si="1"/>
        <v>809.33903169494215</v>
      </c>
      <c r="N9" s="17">
        <f t="shared" si="2"/>
        <v>1545.9859576807021</v>
      </c>
    </row>
    <row r="10" spans="1:14" x14ac:dyDescent="0.25">
      <c r="A10" s="76">
        <v>915729290</v>
      </c>
      <c r="B10" s="77" t="s">
        <v>26</v>
      </c>
      <c r="C10" s="76">
        <v>2018</v>
      </c>
      <c r="D10" s="76">
        <v>300</v>
      </c>
      <c r="E10" s="76">
        <v>100</v>
      </c>
      <c r="F10" s="76">
        <v>100</v>
      </c>
      <c r="G10" s="76">
        <v>2</v>
      </c>
      <c r="H10" s="76">
        <v>190</v>
      </c>
      <c r="I10" s="76">
        <v>600300</v>
      </c>
      <c r="J10" s="88">
        <v>551.82991776195399</v>
      </c>
      <c r="K10" s="88">
        <v>4.8219590131435002</v>
      </c>
      <c r="L10" s="17">
        <f t="shared" si="0"/>
        <v>1103.659835523908</v>
      </c>
      <c r="M10" s="17">
        <f t="shared" si="1"/>
        <v>916.17221249726504</v>
      </c>
      <c r="N10" s="17">
        <f t="shared" si="2"/>
        <v>2019.832048021173</v>
      </c>
    </row>
    <row r="11" spans="1:14" x14ac:dyDescent="0.25">
      <c r="A11" s="76">
        <v>915729290</v>
      </c>
      <c r="B11" s="77" t="s">
        <v>26</v>
      </c>
      <c r="C11" s="76">
        <v>2018</v>
      </c>
      <c r="D11" s="76">
        <v>300</v>
      </c>
      <c r="E11" s="76">
        <v>100</v>
      </c>
      <c r="F11" s="76">
        <v>100</v>
      </c>
      <c r="G11" s="76">
        <v>1</v>
      </c>
      <c r="H11" s="76">
        <v>120</v>
      </c>
      <c r="I11" s="76">
        <v>600800</v>
      </c>
      <c r="J11" s="88">
        <v>551.82991776195399</v>
      </c>
      <c r="K11" s="88">
        <v>4.8219590131435002</v>
      </c>
      <c r="L11" s="17">
        <f t="shared" si="0"/>
        <v>551.82991776195399</v>
      </c>
      <c r="M11" s="17">
        <f t="shared" si="1"/>
        <v>578.63508157722003</v>
      </c>
      <c r="N11" s="17">
        <f t="shared" si="2"/>
        <v>1130.464999339174</v>
      </c>
    </row>
    <row r="12" spans="1:14" x14ac:dyDescent="0.25">
      <c r="A12" s="76">
        <v>971029390</v>
      </c>
      <c r="B12" s="77" t="s">
        <v>27</v>
      </c>
      <c r="C12" s="76">
        <v>2018</v>
      </c>
      <c r="D12" s="76">
        <v>66</v>
      </c>
      <c r="E12" s="76">
        <v>100</v>
      </c>
      <c r="F12" s="76">
        <v>100</v>
      </c>
      <c r="G12" s="76">
        <v>3</v>
      </c>
      <c r="H12" s="76">
        <v>22</v>
      </c>
      <c r="I12" s="76">
        <v>600100</v>
      </c>
      <c r="J12" s="88">
        <v>147.32938519715199</v>
      </c>
      <c r="K12" s="88">
        <v>4.8755363355116996</v>
      </c>
      <c r="L12" s="17">
        <f t="shared" si="0"/>
        <v>441.98815559145601</v>
      </c>
      <c r="M12" s="17">
        <f t="shared" si="1"/>
        <v>107.26179938125739</v>
      </c>
      <c r="N12" s="17">
        <f t="shared" si="2"/>
        <v>549.24995497271334</v>
      </c>
    </row>
    <row r="13" spans="1:14" x14ac:dyDescent="0.25">
      <c r="A13" s="76">
        <v>971029390</v>
      </c>
      <c r="B13" s="77" t="s">
        <v>27</v>
      </c>
      <c r="C13" s="76">
        <v>2018</v>
      </c>
      <c r="D13" s="76">
        <v>132</v>
      </c>
      <c r="E13" s="76">
        <v>100</v>
      </c>
      <c r="F13" s="76">
        <v>100</v>
      </c>
      <c r="G13" s="76">
        <v>3</v>
      </c>
      <c r="H13" s="76">
        <v>110</v>
      </c>
      <c r="I13" s="76">
        <v>600200</v>
      </c>
      <c r="J13" s="88">
        <v>226.622172039064</v>
      </c>
      <c r="K13" s="88">
        <v>4.2861857894608004</v>
      </c>
      <c r="L13" s="17">
        <f t="shared" si="0"/>
        <v>679.86651611719196</v>
      </c>
      <c r="M13" s="17">
        <f t="shared" si="1"/>
        <v>471.48043684068807</v>
      </c>
      <c r="N13" s="17">
        <f t="shared" si="2"/>
        <v>1151.3469529578801</v>
      </c>
    </row>
    <row r="14" spans="1:14" x14ac:dyDescent="0.25">
      <c r="A14" s="76">
        <v>971048611</v>
      </c>
      <c r="B14" s="77" t="s">
        <v>28</v>
      </c>
      <c r="C14" s="76">
        <v>2018</v>
      </c>
      <c r="D14" s="76">
        <v>66</v>
      </c>
      <c r="E14" s="76">
        <v>100</v>
      </c>
      <c r="F14" s="76">
        <v>100</v>
      </c>
      <c r="G14" s="76">
        <v>5</v>
      </c>
      <c r="H14" s="76">
        <v>38</v>
      </c>
      <c r="I14" s="76">
        <v>600100</v>
      </c>
      <c r="J14" s="88">
        <v>147.32938519715199</v>
      </c>
      <c r="K14" s="88">
        <v>4.8755363355116996</v>
      </c>
      <c r="L14" s="17">
        <f t="shared" si="0"/>
        <v>736.64692598575994</v>
      </c>
      <c r="M14" s="17">
        <f t="shared" si="1"/>
        <v>185.2703807494446</v>
      </c>
      <c r="N14" s="17">
        <f t="shared" si="2"/>
        <v>921.91730673520453</v>
      </c>
    </row>
    <row r="15" spans="1:14" x14ac:dyDescent="0.25">
      <c r="A15" s="76">
        <v>971048611</v>
      </c>
      <c r="B15" s="77" t="s">
        <v>28</v>
      </c>
      <c r="C15" s="76">
        <v>2018</v>
      </c>
      <c r="D15" s="76">
        <v>132</v>
      </c>
      <c r="E15" s="76">
        <v>100</v>
      </c>
      <c r="F15" s="76">
        <v>100</v>
      </c>
      <c r="G15" s="76">
        <v>1</v>
      </c>
      <c r="H15" s="76">
        <v>35</v>
      </c>
      <c r="I15" s="76">
        <v>600700</v>
      </c>
      <c r="J15" s="88">
        <v>226.622172039064</v>
      </c>
      <c r="K15" s="88">
        <v>4.2861857894608004</v>
      </c>
      <c r="L15" s="17">
        <f t="shared" si="0"/>
        <v>226.622172039064</v>
      </c>
      <c r="M15" s="17">
        <f t="shared" si="1"/>
        <v>150.01650263112802</v>
      </c>
      <c r="N15" s="17">
        <f t="shared" si="2"/>
        <v>376.63867467019202</v>
      </c>
    </row>
    <row r="16" spans="1:14" x14ac:dyDescent="0.25">
      <c r="A16" s="76">
        <v>911305631</v>
      </c>
      <c r="B16" s="77" t="s">
        <v>29</v>
      </c>
      <c r="C16" s="76">
        <v>2018</v>
      </c>
      <c r="D16" s="76">
        <v>66</v>
      </c>
      <c r="E16" s="76">
        <v>100</v>
      </c>
      <c r="F16" s="76">
        <v>100</v>
      </c>
      <c r="G16" s="76">
        <v>12</v>
      </c>
      <c r="H16" s="76">
        <v>166</v>
      </c>
      <c r="I16" s="76">
        <v>600100</v>
      </c>
      <c r="J16" s="88">
        <v>147.32938519715199</v>
      </c>
      <c r="K16" s="88">
        <v>4.8755363355116996</v>
      </c>
      <c r="L16" s="17">
        <f t="shared" si="0"/>
        <v>1767.952622365824</v>
      </c>
      <c r="M16" s="17">
        <f t="shared" si="1"/>
        <v>809.33903169494215</v>
      </c>
      <c r="N16" s="17">
        <f t="shared" si="2"/>
        <v>2577.2916540607662</v>
      </c>
    </row>
    <row r="17" spans="1:14" x14ac:dyDescent="0.25">
      <c r="A17" s="76">
        <v>911305631</v>
      </c>
      <c r="B17" s="77" t="s">
        <v>29</v>
      </c>
      <c r="C17" s="76">
        <v>2018</v>
      </c>
      <c r="D17" s="76">
        <v>132</v>
      </c>
      <c r="E17" s="76">
        <v>100</v>
      </c>
      <c r="F17" s="76">
        <v>100</v>
      </c>
      <c r="G17" s="76">
        <v>2</v>
      </c>
      <c r="H17" s="76">
        <v>55</v>
      </c>
      <c r="I17" s="76">
        <v>600200</v>
      </c>
      <c r="J17" s="88">
        <v>226.622172039064</v>
      </c>
      <c r="K17" s="88">
        <v>4.2861857894608004</v>
      </c>
      <c r="L17" s="17">
        <f t="shared" si="0"/>
        <v>453.24434407812799</v>
      </c>
      <c r="M17" s="17">
        <f t="shared" si="1"/>
        <v>235.74021842034404</v>
      </c>
      <c r="N17" s="17">
        <f t="shared" si="2"/>
        <v>688.98456249847209</v>
      </c>
    </row>
    <row r="18" spans="1:14" x14ac:dyDescent="0.25">
      <c r="A18" s="76">
        <v>976944801</v>
      </c>
      <c r="B18" s="77" t="s">
        <v>30</v>
      </c>
      <c r="C18" s="76">
        <v>2018</v>
      </c>
      <c r="D18" s="76">
        <v>300</v>
      </c>
      <c r="E18" s="76">
        <v>0</v>
      </c>
      <c r="F18" s="76">
        <v>0</v>
      </c>
      <c r="G18" s="76">
        <v>2</v>
      </c>
      <c r="H18" s="76">
        <v>460</v>
      </c>
      <c r="I18" s="76">
        <v>600300</v>
      </c>
      <c r="J18" s="88">
        <v>551.82991776195399</v>
      </c>
      <c r="K18" s="88">
        <v>4.8219590131435002</v>
      </c>
      <c r="L18" s="17">
        <f t="shared" si="0"/>
        <v>0</v>
      </c>
      <c r="M18" s="17">
        <f t="shared" si="1"/>
        <v>0</v>
      </c>
      <c r="N18" s="17">
        <f t="shared" si="2"/>
        <v>0</v>
      </c>
    </row>
    <row r="19" spans="1:14" x14ac:dyDescent="0.25">
      <c r="A19" s="76">
        <v>976944801</v>
      </c>
      <c r="B19" s="77" t="s">
        <v>30</v>
      </c>
      <c r="C19" s="76">
        <v>2018</v>
      </c>
      <c r="D19" s="76">
        <v>66</v>
      </c>
      <c r="E19" s="76">
        <v>100</v>
      </c>
      <c r="F19" s="76">
        <v>100</v>
      </c>
      <c r="G19" s="76">
        <v>15</v>
      </c>
      <c r="H19" s="76">
        <v>214</v>
      </c>
      <c r="I19" s="76">
        <v>600100</v>
      </c>
      <c r="J19" s="88">
        <v>147.32938519715199</v>
      </c>
      <c r="K19" s="88">
        <v>4.8755363355116996</v>
      </c>
      <c r="L19" s="17">
        <f t="shared" si="0"/>
        <v>2209.9407779572798</v>
      </c>
      <c r="M19" s="17">
        <f t="shared" si="1"/>
        <v>1043.3647757995038</v>
      </c>
      <c r="N19" s="17">
        <f t="shared" si="2"/>
        <v>3253.3055537567834</v>
      </c>
    </row>
    <row r="20" spans="1:14" x14ac:dyDescent="0.25">
      <c r="A20" s="76">
        <v>976944801</v>
      </c>
      <c r="B20" s="77" t="s">
        <v>30</v>
      </c>
      <c r="C20" s="76">
        <v>2018</v>
      </c>
      <c r="D20" s="76">
        <v>132</v>
      </c>
      <c r="E20" s="76">
        <v>100</v>
      </c>
      <c r="F20" s="76">
        <v>100</v>
      </c>
      <c r="G20" s="76">
        <v>62</v>
      </c>
      <c r="H20" s="76">
        <v>1917.5</v>
      </c>
      <c r="I20" s="76">
        <v>600200</v>
      </c>
      <c r="J20" s="88">
        <v>226.622172039064</v>
      </c>
      <c r="K20" s="88">
        <v>4.2861857894608004</v>
      </c>
      <c r="L20" s="17">
        <f t="shared" si="0"/>
        <v>14050.574666421968</v>
      </c>
      <c r="M20" s="17">
        <f t="shared" si="1"/>
        <v>8218.7612512910855</v>
      </c>
      <c r="N20" s="17">
        <f t="shared" si="2"/>
        <v>22269.335917713055</v>
      </c>
    </row>
    <row r="21" spans="1:14" x14ac:dyDescent="0.25">
      <c r="A21" s="76">
        <v>976944801</v>
      </c>
      <c r="B21" s="77" t="s">
        <v>30</v>
      </c>
      <c r="C21" s="76">
        <v>2018</v>
      </c>
      <c r="D21" s="76">
        <v>300</v>
      </c>
      <c r="E21" s="76">
        <v>100</v>
      </c>
      <c r="F21" s="76">
        <v>100</v>
      </c>
      <c r="G21" s="76">
        <v>2</v>
      </c>
      <c r="H21" s="76">
        <v>500</v>
      </c>
      <c r="I21" s="76">
        <v>600300</v>
      </c>
      <c r="J21" s="88">
        <v>551.82991776195399</v>
      </c>
      <c r="K21" s="88">
        <v>4.8219590131435002</v>
      </c>
      <c r="L21" s="17">
        <f t="shared" si="0"/>
        <v>1103.659835523908</v>
      </c>
      <c r="M21" s="17">
        <f t="shared" si="1"/>
        <v>2410.9795065717499</v>
      </c>
      <c r="N21" s="17">
        <f t="shared" si="2"/>
        <v>3514.6393420956579</v>
      </c>
    </row>
    <row r="22" spans="1:14" x14ac:dyDescent="0.25">
      <c r="A22" s="76">
        <v>976944801</v>
      </c>
      <c r="B22" s="77" t="s">
        <v>30</v>
      </c>
      <c r="C22" s="76">
        <v>2018</v>
      </c>
      <c r="D22" s="76">
        <v>132</v>
      </c>
      <c r="E22" s="76">
        <v>100</v>
      </c>
      <c r="F22" s="76">
        <v>100</v>
      </c>
      <c r="G22" s="76">
        <v>8</v>
      </c>
      <c r="H22" s="76">
        <v>465</v>
      </c>
      <c r="I22" s="76">
        <v>600700</v>
      </c>
      <c r="J22" s="88">
        <v>226.622172039064</v>
      </c>
      <c r="K22" s="88">
        <v>4.2861857894608004</v>
      </c>
      <c r="L22" s="17">
        <f t="shared" si="0"/>
        <v>1812.977376312512</v>
      </c>
      <c r="M22" s="17">
        <f t="shared" si="1"/>
        <v>1993.0763920992722</v>
      </c>
      <c r="N22" s="17">
        <f t="shared" si="2"/>
        <v>3806.0537684117844</v>
      </c>
    </row>
    <row r="23" spans="1:14" x14ac:dyDescent="0.25">
      <c r="A23" s="76">
        <v>918312730</v>
      </c>
      <c r="B23" s="77" t="s">
        <v>283</v>
      </c>
      <c r="C23" s="76">
        <v>2018</v>
      </c>
      <c r="D23" s="76">
        <v>66</v>
      </c>
      <c r="E23" s="76">
        <v>100</v>
      </c>
      <c r="F23" s="76">
        <v>100</v>
      </c>
      <c r="G23" s="76">
        <v>10</v>
      </c>
      <c r="H23" s="76">
        <v>195</v>
      </c>
      <c r="I23" s="76">
        <v>600100</v>
      </c>
      <c r="J23" s="88">
        <v>147.32938519715199</v>
      </c>
      <c r="K23" s="88">
        <v>4.8755363355116996</v>
      </c>
      <c r="L23" s="17">
        <f t="shared" si="0"/>
        <v>1473.2938519715199</v>
      </c>
      <c r="M23" s="17">
        <f t="shared" si="1"/>
        <v>950.72958542478148</v>
      </c>
      <c r="N23" s="17">
        <f t="shared" si="2"/>
        <v>2424.0234373963012</v>
      </c>
    </row>
    <row r="24" spans="1:14" x14ac:dyDescent="0.25">
      <c r="A24" s="76">
        <v>971028440</v>
      </c>
      <c r="B24" s="77" t="s">
        <v>96</v>
      </c>
      <c r="C24" s="76">
        <v>2018</v>
      </c>
      <c r="D24" s="76">
        <v>66</v>
      </c>
      <c r="E24" s="76">
        <v>100</v>
      </c>
      <c r="F24" s="76">
        <v>100</v>
      </c>
      <c r="G24" s="76">
        <v>1</v>
      </c>
      <c r="H24" s="76">
        <v>10</v>
      </c>
      <c r="I24" s="76">
        <v>600600</v>
      </c>
      <c r="J24" s="88">
        <v>147.32938519715199</v>
      </c>
      <c r="K24" s="88">
        <v>4.8755363355116996</v>
      </c>
      <c r="L24" s="17">
        <f t="shared" si="0"/>
        <v>147.32938519715199</v>
      </c>
      <c r="M24" s="17">
        <f t="shared" si="1"/>
        <v>48.755363355116998</v>
      </c>
      <c r="N24" s="17">
        <f t="shared" si="2"/>
        <v>196.08474855226899</v>
      </c>
    </row>
    <row r="25" spans="1:14" x14ac:dyDescent="0.25">
      <c r="A25" s="76">
        <v>971028440</v>
      </c>
      <c r="B25" s="77" t="s">
        <v>96</v>
      </c>
      <c r="C25" s="76">
        <v>2018</v>
      </c>
      <c r="D25" s="76">
        <v>132</v>
      </c>
      <c r="E25" s="76">
        <v>100</v>
      </c>
      <c r="F25" s="76">
        <v>100</v>
      </c>
      <c r="G25" s="76">
        <v>1</v>
      </c>
      <c r="H25" s="76">
        <v>20</v>
      </c>
      <c r="I25" s="76">
        <v>600700</v>
      </c>
      <c r="J25" s="88">
        <v>226.622172039064</v>
      </c>
      <c r="K25" s="88">
        <v>4.2861857894608004</v>
      </c>
      <c r="L25" s="17">
        <f t="shared" si="0"/>
        <v>226.622172039064</v>
      </c>
      <c r="M25" s="17">
        <f t="shared" si="1"/>
        <v>85.723715789216016</v>
      </c>
      <c r="N25" s="17">
        <f t="shared" si="2"/>
        <v>312.34588782828001</v>
      </c>
    </row>
    <row r="26" spans="1:14" x14ac:dyDescent="0.25">
      <c r="A26" s="76">
        <v>976894677</v>
      </c>
      <c r="B26" s="77" t="s">
        <v>83</v>
      </c>
      <c r="C26" s="76">
        <v>2018</v>
      </c>
      <c r="D26" s="76">
        <v>300</v>
      </c>
      <c r="E26" s="76">
        <v>45</v>
      </c>
      <c r="F26" s="76">
        <v>45</v>
      </c>
      <c r="G26" s="76">
        <v>2</v>
      </c>
      <c r="H26" s="76">
        <v>100</v>
      </c>
      <c r="I26" s="76">
        <v>600800</v>
      </c>
      <c r="J26" s="88">
        <v>551.82991776195399</v>
      </c>
      <c r="K26" s="88">
        <v>4.8219590131435002</v>
      </c>
      <c r="L26" s="17">
        <f t="shared" si="0"/>
        <v>496.64692598575863</v>
      </c>
      <c r="M26" s="17">
        <f t="shared" si="1"/>
        <v>216.98815559145751</v>
      </c>
      <c r="N26" s="17">
        <f t="shared" si="2"/>
        <v>713.63508157721617</v>
      </c>
    </row>
    <row r="27" spans="1:14" x14ac:dyDescent="0.25">
      <c r="A27" s="76">
        <v>976894677</v>
      </c>
      <c r="B27" s="77" t="s">
        <v>83</v>
      </c>
      <c r="C27" s="76">
        <v>2018</v>
      </c>
      <c r="D27" s="76">
        <v>300</v>
      </c>
      <c r="E27" s="76">
        <v>47.29</v>
      </c>
      <c r="F27" s="76">
        <v>47.29</v>
      </c>
      <c r="G27" s="76">
        <v>2</v>
      </c>
      <c r="H27" s="76">
        <v>100</v>
      </c>
      <c r="I27" s="76">
        <v>600800</v>
      </c>
      <c r="J27" s="88">
        <v>551.82991776195399</v>
      </c>
      <c r="K27" s="88">
        <v>4.8219590131435002</v>
      </c>
      <c r="L27" s="17">
        <f t="shared" si="0"/>
        <v>521.92073621925613</v>
      </c>
      <c r="M27" s="17">
        <f t="shared" si="1"/>
        <v>228.03044173155612</v>
      </c>
      <c r="N27" s="17">
        <f t="shared" si="2"/>
        <v>749.95117795081228</v>
      </c>
    </row>
    <row r="28" spans="1:14" x14ac:dyDescent="0.25">
      <c r="A28" s="76">
        <v>981963849</v>
      </c>
      <c r="B28" s="77" t="s">
        <v>31</v>
      </c>
      <c r="C28" s="76">
        <v>2018</v>
      </c>
      <c r="D28" s="76">
        <v>132</v>
      </c>
      <c r="E28" s="76">
        <v>50</v>
      </c>
      <c r="F28" s="76">
        <v>50</v>
      </c>
      <c r="G28" s="76">
        <v>1</v>
      </c>
      <c r="H28" s="76">
        <v>10</v>
      </c>
      <c r="I28" s="76">
        <v>600200</v>
      </c>
      <c r="J28" s="88">
        <v>226.622172039064</v>
      </c>
      <c r="K28" s="88">
        <v>4.2861857894608004</v>
      </c>
      <c r="L28" s="17">
        <f t="shared" si="0"/>
        <v>113.311086019532</v>
      </c>
      <c r="M28" s="17">
        <f t="shared" si="1"/>
        <v>21.430928947304004</v>
      </c>
      <c r="N28" s="17">
        <f t="shared" si="2"/>
        <v>134.742014966836</v>
      </c>
    </row>
    <row r="29" spans="1:14" x14ac:dyDescent="0.25">
      <c r="A29" s="76">
        <v>981963849</v>
      </c>
      <c r="B29" s="77" t="s">
        <v>31</v>
      </c>
      <c r="C29" s="76">
        <v>2018</v>
      </c>
      <c r="D29" s="76">
        <v>66</v>
      </c>
      <c r="E29" s="76">
        <v>100</v>
      </c>
      <c r="F29" s="76">
        <v>100</v>
      </c>
      <c r="G29" s="76">
        <v>69</v>
      </c>
      <c r="H29" s="76">
        <v>1258</v>
      </c>
      <c r="I29" s="76">
        <v>600100</v>
      </c>
      <c r="J29" s="88">
        <v>147.32938519715199</v>
      </c>
      <c r="K29" s="88">
        <v>4.8755363355116996</v>
      </c>
      <c r="L29" s="17">
        <f t="shared" si="0"/>
        <v>10165.727578603488</v>
      </c>
      <c r="M29" s="17">
        <f t="shared" si="1"/>
        <v>6133.4247100737184</v>
      </c>
      <c r="N29" s="17">
        <f t="shared" si="2"/>
        <v>16299.152288677207</v>
      </c>
    </row>
    <row r="30" spans="1:14" x14ac:dyDescent="0.25">
      <c r="A30" s="76">
        <v>981963849</v>
      </c>
      <c r="B30" s="77" t="s">
        <v>31</v>
      </c>
      <c r="C30" s="76">
        <v>2018</v>
      </c>
      <c r="D30" s="76">
        <v>132</v>
      </c>
      <c r="E30" s="76">
        <v>100</v>
      </c>
      <c r="F30" s="76">
        <v>100</v>
      </c>
      <c r="G30" s="76">
        <v>34</v>
      </c>
      <c r="H30" s="76">
        <v>1091</v>
      </c>
      <c r="I30" s="76">
        <v>600200</v>
      </c>
      <c r="J30" s="88">
        <v>226.622172039064</v>
      </c>
      <c r="K30" s="88">
        <v>4.2861857894608004</v>
      </c>
      <c r="L30" s="17">
        <f t="shared" si="0"/>
        <v>7705.153849328176</v>
      </c>
      <c r="M30" s="17">
        <f t="shared" si="1"/>
        <v>4676.2286963017332</v>
      </c>
      <c r="N30" s="17">
        <f t="shared" si="2"/>
        <v>12381.382545629909</v>
      </c>
    </row>
    <row r="31" spans="1:14" x14ac:dyDescent="0.25">
      <c r="A31" s="76">
        <v>981963849</v>
      </c>
      <c r="B31" s="77" t="s">
        <v>31</v>
      </c>
      <c r="C31" s="76">
        <v>2018</v>
      </c>
      <c r="D31" s="76">
        <v>300</v>
      </c>
      <c r="E31" s="76">
        <v>100</v>
      </c>
      <c r="F31" s="76">
        <v>100</v>
      </c>
      <c r="G31" s="76">
        <v>1</v>
      </c>
      <c r="H31" s="76">
        <v>145</v>
      </c>
      <c r="I31" s="76">
        <v>600300</v>
      </c>
      <c r="J31" s="88">
        <v>551.82991776195399</v>
      </c>
      <c r="K31" s="88">
        <v>4.8219590131435002</v>
      </c>
      <c r="L31" s="17">
        <f t="shared" si="0"/>
        <v>551.82991776195399</v>
      </c>
      <c r="M31" s="17">
        <f t="shared" si="1"/>
        <v>699.18405690580755</v>
      </c>
      <c r="N31" s="17">
        <f t="shared" si="2"/>
        <v>1251.0139746677614</v>
      </c>
    </row>
    <row r="32" spans="1:14" x14ac:dyDescent="0.25">
      <c r="A32" s="76">
        <v>981963849</v>
      </c>
      <c r="B32" s="77" t="s">
        <v>31</v>
      </c>
      <c r="C32" s="76">
        <v>2018</v>
      </c>
      <c r="D32" s="76">
        <v>66</v>
      </c>
      <c r="E32" s="76">
        <v>100</v>
      </c>
      <c r="F32" s="76">
        <v>100</v>
      </c>
      <c r="G32" s="76">
        <v>2</v>
      </c>
      <c r="H32" s="76">
        <v>32</v>
      </c>
      <c r="I32" s="76">
        <v>600600</v>
      </c>
      <c r="J32" s="88">
        <v>147.32938519715199</v>
      </c>
      <c r="K32" s="88">
        <v>4.8755363355116996</v>
      </c>
      <c r="L32" s="17">
        <f t="shared" si="0"/>
        <v>294.65877039430399</v>
      </c>
      <c r="M32" s="17">
        <f t="shared" si="1"/>
        <v>156.01716273637439</v>
      </c>
      <c r="N32" s="17">
        <f t="shared" si="2"/>
        <v>450.67593313067835</v>
      </c>
    </row>
    <row r="33" spans="1:14" x14ac:dyDescent="0.25">
      <c r="A33" s="76">
        <v>981963849</v>
      </c>
      <c r="B33" s="77" t="s">
        <v>31</v>
      </c>
      <c r="C33" s="76">
        <v>2018</v>
      </c>
      <c r="D33" s="76">
        <v>132</v>
      </c>
      <c r="E33" s="76">
        <v>100</v>
      </c>
      <c r="F33" s="76">
        <v>100</v>
      </c>
      <c r="G33" s="76">
        <v>7</v>
      </c>
      <c r="H33" s="76">
        <v>460</v>
      </c>
      <c r="I33" s="76">
        <v>600700</v>
      </c>
      <c r="J33" s="88">
        <v>226.622172039064</v>
      </c>
      <c r="K33" s="88">
        <v>4.2861857894608004</v>
      </c>
      <c r="L33" s="17">
        <f t="shared" si="0"/>
        <v>1586.355204273448</v>
      </c>
      <c r="M33" s="17">
        <f t="shared" si="1"/>
        <v>1971.6454631519682</v>
      </c>
      <c r="N33" s="17">
        <f t="shared" si="2"/>
        <v>3558.0006674254164</v>
      </c>
    </row>
    <row r="34" spans="1:14" x14ac:dyDescent="0.25">
      <c r="A34" s="76">
        <v>980489698</v>
      </c>
      <c r="B34" s="77" t="s">
        <v>293</v>
      </c>
      <c r="C34" s="76">
        <v>2018</v>
      </c>
      <c r="D34" s="76">
        <v>66</v>
      </c>
      <c r="E34" s="76">
        <v>100</v>
      </c>
      <c r="F34" s="76">
        <v>100</v>
      </c>
      <c r="G34" s="76">
        <v>380</v>
      </c>
      <c r="H34" s="76">
        <v>6671.97</v>
      </c>
      <c r="I34" s="76">
        <v>600100</v>
      </c>
      <c r="J34" s="88">
        <v>147.32938519715199</v>
      </c>
      <c r="K34" s="88">
        <v>4.8755363355116996</v>
      </c>
      <c r="L34" s="17">
        <f t="shared" si="0"/>
        <v>55985.166374917761</v>
      </c>
      <c r="M34" s="17">
        <f t="shared" si="1"/>
        <v>32529.432164443995</v>
      </c>
      <c r="N34" s="17">
        <f t="shared" si="2"/>
        <v>88514.598539361759</v>
      </c>
    </row>
    <row r="35" spans="1:14" x14ac:dyDescent="0.25">
      <c r="A35" s="76">
        <v>980489698</v>
      </c>
      <c r="B35" s="77" t="s">
        <v>293</v>
      </c>
      <c r="C35" s="76">
        <v>2018</v>
      </c>
      <c r="D35" s="76">
        <v>132</v>
      </c>
      <c r="E35" s="76">
        <v>100</v>
      </c>
      <c r="F35" s="76">
        <v>100</v>
      </c>
      <c r="G35" s="76">
        <v>66</v>
      </c>
      <c r="H35" s="76">
        <v>2865</v>
      </c>
      <c r="I35" s="76">
        <v>600200</v>
      </c>
      <c r="J35" s="88">
        <v>226.622172039064</v>
      </c>
      <c r="K35" s="88">
        <v>4.2861857894608004</v>
      </c>
      <c r="L35" s="17">
        <f t="shared" si="0"/>
        <v>14957.063354578224</v>
      </c>
      <c r="M35" s="17">
        <f t="shared" si="1"/>
        <v>12279.922286805193</v>
      </c>
      <c r="N35" s="17">
        <f t="shared" si="2"/>
        <v>27236.985641383417</v>
      </c>
    </row>
    <row r="36" spans="1:14" x14ac:dyDescent="0.25">
      <c r="A36" s="76">
        <v>980489698</v>
      </c>
      <c r="B36" s="77" t="s">
        <v>293</v>
      </c>
      <c r="C36" s="76">
        <v>2018</v>
      </c>
      <c r="D36" s="76">
        <v>66</v>
      </c>
      <c r="E36" s="76">
        <v>100</v>
      </c>
      <c r="F36" s="76">
        <v>100</v>
      </c>
      <c r="G36" s="76">
        <v>5</v>
      </c>
      <c r="H36" s="76">
        <v>230</v>
      </c>
      <c r="I36" s="76">
        <v>600600</v>
      </c>
      <c r="J36" s="88">
        <v>147.32938519715199</v>
      </c>
      <c r="K36" s="88">
        <v>4.8755363355116996</v>
      </c>
      <c r="L36" s="17">
        <f t="shared" si="0"/>
        <v>736.64692598575994</v>
      </c>
      <c r="M36" s="17">
        <f t="shared" si="1"/>
        <v>1121.373357167691</v>
      </c>
      <c r="N36" s="17">
        <f t="shared" si="2"/>
        <v>1858.0202831534509</v>
      </c>
    </row>
    <row r="37" spans="1:14" x14ac:dyDescent="0.25">
      <c r="A37" s="76">
        <v>980489698</v>
      </c>
      <c r="B37" s="77" t="s">
        <v>293</v>
      </c>
      <c r="C37" s="76">
        <v>2018</v>
      </c>
      <c r="D37" s="76">
        <v>132</v>
      </c>
      <c r="E37" s="76">
        <v>100</v>
      </c>
      <c r="F37" s="76">
        <v>100</v>
      </c>
      <c r="G37" s="76">
        <v>4</v>
      </c>
      <c r="H37" s="76">
        <v>400</v>
      </c>
      <c r="I37" s="76">
        <v>600700</v>
      </c>
      <c r="J37" s="88">
        <v>226.622172039064</v>
      </c>
      <c r="K37" s="88">
        <v>4.2861857894608004</v>
      </c>
      <c r="L37" s="17">
        <f t="shared" si="0"/>
        <v>906.48868815625599</v>
      </c>
      <c r="M37" s="17">
        <f t="shared" si="1"/>
        <v>1714.4743157843202</v>
      </c>
      <c r="N37" s="17">
        <f t="shared" si="2"/>
        <v>2620.9630039405761</v>
      </c>
    </row>
    <row r="38" spans="1:14" x14ac:dyDescent="0.25">
      <c r="A38" s="76">
        <v>971028513</v>
      </c>
      <c r="B38" s="77" t="s">
        <v>84</v>
      </c>
      <c r="C38" s="76">
        <v>2018</v>
      </c>
      <c r="D38" s="76">
        <v>66</v>
      </c>
      <c r="E38" s="76">
        <v>100</v>
      </c>
      <c r="F38" s="76">
        <v>100</v>
      </c>
      <c r="G38" s="76">
        <v>1</v>
      </c>
      <c r="H38" s="76">
        <v>10</v>
      </c>
      <c r="I38" s="76">
        <v>600100</v>
      </c>
      <c r="J38" s="88">
        <v>147.32938519715199</v>
      </c>
      <c r="K38" s="88">
        <v>4.8755363355116996</v>
      </c>
      <c r="L38" s="17">
        <f t="shared" si="0"/>
        <v>147.32938519715199</v>
      </c>
      <c r="M38" s="17">
        <f t="shared" si="1"/>
        <v>48.755363355116998</v>
      </c>
      <c r="N38" s="17">
        <f t="shared" si="2"/>
        <v>196.08474855226899</v>
      </c>
    </row>
    <row r="39" spans="1:14" x14ac:dyDescent="0.25">
      <c r="A39" s="76">
        <v>981915550</v>
      </c>
      <c r="B39" s="77" t="s">
        <v>294</v>
      </c>
      <c r="C39" s="76">
        <v>2018</v>
      </c>
      <c r="D39" s="76">
        <v>66</v>
      </c>
      <c r="E39" s="76">
        <v>100</v>
      </c>
      <c r="F39" s="76">
        <v>100</v>
      </c>
      <c r="G39" s="76">
        <v>43</v>
      </c>
      <c r="H39" s="76">
        <v>711</v>
      </c>
      <c r="I39" s="76">
        <v>600100</v>
      </c>
      <c r="J39" s="88">
        <v>147.32938519715199</v>
      </c>
      <c r="K39" s="88">
        <v>4.8755363355116996</v>
      </c>
      <c r="L39" s="17">
        <f t="shared" si="0"/>
        <v>6335.1635634775357</v>
      </c>
      <c r="M39" s="17">
        <f t="shared" si="1"/>
        <v>3466.5063345488184</v>
      </c>
      <c r="N39" s="17">
        <f t="shared" si="2"/>
        <v>9801.6698980263536</v>
      </c>
    </row>
    <row r="40" spans="1:14" x14ac:dyDescent="0.25">
      <c r="A40" s="76">
        <v>981915550</v>
      </c>
      <c r="B40" s="77" t="s">
        <v>294</v>
      </c>
      <c r="C40" s="76">
        <v>2018</v>
      </c>
      <c r="D40" s="76">
        <v>132</v>
      </c>
      <c r="E40" s="76">
        <v>100</v>
      </c>
      <c r="F40" s="76">
        <v>100</v>
      </c>
      <c r="G40" s="76">
        <v>37</v>
      </c>
      <c r="H40" s="76">
        <v>1375</v>
      </c>
      <c r="I40" s="76">
        <v>600200</v>
      </c>
      <c r="J40" s="88">
        <v>226.622172039064</v>
      </c>
      <c r="K40" s="88">
        <v>4.2861857894608004</v>
      </c>
      <c r="L40" s="17">
        <f t="shared" si="0"/>
        <v>8385.0203654453671</v>
      </c>
      <c r="M40" s="17">
        <f t="shared" si="1"/>
        <v>5893.5054605086007</v>
      </c>
      <c r="N40" s="17">
        <f t="shared" si="2"/>
        <v>14278.525825953968</v>
      </c>
    </row>
    <row r="41" spans="1:14" x14ac:dyDescent="0.25">
      <c r="A41" s="76">
        <v>981915550</v>
      </c>
      <c r="B41" s="77" t="s">
        <v>294</v>
      </c>
      <c r="C41" s="76">
        <v>2018</v>
      </c>
      <c r="D41" s="76">
        <v>66</v>
      </c>
      <c r="E41" s="76">
        <v>100</v>
      </c>
      <c r="F41" s="76">
        <v>100</v>
      </c>
      <c r="G41" s="76">
        <v>1</v>
      </c>
      <c r="H41" s="76">
        <v>15</v>
      </c>
      <c r="I41" s="76">
        <v>600600</v>
      </c>
      <c r="J41" s="88">
        <v>147.32938519715199</v>
      </c>
      <c r="K41" s="88">
        <v>4.8755363355116996</v>
      </c>
      <c r="L41" s="17">
        <f t="shared" si="0"/>
        <v>147.32938519715199</v>
      </c>
      <c r="M41" s="17">
        <f t="shared" si="1"/>
        <v>73.133045032675497</v>
      </c>
      <c r="N41" s="17">
        <f t="shared" si="2"/>
        <v>220.46243022982748</v>
      </c>
    </row>
    <row r="42" spans="1:14" x14ac:dyDescent="0.25">
      <c r="A42" s="76">
        <v>981915550</v>
      </c>
      <c r="B42" s="77" t="s">
        <v>294</v>
      </c>
      <c r="C42" s="76">
        <v>2018</v>
      </c>
      <c r="D42" s="76">
        <v>132</v>
      </c>
      <c r="E42" s="76">
        <v>100</v>
      </c>
      <c r="F42" s="76">
        <v>100</v>
      </c>
      <c r="G42" s="76">
        <v>9</v>
      </c>
      <c r="H42" s="76">
        <v>565</v>
      </c>
      <c r="I42" s="76">
        <v>600700</v>
      </c>
      <c r="J42" s="88">
        <v>226.622172039064</v>
      </c>
      <c r="K42" s="88">
        <v>4.2861857894608004</v>
      </c>
      <c r="L42" s="17">
        <f t="shared" si="0"/>
        <v>2039.599548351576</v>
      </c>
      <c r="M42" s="17">
        <f t="shared" si="1"/>
        <v>2421.6949710453523</v>
      </c>
      <c r="N42" s="17">
        <f t="shared" si="2"/>
        <v>4461.2945193969281</v>
      </c>
    </row>
    <row r="43" spans="1:14" x14ac:dyDescent="0.25">
      <c r="A43" s="76">
        <v>916319908</v>
      </c>
      <c r="B43" s="77" t="s">
        <v>295</v>
      </c>
      <c r="C43" s="76">
        <v>2018</v>
      </c>
      <c r="D43" s="76">
        <v>66</v>
      </c>
      <c r="E43" s="76">
        <v>100</v>
      </c>
      <c r="F43" s="76">
        <v>100</v>
      </c>
      <c r="G43" s="76">
        <v>10</v>
      </c>
      <c r="H43" s="76">
        <v>180</v>
      </c>
      <c r="I43" s="76">
        <v>600100</v>
      </c>
      <c r="J43" s="88">
        <v>147.32938519715199</v>
      </c>
      <c r="K43" s="88">
        <v>4.8755363355116996</v>
      </c>
      <c r="L43" s="17">
        <f t="shared" si="0"/>
        <v>1473.2938519715199</v>
      </c>
      <c r="M43" s="17">
        <f t="shared" si="1"/>
        <v>877.59654039210591</v>
      </c>
      <c r="N43" s="17">
        <f t="shared" si="2"/>
        <v>2350.8903923636258</v>
      </c>
    </row>
    <row r="44" spans="1:14" x14ac:dyDescent="0.25">
      <c r="A44" s="76">
        <v>971589752</v>
      </c>
      <c r="B44" s="77" t="s">
        <v>32</v>
      </c>
      <c r="C44" s="76">
        <v>2018</v>
      </c>
      <c r="D44" s="76">
        <v>66</v>
      </c>
      <c r="E44" s="76">
        <v>100</v>
      </c>
      <c r="F44" s="76">
        <v>100</v>
      </c>
      <c r="G44" s="76">
        <v>13</v>
      </c>
      <c r="H44" s="76">
        <v>256.5</v>
      </c>
      <c r="I44" s="76">
        <v>600100</v>
      </c>
      <c r="J44" s="88">
        <v>147.32938519715199</v>
      </c>
      <c r="K44" s="88">
        <v>4.8755363355116996</v>
      </c>
      <c r="L44" s="17">
        <f t="shared" si="0"/>
        <v>1915.2820075629759</v>
      </c>
      <c r="M44" s="17">
        <f t="shared" si="1"/>
        <v>1250.575070058751</v>
      </c>
      <c r="N44" s="17">
        <f t="shared" si="2"/>
        <v>3165.8570776217266</v>
      </c>
    </row>
    <row r="45" spans="1:14" x14ac:dyDescent="0.25">
      <c r="A45" s="76">
        <v>982897327</v>
      </c>
      <c r="B45" s="77" t="s">
        <v>33</v>
      </c>
      <c r="C45" s="76">
        <v>2018</v>
      </c>
      <c r="D45" s="76">
        <v>66</v>
      </c>
      <c r="E45" s="76">
        <v>100</v>
      </c>
      <c r="F45" s="76">
        <v>100</v>
      </c>
      <c r="G45" s="76">
        <v>2</v>
      </c>
      <c r="H45" s="76">
        <v>12</v>
      </c>
      <c r="I45" s="76">
        <v>600100</v>
      </c>
      <c r="J45" s="88">
        <v>147.32938519715199</v>
      </c>
      <c r="K45" s="88">
        <v>4.8755363355116996</v>
      </c>
      <c r="L45" s="17">
        <f t="shared" si="0"/>
        <v>294.65877039430399</v>
      </c>
      <c r="M45" s="17">
        <f t="shared" si="1"/>
        <v>58.506436026140392</v>
      </c>
      <c r="N45" s="17">
        <f t="shared" si="2"/>
        <v>353.16520642044441</v>
      </c>
    </row>
    <row r="46" spans="1:14" x14ac:dyDescent="0.25">
      <c r="A46" s="76">
        <v>982897327</v>
      </c>
      <c r="B46" s="77" t="s">
        <v>33</v>
      </c>
      <c r="C46" s="76">
        <v>2018</v>
      </c>
      <c r="D46" s="76">
        <v>132</v>
      </c>
      <c r="E46" s="76">
        <v>100</v>
      </c>
      <c r="F46" s="76">
        <v>100</v>
      </c>
      <c r="G46" s="76">
        <v>3</v>
      </c>
      <c r="H46" s="76">
        <v>120</v>
      </c>
      <c r="I46" s="76">
        <v>600200</v>
      </c>
      <c r="J46" s="88">
        <v>226.622172039064</v>
      </c>
      <c r="K46" s="88">
        <v>4.2861857894608004</v>
      </c>
      <c r="L46" s="17">
        <f t="shared" si="0"/>
        <v>679.86651611719196</v>
      </c>
      <c r="M46" s="17">
        <f t="shared" si="1"/>
        <v>514.34229473529604</v>
      </c>
      <c r="N46" s="17">
        <f t="shared" si="2"/>
        <v>1194.2088108524881</v>
      </c>
    </row>
    <row r="47" spans="1:14" x14ac:dyDescent="0.25">
      <c r="A47" s="76">
        <v>982897327</v>
      </c>
      <c r="B47" s="77" t="s">
        <v>33</v>
      </c>
      <c r="C47" s="76">
        <v>2018</v>
      </c>
      <c r="D47" s="76">
        <v>132</v>
      </c>
      <c r="E47" s="76">
        <v>100</v>
      </c>
      <c r="F47" s="76">
        <v>100</v>
      </c>
      <c r="G47" s="76">
        <v>1</v>
      </c>
      <c r="H47" s="76">
        <v>30</v>
      </c>
      <c r="I47" s="76">
        <v>600700</v>
      </c>
      <c r="J47" s="88">
        <v>226.622172039064</v>
      </c>
      <c r="K47" s="88">
        <v>4.2861857894608004</v>
      </c>
      <c r="L47" s="17">
        <f t="shared" si="0"/>
        <v>226.622172039064</v>
      </c>
      <c r="M47" s="17">
        <f t="shared" si="1"/>
        <v>128.58557368382401</v>
      </c>
      <c r="N47" s="17">
        <f t="shared" si="2"/>
        <v>355.20774572288803</v>
      </c>
    </row>
    <row r="48" spans="1:14" x14ac:dyDescent="0.25">
      <c r="A48" s="76">
        <v>919415096</v>
      </c>
      <c r="B48" s="77" t="s">
        <v>296</v>
      </c>
      <c r="C48" s="76">
        <v>2018</v>
      </c>
      <c r="D48" s="76">
        <v>66</v>
      </c>
      <c r="E48" s="76">
        <v>100</v>
      </c>
      <c r="F48" s="76">
        <v>100</v>
      </c>
      <c r="G48" s="76">
        <v>2</v>
      </c>
      <c r="H48" s="76">
        <v>20</v>
      </c>
      <c r="I48" s="76">
        <v>600100</v>
      </c>
      <c r="J48" s="88">
        <v>147.32938519715199</v>
      </c>
      <c r="K48" s="88">
        <v>4.8755363355116996</v>
      </c>
      <c r="L48" s="17">
        <f t="shared" si="0"/>
        <v>294.65877039430399</v>
      </c>
      <c r="M48" s="17">
        <f t="shared" si="1"/>
        <v>97.510726710233996</v>
      </c>
      <c r="N48" s="17">
        <f t="shared" si="2"/>
        <v>392.16949710453798</v>
      </c>
    </row>
    <row r="49" spans="1:14" x14ac:dyDescent="0.25">
      <c r="A49" s="76">
        <v>919415096</v>
      </c>
      <c r="B49" s="77" t="s">
        <v>296</v>
      </c>
      <c r="C49" s="76">
        <v>2018</v>
      </c>
      <c r="D49" s="76">
        <v>132</v>
      </c>
      <c r="E49" s="76">
        <v>100</v>
      </c>
      <c r="F49" s="76">
        <v>100</v>
      </c>
      <c r="G49" s="76">
        <v>1</v>
      </c>
      <c r="H49" s="76">
        <v>32</v>
      </c>
      <c r="I49" s="76">
        <v>600200</v>
      </c>
      <c r="J49" s="88">
        <v>226.622172039064</v>
      </c>
      <c r="K49" s="88">
        <v>4.2861857894608004</v>
      </c>
      <c r="L49" s="17">
        <f t="shared" si="0"/>
        <v>226.622172039064</v>
      </c>
      <c r="M49" s="17">
        <f t="shared" si="1"/>
        <v>137.15794526274561</v>
      </c>
      <c r="N49" s="17">
        <f t="shared" si="2"/>
        <v>363.78011730180958</v>
      </c>
    </row>
    <row r="50" spans="1:14" x14ac:dyDescent="0.25">
      <c r="A50" s="76">
        <v>915635857</v>
      </c>
      <c r="B50" s="77" t="s">
        <v>34</v>
      </c>
      <c r="C50" s="76">
        <v>2018</v>
      </c>
      <c r="D50" s="76">
        <v>66</v>
      </c>
      <c r="E50" s="76">
        <v>100</v>
      </c>
      <c r="F50" s="76">
        <v>100</v>
      </c>
      <c r="G50" s="76">
        <v>54</v>
      </c>
      <c r="H50" s="76">
        <v>1229.5</v>
      </c>
      <c r="I50" s="76">
        <v>600100</v>
      </c>
      <c r="J50" s="88">
        <v>147.32938519715199</v>
      </c>
      <c r="K50" s="88">
        <v>4.8755363355116996</v>
      </c>
      <c r="L50" s="17">
        <f t="shared" si="0"/>
        <v>7955.7868006462077</v>
      </c>
      <c r="M50" s="17">
        <f t="shared" si="1"/>
        <v>5994.4719245116348</v>
      </c>
      <c r="N50" s="17">
        <f t="shared" si="2"/>
        <v>13950.258725157842</v>
      </c>
    </row>
    <row r="51" spans="1:14" x14ac:dyDescent="0.25">
      <c r="A51" s="76">
        <v>915635857</v>
      </c>
      <c r="B51" s="77" t="s">
        <v>34</v>
      </c>
      <c r="C51" s="76">
        <v>2018</v>
      </c>
      <c r="D51" s="76">
        <v>300</v>
      </c>
      <c r="E51" s="76">
        <v>100</v>
      </c>
      <c r="F51" s="76">
        <v>100</v>
      </c>
      <c r="G51" s="76">
        <v>1</v>
      </c>
      <c r="H51" s="76">
        <v>100</v>
      </c>
      <c r="I51" s="76">
        <v>600300</v>
      </c>
      <c r="J51" s="88">
        <v>551.82991776195399</v>
      </c>
      <c r="K51" s="88">
        <v>4.8219590131435002</v>
      </c>
      <c r="L51" s="17">
        <f t="shared" si="0"/>
        <v>551.82991776195399</v>
      </c>
      <c r="M51" s="17">
        <f t="shared" si="1"/>
        <v>482.19590131435001</v>
      </c>
      <c r="N51" s="17">
        <f t="shared" si="2"/>
        <v>1034.0258190763041</v>
      </c>
    </row>
    <row r="52" spans="1:14" x14ac:dyDescent="0.25">
      <c r="A52" s="76">
        <v>915635857</v>
      </c>
      <c r="B52" s="77" t="s">
        <v>34</v>
      </c>
      <c r="C52" s="76">
        <v>2018</v>
      </c>
      <c r="D52" s="76">
        <v>66</v>
      </c>
      <c r="E52" s="76">
        <v>100</v>
      </c>
      <c r="F52" s="76">
        <v>100</v>
      </c>
      <c r="G52" s="76">
        <v>1</v>
      </c>
      <c r="H52" s="76">
        <v>16</v>
      </c>
      <c r="I52" s="76">
        <v>600600</v>
      </c>
      <c r="J52" s="88">
        <v>147.32938519715199</v>
      </c>
      <c r="K52" s="88">
        <v>4.8755363355116996</v>
      </c>
      <c r="L52" s="17">
        <f t="shared" si="0"/>
        <v>147.32938519715199</v>
      </c>
      <c r="M52" s="17">
        <f t="shared" si="1"/>
        <v>78.008581368187194</v>
      </c>
      <c r="N52" s="17">
        <f t="shared" si="2"/>
        <v>225.33796656533917</v>
      </c>
    </row>
    <row r="53" spans="1:14" x14ac:dyDescent="0.25">
      <c r="A53" s="76">
        <v>917424799</v>
      </c>
      <c r="B53" s="77" t="s">
        <v>35</v>
      </c>
      <c r="C53" s="76">
        <v>2018</v>
      </c>
      <c r="D53" s="76">
        <v>66</v>
      </c>
      <c r="E53" s="76">
        <v>100</v>
      </c>
      <c r="F53" s="76">
        <v>100</v>
      </c>
      <c r="G53" s="76">
        <v>3</v>
      </c>
      <c r="H53" s="76">
        <v>46</v>
      </c>
      <c r="I53" s="76">
        <v>600100</v>
      </c>
      <c r="J53" s="88">
        <v>147.32938519715199</v>
      </c>
      <c r="K53" s="88">
        <v>4.8755363355116996</v>
      </c>
      <c r="L53" s="17">
        <f t="shared" si="0"/>
        <v>441.98815559145601</v>
      </c>
      <c r="M53" s="17">
        <f t="shared" si="1"/>
        <v>224.27467143353817</v>
      </c>
      <c r="N53" s="17">
        <f t="shared" si="2"/>
        <v>666.26282702499418</v>
      </c>
    </row>
    <row r="54" spans="1:14" x14ac:dyDescent="0.25">
      <c r="A54" s="76">
        <v>917424799</v>
      </c>
      <c r="B54" s="77" t="s">
        <v>35</v>
      </c>
      <c r="C54" s="76">
        <v>2018</v>
      </c>
      <c r="D54" s="76">
        <v>132</v>
      </c>
      <c r="E54" s="76">
        <v>100</v>
      </c>
      <c r="F54" s="76">
        <v>100</v>
      </c>
      <c r="G54" s="76">
        <v>12</v>
      </c>
      <c r="H54" s="76">
        <v>496</v>
      </c>
      <c r="I54" s="76">
        <v>600200</v>
      </c>
      <c r="J54" s="88">
        <v>226.622172039064</v>
      </c>
      <c r="K54" s="88">
        <v>4.2861857894608004</v>
      </c>
      <c r="L54" s="17">
        <f t="shared" si="0"/>
        <v>2719.4660644687679</v>
      </c>
      <c r="M54" s="17">
        <f t="shared" si="1"/>
        <v>2125.948151572557</v>
      </c>
      <c r="N54" s="17">
        <f t="shared" si="2"/>
        <v>4845.4142160413248</v>
      </c>
    </row>
    <row r="55" spans="1:14" x14ac:dyDescent="0.25">
      <c r="A55" s="76">
        <v>917424799</v>
      </c>
      <c r="B55" s="77" t="s">
        <v>35</v>
      </c>
      <c r="C55" s="76">
        <v>2018</v>
      </c>
      <c r="D55" s="76">
        <v>132</v>
      </c>
      <c r="E55" s="76">
        <v>100</v>
      </c>
      <c r="F55" s="76">
        <v>100</v>
      </c>
      <c r="G55" s="76">
        <v>4</v>
      </c>
      <c r="H55" s="76">
        <v>210</v>
      </c>
      <c r="I55" s="76">
        <v>600700</v>
      </c>
      <c r="J55" s="88">
        <v>226.622172039064</v>
      </c>
      <c r="K55" s="88">
        <v>4.2861857894608004</v>
      </c>
      <c r="L55" s="17">
        <f t="shared" si="0"/>
        <v>906.48868815625599</v>
      </c>
      <c r="M55" s="17">
        <f t="shared" si="1"/>
        <v>900.09901578676806</v>
      </c>
      <c r="N55" s="17">
        <f t="shared" si="2"/>
        <v>1806.5877039430241</v>
      </c>
    </row>
    <row r="56" spans="1:14" x14ac:dyDescent="0.25">
      <c r="A56" s="76">
        <v>971030569</v>
      </c>
      <c r="B56" s="77" t="s">
        <v>36</v>
      </c>
      <c r="C56" s="76">
        <v>2018</v>
      </c>
      <c r="D56" s="76">
        <v>66</v>
      </c>
      <c r="E56" s="76">
        <v>100</v>
      </c>
      <c r="F56" s="76">
        <v>100</v>
      </c>
      <c r="G56" s="76">
        <v>3</v>
      </c>
      <c r="H56" s="76">
        <v>47</v>
      </c>
      <c r="I56" s="76">
        <v>600100</v>
      </c>
      <c r="J56" s="88">
        <v>147.32938519715199</v>
      </c>
      <c r="K56" s="88">
        <v>4.8755363355116996</v>
      </c>
      <c r="L56" s="17">
        <f t="shared" si="0"/>
        <v>441.98815559145601</v>
      </c>
      <c r="M56" s="17">
        <f t="shared" si="1"/>
        <v>229.15020776904987</v>
      </c>
      <c r="N56" s="17">
        <f t="shared" si="2"/>
        <v>671.13836336050588</v>
      </c>
    </row>
    <row r="57" spans="1:14" x14ac:dyDescent="0.25">
      <c r="A57" s="76">
        <v>998509289</v>
      </c>
      <c r="B57" s="77" t="s">
        <v>37</v>
      </c>
      <c r="C57" s="76">
        <v>2018</v>
      </c>
      <c r="D57" s="76">
        <v>132</v>
      </c>
      <c r="E57" s="76">
        <v>100</v>
      </c>
      <c r="F57" s="76">
        <v>100</v>
      </c>
      <c r="G57" s="76">
        <v>5</v>
      </c>
      <c r="H57" s="76">
        <v>240</v>
      </c>
      <c r="I57" s="76">
        <v>600200</v>
      </c>
      <c r="J57" s="88">
        <v>226.622172039064</v>
      </c>
      <c r="K57" s="88">
        <v>4.2861857894608004</v>
      </c>
      <c r="L57" s="17">
        <f t="shared" si="0"/>
        <v>1133.1108601953199</v>
      </c>
      <c r="M57" s="17">
        <f t="shared" si="1"/>
        <v>1028.6845894705921</v>
      </c>
      <c r="N57" s="17">
        <f t="shared" si="2"/>
        <v>2161.7954496659122</v>
      </c>
    </row>
    <row r="58" spans="1:14" x14ac:dyDescent="0.25">
      <c r="A58" s="76">
        <v>998509289</v>
      </c>
      <c r="B58" s="77" t="s">
        <v>37</v>
      </c>
      <c r="C58" s="76">
        <v>2018</v>
      </c>
      <c r="D58" s="76">
        <v>300</v>
      </c>
      <c r="E58" s="76">
        <v>100</v>
      </c>
      <c r="F58" s="76">
        <v>100</v>
      </c>
      <c r="G58" s="76">
        <v>1</v>
      </c>
      <c r="H58" s="76">
        <v>250</v>
      </c>
      <c r="I58" s="76">
        <v>600800</v>
      </c>
      <c r="J58" s="88">
        <v>551.82991776195399</v>
      </c>
      <c r="K58" s="88">
        <v>4.8219590131435002</v>
      </c>
      <c r="L58" s="17">
        <f t="shared" si="0"/>
        <v>551.82991776195399</v>
      </c>
      <c r="M58" s="17">
        <f t="shared" si="1"/>
        <v>1205.4897532858749</v>
      </c>
      <c r="N58" s="17">
        <f t="shared" si="2"/>
        <v>1757.3196710478289</v>
      </c>
    </row>
    <row r="59" spans="1:14" x14ac:dyDescent="0.25">
      <c r="A59" s="76">
        <v>985411131</v>
      </c>
      <c r="B59" s="77" t="s">
        <v>297</v>
      </c>
      <c r="C59" s="76">
        <v>2018</v>
      </c>
      <c r="D59" s="76">
        <v>66</v>
      </c>
      <c r="E59" s="76">
        <v>100</v>
      </c>
      <c r="F59" s="76">
        <v>100</v>
      </c>
      <c r="G59" s="76">
        <v>10</v>
      </c>
      <c r="H59" s="76">
        <v>107</v>
      </c>
      <c r="I59" s="76">
        <v>600100</v>
      </c>
      <c r="J59" s="88">
        <v>147.32938519715199</v>
      </c>
      <c r="K59" s="88">
        <v>4.8755363355116996</v>
      </c>
      <c r="L59" s="17">
        <f t="shared" si="0"/>
        <v>1473.2938519715199</v>
      </c>
      <c r="M59" s="17">
        <f t="shared" si="1"/>
        <v>521.68238789975192</v>
      </c>
      <c r="N59" s="17">
        <f t="shared" si="2"/>
        <v>1994.9762398712719</v>
      </c>
    </row>
    <row r="60" spans="1:14" x14ac:dyDescent="0.25">
      <c r="A60" s="76">
        <v>985411131</v>
      </c>
      <c r="B60" s="77" t="s">
        <v>297</v>
      </c>
      <c r="C60" s="76">
        <v>2018</v>
      </c>
      <c r="D60" s="76">
        <v>132</v>
      </c>
      <c r="E60" s="76">
        <v>100</v>
      </c>
      <c r="F60" s="76">
        <v>100</v>
      </c>
      <c r="G60" s="76">
        <v>8</v>
      </c>
      <c r="H60" s="76">
        <v>255</v>
      </c>
      <c r="I60" s="76">
        <v>600200</v>
      </c>
      <c r="J60" s="88">
        <v>226.622172039064</v>
      </c>
      <c r="K60" s="88">
        <v>4.2861857894608004</v>
      </c>
      <c r="L60" s="17">
        <f t="shared" si="0"/>
        <v>1812.977376312512</v>
      </c>
      <c r="M60" s="17">
        <f t="shared" si="1"/>
        <v>1092.977376312504</v>
      </c>
      <c r="N60" s="17">
        <f t="shared" si="2"/>
        <v>2905.9547526250162</v>
      </c>
    </row>
    <row r="61" spans="1:14" x14ac:dyDescent="0.25">
      <c r="A61" s="76">
        <v>979379455</v>
      </c>
      <c r="B61" s="77" t="s">
        <v>38</v>
      </c>
      <c r="C61" s="76">
        <v>2018</v>
      </c>
      <c r="D61" s="76">
        <v>132</v>
      </c>
      <c r="E61" s="76">
        <v>100</v>
      </c>
      <c r="F61" s="76">
        <v>100</v>
      </c>
      <c r="G61" s="76">
        <v>11</v>
      </c>
      <c r="H61" s="76">
        <v>336</v>
      </c>
      <c r="I61" s="76">
        <v>600200</v>
      </c>
      <c r="J61" s="88">
        <v>226.622172039064</v>
      </c>
      <c r="K61" s="88">
        <v>4.2861857894608004</v>
      </c>
      <c r="L61" s="17">
        <f t="shared" si="0"/>
        <v>2492.8438924297038</v>
      </c>
      <c r="M61" s="17">
        <f t="shared" si="1"/>
        <v>1440.1584252588289</v>
      </c>
      <c r="N61" s="17">
        <f t="shared" si="2"/>
        <v>3933.0023176885325</v>
      </c>
    </row>
    <row r="62" spans="1:14" x14ac:dyDescent="0.25">
      <c r="A62" s="76">
        <v>882023702</v>
      </c>
      <c r="B62" s="77" t="s">
        <v>97</v>
      </c>
      <c r="C62" s="76">
        <v>2018</v>
      </c>
      <c r="D62" s="76">
        <v>66</v>
      </c>
      <c r="E62" s="76">
        <v>100</v>
      </c>
      <c r="F62" s="76">
        <v>100</v>
      </c>
      <c r="G62" s="76">
        <v>6</v>
      </c>
      <c r="H62" s="76">
        <v>120</v>
      </c>
      <c r="I62" s="76">
        <v>600100</v>
      </c>
      <c r="J62" s="88">
        <v>147.32938519715199</v>
      </c>
      <c r="K62" s="88">
        <v>4.8755363355116996</v>
      </c>
      <c r="L62" s="17">
        <f t="shared" si="0"/>
        <v>883.97631118291201</v>
      </c>
      <c r="M62" s="17">
        <f t="shared" si="1"/>
        <v>585.06436026140398</v>
      </c>
      <c r="N62" s="17">
        <f t="shared" si="2"/>
        <v>1469.0406714443161</v>
      </c>
    </row>
    <row r="63" spans="1:14" x14ac:dyDescent="0.25">
      <c r="A63" s="76">
        <v>979399901</v>
      </c>
      <c r="B63" s="77" t="s">
        <v>39</v>
      </c>
      <c r="C63" s="76">
        <v>2018</v>
      </c>
      <c r="D63" s="76">
        <v>66</v>
      </c>
      <c r="E63" s="76">
        <v>50</v>
      </c>
      <c r="F63" s="76">
        <v>50</v>
      </c>
      <c r="G63" s="76">
        <v>1</v>
      </c>
      <c r="H63" s="76">
        <v>40</v>
      </c>
      <c r="I63" s="76">
        <v>600600</v>
      </c>
      <c r="J63" s="88">
        <v>147.32938519715199</v>
      </c>
      <c r="K63" s="88">
        <v>4.8755363355116996</v>
      </c>
      <c r="L63" s="17">
        <f t="shared" si="0"/>
        <v>73.664692598575996</v>
      </c>
      <c r="M63" s="17">
        <f t="shared" si="1"/>
        <v>97.510726710233996</v>
      </c>
      <c r="N63" s="17">
        <f t="shared" si="2"/>
        <v>171.17541930880998</v>
      </c>
    </row>
    <row r="64" spans="1:14" x14ac:dyDescent="0.25">
      <c r="A64" s="76">
        <v>979399901</v>
      </c>
      <c r="B64" s="77" t="s">
        <v>39</v>
      </c>
      <c r="C64" s="76">
        <v>2018</v>
      </c>
      <c r="D64" s="76">
        <v>66</v>
      </c>
      <c r="E64" s="76">
        <v>100</v>
      </c>
      <c r="F64" s="76">
        <v>100</v>
      </c>
      <c r="G64" s="76">
        <v>1</v>
      </c>
      <c r="H64" s="76">
        <v>15</v>
      </c>
      <c r="I64" s="76">
        <v>600100</v>
      </c>
      <c r="J64" s="88">
        <v>147.32938519715199</v>
      </c>
      <c r="K64" s="88">
        <v>4.8755363355116996</v>
      </c>
      <c r="L64" s="17">
        <f t="shared" si="0"/>
        <v>147.32938519715199</v>
      </c>
      <c r="M64" s="17">
        <f t="shared" si="1"/>
        <v>73.133045032675497</v>
      </c>
      <c r="N64" s="17">
        <f t="shared" si="2"/>
        <v>220.46243022982748</v>
      </c>
    </row>
    <row r="65" spans="1:14" x14ac:dyDescent="0.25">
      <c r="A65" s="76">
        <v>979399901</v>
      </c>
      <c r="B65" s="77" t="s">
        <v>39</v>
      </c>
      <c r="C65" s="76">
        <v>2018</v>
      </c>
      <c r="D65" s="76">
        <v>132</v>
      </c>
      <c r="E65" s="76">
        <v>100</v>
      </c>
      <c r="F65" s="76">
        <v>100</v>
      </c>
      <c r="G65" s="76">
        <v>3</v>
      </c>
      <c r="H65" s="76">
        <v>100</v>
      </c>
      <c r="I65" s="76">
        <v>600200</v>
      </c>
      <c r="J65" s="88">
        <v>226.622172039064</v>
      </c>
      <c r="K65" s="88">
        <v>4.2861857894608004</v>
      </c>
      <c r="L65" s="17">
        <f t="shared" si="0"/>
        <v>679.86651611719196</v>
      </c>
      <c r="M65" s="17">
        <f t="shared" si="1"/>
        <v>428.61857894608005</v>
      </c>
      <c r="N65" s="17">
        <f t="shared" si="2"/>
        <v>1108.485095063272</v>
      </c>
    </row>
    <row r="66" spans="1:14" x14ac:dyDescent="0.25">
      <c r="A66" s="76">
        <v>979399901</v>
      </c>
      <c r="B66" s="77" t="s">
        <v>39</v>
      </c>
      <c r="C66" s="76">
        <v>2018</v>
      </c>
      <c r="D66" s="76">
        <v>66</v>
      </c>
      <c r="E66" s="76">
        <v>100</v>
      </c>
      <c r="F66" s="76">
        <v>100</v>
      </c>
      <c r="G66" s="76">
        <v>1</v>
      </c>
      <c r="H66" s="76">
        <v>20</v>
      </c>
      <c r="I66" s="76">
        <v>600600</v>
      </c>
      <c r="J66" s="88">
        <v>147.32938519715199</v>
      </c>
      <c r="K66" s="88">
        <v>4.8755363355116996</v>
      </c>
      <c r="L66" s="17">
        <f t="shared" si="0"/>
        <v>147.32938519715199</v>
      </c>
      <c r="M66" s="17">
        <f t="shared" si="1"/>
        <v>97.510726710233996</v>
      </c>
      <c r="N66" s="17">
        <f t="shared" si="2"/>
        <v>244.84011190738599</v>
      </c>
    </row>
    <row r="67" spans="1:14" x14ac:dyDescent="0.25">
      <c r="A67" s="76">
        <v>986347801</v>
      </c>
      <c r="B67" s="77" t="s">
        <v>40</v>
      </c>
      <c r="C67" s="76">
        <v>2018</v>
      </c>
      <c r="D67" s="76">
        <v>132</v>
      </c>
      <c r="E67" s="76">
        <v>0</v>
      </c>
      <c r="F67" s="76">
        <v>0</v>
      </c>
      <c r="G67" s="76">
        <v>2</v>
      </c>
      <c r="H67" s="76">
        <v>70</v>
      </c>
      <c r="I67" s="76">
        <v>600200</v>
      </c>
      <c r="J67" s="88">
        <v>226.622172039064</v>
      </c>
      <c r="K67" s="88">
        <v>4.2861857894608004</v>
      </c>
      <c r="L67" s="17">
        <f t="shared" ref="L67:L128" si="3">(G67*0.5*(E67/100+F67/100))*J67</f>
        <v>0</v>
      </c>
      <c r="M67" s="17">
        <f t="shared" ref="M67:M128" si="4">(H67*0.5*(E67/100+F67/100))*K67</f>
        <v>0</v>
      </c>
      <c r="N67" s="17">
        <f t="shared" ref="N67:N128" si="5">L67+M67</f>
        <v>0</v>
      </c>
    </row>
    <row r="68" spans="1:14" x14ac:dyDescent="0.25">
      <c r="A68" s="76">
        <v>986347801</v>
      </c>
      <c r="B68" s="77" t="s">
        <v>40</v>
      </c>
      <c r="C68" s="76">
        <v>2018</v>
      </c>
      <c r="D68" s="76">
        <v>66</v>
      </c>
      <c r="E68" s="76">
        <v>100</v>
      </c>
      <c r="F68" s="76">
        <v>100</v>
      </c>
      <c r="G68" s="76">
        <v>10</v>
      </c>
      <c r="H68" s="76">
        <v>207</v>
      </c>
      <c r="I68" s="76">
        <v>600100</v>
      </c>
      <c r="J68" s="88">
        <v>147.32938519715199</v>
      </c>
      <c r="K68" s="88">
        <v>4.8755363355116996</v>
      </c>
      <c r="L68" s="17">
        <f t="shared" si="3"/>
        <v>1473.2938519715199</v>
      </c>
      <c r="M68" s="17">
        <f t="shared" si="4"/>
        <v>1009.2360214509218</v>
      </c>
      <c r="N68" s="17">
        <f t="shared" si="5"/>
        <v>2482.5298734224416</v>
      </c>
    </row>
    <row r="69" spans="1:14" x14ac:dyDescent="0.25">
      <c r="A69" s="76">
        <v>986347801</v>
      </c>
      <c r="B69" s="77" t="s">
        <v>40</v>
      </c>
      <c r="C69" s="76">
        <v>2018</v>
      </c>
      <c r="D69" s="76">
        <v>132</v>
      </c>
      <c r="E69" s="76">
        <v>100</v>
      </c>
      <c r="F69" s="76">
        <v>100</v>
      </c>
      <c r="G69" s="76">
        <v>4</v>
      </c>
      <c r="H69" s="76">
        <v>180</v>
      </c>
      <c r="I69" s="76">
        <v>600200</v>
      </c>
      <c r="J69" s="88">
        <v>226.622172039064</v>
      </c>
      <c r="K69" s="88">
        <v>4.2861857894608004</v>
      </c>
      <c r="L69" s="17">
        <f t="shared" si="3"/>
        <v>906.48868815625599</v>
      </c>
      <c r="M69" s="17">
        <f t="shared" si="4"/>
        <v>771.51344210294405</v>
      </c>
      <c r="N69" s="17">
        <f t="shared" si="5"/>
        <v>1678.0021302591999</v>
      </c>
    </row>
    <row r="70" spans="1:14" x14ac:dyDescent="0.25">
      <c r="A70" s="76">
        <v>938260494</v>
      </c>
      <c r="B70" s="77" t="s">
        <v>41</v>
      </c>
      <c r="C70" s="76">
        <v>2018</v>
      </c>
      <c r="D70" s="76">
        <v>66</v>
      </c>
      <c r="E70" s="76">
        <v>100</v>
      </c>
      <c r="F70" s="76">
        <v>100</v>
      </c>
      <c r="G70" s="76">
        <v>4</v>
      </c>
      <c r="H70" s="76">
        <v>39</v>
      </c>
      <c r="I70" s="76">
        <v>600100</v>
      </c>
      <c r="J70" s="88">
        <v>147.32938519715199</v>
      </c>
      <c r="K70" s="88">
        <v>4.8755363355116996</v>
      </c>
      <c r="L70" s="17">
        <f t="shared" si="3"/>
        <v>589.31754078860797</v>
      </c>
      <c r="M70" s="17">
        <f t="shared" si="4"/>
        <v>190.1459170849563</v>
      </c>
      <c r="N70" s="17">
        <f t="shared" si="5"/>
        <v>779.46345787356427</v>
      </c>
    </row>
    <row r="71" spans="1:14" x14ac:dyDescent="0.25">
      <c r="A71" s="76">
        <v>933297292</v>
      </c>
      <c r="B71" s="77" t="s">
        <v>42</v>
      </c>
      <c r="C71" s="76">
        <v>2018</v>
      </c>
      <c r="D71" s="76">
        <v>66</v>
      </c>
      <c r="E71" s="76">
        <v>100</v>
      </c>
      <c r="F71" s="76">
        <v>100</v>
      </c>
      <c r="G71" s="76">
        <v>2</v>
      </c>
      <c r="H71" s="76">
        <v>50</v>
      </c>
      <c r="I71" s="76">
        <v>600100</v>
      </c>
      <c r="J71" s="88">
        <v>147.32938519715199</v>
      </c>
      <c r="K71" s="88">
        <v>4.8755363355116996</v>
      </c>
      <c r="L71" s="17">
        <f t="shared" si="3"/>
        <v>294.65877039430399</v>
      </c>
      <c r="M71" s="17">
        <f t="shared" si="4"/>
        <v>243.77681677558499</v>
      </c>
      <c r="N71" s="17">
        <f t="shared" si="5"/>
        <v>538.435587169889</v>
      </c>
    </row>
    <row r="72" spans="1:14" x14ac:dyDescent="0.25">
      <c r="A72" s="76">
        <v>980038408</v>
      </c>
      <c r="B72" s="77" t="s">
        <v>43</v>
      </c>
      <c r="C72" s="76">
        <v>2018</v>
      </c>
      <c r="D72" s="76">
        <v>66</v>
      </c>
      <c r="E72" s="76">
        <v>50</v>
      </c>
      <c r="F72" s="76">
        <v>50</v>
      </c>
      <c r="G72" s="76">
        <v>3</v>
      </c>
      <c r="H72" s="76">
        <v>44</v>
      </c>
      <c r="I72" s="76">
        <v>600600</v>
      </c>
      <c r="J72" s="88">
        <v>147.32938519715199</v>
      </c>
      <c r="K72" s="88">
        <v>4.8755363355116996</v>
      </c>
      <c r="L72" s="17">
        <f t="shared" si="3"/>
        <v>220.994077795728</v>
      </c>
      <c r="M72" s="17">
        <f t="shared" si="4"/>
        <v>107.26179938125739</v>
      </c>
      <c r="N72" s="17">
        <f t="shared" si="5"/>
        <v>328.25587717698539</v>
      </c>
    </row>
    <row r="73" spans="1:14" x14ac:dyDescent="0.25">
      <c r="A73" s="76">
        <v>980038408</v>
      </c>
      <c r="B73" s="77" t="s">
        <v>43</v>
      </c>
      <c r="C73" s="76">
        <v>2018</v>
      </c>
      <c r="D73" s="76">
        <v>66</v>
      </c>
      <c r="E73" s="76">
        <v>100</v>
      </c>
      <c r="F73" s="76">
        <v>100</v>
      </c>
      <c r="G73" s="76">
        <v>82</v>
      </c>
      <c r="H73" s="76">
        <v>1806.8</v>
      </c>
      <c r="I73" s="76">
        <v>600100</v>
      </c>
      <c r="J73" s="88">
        <v>147.32938519715199</v>
      </c>
      <c r="K73" s="88">
        <v>4.8755363355116996</v>
      </c>
      <c r="L73" s="17">
        <f t="shared" si="3"/>
        <v>12081.009586166463</v>
      </c>
      <c r="M73" s="17">
        <f t="shared" si="4"/>
        <v>8809.119051002539</v>
      </c>
      <c r="N73" s="17">
        <f t="shared" si="5"/>
        <v>20890.128637169</v>
      </c>
    </row>
    <row r="74" spans="1:14" x14ac:dyDescent="0.25">
      <c r="A74" s="76">
        <v>980038408</v>
      </c>
      <c r="B74" s="77" t="s">
        <v>43</v>
      </c>
      <c r="C74" s="76">
        <v>2018</v>
      </c>
      <c r="D74" s="76">
        <v>132</v>
      </c>
      <c r="E74" s="76">
        <v>100</v>
      </c>
      <c r="F74" s="76">
        <v>100</v>
      </c>
      <c r="G74" s="76">
        <v>8</v>
      </c>
      <c r="H74" s="76">
        <v>606</v>
      </c>
      <c r="I74" s="76">
        <v>600200</v>
      </c>
      <c r="J74" s="88">
        <v>226.622172039064</v>
      </c>
      <c r="K74" s="88">
        <v>4.2861857894608004</v>
      </c>
      <c r="L74" s="17">
        <f t="shared" si="3"/>
        <v>1812.977376312512</v>
      </c>
      <c r="M74" s="17">
        <f t="shared" si="4"/>
        <v>2597.4285884132451</v>
      </c>
      <c r="N74" s="17">
        <f t="shared" si="5"/>
        <v>4410.4059647257573</v>
      </c>
    </row>
    <row r="75" spans="1:14" x14ac:dyDescent="0.25">
      <c r="A75" s="76">
        <v>980038408</v>
      </c>
      <c r="B75" s="77" t="s">
        <v>43</v>
      </c>
      <c r="C75" s="76">
        <v>2018</v>
      </c>
      <c r="D75" s="76">
        <v>300</v>
      </c>
      <c r="E75" s="76">
        <v>100</v>
      </c>
      <c r="F75" s="76">
        <v>100</v>
      </c>
      <c r="G75" s="76">
        <v>2</v>
      </c>
      <c r="H75" s="76">
        <v>200</v>
      </c>
      <c r="I75" s="76">
        <v>600300</v>
      </c>
      <c r="J75" s="88">
        <v>551.82991776195399</v>
      </c>
      <c r="K75" s="88">
        <v>4.8219590131435002</v>
      </c>
      <c r="L75" s="17">
        <f t="shared" si="3"/>
        <v>1103.659835523908</v>
      </c>
      <c r="M75" s="17">
        <f t="shared" si="4"/>
        <v>964.39180262870002</v>
      </c>
      <c r="N75" s="17">
        <f t="shared" si="5"/>
        <v>2068.0516381526081</v>
      </c>
    </row>
    <row r="76" spans="1:14" x14ac:dyDescent="0.25">
      <c r="A76" s="76">
        <v>980038408</v>
      </c>
      <c r="B76" s="77" t="s">
        <v>43</v>
      </c>
      <c r="C76" s="76">
        <v>2018</v>
      </c>
      <c r="D76" s="76">
        <v>66</v>
      </c>
      <c r="E76" s="76">
        <v>100</v>
      </c>
      <c r="F76" s="76">
        <v>100</v>
      </c>
      <c r="G76" s="76">
        <v>3</v>
      </c>
      <c r="H76" s="76">
        <v>52</v>
      </c>
      <c r="I76" s="76">
        <v>600600</v>
      </c>
      <c r="J76" s="88">
        <v>147.32938519715199</v>
      </c>
      <c r="K76" s="88">
        <v>4.8755363355116996</v>
      </c>
      <c r="L76" s="17">
        <f t="shared" si="3"/>
        <v>441.98815559145601</v>
      </c>
      <c r="M76" s="17">
        <f t="shared" si="4"/>
        <v>253.52788944660838</v>
      </c>
      <c r="N76" s="17">
        <f t="shared" si="5"/>
        <v>695.51604503806436</v>
      </c>
    </row>
    <row r="77" spans="1:14" x14ac:dyDescent="0.25">
      <c r="A77" s="76">
        <v>980038408</v>
      </c>
      <c r="B77" s="77" t="s">
        <v>43</v>
      </c>
      <c r="C77" s="76">
        <v>2018</v>
      </c>
      <c r="D77" s="76">
        <v>132</v>
      </c>
      <c r="E77" s="76">
        <v>100</v>
      </c>
      <c r="F77" s="76">
        <v>100</v>
      </c>
      <c r="G77" s="76">
        <v>3</v>
      </c>
      <c r="H77" s="76">
        <v>183</v>
      </c>
      <c r="I77" s="76">
        <v>600700</v>
      </c>
      <c r="J77" s="88">
        <v>226.622172039064</v>
      </c>
      <c r="K77" s="88">
        <v>4.2861857894608004</v>
      </c>
      <c r="L77" s="17">
        <f t="shared" si="3"/>
        <v>679.86651611719196</v>
      </c>
      <c r="M77" s="17">
        <f t="shared" si="4"/>
        <v>784.37199947132649</v>
      </c>
      <c r="N77" s="17">
        <f t="shared" si="5"/>
        <v>1464.2385155885186</v>
      </c>
    </row>
    <row r="78" spans="1:14" x14ac:dyDescent="0.25">
      <c r="A78" s="76">
        <v>980335216</v>
      </c>
      <c r="B78" s="77" t="s">
        <v>253</v>
      </c>
      <c r="C78" s="76">
        <v>2018</v>
      </c>
      <c r="D78" s="76">
        <v>66</v>
      </c>
      <c r="E78" s="76">
        <v>100</v>
      </c>
      <c r="F78" s="76">
        <v>100</v>
      </c>
      <c r="G78" s="76">
        <v>4</v>
      </c>
      <c r="H78" s="76">
        <v>36.1</v>
      </c>
      <c r="I78" s="76">
        <v>600100</v>
      </c>
      <c r="J78" s="88">
        <v>147.32938519715199</v>
      </c>
      <c r="K78" s="88">
        <v>4.8755363355116996</v>
      </c>
      <c r="L78" s="17">
        <f t="shared" si="3"/>
        <v>589.31754078860797</v>
      </c>
      <c r="M78" s="17">
        <f t="shared" si="4"/>
        <v>176.00686171197236</v>
      </c>
      <c r="N78" s="17">
        <f t="shared" si="5"/>
        <v>765.32440250058039</v>
      </c>
    </row>
    <row r="79" spans="1:14" x14ac:dyDescent="0.25">
      <c r="A79" s="76">
        <v>980335216</v>
      </c>
      <c r="B79" s="77" t="s">
        <v>253</v>
      </c>
      <c r="C79" s="76">
        <v>2018</v>
      </c>
      <c r="D79" s="76">
        <v>132</v>
      </c>
      <c r="E79" s="76">
        <v>100</v>
      </c>
      <c r="F79" s="76">
        <v>100</v>
      </c>
      <c r="G79" s="76">
        <v>9</v>
      </c>
      <c r="H79" s="76">
        <v>487</v>
      </c>
      <c r="I79" s="76">
        <v>600200</v>
      </c>
      <c r="J79" s="88">
        <v>226.622172039064</v>
      </c>
      <c r="K79" s="88">
        <v>4.2861857894608004</v>
      </c>
      <c r="L79" s="17">
        <f t="shared" si="3"/>
        <v>2039.599548351576</v>
      </c>
      <c r="M79" s="17">
        <f t="shared" si="4"/>
        <v>2087.3724794674099</v>
      </c>
      <c r="N79" s="17">
        <f t="shared" si="5"/>
        <v>4126.9720278189861</v>
      </c>
    </row>
    <row r="80" spans="1:14" x14ac:dyDescent="0.25">
      <c r="A80" s="76">
        <v>914078865</v>
      </c>
      <c r="B80" s="77" t="s">
        <v>44</v>
      </c>
      <c r="C80" s="76">
        <v>2018</v>
      </c>
      <c r="D80" s="76">
        <v>66</v>
      </c>
      <c r="E80" s="76">
        <v>33</v>
      </c>
      <c r="F80" s="76">
        <v>100</v>
      </c>
      <c r="G80" s="76">
        <v>1</v>
      </c>
      <c r="H80" s="76">
        <v>21</v>
      </c>
      <c r="I80" s="76">
        <v>600600</v>
      </c>
      <c r="J80" s="88">
        <v>147.32938519715199</v>
      </c>
      <c r="K80" s="88">
        <v>4.8755363355116996</v>
      </c>
      <c r="L80" s="17">
        <f t="shared" si="3"/>
        <v>97.974041156106082</v>
      </c>
      <c r="M80" s="17">
        <f t="shared" si="4"/>
        <v>68.086864925420883</v>
      </c>
      <c r="N80" s="17">
        <f t="shared" si="5"/>
        <v>166.06090608152698</v>
      </c>
    </row>
    <row r="81" spans="1:14" x14ac:dyDescent="0.25">
      <c r="A81" s="76">
        <v>914078865</v>
      </c>
      <c r="B81" s="77" t="s">
        <v>44</v>
      </c>
      <c r="C81" s="76">
        <v>2018</v>
      </c>
      <c r="D81" s="76">
        <v>66</v>
      </c>
      <c r="E81" s="76">
        <v>100</v>
      </c>
      <c r="F81" s="76">
        <v>100</v>
      </c>
      <c r="G81" s="76">
        <v>3</v>
      </c>
      <c r="H81" s="76">
        <v>30</v>
      </c>
      <c r="I81" s="76">
        <v>600100</v>
      </c>
      <c r="J81" s="88">
        <v>147.32938519715199</v>
      </c>
      <c r="K81" s="88">
        <v>4.8755363355116996</v>
      </c>
      <c r="L81" s="17">
        <f t="shared" si="3"/>
        <v>441.98815559145601</v>
      </c>
      <c r="M81" s="17">
        <f t="shared" si="4"/>
        <v>146.26609006535099</v>
      </c>
      <c r="N81" s="17">
        <f t="shared" si="5"/>
        <v>588.25424565680703</v>
      </c>
    </row>
    <row r="82" spans="1:14" x14ac:dyDescent="0.25">
      <c r="A82" s="76">
        <v>977106184</v>
      </c>
      <c r="B82" s="77" t="s">
        <v>98</v>
      </c>
      <c r="C82" s="76">
        <v>2018</v>
      </c>
      <c r="D82" s="76">
        <v>132</v>
      </c>
      <c r="E82" s="76">
        <v>100</v>
      </c>
      <c r="F82" s="76">
        <v>100</v>
      </c>
      <c r="G82" s="76">
        <v>1</v>
      </c>
      <c r="H82" s="76">
        <v>25</v>
      </c>
      <c r="I82" s="76">
        <v>600200</v>
      </c>
      <c r="J82" s="88">
        <v>226.622172039064</v>
      </c>
      <c r="K82" s="88">
        <v>4.2861857894608004</v>
      </c>
      <c r="L82" s="17">
        <f t="shared" si="3"/>
        <v>226.622172039064</v>
      </c>
      <c r="M82" s="17">
        <f t="shared" si="4"/>
        <v>107.15464473652001</v>
      </c>
      <c r="N82" s="17">
        <f t="shared" si="5"/>
        <v>333.776816775584</v>
      </c>
    </row>
    <row r="83" spans="1:14" x14ac:dyDescent="0.25">
      <c r="A83" s="76">
        <v>980283976</v>
      </c>
      <c r="B83" s="77" t="s">
        <v>45</v>
      </c>
      <c r="C83" s="76">
        <v>2018</v>
      </c>
      <c r="D83" s="76">
        <v>66</v>
      </c>
      <c r="E83" s="76">
        <v>100</v>
      </c>
      <c r="F83" s="76">
        <v>100</v>
      </c>
      <c r="G83" s="76">
        <v>4</v>
      </c>
      <c r="H83" s="76">
        <v>60</v>
      </c>
      <c r="I83" s="76">
        <v>600100</v>
      </c>
      <c r="J83" s="88">
        <v>147.32938519715199</v>
      </c>
      <c r="K83" s="88">
        <v>4.8755363355116996</v>
      </c>
      <c r="L83" s="17">
        <f t="shared" si="3"/>
        <v>589.31754078860797</v>
      </c>
      <c r="M83" s="17">
        <f t="shared" si="4"/>
        <v>292.53218013070199</v>
      </c>
      <c r="N83" s="17">
        <f t="shared" si="5"/>
        <v>881.8497209193099</v>
      </c>
    </row>
    <row r="84" spans="1:14" x14ac:dyDescent="0.25">
      <c r="A84" s="76">
        <v>980283976</v>
      </c>
      <c r="B84" s="77" t="s">
        <v>45</v>
      </c>
      <c r="C84" s="76">
        <v>2018</v>
      </c>
      <c r="D84" s="76">
        <v>132</v>
      </c>
      <c r="E84" s="76">
        <v>100</v>
      </c>
      <c r="F84" s="76">
        <v>100</v>
      </c>
      <c r="G84" s="76">
        <v>1</v>
      </c>
      <c r="H84" s="76">
        <v>20</v>
      </c>
      <c r="I84" s="76">
        <v>600200</v>
      </c>
      <c r="J84" s="88">
        <v>226.622172039064</v>
      </c>
      <c r="K84" s="88">
        <v>4.2861857894608004</v>
      </c>
      <c r="L84" s="17">
        <f t="shared" si="3"/>
        <v>226.622172039064</v>
      </c>
      <c r="M84" s="17">
        <f t="shared" si="4"/>
        <v>85.723715789216016</v>
      </c>
      <c r="N84" s="17">
        <f t="shared" si="5"/>
        <v>312.34588782828001</v>
      </c>
    </row>
    <row r="85" spans="1:14" x14ac:dyDescent="0.25">
      <c r="A85" s="76">
        <v>963022158</v>
      </c>
      <c r="B85" s="77" t="s">
        <v>99</v>
      </c>
      <c r="C85" s="76">
        <v>2018</v>
      </c>
      <c r="D85" s="76">
        <v>66</v>
      </c>
      <c r="E85" s="76">
        <v>100</v>
      </c>
      <c r="F85" s="76">
        <v>100</v>
      </c>
      <c r="G85" s="76">
        <v>5</v>
      </c>
      <c r="H85" s="76">
        <v>90</v>
      </c>
      <c r="I85" s="76">
        <v>600100</v>
      </c>
      <c r="J85" s="88">
        <v>147.32938519715199</v>
      </c>
      <c r="K85" s="88">
        <v>4.8755363355116996</v>
      </c>
      <c r="L85" s="17">
        <f t="shared" si="3"/>
        <v>736.64692598575994</v>
      </c>
      <c r="M85" s="17">
        <f t="shared" si="4"/>
        <v>438.79827019605295</v>
      </c>
      <c r="N85" s="17">
        <f t="shared" si="5"/>
        <v>1175.4451961818129</v>
      </c>
    </row>
    <row r="86" spans="1:14" x14ac:dyDescent="0.25">
      <c r="A86" s="76">
        <v>914780152</v>
      </c>
      <c r="B86" s="77" t="s">
        <v>46</v>
      </c>
      <c r="C86" s="76">
        <v>2018</v>
      </c>
      <c r="D86" s="76">
        <v>132</v>
      </c>
      <c r="E86" s="76">
        <v>100</v>
      </c>
      <c r="F86" s="76">
        <v>100</v>
      </c>
      <c r="G86" s="76">
        <v>7</v>
      </c>
      <c r="H86" s="76">
        <v>444</v>
      </c>
      <c r="I86" s="76">
        <v>600200</v>
      </c>
      <c r="J86" s="88">
        <v>226.622172039064</v>
      </c>
      <c r="K86" s="88">
        <v>4.2861857894608004</v>
      </c>
      <c r="L86" s="17">
        <f t="shared" si="3"/>
        <v>1586.355204273448</v>
      </c>
      <c r="M86" s="17">
        <f t="shared" si="4"/>
        <v>1903.0664905205954</v>
      </c>
      <c r="N86" s="17">
        <f t="shared" si="5"/>
        <v>3489.4216947940431</v>
      </c>
    </row>
    <row r="87" spans="1:14" x14ac:dyDescent="0.25">
      <c r="A87" s="76">
        <v>912631532</v>
      </c>
      <c r="B87" s="77" t="s">
        <v>47</v>
      </c>
      <c r="C87" s="76">
        <v>2018</v>
      </c>
      <c r="D87" s="76">
        <v>66</v>
      </c>
      <c r="E87" s="76">
        <v>100</v>
      </c>
      <c r="F87" s="76">
        <v>100</v>
      </c>
      <c r="G87" s="76">
        <v>15</v>
      </c>
      <c r="H87" s="76">
        <v>331</v>
      </c>
      <c r="I87" s="76">
        <v>600100</v>
      </c>
      <c r="J87" s="88">
        <v>147.32938519715199</v>
      </c>
      <c r="K87" s="88">
        <v>4.8755363355116996</v>
      </c>
      <c r="L87" s="17">
        <f t="shared" si="3"/>
        <v>2209.9407779572798</v>
      </c>
      <c r="M87" s="17">
        <f t="shared" si="4"/>
        <v>1613.8025270543726</v>
      </c>
      <c r="N87" s="17">
        <f t="shared" si="5"/>
        <v>3823.7433050116524</v>
      </c>
    </row>
    <row r="88" spans="1:14" x14ac:dyDescent="0.25">
      <c r="A88" s="76">
        <v>912631532</v>
      </c>
      <c r="B88" s="77" t="s">
        <v>47</v>
      </c>
      <c r="C88" s="76">
        <v>2018</v>
      </c>
      <c r="D88" s="76">
        <v>132</v>
      </c>
      <c r="E88" s="76">
        <v>100</v>
      </c>
      <c r="F88" s="76">
        <v>100</v>
      </c>
      <c r="G88" s="76">
        <v>30</v>
      </c>
      <c r="H88" s="76">
        <v>1183</v>
      </c>
      <c r="I88" s="76">
        <v>600200</v>
      </c>
      <c r="J88" s="88">
        <v>226.622172039064</v>
      </c>
      <c r="K88" s="88">
        <v>4.2861857894608004</v>
      </c>
      <c r="L88" s="17">
        <f t="shared" si="3"/>
        <v>6798.6651611719199</v>
      </c>
      <c r="M88" s="17">
        <f t="shared" si="4"/>
        <v>5070.5577889321266</v>
      </c>
      <c r="N88" s="17">
        <f t="shared" si="5"/>
        <v>11869.222950104046</v>
      </c>
    </row>
    <row r="89" spans="1:14" x14ac:dyDescent="0.25">
      <c r="A89" s="76">
        <v>983099807</v>
      </c>
      <c r="B89" s="77" t="s">
        <v>48</v>
      </c>
      <c r="C89" s="76">
        <v>2018</v>
      </c>
      <c r="D89" s="76">
        <v>66</v>
      </c>
      <c r="E89" s="76">
        <v>100</v>
      </c>
      <c r="F89" s="76">
        <v>100</v>
      </c>
      <c r="G89" s="76">
        <v>9</v>
      </c>
      <c r="H89" s="76">
        <v>115</v>
      </c>
      <c r="I89" s="76">
        <v>600100</v>
      </c>
      <c r="J89" s="88">
        <v>147.32938519715199</v>
      </c>
      <c r="K89" s="88">
        <v>4.8755363355116996</v>
      </c>
      <c r="L89" s="17">
        <f t="shared" si="3"/>
        <v>1325.964466774368</v>
      </c>
      <c r="M89" s="17">
        <f t="shared" si="4"/>
        <v>560.68667858384549</v>
      </c>
      <c r="N89" s="17">
        <f t="shared" si="5"/>
        <v>1886.6511453582134</v>
      </c>
    </row>
    <row r="90" spans="1:14" x14ac:dyDescent="0.25">
      <c r="A90" s="76">
        <v>983099807</v>
      </c>
      <c r="B90" s="77" t="s">
        <v>48</v>
      </c>
      <c r="C90" s="76">
        <v>2018</v>
      </c>
      <c r="D90" s="76">
        <v>132</v>
      </c>
      <c r="E90" s="76">
        <v>100</v>
      </c>
      <c r="F90" s="76">
        <v>100</v>
      </c>
      <c r="G90" s="76">
        <v>1</v>
      </c>
      <c r="H90" s="76">
        <v>16</v>
      </c>
      <c r="I90" s="76">
        <v>600200</v>
      </c>
      <c r="J90" s="88">
        <v>226.622172039064</v>
      </c>
      <c r="K90" s="88">
        <v>4.2861857894608004</v>
      </c>
      <c r="L90" s="17">
        <f t="shared" si="3"/>
        <v>226.622172039064</v>
      </c>
      <c r="M90" s="17">
        <f t="shared" si="4"/>
        <v>68.578972631372807</v>
      </c>
      <c r="N90" s="17">
        <f t="shared" si="5"/>
        <v>295.2011446704368</v>
      </c>
    </row>
    <row r="91" spans="1:14" x14ac:dyDescent="0.25">
      <c r="A91" s="76">
        <v>983099807</v>
      </c>
      <c r="B91" s="77" t="s">
        <v>48</v>
      </c>
      <c r="C91" s="76">
        <v>2018</v>
      </c>
      <c r="D91" s="76">
        <v>66</v>
      </c>
      <c r="E91" s="76">
        <v>100</v>
      </c>
      <c r="F91" s="76">
        <v>100</v>
      </c>
      <c r="G91" s="76">
        <v>1</v>
      </c>
      <c r="H91" s="76">
        <v>7</v>
      </c>
      <c r="I91" s="76">
        <v>600600</v>
      </c>
      <c r="J91" s="88">
        <v>147.32938519715199</v>
      </c>
      <c r="K91" s="88">
        <v>4.8755363355116996</v>
      </c>
      <c r="L91" s="17">
        <f t="shared" si="3"/>
        <v>147.32938519715199</v>
      </c>
      <c r="M91" s="17">
        <f t="shared" si="4"/>
        <v>34.1287543485819</v>
      </c>
      <c r="N91" s="17">
        <f t="shared" si="5"/>
        <v>181.4581395457339</v>
      </c>
    </row>
    <row r="92" spans="1:14" x14ac:dyDescent="0.25">
      <c r="A92" s="76">
        <v>956740134</v>
      </c>
      <c r="B92" s="77" t="s">
        <v>49</v>
      </c>
      <c r="C92" s="76">
        <v>2018</v>
      </c>
      <c r="D92" s="76">
        <v>66</v>
      </c>
      <c r="E92" s="76">
        <v>100</v>
      </c>
      <c r="F92" s="76">
        <v>100</v>
      </c>
      <c r="G92" s="76">
        <v>5</v>
      </c>
      <c r="H92" s="76">
        <v>33</v>
      </c>
      <c r="I92" s="76">
        <v>600100</v>
      </c>
      <c r="J92" s="88">
        <v>147.32938519715199</v>
      </c>
      <c r="K92" s="88">
        <v>4.8755363355116996</v>
      </c>
      <c r="L92" s="17">
        <f t="shared" si="3"/>
        <v>736.64692598575994</v>
      </c>
      <c r="M92" s="17">
        <f t="shared" si="4"/>
        <v>160.89269907188608</v>
      </c>
      <c r="N92" s="17">
        <f t="shared" si="5"/>
        <v>897.53962505764605</v>
      </c>
    </row>
    <row r="93" spans="1:14" x14ac:dyDescent="0.25">
      <c r="A93" s="76">
        <v>990892679</v>
      </c>
      <c r="B93" s="77" t="s">
        <v>50</v>
      </c>
      <c r="C93" s="76">
        <v>2018</v>
      </c>
      <c r="D93" s="76">
        <v>66</v>
      </c>
      <c r="E93" s="76">
        <v>100</v>
      </c>
      <c r="F93" s="76">
        <v>100</v>
      </c>
      <c r="G93" s="76">
        <v>14</v>
      </c>
      <c r="H93" s="76">
        <v>245</v>
      </c>
      <c r="I93" s="76">
        <v>600100</v>
      </c>
      <c r="J93" s="88">
        <v>147.32938519715199</v>
      </c>
      <c r="K93" s="88">
        <v>4.8755363355116996</v>
      </c>
      <c r="L93" s="17">
        <f t="shared" si="3"/>
        <v>2062.6113927601277</v>
      </c>
      <c r="M93" s="17">
        <f t="shared" si="4"/>
        <v>1194.5064022003664</v>
      </c>
      <c r="N93" s="17">
        <f t="shared" si="5"/>
        <v>3257.1177949604944</v>
      </c>
    </row>
    <row r="94" spans="1:14" x14ac:dyDescent="0.25">
      <c r="A94" s="76">
        <v>990892679</v>
      </c>
      <c r="B94" s="77" t="s">
        <v>50</v>
      </c>
      <c r="C94" s="76">
        <v>2018</v>
      </c>
      <c r="D94" s="76">
        <v>132</v>
      </c>
      <c r="E94" s="76">
        <v>100</v>
      </c>
      <c r="F94" s="76">
        <v>100</v>
      </c>
      <c r="G94" s="76">
        <v>15</v>
      </c>
      <c r="H94" s="76">
        <v>397</v>
      </c>
      <c r="I94" s="76">
        <v>600200</v>
      </c>
      <c r="J94" s="88">
        <v>226.622172039064</v>
      </c>
      <c r="K94" s="88">
        <v>4.2861857894608004</v>
      </c>
      <c r="L94" s="17">
        <f t="shared" si="3"/>
        <v>3399.3325805859599</v>
      </c>
      <c r="M94" s="17">
        <f t="shared" si="4"/>
        <v>1701.6157584159378</v>
      </c>
      <c r="N94" s="17">
        <f t="shared" si="5"/>
        <v>5100.9483390018977</v>
      </c>
    </row>
    <row r="95" spans="1:14" x14ac:dyDescent="0.25">
      <c r="A95" s="76">
        <v>990892679</v>
      </c>
      <c r="B95" s="77" t="s">
        <v>50</v>
      </c>
      <c r="C95" s="76">
        <v>2018</v>
      </c>
      <c r="D95" s="76">
        <v>132</v>
      </c>
      <c r="E95" s="76">
        <v>100</v>
      </c>
      <c r="F95" s="76">
        <v>100</v>
      </c>
      <c r="G95" s="76">
        <v>4</v>
      </c>
      <c r="H95" s="76">
        <v>226</v>
      </c>
      <c r="I95" s="76">
        <v>600700</v>
      </c>
      <c r="J95" s="88">
        <v>226.622172039064</v>
      </c>
      <c r="K95" s="88">
        <v>4.2861857894608004</v>
      </c>
      <c r="L95" s="17">
        <f t="shared" si="3"/>
        <v>906.48868815625599</v>
      </c>
      <c r="M95" s="17">
        <f t="shared" si="4"/>
        <v>968.6779884181409</v>
      </c>
      <c r="N95" s="17">
        <f t="shared" si="5"/>
        <v>1875.1666765743969</v>
      </c>
    </row>
    <row r="96" spans="1:14" x14ac:dyDescent="0.25">
      <c r="A96" s="76">
        <v>960684737</v>
      </c>
      <c r="B96" s="77" t="s">
        <v>51</v>
      </c>
      <c r="C96" s="76">
        <v>2018</v>
      </c>
      <c r="D96" s="76">
        <v>66</v>
      </c>
      <c r="E96" s="76">
        <v>100</v>
      </c>
      <c r="F96" s="76">
        <v>100</v>
      </c>
      <c r="G96" s="76">
        <v>8</v>
      </c>
      <c r="H96" s="76">
        <v>110</v>
      </c>
      <c r="I96" s="76">
        <v>600100</v>
      </c>
      <c r="J96" s="88">
        <v>147.32938519715199</v>
      </c>
      <c r="K96" s="88">
        <v>4.8755363355116996</v>
      </c>
      <c r="L96" s="17">
        <f t="shared" si="3"/>
        <v>1178.6350815772159</v>
      </c>
      <c r="M96" s="17">
        <f t="shared" si="4"/>
        <v>536.30899690628701</v>
      </c>
      <c r="N96" s="17">
        <f t="shared" si="5"/>
        <v>1714.9440784835028</v>
      </c>
    </row>
    <row r="97" spans="1:14" x14ac:dyDescent="0.25">
      <c r="A97" s="76">
        <v>960684737</v>
      </c>
      <c r="B97" s="77" t="s">
        <v>51</v>
      </c>
      <c r="C97" s="76">
        <v>2018</v>
      </c>
      <c r="D97" s="76">
        <v>132</v>
      </c>
      <c r="E97" s="76">
        <v>100</v>
      </c>
      <c r="F97" s="76">
        <v>100</v>
      </c>
      <c r="G97" s="76">
        <v>8</v>
      </c>
      <c r="H97" s="76">
        <v>386</v>
      </c>
      <c r="I97" s="76">
        <v>600200</v>
      </c>
      <c r="J97" s="88">
        <v>226.622172039064</v>
      </c>
      <c r="K97" s="88">
        <v>4.2861857894608004</v>
      </c>
      <c r="L97" s="17">
        <f t="shared" si="3"/>
        <v>1812.977376312512</v>
      </c>
      <c r="M97" s="17">
        <f t="shared" si="4"/>
        <v>1654.4677147318689</v>
      </c>
      <c r="N97" s="17">
        <f t="shared" si="5"/>
        <v>3467.4450910443811</v>
      </c>
    </row>
    <row r="98" spans="1:14" x14ac:dyDescent="0.25">
      <c r="A98" s="76">
        <v>995114666</v>
      </c>
      <c r="B98" s="77" t="s">
        <v>52</v>
      </c>
      <c r="C98" s="76">
        <v>2018</v>
      </c>
      <c r="D98" s="76">
        <v>66</v>
      </c>
      <c r="E98" s="76">
        <v>100</v>
      </c>
      <c r="F98" s="76">
        <v>100</v>
      </c>
      <c r="G98" s="76">
        <v>8</v>
      </c>
      <c r="H98" s="76">
        <v>87.5</v>
      </c>
      <c r="I98" s="76">
        <v>600100</v>
      </c>
      <c r="J98" s="88">
        <v>147.32938519715199</v>
      </c>
      <c r="K98" s="88">
        <v>4.8755363355116996</v>
      </c>
      <c r="L98" s="17">
        <f t="shared" si="3"/>
        <v>1178.6350815772159</v>
      </c>
      <c r="M98" s="17">
        <f t="shared" si="4"/>
        <v>426.60942935727371</v>
      </c>
      <c r="N98" s="17">
        <f t="shared" si="5"/>
        <v>1605.2445109344897</v>
      </c>
    </row>
    <row r="99" spans="1:14" x14ac:dyDescent="0.25">
      <c r="A99" s="76">
        <v>995114666</v>
      </c>
      <c r="B99" s="77" t="s">
        <v>52</v>
      </c>
      <c r="C99" s="76">
        <v>2018</v>
      </c>
      <c r="D99" s="76">
        <v>132</v>
      </c>
      <c r="E99" s="76">
        <v>100</v>
      </c>
      <c r="F99" s="76">
        <v>100</v>
      </c>
      <c r="G99" s="76">
        <v>2</v>
      </c>
      <c r="H99" s="76">
        <v>46</v>
      </c>
      <c r="I99" s="76">
        <v>600200</v>
      </c>
      <c r="J99" s="88">
        <v>226.622172039064</v>
      </c>
      <c r="K99" s="88">
        <v>4.2861857894608004</v>
      </c>
      <c r="L99" s="17">
        <f t="shared" si="3"/>
        <v>453.24434407812799</v>
      </c>
      <c r="M99" s="17">
        <f t="shared" si="4"/>
        <v>197.16454631519682</v>
      </c>
      <c r="N99" s="17">
        <f t="shared" si="5"/>
        <v>650.40889039332478</v>
      </c>
    </row>
    <row r="100" spans="1:14" x14ac:dyDescent="0.25">
      <c r="A100" s="76">
        <v>948526786</v>
      </c>
      <c r="B100" s="77" t="s">
        <v>100</v>
      </c>
      <c r="C100" s="76">
        <v>2018</v>
      </c>
      <c r="D100" s="76">
        <v>66</v>
      </c>
      <c r="E100" s="76">
        <v>100</v>
      </c>
      <c r="F100" s="76">
        <v>100</v>
      </c>
      <c r="G100" s="76">
        <v>1</v>
      </c>
      <c r="H100" s="76">
        <v>8</v>
      </c>
      <c r="I100" s="76">
        <v>600100</v>
      </c>
      <c r="J100" s="88">
        <v>147.32938519715199</v>
      </c>
      <c r="K100" s="88">
        <v>4.8755363355116996</v>
      </c>
      <c r="L100" s="17">
        <f t="shared" si="3"/>
        <v>147.32938519715199</v>
      </c>
      <c r="M100" s="17">
        <f t="shared" si="4"/>
        <v>39.004290684093597</v>
      </c>
      <c r="N100" s="17">
        <f t="shared" si="5"/>
        <v>186.3336758812456</v>
      </c>
    </row>
    <row r="101" spans="1:14" x14ac:dyDescent="0.25">
      <c r="A101" s="76">
        <v>980234088</v>
      </c>
      <c r="B101" s="77" t="s">
        <v>53</v>
      </c>
      <c r="C101" s="76">
        <v>2018</v>
      </c>
      <c r="D101" s="76">
        <v>132</v>
      </c>
      <c r="E101" s="76">
        <v>100</v>
      </c>
      <c r="F101" s="76">
        <v>100</v>
      </c>
      <c r="G101" s="76">
        <v>5</v>
      </c>
      <c r="H101" s="76">
        <v>151</v>
      </c>
      <c r="I101" s="76">
        <v>600200</v>
      </c>
      <c r="J101" s="88">
        <v>226.622172039064</v>
      </c>
      <c r="K101" s="88">
        <v>4.2861857894608004</v>
      </c>
      <c r="L101" s="17">
        <f t="shared" si="3"/>
        <v>1133.1108601953199</v>
      </c>
      <c r="M101" s="17">
        <f t="shared" si="4"/>
        <v>647.21405420858082</v>
      </c>
      <c r="N101" s="17">
        <f t="shared" si="5"/>
        <v>1780.3249144039007</v>
      </c>
    </row>
    <row r="102" spans="1:14" x14ac:dyDescent="0.25">
      <c r="A102" s="76">
        <v>966731508</v>
      </c>
      <c r="B102" s="77" t="s">
        <v>86</v>
      </c>
      <c r="C102" s="76">
        <v>2018</v>
      </c>
      <c r="D102" s="76">
        <v>132</v>
      </c>
      <c r="E102" s="76">
        <v>100</v>
      </c>
      <c r="F102" s="76">
        <v>100</v>
      </c>
      <c r="G102" s="76">
        <v>1</v>
      </c>
      <c r="H102" s="76">
        <v>40</v>
      </c>
      <c r="I102" s="76">
        <v>600200</v>
      </c>
      <c r="J102" s="88">
        <v>226.622172039064</v>
      </c>
      <c r="K102" s="88">
        <v>4.2861857894608004</v>
      </c>
      <c r="L102" s="17">
        <f t="shared" si="3"/>
        <v>226.622172039064</v>
      </c>
      <c r="M102" s="17">
        <f t="shared" si="4"/>
        <v>171.44743157843203</v>
      </c>
      <c r="N102" s="17">
        <f t="shared" si="5"/>
        <v>398.069603617496</v>
      </c>
    </row>
    <row r="103" spans="1:14" x14ac:dyDescent="0.25">
      <c r="A103" s="76">
        <v>988807648</v>
      </c>
      <c r="B103" s="77" t="s">
        <v>54</v>
      </c>
      <c r="C103" s="76">
        <v>2018</v>
      </c>
      <c r="D103" s="76">
        <v>66</v>
      </c>
      <c r="E103" s="76">
        <v>100</v>
      </c>
      <c r="F103" s="76">
        <v>100</v>
      </c>
      <c r="G103" s="76">
        <v>51</v>
      </c>
      <c r="H103" s="76">
        <v>942</v>
      </c>
      <c r="I103" s="76">
        <v>600100</v>
      </c>
      <c r="J103" s="88">
        <v>147.32938519715199</v>
      </c>
      <c r="K103" s="88">
        <v>4.8755363355116996</v>
      </c>
      <c r="L103" s="17">
        <f t="shared" si="3"/>
        <v>7513.7986450547514</v>
      </c>
      <c r="M103" s="17">
        <f t="shared" si="4"/>
        <v>4592.7552280520213</v>
      </c>
      <c r="N103" s="17">
        <f t="shared" si="5"/>
        <v>12106.553873106772</v>
      </c>
    </row>
    <row r="104" spans="1:14" x14ac:dyDescent="0.25">
      <c r="A104" s="76">
        <v>988807648</v>
      </c>
      <c r="B104" s="77" t="s">
        <v>54</v>
      </c>
      <c r="C104" s="76">
        <v>2018</v>
      </c>
      <c r="D104" s="76">
        <v>132</v>
      </c>
      <c r="E104" s="76">
        <v>100</v>
      </c>
      <c r="F104" s="76">
        <v>100</v>
      </c>
      <c r="G104" s="76">
        <v>3</v>
      </c>
      <c r="H104" s="76">
        <v>100</v>
      </c>
      <c r="I104" s="76">
        <v>600200</v>
      </c>
      <c r="J104" s="88">
        <v>226.622172039064</v>
      </c>
      <c r="K104" s="88">
        <v>4.2861857894608004</v>
      </c>
      <c r="L104" s="17">
        <f t="shared" si="3"/>
        <v>679.86651611719196</v>
      </c>
      <c r="M104" s="17">
        <f t="shared" si="4"/>
        <v>428.61857894608005</v>
      </c>
      <c r="N104" s="17">
        <f t="shared" si="5"/>
        <v>1108.485095063272</v>
      </c>
    </row>
    <row r="105" spans="1:14" x14ac:dyDescent="0.25">
      <c r="A105" s="76">
        <v>988807648</v>
      </c>
      <c r="B105" s="77" t="s">
        <v>54</v>
      </c>
      <c r="C105" s="76">
        <v>2018</v>
      </c>
      <c r="D105" s="76">
        <v>66</v>
      </c>
      <c r="E105" s="76">
        <v>100</v>
      </c>
      <c r="F105" s="76">
        <v>100</v>
      </c>
      <c r="G105" s="76">
        <v>2</v>
      </c>
      <c r="H105" s="76">
        <v>35</v>
      </c>
      <c r="I105" s="76">
        <v>600600</v>
      </c>
      <c r="J105" s="88">
        <v>147.32938519715199</v>
      </c>
      <c r="K105" s="88">
        <v>4.8755363355116996</v>
      </c>
      <c r="L105" s="17">
        <f t="shared" si="3"/>
        <v>294.65877039430399</v>
      </c>
      <c r="M105" s="17">
        <f t="shared" si="4"/>
        <v>170.64377174290948</v>
      </c>
      <c r="N105" s="17">
        <f t="shared" si="5"/>
        <v>465.30254213721344</v>
      </c>
    </row>
    <row r="106" spans="1:14" x14ac:dyDescent="0.25">
      <c r="A106" s="76">
        <v>988807648</v>
      </c>
      <c r="B106" s="77" t="s">
        <v>54</v>
      </c>
      <c r="C106" s="76">
        <v>2018</v>
      </c>
      <c r="D106" s="76">
        <v>132</v>
      </c>
      <c r="E106" s="76">
        <v>100</v>
      </c>
      <c r="F106" s="76">
        <v>100</v>
      </c>
      <c r="G106" s="76">
        <v>2</v>
      </c>
      <c r="H106" s="76">
        <v>150</v>
      </c>
      <c r="I106" s="76">
        <v>600700</v>
      </c>
      <c r="J106" s="88">
        <v>226.622172039064</v>
      </c>
      <c r="K106" s="88">
        <v>4.2861857894608004</v>
      </c>
      <c r="L106" s="17">
        <f t="shared" si="3"/>
        <v>453.24434407812799</v>
      </c>
      <c r="M106" s="17">
        <f t="shared" si="4"/>
        <v>642.92786841912005</v>
      </c>
      <c r="N106" s="17">
        <f t="shared" si="5"/>
        <v>1096.172212497248</v>
      </c>
    </row>
    <row r="107" spans="1:14" x14ac:dyDescent="0.25">
      <c r="A107" s="76">
        <v>976723805</v>
      </c>
      <c r="B107" s="77" t="s">
        <v>55</v>
      </c>
      <c r="C107" s="76">
        <v>2018</v>
      </c>
      <c r="D107" s="76">
        <v>66</v>
      </c>
      <c r="E107" s="76">
        <v>100</v>
      </c>
      <c r="F107" s="76">
        <v>100</v>
      </c>
      <c r="G107" s="76">
        <v>9</v>
      </c>
      <c r="H107" s="76">
        <v>240.2</v>
      </c>
      <c r="I107" s="76">
        <v>600100</v>
      </c>
      <c r="J107" s="88">
        <v>147.32938519715199</v>
      </c>
      <c r="K107" s="88">
        <v>4.8755363355116996</v>
      </c>
      <c r="L107" s="17">
        <f t="shared" si="3"/>
        <v>1325.964466774368</v>
      </c>
      <c r="M107" s="17">
        <f t="shared" si="4"/>
        <v>1171.1038277899102</v>
      </c>
      <c r="N107" s="17">
        <f t="shared" si="5"/>
        <v>2497.0682945642784</v>
      </c>
    </row>
    <row r="108" spans="1:14" x14ac:dyDescent="0.25">
      <c r="A108" s="76">
        <v>915231640</v>
      </c>
      <c r="B108" s="77" t="s">
        <v>101</v>
      </c>
      <c r="C108" s="76">
        <v>2018</v>
      </c>
      <c r="D108" s="76">
        <v>66</v>
      </c>
      <c r="E108" s="76">
        <v>100</v>
      </c>
      <c r="F108" s="76">
        <v>100</v>
      </c>
      <c r="G108" s="76">
        <v>1</v>
      </c>
      <c r="H108" s="76">
        <v>8</v>
      </c>
      <c r="I108" s="76">
        <v>600100</v>
      </c>
      <c r="J108" s="88">
        <v>147.32938519715199</v>
      </c>
      <c r="K108" s="88">
        <v>4.8755363355116996</v>
      </c>
      <c r="L108" s="17">
        <f t="shared" si="3"/>
        <v>147.32938519715199</v>
      </c>
      <c r="M108" s="17">
        <f t="shared" si="4"/>
        <v>39.004290684093597</v>
      </c>
      <c r="N108" s="17">
        <f t="shared" si="5"/>
        <v>186.3336758812456</v>
      </c>
    </row>
    <row r="109" spans="1:14" x14ac:dyDescent="0.25">
      <c r="A109" s="76">
        <v>915317898</v>
      </c>
      <c r="B109" s="77" t="s">
        <v>56</v>
      </c>
      <c r="C109" s="76">
        <v>2018</v>
      </c>
      <c r="D109" s="76">
        <v>66</v>
      </c>
      <c r="E109" s="76">
        <v>50</v>
      </c>
      <c r="F109" s="76">
        <v>50</v>
      </c>
      <c r="G109" s="76">
        <v>1</v>
      </c>
      <c r="H109" s="76">
        <v>30</v>
      </c>
      <c r="I109" s="76">
        <v>600100</v>
      </c>
      <c r="J109" s="88">
        <v>147.32938519715199</v>
      </c>
      <c r="K109" s="88">
        <v>4.8755363355116996</v>
      </c>
      <c r="L109" s="17">
        <f t="shared" si="3"/>
        <v>73.664692598575996</v>
      </c>
      <c r="M109" s="17">
        <f t="shared" si="4"/>
        <v>73.133045032675497</v>
      </c>
      <c r="N109" s="17">
        <f t="shared" si="5"/>
        <v>146.79773763125149</v>
      </c>
    </row>
    <row r="110" spans="1:14" x14ac:dyDescent="0.25">
      <c r="A110" s="76">
        <v>915317898</v>
      </c>
      <c r="B110" s="77" t="s">
        <v>56</v>
      </c>
      <c r="C110" s="76">
        <v>2018</v>
      </c>
      <c r="D110" s="76">
        <v>66</v>
      </c>
      <c r="E110" s="76">
        <v>100</v>
      </c>
      <c r="F110" s="76">
        <v>100</v>
      </c>
      <c r="G110" s="76">
        <v>2</v>
      </c>
      <c r="H110" s="76">
        <v>50</v>
      </c>
      <c r="I110" s="76">
        <v>600100</v>
      </c>
      <c r="J110" s="88">
        <v>147.32938519715199</v>
      </c>
      <c r="K110" s="88">
        <v>4.8755363355116996</v>
      </c>
      <c r="L110" s="17">
        <f t="shared" si="3"/>
        <v>294.65877039430399</v>
      </c>
      <c r="M110" s="17">
        <f t="shared" si="4"/>
        <v>243.77681677558499</v>
      </c>
      <c r="N110" s="17">
        <f t="shared" si="5"/>
        <v>538.435587169889</v>
      </c>
    </row>
    <row r="111" spans="1:14" x14ac:dyDescent="0.25">
      <c r="A111" s="76">
        <v>970974253</v>
      </c>
      <c r="B111" s="77" t="s">
        <v>102</v>
      </c>
      <c r="C111" s="76">
        <v>2018</v>
      </c>
      <c r="D111" s="76">
        <v>132</v>
      </c>
      <c r="E111" s="76">
        <v>100</v>
      </c>
      <c r="F111" s="76">
        <v>100</v>
      </c>
      <c r="G111" s="76">
        <v>1</v>
      </c>
      <c r="H111" s="76">
        <v>30</v>
      </c>
      <c r="I111" s="76">
        <v>600200</v>
      </c>
      <c r="J111" s="88">
        <v>226.622172039064</v>
      </c>
      <c r="K111" s="88">
        <v>4.2861857894608004</v>
      </c>
      <c r="L111" s="17">
        <f t="shared" si="3"/>
        <v>226.622172039064</v>
      </c>
      <c r="M111" s="17">
        <f t="shared" si="4"/>
        <v>128.58557368382401</v>
      </c>
      <c r="N111" s="17">
        <f t="shared" si="5"/>
        <v>355.20774572288803</v>
      </c>
    </row>
    <row r="112" spans="1:14" x14ac:dyDescent="0.25">
      <c r="A112" s="76">
        <v>948755742</v>
      </c>
      <c r="B112" s="77" t="s">
        <v>57</v>
      </c>
      <c r="C112" s="76">
        <v>2018</v>
      </c>
      <c r="D112" s="76">
        <v>66</v>
      </c>
      <c r="E112" s="76">
        <v>100</v>
      </c>
      <c r="F112" s="76">
        <v>100</v>
      </c>
      <c r="G112" s="76">
        <v>8</v>
      </c>
      <c r="H112" s="76">
        <v>71.3</v>
      </c>
      <c r="I112" s="76">
        <v>600100</v>
      </c>
      <c r="J112" s="88">
        <v>147.32938519715199</v>
      </c>
      <c r="K112" s="88">
        <v>4.8755363355116996</v>
      </c>
      <c r="L112" s="17">
        <f t="shared" si="3"/>
        <v>1178.6350815772159</v>
      </c>
      <c r="M112" s="17">
        <f t="shared" si="4"/>
        <v>347.62574072198419</v>
      </c>
      <c r="N112" s="17">
        <f t="shared" si="5"/>
        <v>1526.2608222992001</v>
      </c>
    </row>
    <row r="113" spans="1:14" x14ac:dyDescent="0.25">
      <c r="A113" s="76">
        <v>915591302</v>
      </c>
      <c r="B113" s="77" t="s">
        <v>58</v>
      </c>
      <c r="C113" s="76">
        <v>2018</v>
      </c>
      <c r="D113" s="76">
        <v>66</v>
      </c>
      <c r="E113" s="76">
        <v>100</v>
      </c>
      <c r="F113" s="76">
        <v>100</v>
      </c>
      <c r="G113" s="76">
        <v>3</v>
      </c>
      <c r="H113" s="76">
        <v>51</v>
      </c>
      <c r="I113" s="76">
        <v>600100</v>
      </c>
      <c r="J113" s="88">
        <v>147.32938519715199</v>
      </c>
      <c r="K113" s="88">
        <v>4.8755363355116996</v>
      </c>
      <c r="L113" s="17">
        <f t="shared" si="3"/>
        <v>441.98815559145601</v>
      </c>
      <c r="M113" s="17">
        <f t="shared" si="4"/>
        <v>248.65235311109669</v>
      </c>
      <c r="N113" s="17">
        <f t="shared" si="5"/>
        <v>690.64050870255267</v>
      </c>
    </row>
    <row r="114" spans="1:14" x14ac:dyDescent="0.25">
      <c r="A114" s="76">
        <v>984882114</v>
      </c>
      <c r="B114" s="77" t="s">
        <v>59</v>
      </c>
      <c r="C114" s="76">
        <v>2018</v>
      </c>
      <c r="D114" s="76">
        <v>66</v>
      </c>
      <c r="E114" s="76">
        <v>100</v>
      </c>
      <c r="F114" s="76">
        <v>100</v>
      </c>
      <c r="G114" s="76">
        <v>21</v>
      </c>
      <c r="H114" s="76">
        <v>401</v>
      </c>
      <c r="I114" s="76">
        <v>600100</v>
      </c>
      <c r="J114" s="88">
        <v>147.32938519715199</v>
      </c>
      <c r="K114" s="88">
        <v>4.8755363355116996</v>
      </c>
      <c r="L114" s="17">
        <f t="shared" si="3"/>
        <v>3093.9170891401918</v>
      </c>
      <c r="M114" s="17">
        <f t="shared" si="4"/>
        <v>1955.0900705401916</v>
      </c>
      <c r="N114" s="17">
        <f t="shared" si="5"/>
        <v>5049.0071596803837</v>
      </c>
    </row>
    <row r="115" spans="1:14" x14ac:dyDescent="0.25">
      <c r="A115" s="76">
        <v>984882114</v>
      </c>
      <c r="B115" s="77" t="s">
        <v>59</v>
      </c>
      <c r="C115" s="76">
        <v>2018</v>
      </c>
      <c r="D115" s="76">
        <v>132</v>
      </c>
      <c r="E115" s="76">
        <v>100</v>
      </c>
      <c r="F115" s="76">
        <v>100</v>
      </c>
      <c r="G115" s="76">
        <v>5</v>
      </c>
      <c r="H115" s="76">
        <v>295</v>
      </c>
      <c r="I115" s="76">
        <v>600200</v>
      </c>
      <c r="J115" s="88">
        <v>226.622172039064</v>
      </c>
      <c r="K115" s="88">
        <v>4.2861857894608004</v>
      </c>
      <c r="L115" s="17">
        <f t="shared" si="3"/>
        <v>1133.1108601953199</v>
      </c>
      <c r="M115" s="17">
        <f t="shared" si="4"/>
        <v>1264.4248078909361</v>
      </c>
      <c r="N115" s="17">
        <f t="shared" si="5"/>
        <v>2397.535668086256</v>
      </c>
    </row>
    <row r="116" spans="1:14" x14ac:dyDescent="0.25">
      <c r="A116" s="76">
        <v>979422679</v>
      </c>
      <c r="B116" s="77" t="s">
        <v>60</v>
      </c>
      <c r="C116" s="76">
        <v>2018</v>
      </c>
      <c r="D116" s="76">
        <v>66</v>
      </c>
      <c r="E116" s="76">
        <v>100</v>
      </c>
      <c r="F116" s="76">
        <v>100</v>
      </c>
      <c r="G116" s="76">
        <v>14</v>
      </c>
      <c r="H116" s="76">
        <v>298.5</v>
      </c>
      <c r="I116" s="76">
        <v>600100</v>
      </c>
      <c r="J116" s="88">
        <v>147.32938519715199</v>
      </c>
      <c r="K116" s="88">
        <v>4.8755363355116996</v>
      </c>
      <c r="L116" s="17">
        <f t="shared" si="3"/>
        <v>2062.6113927601277</v>
      </c>
      <c r="M116" s="17">
        <f t="shared" si="4"/>
        <v>1455.3475961502422</v>
      </c>
      <c r="N116" s="17">
        <f t="shared" si="5"/>
        <v>3517.95898891037</v>
      </c>
    </row>
    <row r="117" spans="1:14" x14ac:dyDescent="0.25">
      <c r="A117" s="76">
        <v>979422679</v>
      </c>
      <c r="B117" s="77" t="s">
        <v>60</v>
      </c>
      <c r="C117" s="76">
        <v>2018</v>
      </c>
      <c r="D117" s="76">
        <v>132</v>
      </c>
      <c r="E117" s="76">
        <v>100</v>
      </c>
      <c r="F117" s="76">
        <v>100</v>
      </c>
      <c r="G117" s="76">
        <v>82</v>
      </c>
      <c r="H117" s="76">
        <v>2481</v>
      </c>
      <c r="I117" s="76">
        <v>600200</v>
      </c>
      <c r="J117" s="88">
        <v>226.622172039064</v>
      </c>
      <c r="K117" s="88">
        <v>4.2861857894608004</v>
      </c>
      <c r="L117" s="17">
        <f t="shared" si="3"/>
        <v>18583.018107203246</v>
      </c>
      <c r="M117" s="17">
        <f t="shared" si="4"/>
        <v>10634.026943652247</v>
      </c>
      <c r="N117" s="17">
        <f t="shared" si="5"/>
        <v>29217.045050855493</v>
      </c>
    </row>
    <row r="118" spans="1:14" x14ac:dyDescent="0.25">
      <c r="A118" s="76">
        <v>979422679</v>
      </c>
      <c r="B118" s="77" t="s">
        <v>60</v>
      </c>
      <c r="C118" s="76">
        <v>2018</v>
      </c>
      <c r="D118" s="76">
        <v>132</v>
      </c>
      <c r="E118" s="76">
        <v>100</v>
      </c>
      <c r="F118" s="76">
        <v>100</v>
      </c>
      <c r="G118" s="76">
        <v>5</v>
      </c>
      <c r="H118" s="76">
        <v>156.5</v>
      </c>
      <c r="I118" s="76">
        <v>600700</v>
      </c>
      <c r="J118" s="88">
        <v>226.622172039064</v>
      </c>
      <c r="K118" s="88">
        <v>4.2861857894608004</v>
      </c>
      <c r="L118" s="17">
        <f t="shared" si="3"/>
        <v>1133.1108601953199</v>
      </c>
      <c r="M118" s="17">
        <f t="shared" si="4"/>
        <v>670.78807605061525</v>
      </c>
      <c r="N118" s="17">
        <f t="shared" si="5"/>
        <v>1803.8989362459351</v>
      </c>
    </row>
    <row r="119" spans="1:14" x14ac:dyDescent="0.25">
      <c r="A119" s="76">
        <v>916069634</v>
      </c>
      <c r="B119" s="77" t="s">
        <v>61</v>
      </c>
      <c r="C119" s="76">
        <v>2018</v>
      </c>
      <c r="D119" s="76">
        <v>66</v>
      </c>
      <c r="E119" s="76">
        <v>100</v>
      </c>
      <c r="F119" s="76">
        <v>100</v>
      </c>
      <c r="G119" s="76">
        <v>8</v>
      </c>
      <c r="H119" s="76">
        <v>105</v>
      </c>
      <c r="I119" s="76">
        <v>600100</v>
      </c>
      <c r="J119" s="88">
        <v>147.32938519715199</v>
      </c>
      <c r="K119" s="88">
        <v>4.8755363355116996</v>
      </c>
      <c r="L119" s="17">
        <f t="shared" si="3"/>
        <v>1178.6350815772159</v>
      </c>
      <c r="M119" s="17">
        <f t="shared" si="4"/>
        <v>511.93131522872847</v>
      </c>
      <c r="N119" s="17">
        <f t="shared" si="5"/>
        <v>1690.5663968059444</v>
      </c>
    </row>
    <row r="120" spans="1:14" x14ac:dyDescent="0.25">
      <c r="A120" s="76">
        <v>916069634</v>
      </c>
      <c r="B120" s="77" t="s">
        <v>61</v>
      </c>
      <c r="C120" s="76">
        <v>2018</v>
      </c>
      <c r="D120" s="76">
        <v>132</v>
      </c>
      <c r="E120" s="76">
        <v>100</v>
      </c>
      <c r="F120" s="76">
        <v>100</v>
      </c>
      <c r="G120" s="76">
        <v>2</v>
      </c>
      <c r="H120" s="76">
        <v>80</v>
      </c>
      <c r="I120" s="76">
        <v>600200</v>
      </c>
      <c r="J120" s="88">
        <v>226.622172039064</v>
      </c>
      <c r="K120" s="88">
        <v>4.2861857894608004</v>
      </c>
      <c r="L120" s="17">
        <f t="shared" si="3"/>
        <v>453.24434407812799</v>
      </c>
      <c r="M120" s="17">
        <f t="shared" si="4"/>
        <v>342.89486315686406</v>
      </c>
      <c r="N120" s="17">
        <f t="shared" si="5"/>
        <v>796.139207234992</v>
      </c>
    </row>
    <row r="121" spans="1:14" x14ac:dyDescent="0.25">
      <c r="A121" s="76">
        <v>985294836</v>
      </c>
      <c r="B121" s="77" t="s">
        <v>62</v>
      </c>
      <c r="C121" s="76">
        <v>2018</v>
      </c>
      <c r="D121" s="76">
        <v>66</v>
      </c>
      <c r="E121" s="76">
        <v>100</v>
      </c>
      <c r="F121" s="76">
        <v>100</v>
      </c>
      <c r="G121" s="76">
        <v>7</v>
      </c>
      <c r="H121" s="76">
        <v>94</v>
      </c>
      <c r="I121" s="76">
        <v>600100</v>
      </c>
      <c r="J121" s="88">
        <v>147.32938519715199</v>
      </c>
      <c r="K121" s="88">
        <v>4.8755363355116996</v>
      </c>
      <c r="L121" s="17">
        <f t="shared" si="3"/>
        <v>1031.3056963800639</v>
      </c>
      <c r="M121" s="17">
        <f t="shared" si="4"/>
        <v>458.30041553809974</v>
      </c>
      <c r="N121" s="17">
        <f t="shared" si="5"/>
        <v>1489.6061119181636</v>
      </c>
    </row>
    <row r="122" spans="1:14" x14ac:dyDescent="0.25">
      <c r="A122" s="76">
        <v>962986633</v>
      </c>
      <c r="B122" s="77" t="s">
        <v>63</v>
      </c>
      <c r="C122" s="76">
        <v>2018</v>
      </c>
      <c r="D122" s="76">
        <v>66</v>
      </c>
      <c r="E122" s="76">
        <v>0</v>
      </c>
      <c r="F122" s="76">
        <v>0</v>
      </c>
      <c r="G122" s="76">
        <v>2</v>
      </c>
      <c r="H122" s="76">
        <v>20</v>
      </c>
      <c r="I122" s="76">
        <v>600100</v>
      </c>
      <c r="J122" s="88">
        <v>147.32938519715199</v>
      </c>
      <c r="K122" s="88">
        <v>4.8755363355116996</v>
      </c>
      <c r="L122" s="17">
        <f t="shared" si="3"/>
        <v>0</v>
      </c>
      <c r="M122" s="17">
        <f t="shared" si="4"/>
        <v>0</v>
      </c>
      <c r="N122" s="17">
        <f t="shared" si="5"/>
        <v>0</v>
      </c>
    </row>
    <row r="123" spans="1:14" x14ac:dyDescent="0.25">
      <c r="A123" s="76">
        <v>962986633</v>
      </c>
      <c r="B123" s="77" t="s">
        <v>63</v>
      </c>
      <c r="C123" s="76">
        <v>2018</v>
      </c>
      <c r="D123" s="76">
        <v>66</v>
      </c>
      <c r="E123" s="76">
        <v>100</v>
      </c>
      <c r="F123" s="76">
        <v>100</v>
      </c>
      <c r="G123" s="76">
        <v>4</v>
      </c>
      <c r="H123" s="76">
        <v>100</v>
      </c>
      <c r="I123" s="76">
        <v>600100</v>
      </c>
      <c r="J123" s="88">
        <v>147.32938519715199</v>
      </c>
      <c r="K123" s="88">
        <v>4.8755363355116996</v>
      </c>
      <c r="L123" s="17">
        <f t="shared" si="3"/>
        <v>589.31754078860797</v>
      </c>
      <c r="M123" s="17">
        <f t="shared" si="4"/>
        <v>487.55363355116998</v>
      </c>
      <c r="N123" s="17">
        <f t="shared" si="5"/>
        <v>1076.871174339778</v>
      </c>
    </row>
    <row r="124" spans="1:14" x14ac:dyDescent="0.25">
      <c r="A124" s="76">
        <v>962986633</v>
      </c>
      <c r="B124" s="77" t="s">
        <v>63</v>
      </c>
      <c r="C124" s="76">
        <v>2018</v>
      </c>
      <c r="D124" s="76">
        <v>132</v>
      </c>
      <c r="E124" s="76">
        <v>100</v>
      </c>
      <c r="F124" s="76">
        <v>100</v>
      </c>
      <c r="G124" s="76">
        <v>11</v>
      </c>
      <c r="H124" s="76">
        <v>272</v>
      </c>
      <c r="I124" s="76">
        <v>600200</v>
      </c>
      <c r="J124" s="88">
        <v>226.622172039064</v>
      </c>
      <c r="K124" s="88">
        <v>4.2861857894608004</v>
      </c>
      <c r="L124" s="17">
        <f t="shared" si="3"/>
        <v>2492.8438924297038</v>
      </c>
      <c r="M124" s="17">
        <f t="shared" si="4"/>
        <v>1165.8425347333377</v>
      </c>
      <c r="N124" s="17">
        <f t="shared" si="5"/>
        <v>3658.6864271630416</v>
      </c>
    </row>
    <row r="125" spans="1:14" x14ac:dyDescent="0.25">
      <c r="A125" s="76">
        <v>962986633</v>
      </c>
      <c r="B125" s="77" t="s">
        <v>63</v>
      </c>
      <c r="C125" s="76">
        <v>2018</v>
      </c>
      <c r="D125" s="76">
        <v>300</v>
      </c>
      <c r="E125" s="76">
        <v>100</v>
      </c>
      <c r="F125" s="76">
        <v>100</v>
      </c>
      <c r="G125" s="76">
        <v>1</v>
      </c>
      <c r="H125" s="76">
        <v>20</v>
      </c>
      <c r="I125" s="76">
        <v>600300</v>
      </c>
      <c r="J125" s="88">
        <v>551.82991776195399</v>
      </c>
      <c r="K125" s="88">
        <v>4.8219590131435002</v>
      </c>
      <c r="L125" s="17">
        <f t="shared" si="3"/>
        <v>551.82991776195399</v>
      </c>
      <c r="M125" s="17">
        <f t="shared" si="4"/>
        <v>96.439180262869996</v>
      </c>
      <c r="N125" s="17">
        <f t="shared" si="5"/>
        <v>648.26909802482396</v>
      </c>
    </row>
    <row r="126" spans="1:14" x14ac:dyDescent="0.25">
      <c r="A126" s="76">
        <v>962986633</v>
      </c>
      <c r="B126" s="77" t="s">
        <v>63</v>
      </c>
      <c r="C126" s="76">
        <v>2018</v>
      </c>
      <c r="D126" s="76">
        <v>132</v>
      </c>
      <c r="E126" s="76">
        <v>100</v>
      </c>
      <c r="F126" s="76">
        <v>100</v>
      </c>
      <c r="G126" s="76">
        <v>3</v>
      </c>
      <c r="H126" s="76">
        <v>195</v>
      </c>
      <c r="I126" s="76">
        <v>600700</v>
      </c>
      <c r="J126" s="88">
        <v>226.622172039064</v>
      </c>
      <c r="K126" s="88">
        <v>4.2861857894608004</v>
      </c>
      <c r="L126" s="17">
        <f t="shared" si="3"/>
        <v>679.86651611719196</v>
      </c>
      <c r="M126" s="17">
        <f t="shared" si="4"/>
        <v>835.80622894485612</v>
      </c>
      <c r="N126" s="17">
        <f t="shared" si="5"/>
        <v>1515.6727450620481</v>
      </c>
    </row>
    <row r="127" spans="1:14" x14ac:dyDescent="0.25">
      <c r="A127" s="76">
        <v>962986633</v>
      </c>
      <c r="B127" s="77" t="s">
        <v>63</v>
      </c>
      <c r="C127" s="76">
        <v>2018</v>
      </c>
      <c r="D127" s="76">
        <v>300</v>
      </c>
      <c r="E127" s="76">
        <v>100</v>
      </c>
      <c r="F127" s="76">
        <v>100</v>
      </c>
      <c r="G127" s="76">
        <v>1</v>
      </c>
      <c r="H127" s="76">
        <v>60</v>
      </c>
      <c r="I127" s="76">
        <v>600800</v>
      </c>
      <c r="J127" s="88">
        <v>551.82991776195399</v>
      </c>
      <c r="K127" s="88">
        <v>4.8219590131435002</v>
      </c>
      <c r="L127" s="17">
        <f t="shared" si="3"/>
        <v>551.82991776195399</v>
      </c>
      <c r="M127" s="17">
        <f t="shared" si="4"/>
        <v>289.31754078861002</v>
      </c>
      <c r="N127" s="17">
        <f t="shared" si="5"/>
        <v>841.14745855056401</v>
      </c>
    </row>
    <row r="128" spans="1:14" x14ac:dyDescent="0.25">
      <c r="A128" s="76">
        <v>971034998</v>
      </c>
      <c r="B128" s="77" t="s">
        <v>64</v>
      </c>
      <c r="C128" s="76">
        <v>2018</v>
      </c>
      <c r="D128" s="76">
        <v>66</v>
      </c>
      <c r="E128" s="76">
        <v>100</v>
      </c>
      <c r="F128" s="76">
        <v>100</v>
      </c>
      <c r="G128" s="76">
        <v>2</v>
      </c>
      <c r="H128" s="76">
        <v>60</v>
      </c>
      <c r="I128" s="76">
        <v>600100</v>
      </c>
      <c r="J128" s="88">
        <v>147.32938519715199</v>
      </c>
      <c r="K128" s="88">
        <v>4.8755363355116996</v>
      </c>
      <c r="L128" s="17">
        <f t="shared" si="3"/>
        <v>294.65877039430399</v>
      </c>
      <c r="M128" s="17">
        <f t="shared" si="4"/>
        <v>292.53218013070199</v>
      </c>
      <c r="N128" s="17">
        <f t="shared" si="5"/>
        <v>587.19095052500597</v>
      </c>
    </row>
    <row r="129" spans="1:14" x14ac:dyDescent="0.25">
      <c r="A129" s="76">
        <v>916501420</v>
      </c>
      <c r="B129" s="77" t="s">
        <v>65</v>
      </c>
      <c r="C129" s="76">
        <v>2018</v>
      </c>
      <c r="D129" s="76">
        <v>66</v>
      </c>
      <c r="E129" s="76">
        <v>100</v>
      </c>
      <c r="F129" s="76">
        <v>100</v>
      </c>
      <c r="G129" s="76">
        <v>8</v>
      </c>
      <c r="H129" s="76">
        <v>181</v>
      </c>
      <c r="I129" s="76">
        <v>600100</v>
      </c>
      <c r="J129" s="88">
        <v>147.32938519715199</v>
      </c>
      <c r="K129" s="88">
        <v>4.8755363355116996</v>
      </c>
      <c r="L129" s="17">
        <f t="shared" ref="L129:L167" si="6">(G129*0.5*(E129/100+F129/100))*J129</f>
        <v>1178.6350815772159</v>
      </c>
      <c r="M129" s="17">
        <f t="shared" ref="M129:M167" si="7">(H129*0.5*(E129/100+F129/100))*K129</f>
        <v>882.4720767276176</v>
      </c>
      <c r="N129" s="17">
        <f t="shared" ref="N129:N167" si="8">L129+M129</f>
        <v>2061.1071583048333</v>
      </c>
    </row>
    <row r="130" spans="1:14" x14ac:dyDescent="0.25">
      <c r="A130" s="76">
        <v>916501420</v>
      </c>
      <c r="B130" s="77" t="s">
        <v>65</v>
      </c>
      <c r="C130" s="76">
        <v>2018</v>
      </c>
      <c r="D130" s="76">
        <v>132</v>
      </c>
      <c r="E130" s="76">
        <v>100</v>
      </c>
      <c r="F130" s="76">
        <v>100</v>
      </c>
      <c r="G130" s="76">
        <v>1</v>
      </c>
      <c r="H130" s="76">
        <v>50</v>
      </c>
      <c r="I130" s="76">
        <v>600200</v>
      </c>
      <c r="J130" s="88">
        <v>226.622172039064</v>
      </c>
      <c r="K130" s="88">
        <v>4.2861857894608004</v>
      </c>
      <c r="L130" s="17">
        <f t="shared" si="6"/>
        <v>226.622172039064</v>
      </c>
      <c r="M130" s="17">
        <f t="shared" si="7"/>
        <v>214.30928947304002</v>
      </c>
      <c r="N130" s="17">
        <f t="shared" si="8"/>
        <v>440.93146151210402</v>
      </c>
    </row>
    <row r="131" spans="1:14" x14ac:dyDescent="0.25">
      <c r="A131" s="76">
        <v>916501420</v>
      </c>
      <c r="B131" s="77" t="s">
        <v>65</v>
      </c>
      <c r="C131" s="76">
        <v>2018</v>
      </c>
      <c r="D131" s="76">
        <v>132</v>
      </c>
      <c r="E131" s="76">
        <v>100</v>
      </c>
      <c r="F131" s="76">
        <v>100</v>
      </c>
      <c r="G131" s="76">
        <v>1</v>
      </c>
      <c r="H131" s="76">
        <v>80</v>
      </c>
      <c r="I131" s="76">
        <v>600700</v>
      </c>
      <c r="J131" s="88">
        <v>226.622172039064</v>
      </c>
      <c r="K131" s="88">
        <v>4.2861857894608004</v>
      </c>
      <c r="L131" s="17">
        <f t="shared" si="6"/>
        <v>226.622172039064</v>
      </c>
      <c r="M131" s="17">
        <f t="shared" si="7"/>
        <v>342.89486315686406</v>
      </c>
      <c r="N131" s="17">
        <f t="shared" si="8"/>
        <v>569.51703519592809</v>
      </c>
    </row>
    <row r="132" spans="1:14" x14ac:dyDescent="0.25">
      <c r="A132" s="76">
        <v>919763159</v>
      </c>
      <c r="B132" s="77" t="s">
        <v>66</v>
      </c>
      <c r="C132" s="76">
        <v>2018</v>
      </c>
      <c r="D132" s="76">
        <v>66</v>
      </c>
      <c r="E132" s="76">
        <v>100</v>
      </c>
      <c r="F132" s="76">
        <v>100</v>
      </c>
      <c r="G132" s="76">
        <v>2</v>
      </c>
      <c r="H132" s="76">
        <v>45</v>
      </c>
      <c r="I132" s="76">
        <v>600100</v>
      </c>
      <c r="J132" s="88">
        <v>147.32938519715199</v>
      </c>
      <c r="K132" s="88">
        <v>4.8755363355116996</v>
      </c>
      <c r="L132" s="17">
        <f t="shared" si="6"/>
        <v>294.65877039430399</v>
      </c>
      <c r="M132" s="17">
        <f t="shared" si="7"/>
        <v>219.39913509802648</v>
      </c>
      <c r="N132" s="17">
        <f t="shared" si="8"/>
        <v>514.05790549233052</v>
      </c>
    </row>
    <row r="133" spans="1:14" x14ac:dyDescent="0.25">
      <c r="A133" s="76">
        <v>978631029</v>
      </c>
      <c r="B133" s="77" t="s">
        <v>298</v>
      </c>
      <c r="C133" s="76">
        <v>2018</v>
      </c>
      <c r="D133" s="76">
        <v>66</v>
      </c>
      <c r="E133" s="76">
        <v>100</v>
      </c>
      <c r="F133" s="76">
        <v>100</v>
      </c>
      <c r="G133" s="76">
        <v>78</v>
      </c>
      <c r="H133" s="76">
        <v>1559.8</v>
      </c>
      <c r="I133" s="76">
        <v>600100</v>
      </c>
      <c r="J133" s="88">
        <v>147.32938519715199</v>
      </c>
      <c r="K133" s="88">
        <v>4.8755363355116996</v>
      </c>
      <c r="L133" s="17">
        <f t="shared" si="6"/>
        <v>11491.692045377855</v>
      </c>
      <c r="M133" s="17">
        <f t="shared" si="7"/>
        <v>7604.8615761311485</v>
      </c>
      <c r="N133" s="17">
        <f t="shared" si="8"/>
        <v>19096.553621509003</v>
      </c>
    </row>
    <row r="134" spans="1:14" x14ac:dyDescent="0.25">
      <c r="A134" s="76">
        <v>978631029</v>
      </c>
      <c r="B134" s="77" t="s">
        <v>298</v>
      </c>
      <c r="C134" s="76">
        <v>2018</v>
      </c>
      <c r="D134" s="76">
        <v>132</v>
      </c>
      <c r="E134" s="76">
        <v>100</v>
      </c>
      <c r="F134" s="76">
        <v>100</v>
      </c>
      <c r="G134" s="76">
        <v>12</v>
      </c>
      <c r="H134" s="76">
        <v>402</v>
      </c>
      <c r="I134" s="76">
        <v>600200</v>
      </c>
      <c r="J134" s="88">
        <v>226.622172039064</v>
      </c>
      <c r="K134" s="88">
        <v>4.2861857894608004</v>
      </c>
      <c r="L134" s="17">
        <f t="shared" si="6"/>
        <v>2719.4660644687679</v>
      </c>
      <c r="M134" s="17">
        <f t="shared" si="7"/>
        <v>1723.0466873632417</v>
      </c>
      <c r="N134" s="17">
        <f t="shared" si="8"/>
        <v>4442.5127518320096</v>
      </c>
    </row>
    <row r="135" spans="1:14" x14ac:dyDescent="0.25">
      <c r="A135" s="76">
        <v>978631029</v>
      </c>
      <c r="B135" s="77" t="s">
        <v>298</v>
      </c>
      <c r="C135" s="76">
        <v>2018</v>
      </c>
      <c r="D135" s="76">
        <v>66</v>
      </c>
      <c r="E135" s="76">
        <v>100</v>
      </c>
      <c r="F135" s="76">
        <v>100</v>
      </c>
      <c r="G135" s="76">
        <v>1</v>
      </c>
      <c r="H135" s="76">
        <v>20</v>
      </c>
      <c r="I135" s="76">
        <v>600600</v>
      </c>
      <c r="J135" s="88">
        <v>147.32938519715199</v>
      </c>
      <c r="K135" s="88">
        <v>4.8755363355116996</v>
      </c>
      <c r="L135" s="17">
        <f t="shared" si="6"/>
        <v>147.32938519715199</v>
      </c>
      <c r="M135" s="17">
        <f t="shared" si="7"/>
        <v>97.510726710233996</v>
      </c>
      <c r="N135" s="17">
        <f t="shared" si="8"/>
        <v>244.84011190738599</v>
      </c>
    </row>
    <row r="136" spans="1:14" x14ac:dyDescent="0.25">
      <c r="A136" s="76">
        <v>978631029</v>
      </c>
      <c r="B136" s="77" t="s">
        <v>298</v>
      </c>
      <c r="C136" s="76">
        <v>2018</v>
      </c>
      <c r="D136" s="76">
        <v>132</v>
      </c>
      <c r="E136" s="76">
        <v>100</v>
      </c>
      <c r="F136" s="76">
        <v>100</v>
      </c>
      <c r="G136" s="76">
        <v>2</v>
      </c>
      <c r="H136" s="76">
        <v>80</v>
      </c>
      <c r="I136" s="76">
        <v>600700</v>
      </c>
      <c r="J136" s="88">
        <v>226.622172039064</v>
      </c>
      <c r="K136" s="88">
        <v>4.2861857894608004</v>
      </c>
      <c r="L136" s="17">
        <f t="shared" si="6"/>
        <v>453.24434407812799</v>
      </c>
      <c r="M136" s="17">
        <f t="shared" si="7"/>
        <v>342.89486315686406</v>
      </c>
      <c r="N136" s="17">
        <f t="shared" si="8"/>
        <v>796.139207234992</v>
      </c>
    </row>
    <row r="137" spans="1:14" x14ac:dyDescent="0.25">
      <c r="A137" s="76">
        <v>916763476</v>
      </c>
      <c r="B137" s="77" t="s">
        <v>67</v>
      </c>
      <c r="C137" s="76">
        <v>2018</v>
      </c>
      <c r="D137" s="76">
        <v>132</v>
      </c>
      <c r="E137" s="76">
        <v>100</v>
      </c>
      <c r="F137" s="76">
        <v>100</v>
      </c>
      <c r="G137" s="76">
        <v>2</v>
      </c>
      <c r="H137" s="76">
        <v>54</v>
      </c>
      <c r="I137" s="76">
        <v>600200</v>
      </c>
      <c r="J137" s="88">
        <v>226.622172039064</v>
      </c>
      <c r="K137" s="88">
        <v>4.2861857894608004</v>
      </c>
      <c r="L137" s="17">
        <f t="shared" si="6"/>
        <v>453.24434407812799</v>
      </c>
      <c r="M137" s="17">
        <f t="shared" si="7"/>
        <v>231.45403263088323</v>
      </c>
      <c r="N137" s="17">
        <f t="shared" si="8"/>
        <v>684.6983767090112</v>
      </c>
    </row>
    <row r="138" spans="1:14" x14ac:dyDescent="0.25">
      <c r="A138" s="76">
        <v>917983550</v>
      </c>
      <c r="B138" s="77" t="s">
        <v>68</v>
      </c>
      <c r="C138" s="76">
        <v>2018</v>
      </c>
      <c r="D138" s="76">
        <v>132</v>
      </c>
      <c r="E138" s="76">
        <v>100</v>
      </c>
      <c r="F138" s="76">
        <v>100</v>
      </c>
      <c r="G138" s="76">
        <v>3</v>
      </c>
      <c r="H138" s="76">
        <v>75</v>
      </c>
      <c r="I138" s="76">
        <v>600200</v>
      </c>
      <c r="J138" s="88">
        <v>226.622172039064</v>
      </c>
      <c r="K138" s="88">
        <v>4.2861857894608004</v>
      </c>
      <c r="L138" s="17">
        <f t="shared" si="6"/>
        <v>679.86651611719196</v>
      </c>
      <c r="M138" s="17">
        <f t="shared" si="7"/>
        <v>321.46393420956002</v>
      </c>
      <c r="N138" s="17">
        <f t="shared" si="8"/>
        <v>1001.330450326752</v>
      </c>
    </row>
    <row r="139" spans="1:14" x14ac:dyDescent="0.25">
      <c r="A139" s="76">
        <v>979151950</v>
      </c>
      <c r="B139" s="77" t="s">
        <v>69</v>
      </c>
      <c r="C139" s="76">
        <v>2018</v>
      </c>
      <c r="D139" s="76">
        <v>66</v>
      </c>
      <c r="E139" s="76">
        <v>100</v>
      </c>
      <c r="F139" s="76">
        <v>100</v>
      </c>
      <c r="G139" s="76">
        <v>31</v>
      </c>
      <c r="H139" s="76">
        <v>605</v>
      </c>
      <c r="I139" s="76">
        <v>600100</v>
      </c>
      <c r="J139" s="88">
        <v>147.32938519715199</v>
      </c>
      <c r="K139" s="88">
        <v>4.8755363355116996</v>
      </c>
      <c r="L139" s="17">
        <f t="shared" si="6"/>
        <v>4567.2109411117117</v>
      </c>
      <c r="M139" s="17">
        <f t="shared" si="7"/>
        <v>2949.6994829845785</v>
      </c>
      <c r="N139" s="17">
        <f t="shared" si="8"/>
        <v>7516.9104240962897</v>
      </c>
    </row>
    <row r="140" spans="1:14" x14ac:dyDescent="0.25">
      <c r="A140" s="76">
        <v>979151950</v>
      </c>
      <c r="B140" s="77" t="s">
        <v>69</v>
      </c>
      <c r="C140" s="76">
        <v>2018</v>
      </c>
      <c r="D140" s="76">
        <v>132</v>
      </c>
      <c r="E140" s="76">
        <v>100</v>
      </c>
      <c r="F140" s="76">
        <v>100</v>
      </c>
      <c r="G140" s="76">
        <v>18</v>
      </c>
      <c r="H140" s="76">
        <v>690</v>
      </c>
      <c r="I140" s="76">
        <v>600200</v>
      </c>
      <c r="J140" s="88">
        <v>226.622172039064</v>
      </c>
      <c r="K140" s="88">
        <v>4.2861857894608004</v>
      </c>
      <c r="L140" s="17">
        <f t="shared" si="6"/>
        <v>4079.199096703152</v>
      </c>
      <c r="M140" s="17">
        <f t="shared" si="7"/>
        <v>2957.4681947279523</v>
      </c>
      <c r="N140" s="17">
        <f t="shared" si="8"/>
        <v>7036.6672914311039</v>
      </c>
    </row>
    <row r="141" spans="1:14" x14ac:dyDescent="0.25">
      <c r="A141" s="76">
        <v>979151950</v>
      </c>
      <c r="B141" s="77" t="s">
        <v>69</v>
      </c>
      <c r="C141" s="76">
        <v>2018</v>
      </c>
      <c r="D141" s="76">
        <v>66</v>
      </c>
      <c r="E141" s="76">
        <v>100</v>
      </c>
      <c r="F141" s="76">
        <v>100</v>
      </c>
      <c r="G141" s="76">
        <v>1</v>
      </c>
      <c r="H141" s="76">
        <v>30</v>
      </c>
      <c r="I141" s="76">
        <v>600600</v>
      </c>
      <c r="J141" s="88">
        <v>147.32938519715199</v>
      </c>
      <c r="K141" s="88">
        <v>4.8755363355116996</v>
      </c>
      <c r="L141" s="17">
        <f t="shared" si="6"/>
        <v>147.32938519715199</v>
      </c>
      <c r="M141" s="17">
        <f t="shared" si="7"/>
        <v>146.26609006535099</v>
      </c>
      <c r="N141" s="17">
        <f t="shared" si="8"/>
        <v>293.59547526250299</v>
      </c>
    </row>
    <row r="142" spans="1:14" x14ac:dyDescent="0.25">
      <c r="A142" s="76">
        <v>979151950</v>
      </c>
      <c r="B142" s="77" t="s">
        <v>69</v>
      </c>
      <c r="C142" s="76">
        <v>2018</v>
      </c>
      <c r="D142" s="76">
        <v>132</v>
      </c>
      <c r="E142" s="76">
        <v>100</v>
      </c>
      <c r="F142" s="76">
        <v>100</v>
      </c>
      <c r="G142" s="76">
        <v>2</v>
      </c>
      <c r="H142" s="76">
        <v>110</v>
      </c>
      <c r="I142" s="76">
        <v>600700</v>
      </c>
      <c r="J142" s="88">
        <v>226.622172039064</v>
      </c>
      <c r="K142" s="88">
        <v>4.2861857894608004</v>
      </c>
      <c r="L142" s="17">
        <f t="shared" si="6"/>
        <v>453.24434407812799</v>
      </c>
      <c r="M142" s="17">
        <f t="shared" si="7"/>
        <v>471.48043684068807</v>
      </c>
      <c r="N142" s="17">
        <f t="shared" si="8"/>
        <v>924.72478091881612</v>
      </c>
    </row>
    <row r="143" spans="1:14" x14ac:dyDescent="0.25">
      <c r="A143" s="76">
        <v>971058854</v>
      </c>
      <c r="B143" s="77" t="s">
        <v>70</v>
      </c>
      <c r="C143" s="76">
        <v>2018</v>
      </c>
      <c r="D143" s="76">
        <v>66</v>
      </c>
      <c r="E143" s="76">
        <v>100</v>
      </c>
      <c r="F143" s="76">
        <v>100</v>
      </c>
      <c r="G143" s="76">
        <v>3</v>
      </c>
      <c r="H143" s="76">
        <v>30</v>
      </c>
      <c r="I143" s="76">
        <v>600100</v>
      </c>
      <c r="J143" s="88">
        <v>147.32938519715199</v>
      </c>
      <c r="K143" s="88">
        <v>4.8755363355116996</v>
      </c>
      <c r="L143" s="17">
        <f t="shared" si="6"/>
        <v>441.98815559145601</v>
      </c>
      <c r="M143" s="17">
        <f t="shared" si="7"/>
        <v>146.26609006535099</v>
      </c>
      <c r="N143" s="17">
        <f t="shared" si="8"/>
        <v>588.25424565680703</v>
      </c>
    </row>
    <row r="144" spans="1:14" x14ac:dyDescent="0.25">
      <c r="A144" s="76">
        <v>971058854</v>
      </c>
      <c r="B144" s="77" t="s">
        <v>70</v>
      </c>
      <c r="C144" s="76">
        <v>2018</v>
      </c>
      <c r="D144" s="76">
        <v>132</v>
      </c>
      <c r="E144" s="76">
        <v>100</v>
      </c>
      <c r="F144" s="76">
        <v>100</v>
      </c>
      <c r="G144" s="76">
        <v>18</v>
      </c>
      <c r="H144" s="76">
        <v>516</v>
      </c>
      <c r="I144" s="76">
        <v>600200</v>
      </c>
      <c r="J144" s="88">
        <v>226.622172039064</v>
      </c>
      <c r="K144" s="88">
        <v>4.2861857894608004</v>
      </c>
      <c r="L144" s="17">
        <f t="shared" si="6"/>
        <v>4079.199096703152</v>
      </c>
      <c r="M144" s="17">
        <f t="shared" si="7"/>
        <v>2211.6718673617729</v>
      </c>
      <c r="N144" s="17">
        <f t="shared" si="8"/>
        <v>6290.8709640649249</v>
      </c>
    </row>
    <row r="145" spans="1:14" x14ac:dyDescent="0.25">
      <c r="A145" s="76">
        <v>968168134</v>
      </c>
      <c r="B145" s="77" t="s">
        <v>71</v>
      </c>
      <c r="C145" s="76">
        <v>2018</v>
      </c>
      <c r="D145" s="76">
        <v>66</v>
      </c>
      <c r="E145" s="76">
        <v>100</v>
      </c>
      <c r="F145" s="76">
        <v>100</v>
      </c>
      <c r="G145" s="76">
        <v>7</v>
      </c>
      <c r="H145" s="76">
        <v>82</v>
      </c>
      <c r="I145" s="76">
        <v>600100</v>
      </c>
      <c r="J145" s="88">
        <v>147.32938519715199</v>
      </c>
      <c r="K145" s="88">
        <v>4.8755363355116996</v>
      </c>
      <c r="L145" s="17">
        <f t="shared" si="6"/>
        <v>1031.3056963800639</v>
      </c>
      <c r="M145" s="17">
        <f t="shared" si="7"/>
        <v>399.79397951195938</v>
      </c>
      <c r="N145" s="17">
        <f t="shared" si="8"/>
        <v>1431.0996758920232</v>
      </c>
    </row>
    <row r="146" spans="1:14" x14ac:dyDescent="0.25">
      <c r="A146" s="76">
        <v>955996836</v>
      </c>
      <c r="B146" s="77" t="s">
        <v>72</v>
      </c>
      <c r="C146" s="76">
        <v>2018</v>
      </c>
      <c r="D146" s="76">
        <v>66</v>
      </c>
      <c r="E146" s="76">
        <v>50</v>
      </c>
      <c r="F146" s="76">
        <v>50</v>
      </c>
      <c r="G146" s="76">
        <v>1</v>
      </c>
      <c r="H146" s="76">
        <v>30</v>
      </c>
      <c r="I146" s="76">
        <v>600100</v>
      </c>
      <c r="J146" s="88">
        <v>147.32938519715199</v>
      </c>
      <c r="K146" s="88">
        <v>4.8755363355116996</v>
      </c>
      <c r="L146" s="17">
        <f t="shared" si="6"/>
        <v>73.664692598575996</v>
      </c>
      <c r="M146" s="17">
        <f t="shared" si="7"/>
        <v>73.133045032675497</v>
      </c>
      <c r="N146" s="17">
        <f t="shared" si="8"/>
        <v>146.79773763125149</v>
      </c>
    </row>
    <row r="147" spans="1:14" x14ac:dyDescent="0.25">
      <c r="A147" s="76">
        <v>955996836</v>
      </c>
      <c r="B147" s="77" t="s">
        <v>72</v>
      </c>
      <c r="C147" s="76">
        <v>2018</v>
      </c>
      <c r="D147" s="76">
        <v>66</v>
      </c>
      <c r="E147" s="76">
        <v>100</v>
      </c>
      <c r="F147" s="76">
        <v>100</v>
      </c>
      <c r="G147" s="76">
        <v>5</v>
      </c>
      <c r="H147" s="76">
        <v>90</v>
      </c>
      <c r="I147" s="76">
        <v>600100</v>
      </c>
      <c r="J147" s="88">
        <v>147.32938519715199</v>
      </c>
      <c r="K147" s="88">
        <v>4.8755363355116996</v>
      </c>
      <c r="L147" s="17">
        <f t="shared" si="6"/>
        <v>736.64692598575994</v>
      </c>
      <c r="M147" s="17">
        <f t="shared" si="7"/>
        <v>438.79827019605295</v>
      </c>
      <c r="N147" s="17">
        <f t="shared" si="8"/>
        <v>1175.4451961818129</v>
      </c>
    </row>
    <row r="148" spans="1:14" x14ac:dyDescent="0.25">
      <c r="A148" s="76">
        <v>955996836</v>
      </c>
      <c r="B148" s="77" t="s">
        <v>72</v>
      </c>
      <c r="C148" s="76">
        <v>2018</v>
      </c>
      <c r="D148" s="76">
        <v>132</v>
      </c>
      <c r="E148" s="76">
        <v>100</v>
      </c>
      <c r="F148" s="76">
        <v>100</v>
      </c>
      <c r="G148" s="76">
        <v>1</v>
      </c>
      <c r="H148" s="76">
        <v>10</v>
      </c>
      <c r="I148" s="76">
        <v>600200</v>
      </c>
      <c r="J148" s="88">
        <v>226.622172039064</v>
      </c>
      <c r="K148" s="88">
        <v>4.2861857894608004</v>
      </c>
      <c r="L148" s="17">
        <f t="shared" si="6"/>
        <v>226.622172039064</v>
      </c>
      <c r="M148" s="17">
        <f t="shared" si="7"/>
        <v>42.861857894608008</v>
      </c>
      <c r="N148" s="17">
        <f t="shared" si="8"/>
        <v>269.48402993367199</v>
      </c>
    </row>
    <row r="149" spans="1:14" x14ac:dyDescent="0.25">
      <c r="A149" s="76">
        <v>918999361</v>
      </c>
      <c r="B149" s="77" t="s">
        <v>73</v>
      </c>
      <c r="C149" s="76">
        <v>2018</v>
      </c>
      <c r="D149" s="76">
        <v>66</v>
      </c>
      <c r="E149" s="76">
        <v>100</v>
      </c>
      <c r="F149" s="76">
        <v>100</v>
      </c>
      <c r="G149" s="76">
        <v>3</v>
      </c>
      <c r="H149" s="76">
        <v>36</v>
      </c>
      <c r="I149" s="76">
        <v>600100</v>
      </c>
      <c r="J149" s="88">
        <v>147.32938519715199</v>
      </c>
      <c r="K149" s="88">
        <v>4.8755363355116996</v>
      </c>
      <c r="L149" s="17">
        <f t="shared" si="6"/>
        <v>441.98815559145601</v>
      </c>
      <c r="M149" s="17">
        <f t="shared" si="7"/>
        <v>175.51930807842118</v>
      </c>
      <c r="N149" s="17">
        <f t="shared" si="8"/>
        <v>617.50746366987721</v>
      </c>
    </row>
    <row r="150" spans="1:14" x14ac:dyDescent="0.25">
      <c r="A150" s="76">
        <v>918999361</v>
      </c>
      <c r="B150" s="77" t="s">
        <v>73</v>
      </c>
      <c r="C150" s="76">
        <v>2018</v>
      </c>
      <c r="D150" s="76">
        <v>132</v>
      </c>
      <c r="E150" s="76">
        <v>100</v>
      </c>
      <c r="F150" s="76">
        <v>100</v>
      </c>
      <c r="G150" s="76">
        <v>5</v>
      </c>
      <c r="H150" s="76">
        <v>169.5</v>
      </c>
      <c r="I150" s="76">
        <v>600200</v>
      </c>
      <c r="J150" s="88">
        <v>226.622172039064</v>
      </c>
      <c r="K150" s="88">
        <v>4.2861857894608004</v>
      </c>
      <c r="L150" s="17">
        <f t="shared" si="6"/>
        <v>1133.1108601953199</v>
      </c>
      <c r="M150" s="17">
        <f t="shared" si="7"/>
        <v>726.50849131360565</v>
      </c>
      <c r="N150" s="17">
        <f t="shared" si="8"/>
        <v>1859.6193515089255</v>
      </c>
    </row>
    <row r="151" spans="1:14" x14ac:dyDescent="0.25">
      <c r="A151" s="76">
        <v>984015666</v>
      </c>
      <c r="B151" s="77" t="s">
        <v>103</v>
      </c>
      <c r="C151" s="76">
        <v>2018</v>
      </c>
      <c r="D151" s="76">
        <v>132</v>
      </c>
      <c r="E151" s="76">
        <v>100</v>
      </c>
      <c r="F151" s="76">
        <v>100</v>
      </c>
      <c r="G151" s="76">
        <v>2</v>
      </c>
      <c r="H151" s="76">
        <v>100</v>
      </c>
      <c r="I151" s="76">
        <v>600200</v>
      </c>
      <c r="J151" s="88">
        <v>226.622172039064</v>
      </c>
      <c r="K151" s="88">
        <v>4.2861857894608004</v>
      </c>
      <c r="L151" s="17">
        <f t="shared" si="6"/>
        <v>453.24434407812799</v>
      </c>
      <c r="M151" s="17">
        <f t="shared" si="7"/>
        <v>428.61857894608005</v>
      </c>
      <c r="N151" s="17">
        <f t="shared" si="8"/>
        <v>881.86292302420804</v>
      </c>
    </row>
    <row r="152" spans="1:14" x14ac:dyDescent="0.25">
      <c r="A152" s="76">
        <v>914678412</v>
      </c>
      <c r="B152" s="77" t="s">
        <v>74</v>
      </c>
      <c r="C152" s="76">
        <v>2018</v>
      </c>
      <c r="D152" s="76">
        <v>66</v>
      </c>
      <c r="E152" s="76">
        <v>100</v>
      </c>
      <c r="F152" s="76">
        <v>100</v>
      </c>
      <c r="G152" s="76">
        <v>7</v>
      </c>
      <c r="H152" s="76">
        <v>74</v>
      </c>
      <c r="I152" s="76">
        <v>600100</v>
      </c>
      <c r="J152" s="88">
        <v>147.32938519715199</v>
      </c>
      <c r="K152" s="88">
        <v>4.8755363355116996</v>
      </c>
      <c r="L152" s="17">
        <f t="shared" si="6"/>
        <v>1031.3056963800639</v>
      </c>
      <c r="M152" s="17">
        <f t="shared" si="7"/>
        <v>360.78968882786575</v>
      </c>
      <c r="N152" s="17">
        <f t="shared" si="8"/>
        <v>1392.0953852079297</v>
      </c>
    </row>
    <row r="153" spans="1:14" x14ac:dyDescent="0.25">
      <c r="A153" s="49"/>
      <c r="B153" s="50"/>
      <c r="C153" s="49"/>
      <c r="D153" s="49"/>
      <c r="E153" s="49"/>
      <c r="F153" s="49"/>
      <c r="G153" s="49"/>
      <c r="H153" s="49"/>
      <c r="I153" s="49"/>
      <c r="J153" s="49"/>
      <c r="K153" s="49"/>
      <c r="L153" s="17">
        <f t="shared" si="6"/>
        <v>0</v>
      </c>
      <c r="M153" s="17">
        <f t="shared" si="7"/>
        <v>0</v>
      </c>
      <c r="N153" s="17">
        <f t="shared" si="8"/>
        <v>0</v>
      </c>
    </row>
    <row r="154" spans="1:14" x14ac:dyDescent="0.25">
      <c r="A154" s="49"/>
      <c r="B154" s="50"/>
      <c r="C154" s="49"/>
      <c r="D154" s="49"/>
      <c r="E154" s="49"/>
      <c r="F154" s="49"/>
      <c r="G154" s="49"/>
      <c r="H154" s="49"/>
      <c r="I154" s="49"/>
      <c r="J154" s="49"/>
      <c r="K154" s="49"/>
      <c r="L154" s="17">
        <f t="shared" si="6"/>
        <v>0</v>
      </c>
      <c r="M154" s="17">
        <f t="shared" si="7"/>
        <v>0</v>
      </c>
      <c r="N154" s="17">
        <f t="shared" si="8"/>
        <v>0</v>
      </c>
    </row>
    <row r="155" spans="1:14" x14ac:dyDescent="0.25">
      <c r="A155" s="49"/>
      <c r="B155" s="50"/>
      <c r="C155" s="49"/>
      <c r="D155" s="49"/>
      <c r="E155" s="49"/>
      <c r="F155" s="49"/>
      <c r="G155" s="49"/>
      <c r="H155" s="49"/>
      <c r="I155" s="49"/>
      <c r="J155" s="49"/>
      <c r="K155" s="49"/>
      <c r="L155" s="17">
        <f t="shared" si="6"/>
        <v>0</v>
      </c>
      <c r="M155" s="17">
        <f t="shared" si="7"/>
        <v>0</v>
      </c>
      <c r="N155" s="17">
        <f t="shared" si="8"/>
        <v>0</v>
      </c>
    </row>
    <row r="156" spans="1:14" x14ac:dyDescent="0.25">
      <c r="A156" s="49"/>
      <c r="B156" s="50"/>
      <c r="C156" s="49"/>
      <c r="D156" s="49"/>
      <c r="E156" s="49"/>
      <c r="F156" s="49"/>
      <c r="G156" s="49"/>
      <c r="H156" s="49"/>
      <c r="I156" s="49"/>
      <c r="J156" s="49"/>
      <c r="K156" s="49"/>
      <c r="L156" s="17">
        <f t="shared" si="6"/>
        <v>0</v>
      </c>
      <c r="M156" s="17">
        <f t="shared" si="7"/>
        <v>0</v>
      </c>
      <c r="N156" s="17">
        <f t="shared" si="8"/>
        <v>0</v>
      </c>
    </row>
    <row r="157" spans="1:14" x14ac:dyDescent="0.25">
      <c r="A157" s="49"/>
      <c r="B157" s="50"/>
      <c r="C157" s="49"/>
      <c r="D157" s="49"/>
      <c r="E157" s="49"/>
      <c r="F157" s="49"/>
      <c r="G157" s="49"/>
      <c r="H157" s="49"/>
      <c r="I157" s="49"/>
      <c r="J157" s="49"/>
      <c r="K157" s="49"/>
      <c r="L157" s="17">
        <f t="shared" si="6"/>
        <v>0</v>
      </c>
      <c r="M157" s="17">
        <f t="shared" si="7"/>
        <v>0</v>
      </c>
      <c r="N157" s="17">
        <f t="shared" si="8"/>
        <v>0</v>
      </c>
    </row>
    <row r="158" spans="1:14" x14ac:dyDescent="0.25">
      <c r="A158" s="49"/>
      <c r="B158" s="50"/>
      <c r="C158" s="49"/>
      <c r="D158" s="49"/>
      <c r="E158" s="49"/>
      <c r="F158" s="49"/>
      <c r="G158" s="49"/>
      <c r="H158" s="49"/>
      <c r="I158" s="49"/>
      <c r="J158" s="49"/>
      <c r="K158" s="49"/>
      <c r="L158" s="17">
        <f t="shared" si="6"/>
        <v>0</v>
      </c>
      <c r="M158" s="17">
        <f t="shared" si="7"/>
        <v>0</v>
      </c>
      <c r="N158" s="17">
        <f t="shared" si="8"/>
        <v>0</v>
      </c>
    </row>
    <row r="159" spans="1:14" x14ac:dyDescent="0.25">
      <c r="A159" s="49"/>
      <c r="B159" s="50"/>
      <c r="C159" s="49"/>
      <c r="D159" s="49"/>
      <c r="E159" s="49"/>
      <c r="F159" s="49"/>
      <c r="G159" s="49"/>
      <c r="H159" s="49"/>
      <c r="I159" s="49"/>
      <c r="J159" s="49"/>
      <c r="K159" s="49"/>
      <c r="L159" s="17">
        <f t="shared" si="6"/>
        <v>0</v>
      </c>
      <c r="M159" s="17">
        <f t="shared" si="7"/>
        <v>0</v>
      </c>
      <c r="N159" s="17">
        <f t="shared" si="8"/>
        <v>0</v>
      </c>
    </row>
    <row r="160" spans="1:14" x14ac:dyDescent="0.25">
      <c r="A160" s="49"/>
      <c r="B160" s="50"/>
      <c r="C160" s="49"/>
      <c r="D160" s="49"/>
      <c r="E160" s="49"/>
      <c r="F160" s="49"/>
      <c r="G160" s="49"/>
      <c r="H160" s="49"/>
      <c r="I160" s="49"/>
      <c r="J160" s="49"/>
      <c r="K160" s="49"/>
      <c r="L160" s="17">
        <f t="shared" si="6"/>
        <v>0</v>
      </c>
      <c r="M160" s="17">
        <f t="shared" si="7"/>
        <v>0</v>
      </c>
      <c r="N160" s="17">
        <f t="shared" si="8"/>
        <v>0</v>
      </c>
    </row>
    <row r="161" spans="1:14" x14ac:dyDescent="0.25">
      <c r="A161" s="49"/>
      <c r="B161" s="50"/>
      <c r="C161" s="49"/>
      <c r="D161" s="49"/>
      <c r="E161" s="49"/>
      <c r="F161" s="49"/>
      <c r="G161" s="49"/>
      <c r="H161" s="49"/>
      <c r="I161" s="49"/>
      <c r="J161" s="49"/>
      <c r="K161" s="49"/>
      <c r="L161" s="17">
        <f t="shared" si="6"/>
        <v>0</v>
      </c>
      <c r="M161" s="17">
        <f t="shared" si="7"/>
        <v>0</v>
      </c>
      <c r="N161" s="17">
        <f t="shared" si="8"/>
        <v>0</v>
      </c>
    </row>
    <row r="162" spans="1:14" x14ac:dyDescent="0.25">
      <c r="A162" s="49"/>
      <c r="B162" s="50"/>
      <c r="C162" s="49"/>
      <c r="D162" s="49"/>
      <c r="E162" s="49"/>
      <c r="F162" s="49"/>
      <c r="G162" s="49"/>
      <c r="H162" s="49"/>
      <c r="I162" s="49"/>
      <c r="J162" s="49"/>
      <c r="K162" s="49"/>
      <c r="L162" s="17">
        <f t="shared" si="6"/>
        <v>0</v>
      </c>
      <c r="M162" s="17">
        <f t="shared" si="7"/>
        <v>0</v>
      </c>
      <c r="N162" s="17">
        <f t="shared" si="8"/>
        <v>0</v>
      </c>
    </row>
    <row r="163" spans="1:14" x14ac:dyDescent="0.25">
      <c r="A163" s="49"/>
      <c r="B163" s="50"/>
      <c r="C163" s="49"/>
      <c r="D163" s="49"/>
      <c r="E163" s="49"/>
      <c r="F163" s="49"/>
      <c r="G163" s="49"/>
      <c r="H163" s="49"/>
      <c r="I163" s="49"/>
      <c r="J163" s="49"/>
      <c r="K163" s="49"/>
      <c r="L163" s="17">
        <f t="shared" si="6"/>
        <v>0</v>
      </c>
      <c r="M163" s="17">
        <f t="shared" si="7"/>
        <v>0</v>
      </c>
      <c r="N163" s="17">
        <f t="shared" si="8"/>
        <v>0</v>
      </c>
    </row>
    <row r="164" spans="1:14" x14ac:dyDescent="0.25">
      <c r="A164" s="49"/>
      <c r="B164" s="50"/>
      <c r="C164" s="49"/>
      <c r="D164" s="49"/>
      <c r="E164" s="49"/>
      <c r="F164" s="49"/>
      <c r="G164" s="49"/>
      <c r="H164" s="49"/>
      <c r="I164" s="49"/>
      <c r="J164" s="49"/>
      <c r="K164" s="49"/>
      <c r="L164" s="17">
        <f t="shared" si="6"/>
        <v>0</v>
      </c>
      <c r="M164" s="17">
        <f t="shared" si="7"/>
        <v>0</v>
      </c>
      <c r="N164" s="17">
        <f t="shared" si="8"/>
        <v>0</v>
      </c>
    </row>
    <row r="165" spans="1:14" x14ac:dyDescent="0.25">
      <c r="A165" s="49"/>
      <c r="B165" s="50"/>
      <c r="C165" s="49"/>
      <c r="D165" s="49"/>
      <c r="E165" s="49"/>
      <c r="F165" s="49"/>
      <c r="G165" s="49"/>
      <c r="H165" s="49"/>
      <c r="I165" s="49"/>
      <c r="J165" s="49"/>
      <c r="K165" s="49"/>
      <c r="L165" s="17">
        <f t="shared" si="6"/>
        <v>0</v>
      </c>
      <c r="M165" s="17">
        <f t="shared" si="7"/>
        <v>0</v>
      </c>
      <c r="N165" s="17">
        <f t="shared" si="8"/>
        <v>0</v>
      </c>
    </row>
    <row r="166" spans="1:14" x14ac:dyDescent="0.25">
      <c r="A166" s="49"/>
      <c r="B166" s="50"/>
      <c r="C166" s="49"/>
      <c r="D166" s="49"/>
      <c r="E166" s="49"/>
      <c r="F166" s="49"/>
      <c r="G166" s="49"/>
      <c r="H166" s="49"/>
      <c r="I166" s="49"/>
      <c r="J166" s="49"/>
      <c r="K166" s="49"/>
      <c r="L166" s="17">
        <f t="shared" si="6"/>
        <v>0</v>
      </c>
      <c r="M166" s="17">
        <f t="shared" si="7"/>
        <v>0</v>
      </c>
      <c r="N166" s="17">
        <f t="shared" si="8"/>
        <v>0</v>
      </c>
    </row>
    <row r="167" spans="1:14" x14ac:dyDescent="0.25">
      <c r="A167" s="49"/>
      <c r="B167" s="50"/>
      <c r="C167" s="49"/>
      <c r="D167" s="49"/>
      <c r="E167" s="49"/>
      <c r="F167" s="49"/>
      <c r="G167" s="49"/>
      <c r="H167" s="49"/>
      <c r="I167" s="49"/>
      <c r="J167" s="49"/>
      <c r="K167" s="49"/>
      <c r="L167" s="17">
        <f t="shared" si="6"/>
        <v>0</v>
      </c>
      <c r="M167" s="17">
        <f t="shared" si="7"/>
        <v>0</v>
      </c>
      <c r="N167" s="17">
        <f t="shared" si="8"/>
        <v>0</v>
      </c>
    </row>
    <row r="168" spans="1:14" x14ac:dyDescent="0.25">
      <c r="A168" s="49"/>
      <c r="B168" s="50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4" x14ac:dyDescent="0.25">
      <c r="A169" s="49"/>
      <c r="B169" s="50"/>
      <c r="C169" s="49"/>
      <c r="D169" s="49"/>
      <c r="E169" s="49"/>
      <c r="F169" s="49"/>
      <c r="G169" s="49"/>
      <c r="H169" s="49"/>
      <c r="I169" s="49"/>
      <c r="J169" s="49"/>
      <c r="K169" s="49"/>
    </row>
  </sheetData>
  <autoFilter ref="A2:N1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F1583-91E1-48ED-8C8C-B2B471F6B353}">
  <dimension ref="A1:B70"/>
  <sheetViews>
    <sheetView workbookViewId="0"/>
  </sheetViews>
  <sheetFormatPr baseColWidth="10" defaultRowHeight="15" x14ac:dyDescent="0.25"/>
  <cols>
    <col min="1" max="1" width="10" bestFit="1" customWidth="1"/>
    <col min="2" max="2" width="25.28515625" bestFit="1" customWidth="1"/>
  </cols>
  <sheetData>
    <row r="1" spans="1:2" x14ac:dyDescent="0.25">
      <c r="A1" s="32" t="s">
        <v>0</v>
      </c>
      <c r="B1" t="s">
        <v>416</v>
      </c>
    </row>
    <row r="2" spans="1:2" x14ac:dyDescent="0.25">
      <c r="A2" s="33">
        <v>882023702</v>
      </c>
      <c r="B2" s="35">
        <v>1469.0406714443161</v>
      </c>
    </row>
    <row r="3" spans="1:2" x14ac:dyDescent="0.25">
      <c r="A3" s="33">
        <v>911305631</v>
      </c>
      <c r="B3" s="35">
        <v>3266.2762165592385</v>
      </c>
    </row>
    <row r="4" spans="1:2" x14ac:dyDescent="0.25">
      <c r="A4" s="33">
        <v>912631532</v>
      </c>
      <c r="B4" s="35">
        <v>15692.966255115698</v>
      </c>
    </row>
    <row r="5" spans="1:2" x14ac:dyDescent="0.25">
      <c r="A5" s="33">
        <v>914078865</v>
      </c>
      <c r="B5" s="35">
        <v>754.31515173833395</v>
      </c>
    </row>
    <row r="6" spans="1:2" x14ac:dyDescent="0.25">
      <c r="A6" s="33">
        <v>914678412</v>
      </c>
      <c r="B6" s="35">
        <v>1392.0953852079297</v>
      </c>
    </row>
    <row r="7" spans="1:2" x14ac:dyDescent="0.25">
      <c r="A7" s="33">
        <v>914780152</v>
      </c>
      <c r="B7" s="35">
        <v>3489.4216947940431</v>
      </c>
    </row>
    <row r="8" spans="1:2" x14ac:dyDescent="0.25">
      <c r="A8" s="33">
        <v>915231640</v>
      </c>
      <c r="B8" s="35">
        <v>186.3336758812456</v>
      </c>
    </row>
    <row r="9" spans="1:2" x14ac:dyDescent="0.25">
      <c r="A9" s="33">
        <v>915317898</v>
      </c>
      <c r="B9" s="35">
        <v>685.2333248011405</v>
      </c>
    </row>
    <row r="10" spans="1:2" x14ac:dyDescent="0.25">
      <c r="A10" s="33">
        <v>915591302</v>
      </c>
      <c r="B10" s="35">
        <v>690.64050870255267</v>
      </c>
    </row>
    <row r="11" spans="1:2" x14ac:dyDescent="0.25">
      <c r="A11" s="33">
        <v>915635857</v>
      </c>
      <c r="B11" s="35">
        <v>15209.622510799485</v>
      </c>
    </row>
    <row r="12" spans="1:2" x14ac:dyDescent="0.25">
      <c r="A12" s="33">
        <v>915729290</v>
      </c>
      <c r="B12" s="35">
        <v>4696.2830050410494</v>
      </c>
    </row>
    <row r="13" spans="1:2" x14ac:dyDescent="0.25">
      <c r="A13" s="33">
        <v>916069634</v>
      </c>
      <c r="B13" s="35">
        <v>2486.7056040409361</v>
      </c>
    </row>
    <row r="14" spans="1:2" x14ac:dyDescent="0.25">
      <c r="A14" s="33">
        <v>916319908</v>
      </c>
      <c r="B14" s="35">
        <v>2350.8903923636258</v>
      </c>
    </row>
    <row r="15" spans="1:2" x14ac:dyDescent="0.25">
      <c r="A15" s="33">
        <v>916501420</v>
      </c>
      <c r="B15" s="35">
        <v>3071.5556550128654</v>
      </c>
    </row>
    <row r="16" spans="1:2" x14ac:dyDescent="0.25">
      <c r="A16" s="33">
        <v>916763476</v>
      </c>
      <c r="B16" s="35">
        <v>684.6983767090112</v>
      </c>
    </row>
    <row r="17" spans="1:2" x14ac:dyDescent="0.25">
      <c r="A17" s="33">
        <v>917424799</v>
      </c>
      <c r="B17" s="35">
        <v>7318.2647470093434</v>
      </c>
    </row>
    <row r="18" spans="1:2" x14ac:dyDescent="0.25">
      <c r="A18" s="33">
        <v>917983550</v>
      </c>
      <c r="B18" s="35">
        <v>1001.330450326752</v>
      </c>
    </row>
    <row r="19" spans="1:2" x14ac:dyDescent="0.25">
      <c r="A19" s="33">
        <v>918312730</v>
      </c>
      <c r="B19" s="35">
        <v>2424.0234373963012</v>
      </c>
    </row>
    <row r="20" spans="1:2" x14ac:dyDescent="0.25">
      <c r="A20" s="33">
        <v>918999361</v>
      </c>
      <c r="B20" s="35">
        <v>2477.1268151788026</v>
      </c>
    </row>
    <row r="21" spans="1:2" x14ac:dyDescent="0.25">
      <c r="A21" s="33">
        <v>919415096</v>
      </c>
      <c r="B21" s="35">
        <v>755.94961440634756</v>
      </c>
    </row>
    <row r="22" spans="1:2" x14ac:dyDescent="0.25">
      <c r="A22" s="33">
        <v>919763159</v>
      </c>
      <c r="B22" s="35">
        <v>514.05790549233052</v>
      </c>
    </row>
    <row r="23" spans="1:2" x14ac:dyDescent="0.25">
      <c r="A23" s="33">
        <v>933297292</v>
      </c>
      <c r="B23" s="35">
        <v>538.435587169889</v>
      </c>
    </row>
    <row r="24" spans="1:2" x14ac:dyDescent="0.25">
      <c r="A24" s="33">
        <v>938260494</v>
      </c>
      <c r="B24" s="35">
        <v>779.46345787356427</v>
      </c>
    </row>
    <row r="25" spans="1:2" x14ac:dyDescent="0.25">
      <c r="A25" s="33">
        <v>948526786</v>
      </c>
      <c r="B25" s="35">
        <v>186.3336758812456</v>
      </c>
    </row>
    <row r="26" spans="1:2" x14ac:dyDescent="0.25">
      <c r="A26" s="33">
        <v>948755742</v>
      </c>
      <c r="B26" s="35">
        <v>1526.2608222992001</v>
      </c>
    </row>
    <row r="27" spans="1:2" x14ac:dyDescent="0.25">
      <c r="A27" s="33">
        <v>955996836</v>
      </c>
      <c r="B27" s="35">
        <v>1591.7269637467364</v>
      </c>
    </row>
    <row r="28" spans="1:2" x14ac:dyDescent="0.25">
      <c r="A28" s="33">
        <v>956740134</v>
      </c>
      <c r="B28" s="35">
        <v>897.53962505764605</v>
      </c>
    </row>
    <row r="29" spans="1:2" x14ac:dyDescent="0.25">
      <c r="A29" s="33">
        <v>960684737</v>
      </c>
      <c r="B29" s="35">
        <v>5182.3891695278835</v>
      </c>
    </row>
    <row r="30" spans="1:2" x14ac:dyDescent="0.25">
      <c r="A30" s="33">
        <v>962986633</v>
      </c>
      <c r="B30" s="35">
        <v>7740.6469031402567</v>
      </c>
    </row>
    <row r="31" spans="1:2" x14ac:dyDescent="0.25">
      <c r="A31" s="33">
        <v>963022158</v>
      </c>
      <c r="B31" s="35">
        <v>1175.4451961818129</v>
      </c>
    </row>
    <row r="32" spans="1:2" x14ac:dyDescent="0.25">
      <c r="A32" s="33">
        <v>966731508</v>
      </c>
      <c r="B32" s="35">
        <v>398.069603617496</v>
      </c>
    </row>
    <row r="33" spans="1:2" x14ac:dyDescent="0.25">
      <c r="A33" s="33">
        <v>968168134</v>
      </c>
      <c r="B33" s="35">
        <v>1431.0996758920232</v>
      </c>
    </row>
    <row r="34" spans="1:2" x14ac:dyDescent="0.25">
      <c r="A34" s="33">
        <v>970974253</v>
      </c>
      <c r="B34" s="35">
        <v>355.20774572288803</v>
      </c>
    </row>
    <row r="35" spans="1:2" x14ac:dyDescent="0.25">
      <c r="A35" s="33">
        <v>971028440</v>
      </c>
      <c r="B35" s="35">
        <v>508.430636380549</v>
      </c>
    </row>
    <row r="36" spans="1:2" x14ac:dyDescent="0.25">
      <c r="A36" s="33">
        <v>971028513</v>
      </c>
      <c r="B36" s="35">
        <v>196.08474855226899</v>
      </c>
    </row>
    <row r="37" spans="1:2" x14ac:dyDescent="0.25">
      <c r="A37" s="33">
        <v>971029390</v>
      </c>
      <c r="B37" s="35">
        <v>1700.5969079305935</v>
      </c>
    </row>
    <row r="38" spans="1:2" x14ac:dyDescent="0.25">
      <c r="A38" s="33">
        <v>971030569</v>
      </c>
      <c r="B38" s="35">
        <v>671.13836336050588</v>
      </c>
    </row>
    <row r="39" spans="1:2" x14ac:dyDescent="0.25">
      <c r="A39" s="33">
        <v>971034998</v>
      </c>
      <c r="B39" s="35">
        <v>587.19095052500597</v>
      </c>
    </row>
    <row r="40" spans="1:2" x14ac:dyDescent="0.25">
      <c r="A40" s="33">
        <v>971048611</v>
      </c>
      <c r="B40" s="35">
        <v>1298.5559814053966</v>
      </c>
    </row>
    <row r="41" spans="1:2" x14ac:dyDescent="0.25">
      <c r="A41" s="33">
        <v>971058854</v>
      </c>
      <c r="B41" s="35">
        <v>6879.1252097217321</v>
      </c>
    </row>
    <row r="42" spans="1:2" x14ac:dyDescent="0.25">
      <c r="A42" s="33">
        <v>971589752</v>
      </c>
      <c r="B42" s="35">
        <v>3165.8570776217266</v>
      </c>
    </row>
    <row r="43" spans="1:2" x14ac:dyDescent="0.25">
      <c r="A43" s="33">
        <v>976723805</v>
      </c>
      <c r="B43" s="35">
        <v>2497.0682945642784</v>
      </c>
    </row>
    <row r="44" spans="1:2" x14ac:dyDescent="0.25">
      <c r="A44" s="33">
        <v>976894677</v>
      </c>
      <c r="B44" s="35">
        <v>1463.5862595280284</v>
      </c>
    </row>
    <row r="45" spans="1:2" x14ac:dyDescent="0.25">
      <c r="A45" s="33">
        <v>976944801</v>
      </c>
      <c r="B45" s="35">
        <v>32843.33458197728</v>
      </c>
    </row>
    <row r="46" spans="1:2" x14ac:dyDescent="0.25">
      <c r="A46" s="33">
        <v>977106184</v>
      </c>
      <c r="B46" s="35">
        <v>333.776816775584</v>
      </c>
    </row>
    <row r="47" spans="1:2" x14ac:dyDescent="0.25">
      <c r="A47" s="33">
        <v>978631029</v>
      </c>
      <c r="B47" s="35">
        <v>24580.045692483389</v>
      </c>
    </row>
    <row r="48" spans="1:2" x14ac:dyDescent="0.25">
      <c r="A48" s="33">
        <v>979151950</v>
      </c>
      <c r="B48" s="35">
        <v>15771.897971708713</v>
      </c>
    </row>
    <row r="49" spans="1:2" x14ac:dyDescent="0.25">
      <c r="A49" s="33">
        <v>979379455</v>
      </c>
      <c r="B49" s="35">
        <v>3933.0023176885325</v>
      </c>
    </row>
    <row r="50" spans="1:2" x14ac:dyDescent="0.25">
      <c r="A50" s="33">
        <v>979399901</v>
      </c>
      <c r="B50" s="35">
        <v>1744.9630565092955</v>
      </c>
    </row>
    <row r="51" spans="1:2" x14ac:dyDescent="0.25">
      <c r="A51" s="33">
        <v>979422679</v>
      </c>
      <c r="B51" s="35">
        <v>34538.902976011799</v>
      </c>
    </row>
    <row r="52" spans="1:2" x14ac:dyDescent="0.25">
      <c r="A52" s="33">
        <v>980038408</v>
      </c>
      <c r="B52" s="35">
        <v>29856.596677850932</v>
      </c>
    </row>
    <row r="53" spans="1:2" x14ac:dyDescent="0.25">
      <c r="A53" s="33">
        <v>980234088</v>
      </c>
      <c r="B53" s="35">
        <v>1780.3249144039007</v>
      </c>
    </row>
    <row r="54" spans="1:2" x14ac:dyDescent="0.25">
      <c r="A54" s="33">
        <v>980283976</v>
      </c>
      <c r="B54" s="35">
        <v>1194.1956087475899</v>
      </c>
    </row>
    <row r="55" spans="1:2" x14ac:dyDescent="0.25">
      <c r="A55" s="33">
        <v>980335216</v>
      </c>
      <c r="B55" s="35">
        <v>4892.2964303195668</v>
      </c>
    </row>
    <row r="56" spans="1:2" x14ac:dyDescent="0.25">
      <c r="A56" s="33">
        <v>980489698</v>
      </c>
      <c r="B56" s="35">
        <v>120230.56746783921</v>
      </c>
    </row>
    <row r="57" spans="1:2" x14ac:dyDescent="0.25">
      <c r="A57" s="33">
        <v>981915550</v>
      </c>
      <c r="B57" s="35">
        <v>28761.95267360708</v>
      </c>
    </row>
    <row r="58" spans="1:2" x14ac:dyDescent="0.25">
      <c r="A58" s="33">
        <v>981963849</v>
      </c>
      <c r="B58" s="35">
        <v>34074.967424497809</v>
      </c>
    </row>
    <row r="59" spans="1:2" x14ac:dyDescent="0.25">
      <c r="A59" s="33">
        <v>982897327</v>
      </c>
      <c r="B59" s="35">
        <v>1902.5817629958206</v>
      </c>
    </row>
    <row r="60" spans="1:2" x14ac:dyDescent="0.25">
      <c r="A60" s="33">
        <v>982974011</v>
      </c>
      <c r="B60" s="35">
        <v>31008.451284372495</v>
      </c>
    </row>
    <row r="61" spans="1:2" x14ac:dyDescent="0.25">
      <c r="A61" s="33">
        <v>983099807</v>
      </c>
      <c r="B61" s="35">
        <v>2363.3104295743842</v>
      </c>
    </row>
    <row r="62" spans="1:2" x14ac:dyDescent="0.25">
      <c r="A62" s="33">
        <v>984015666</v>
      </c>
      <c r="B62" s="35">
        <v>881.86292302420804</v>
      </c>
    </row>
    <row r="63" spans="1:2" x14ac:dyDescent="0.25">
      <c r="A63" s="33">
        <v>984882114</v>
      </c>
      <c r="B63" s="35">
        <v>7446.5428277666397</v>
      </c>
    </row>
    <row r="64" spans="1:2" x14ac:dyDescent="0.25">
      <c r="A64" s="33">
        <v>985294836</v>
      </c>
      <c r="B64" s="35">
        <v>1489.6061119181636</v>
      </c>
    </row>
    <row r="65" spans="1:2" x14ac:dyDescent="0.25">
      <c r="A65" s="33">
        <v>985411131</v>
      </c>
      <c r="B65" s="35">
        <v>4900.9309924962881</v>
      </c>
    </row>
    <row r="66" spans="1:2" x14ac:dyDescent="0.25">
      <c r="A66" s="33">
        <v>986347801</v>
      </c>
      <c r="B66" s="35">
        <v>4160.5320036816411</v>
      </c>
    </row>
    <row r="67" spans="1:2" x14ac:dyDescent="0.25">
      <c r="A67" s="33">
        <v>988807648</v>
      </c>
      <c r="B67" s="35">
        <v>14776.513722804504</v>
      </c>
    </row>
    <row r="68" spans="1:2" x14ac:dyDescent="0.25">
      <c r="A68" s="33">
        <v>990892679</v>
      </c>
      <c r="B68" s="35">
        <v>10233.232810536789</v>
      </c>
    </row>
    <row r="69" spans="1:2" x14ac:dyDescent="0.25">
      <c r="A69" s="33">
        <v>995114666</v>
      </c>
      <c r="B69" s="35">
        <v>2255.6534013278142</v>
      </c>
    </row>
    <row r="70" spans="1:2" x14ac:dyDescent="0.25">
      <c r="A70" s="33">
        <v>998509289</v>
      </c>
      <c r="B70" s="35">
        <v>3919.1151207137409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98"/>
  <sheetViews>
    <sheetView workbookViewId="0"/>
  </sheetViews>
  <sheetFormatPr baseColWidth="10" defaultRowHeight="15" x14ac:dyDescent="0.25"/>
  <cols>
    <col min="2" max="2" width="36.140625" customWidth="1"/>
    <col min="3" max="3" width="7.5703125" bestFit="1" customWidth="1"/>
    <col min="6" max="6" width="14" bestFit="1" customWidth="1"/>
    <col min="7" max="7" width="15.42578125" bestFit="1" customWidth="1"/>
    <col min="9" max="9" width="0" hidden="1" customWidth="1"/>
    <col min="10" max="10" width="15.5703125" style="6" customWidth="1"/>
    <col min="11" max="11" width="28.140625" customWidth="1"/>
  </cols>
  <sheetData>
    <row r="1" spans="1:11" ht="30" x14ac:dyDescent="0.25">
      <c r="A1" s="10"/>
      <c r="B1" s="5" t="s">
        <v>104</v>
      </c>
      <c r="C1" s="10"/>
      <c r="D1" s="10"/>
      <c r="E1" s="10"/>
      <c r="F1" s="10"/>
      <c r="G1" s="10"/>
      <c r="H1" s="10"/>
      <c r="I1" s="10"/>
      <c r="J1" s="64"/>
      <c r="K1" s="7">
        <f>SUBTOTAL(9,K3:K14955)</f>
        <v>1333483.0535737947</v>
      </c>
    </row>
    <row r="2" spans="1:11" ht="43.5" customHeight="1" x14ac:dyDescent="0.25">
      <c r="A2" s="18" t="s">
        <v>0</v>
      </c>
      <c r="B2" s="18" t="s">
        <v>105</v>
      </c>
      <c r="C2" s="18" t="s">
        <v>2</v>
      </c>
      <c r="D2" s="18" t="s">
        <v>3</v>
      </c>
      <c r="E2" s="18" t="s">
        <v>106</v>
      </c>
      <c r="F2" s="18" t="s">
        <v>8</v>
      </c>
      <c r="G2" s="18" t="s">
        <v>9</v>
      </c>
      <c r="H2" s="18" t="s">
        <v>89</v>
      </c>
      <c r="I2" s="18" t="s">
        <v>14</v>
      </c>
      <c r="J2" s="67" t="s">
        <v>107</v>
      </c>
      <c r="K2" s="19" t="s">
        <v>108</v>
      </c>
    </row>
    <row r="3" spans="1:11" x14ac:dyDescent="0.25">
      <c r="A3" s="76">
        <v>982974011</v>
      </c>
      <c r="B3" s="77" t="s">
        <v>19</v>
      </c>
      <c r="C3" s="76">
        <v>2018</v>
      </c>
      <c r="D3" s="76">
        <v>5</v>
      </c>
      <c r="E3" s="77" t="s">
        <v>21</v>
      </c>
      <c r="F3" s="76">
        <v>100</v>
      </c>
      <c r="G3" s="76">
        <v>100</v>
      </c>
      <c r="H3" s="76">
        <v>1</v>
      </c>
      <c r="I3" s="76">
        <v>400100</v>
      </c>
      <c r="J3" s="89">
        <v>65.808373950518202</v>
      </c>
      <c r="K3" s="9">
        <f>(H3*0.5*(F3/100+G3/100))*J3</f>
        <v>65.808373950518202</v>
      </c>
    </row>
    <row r="4" spans="1:11" x14ac:dyDescent="0.25">
      <c r="A4" s="76">
        <v>982974011</v>
      </c>
      <c r="B4" s="77" t="s">
        <v>19</v>
      </c>
      <c r="C4" s="76">
        <v>2018</v>
      </c>
      <c r="D4" s="76">
        <v>24</v>
      </c>
      <c r="E4" s="77" t="s">
        <v>21</v>
      </c>
      <c r="F4" s="76">
        <v>100</v>
      </c>
      <c r="G4" s="76">
        <v>100</v>
      </c>
      <c r="H4" s="76">
        <v>303</v>
      </c>
      <c r="I4" s="76">
        <v>400300</v>
      </c>
      <c r="J4" s="89">
        <v>65.808373950518202</v>
      </c>
      <c r="K4" s="9">
        <f t="shared" ref="K4:K67" si="0">(H4*0.5*(F4/100+G4/100))*J4</f>
        <v>19939.937307007014</v>
      </c>
    </row>
    <row r="5" spans="1:11" x14ac:dyDescent="0.25">
      <c r="A5" s="76">
        <v>982974011</v>
      </c>
      <c r="B5" s="77" t="s">
        <v>19</v>
      </c>
      <c r="C5" s="76">
        <v>2018</v>
      </c>
      <c r="D5" s="76">
        <v>66</v>
      </c>
      <c r="E5" s="77" t="s">
        <v>21</v>
      </c>
      <c r="F5" s="76">
        <v>100</v>
      </c>
      <c r="G5" s="76">
        <v>100</v>
      </c>
      <c r="H5" s="76">
        <v>35</v>
      </c>
      <c r="I5" s="76">
        <v>400500</v>
      </c>
      <c r="J5" s="89">
        <v>188.02392557290901</v>
      </c>
      <c r="K5" s="9">
        <f t="shared" si="0"/>
        <v>6580.8373950518153</v>
      </c>
    </row>
    <row r="6" spans="1:11" x14ac:dyDescent="0.25">
      <c r="A6" s="76">
        <v>982974011</v>
      </c>
      <c r="B6" s="77" t="s">
        <v>19</v>
      </c>
      <c r="C6" s="76">
        <v>2018</v>
      </c>
      <c r="D6" s="76">
        <v>132</v>
      </c>
      <c r="E6" s="77" t="s">
        <v>21</v>
      </c>
      <c r="F6" s="76">
        <v>100</v>
      </c>
      <c r="G6" s="76">
        <v>100</v>
      </c>
      <c r="H6" s="76">
        <v>95</v>
      </c>
      <c r="I6" s="76">
        <v>400700</v>
      </c>
      <c r="J6" s="89">
        <v>413.65263626040002</v>
      </c>
      <c r="K6" s="9">
        <f t="shared" si="0"/>
        <v>39297.000444737998</v>
      </c>
    </row>
    <row r="7" spans="1:11" x14ac:dyDescent="0.25">
      <c r="A7" s="76">
        <v>982974011</v>
      </c>
      <c r="B7" s="77" t="s">
        <v>19</v>
      </c>
      <c r="C7" s="76">
        <v>2018</v>
      </c>
      <c r="D7" s="76">
        <v>24</v>
      </c>
      <c r="E7" s="77" t="s">
        <v>23</v>
      </c>
      <c r="F7" s="76">
        <v>100</v>
      </c>
      <c r="G7" s="76">
        <v>100</v>
      </c>
      <c r="H7" s="76">
        <v>135</v>
      </c>
      <c r="I7" s="76">
        <v>400200</v>
      </c>
      <c r="J7" s="89">
        <v>32.904186975259101</v>
      </c>
      <c r="K7" s="9">
        <f t="shared" si="0"/>
        <v>4442.0652416599787</v>
      </c>
    </row>
    <row r="8" spans="1:11" x14ac:dyDescent="0.25">
      <c r="A8" s="76">
        <v>982974011</v>
      </c>
      <c r="B8" s="77" t="s">
        <v>19</v>
      </c>
      <c r="C8" s="76">
        <v>2018</v>
      </c>
      <c r="D8" s="76">
        <v>66</v>
      </c>
      <c r="E8" s="77" t="s">
        <v>23</v>
      </c>
      <c r="F8" s="76">
        <v>100</v>
      </c>
      <c r="G8" s="76">
        <v>100</v>
      </c>
      <c r="H8" s="76">
        <v>72</v>
      </c>
      <c r="I8" s="76">
        <v>400400</v>
      </c>
      <c r="J8" s="89">
        <v>94.011962786454603</v>
      </c>
      <c r="K8" s="9">
        <f t="shared" si="0"/>
        <v>6768.8613206247319</v>
      </c>
    </row>
    <row r="9" spans="1:11" x14ac:dyDescent="0.25">
      <c r="A9" s="76">
        <v>982974011</v>
      </c>
      <c r="B9" s="77" t="s">
        <v>19</v>
      </c>
      <c r="C9" s="76">
        <v>2018</v>
      </c>
      <c r="D9" s="76">
        <v>132</v>
      </c>
      <c r="E9" s="77" t="s">
        <v>23</v>
      </c>
      <c r="F9" s="76">
        <v>100</v>
      </c>
      <c r="G9" s="76">
        <v>100</v>
      </c>
      <c r="H9" s="76">
        <v>60</v>
      </c>
      <c r="I9" s="76">
        <v>400600</v>
      </c>
      <c r="J9" s="89">
        <v>206.82631813020001</v>
      </c>
      <c r="K9" s="9">
        <f t="shared" si="0"/>
        <v>12409.579087812001</v>
      </c>
    </row>
    <row r="10" spans="1:11" x14ac:dyDescent="0.25">
      <c r="A10" s="76">
        <v>915729290</v>
      </c>
      <c r="B10" s="77" t="s">
        <v>26</v>
      </c>
      <c r="C10" s="76">
        <v>2018</v>
      </c>
      <c r="D10" s="76">
        <v>66</v>
      </c>
      <c r="E10" s="77" t="s">
        <v>21</v>
      </c>
      <c r="F10" s="76">
        <v>100</v>
      </c>
      <c r="G10" s="76">
        <v>100</v>
      </c>
      <c r="H10" s="76">
        <v>4</v>
      </c>
      <c r="I10" s="76">
        <v>400500</v>
      </c>
      <c r="J10" s="89">
        <v>188.02392557290901</v>
      </c>
      <c r="K10" s="9">
        <f t="shared" si="0"/>
        <v>752.09570229163603</v>
      </c>
    </row>
    <row r="11" spans="1:11" x14ac:dyDescent="0.25">
      <c r="A11" s="76">
        <v>915729290</v>
      </c>
      <c r="B11" s="77" t="s">
        <v>26</v>
      </c>
      <c r="C11" s="76">
        <v>2018</v>
      </c>
      <c r="D11" s="76">
        <v>5</v>
      </c>
      <c r="E11" s="77" t="s">
        <v>23</v>
      </c>
      <c r="F11" s="76">
        <v>100</v>
      </c>
      <c r="G11" s="76">
        <v>100</v>
      </c>
      <c r="H11" s="76">
        <v>1</v>
      </c>
      <c r="I11" s="76">
        <v>400000</v>
      </c>
      <c r="J11" s="89">
        <v>32.904186975259101</v>
      </c>
      <c r="K11" s="9">
        <f t="shared" si="0"/>
        <v>32.904186975259101</v>
      </c>
    </row>
    <row r="12" spans="1:11" x14ac:dyDescent="0.25">
      <c r="A12" s="76">
        <v>915729290</v>
      </c>
      <c r="B12" s="77" t="s">
        <v>26</v>
      </c>
      <c r="C12" s="76">
        <v>2018</v>
      </c>
      <c r="D12" s="76">
        <v>24</v>
      </c>
      <c r="E12" s="77" t="s">
        <v>23</v>
      </c>
      <c r="F12" s="76">
        <v>100</v>
      </c>
      <c r="G12" s="76">
        <v>100</v>
      </c>
      <c r="H12" s="76">
        <v>31</v>
      </c>
      <c r="I12" s="76">
        <v>400200</v>
      </c>
      <c r="J12" s="89">
        <v>32.904186975259101</v>
      </c>
      <c r="K12" s="9">
        <f t="shared" si="0"/>
        <v>1020.0297962330321</v>
      </c>
    </row>
    <row r="13" spans="1:11" x14ac:dyDescent="0.25">
      <c r="A13" s="76">
        <v>915729290</v>
      </c>
      <c r="B13" s="77" t="s">
        <v>26</v>
      </c>
      <c r="C13" s="76">
        <v>2018</v>
      </c>
      <c r="D13" s="76">
        <v>66</v>
      </c>
      <c r="E13" s="77" t="s">
        <v>23</v>
      </c>
      <c r="F13" s="76">
        <v>100</v>
      </c>
      <c r="G13" s="76">
        <v>100</v>
      </c>
      <c r="H13" s="76">
        <v>8</v>
      </c>
      <c r="I13" s="76">
        <v>400400</v>
      </c>
      <c r="J13" s="89">
        <v>94.011962786454603</v>
      </c>
      <c r="K13" s="9">
        <f t="shared" si="0"/>
        <v>752.09570229163683</v>
      </c>
    </row>
    <row r="14" spans="1:11" x14ac:dyDescent="0.25">
      <c r="A14" s="76">
        <v>915729290</v>
      </c>
      <c r="B14" s="77" t="s">
        <v>26</v>
      </c>
      <c r="C14" s="76">
        <v>2018</v>
      </c>
      <c r="D14" s="76">
        <v>300</v>
      </c>
      <c r="E14" s="77" t="s">
        <v>23</v>
      </c>
      <c r="F14" s="76">
        <v>100</v>
      </c>
      <c r="G14" s="76">
        <v>100</v>
      </c>
      <c r="H14" s="76">
        <v>4</v>
      </c>
      <c r="I14" s="76">
        <v>400800</v>
      </c>
      <c r="J14" s="89">
        <v>564.07177671872796</v>
      </c>
      <c r="K14" s="9">
        <f t="shared" si="0"/>
        <v>2256.2871068749118</v>
      </c>
    </row>
    <row r="15" spans="1:11" x14ac:dyDescent="0.25">
      <c r="A15" s="76">
        <v>971029390</v>
      </c>
      <c r="B15" s="77" t="s">
        <v>27</v>
      </c>
      <c r="C15" s="76">
        <v>2018</v>
      </c>
      <c r="D15" s="76">
        <v>24</v>
      </c>
      <c r="E15" s="77" t="s">
        <v>21</v>
      </c>
      <c r="F15" s="76">
        <v>100</v>
      </c>
      <c r="G15" s="76">
        <v>100</v>
      </c>
      <c r="H15" s="76">
        <v>31</v>
      </c>
      <c r="I15" s="76">
        <v>400300</v>
      </c>
      <c r="J15" s="89">
        <v>65.808373950518202</v>
      </c>
      <c r="K15" s="9">
        <f t="shared" si="0"/>
        <v>2040.0595924660643</v>
      </c>
    </row>
    <row r="16" spans="1:11" x14ac:dyDescent="0.25">
      <c r="A16" s="76">
        <v>971029390</v>
      </c>
      <c r="B16" s="77" t="s">
        <v>27</v>
      </c>
      <c r="C16" s="76">
        <v>2018</v>
      </c>
      <c r="D16" s="76">
        <v>132</v>
      </c>
      <c r="E16" s="77" t="s">
        <v>21</v>
      </c>
      <c r="F16" s="76">
        <v>100</v>
      </c>
      <c r="G16" s="76">
        <v>100</v>
      </c>
      <c r="H16" s="76">
        <v>4</v>
      </c>
      <c r="I16" s="76">
        <v>400700</v>
      </c>
      <c r="J16" s="89">
        <v>413.65263626040002</v>
      </c>
      <c r="K16" s="9">
        <f t="shared" si="0"/>
        <v>1654.6105450416001</v>
      </c>
    </row>
    <row r="17" spans="1:11" x14ac:dyDescent="0.25">
      <c r="A17" s="76">
        <v>971029390</v>
      </c>
      <c r="B17" s="77" t="s">
        <v>27</v>
      </c>
      <c r="C17" s="76">
        <v>2018</v>
      </c>
      <c r="D17" s="76">
        <v>24</v>
      </c>
      <c r="E17" s="77" t="s">
        <v>23</v>
      </c>
      <c r="F17" s="76">
        <v>100</v>
      </c>
      <c r="G17" s="76">
        <v>100</v>
      </c>
      <c r="H17" s="76">
        <v>13</v>
      </c>
      <c r="I17" s="76">
        <v>400200</v>
      </c>
      <c r="J17" s="89">
        <v>32.904186975259101</v>
      </c>
      <c r="K17" s="9">
        <f t="shared" si="0"/>
        <v>427.75443067836829</v>
      </c>
    </row>
    <row r="18" spans="1:11" x14ac:dyDescent="0.25">
      <c r="A18" s="76">
        <v>971029390</v>
      </c>
      <c r="B18" s="77" t="s">
        <v>27</v>
      </c>
      <c r="C18" s="76">
        <v>2018</v>
      </c>
      <c r="D18" s="76">
        <v>66</v>
      </c>
      <c r="E18" s="77" t="s">
        <v>23</v>
      </c>
      <c r="F18" s="76">
        <v>100</v>
      </c>
      <c r="G18" s="76">
        <v>100</v>
      </c>
      <c r="H18" s="76">
        <v>7</v>
      </c>
      <c r="I18" s="76">
        <v>400400</v>
      </c>
      <c r="J18" s="89">
        <v>94.011962786454603</v>
      </c>
      <c r="K18" s="9">
        <f t="shared" si="0"/>
        <v>658.08373950518217</v>
      </c>
    </row>
    <row r="19" spans="1:11" x14ac:dyDescent="0.25">
      <c r="A19" s="76">
        <v>971029390</v>
      </c>
      <c r="B19" s="77" t="s">
        <v>27</v>
      </c>
      <c r="C19" s="76">
        <v>2018</v>
      </c>
      <c r="D19" s="76">
        <v>132</v>
      </c>
      <c r="E19" s="77" t="s">
        <v>23</v>
      </c>
      <c r="F19" s="76">
        <v>100</v>
      </c>
      <c r="G19" s="76">
        <v>100</v>
      </c>
      <c r="H19" s="76">
        <v>2</v>
      </c>
      <c r="I19" s="76">
        <v>400600</v>
      </c>
      <c r="J19" s="89">
        <v>206.82631813020001</v>
      </c>
      <c r="K19" s="9">
        <f t="shared" si="0"/>
        <v>413.65263626040002</v>
      </c>
    </row>
    <row r="20" spans="1:11" x14ac:dyDescent="0.25">
      <c r="A20" s="76">
        <v>971048611</v>
      </c>
      <c r="B20" s="77" t="s">
        <v>28</v>
      </c>
      <c r="C20" s="76">
        <v>2018</v>
      </c>
      <c r="D20" s="76">
        <v>24</v>
      </c>
      <c r="E20" s="77" t="s">
        <v>23</v>
      </c>
      <c r="F20" s="76">
        <v>100</v>
      </c>
      <c r="G20" s="76">
        <v>100</v>
      </c>
      <c r="H20" s="76">
        <v>18</v>
      </c>
      <c r="I20" s="76">
        <v>400200</v>
      </c>
      <c r="J20" s="89">
        <v>32.904186975259101</v>
      </c>
      <c r="K20" s="9">
        <f t="shared" si="0"/>
        <v>592.27536555466384</v>
      </c>
    </row>
    <row r="21" spans="1:11" x14ac:dyDescent="0.25">
      <c r="A21" s="76">
        <v>971048611</v>
      </c>
      <c r="B21" s="77" t="s">
        <v>28</v>
      </c>
      <c r="C21" s="76">
        <v>2018</v>
      </c>
      <c r="D21" s="76">
        <v>66</v>
      </c>
      <c r="E21" s="77" t="s">
        <v>23</v>
      </c>
      <c r="F21" s="76">
        <v>100</v>
      </c>
      <c r="G21" s="76">
        <v>100</v>
      </c>
      <c r="H21" s="76">
        <v>18</v>
      </c>
      <c r="I21" s="76">
        <v>400400</v>
      </c>
      <c r="J21" s="89">
        <v>94.011962786454603</v>
      </c>
      <c r="K21" s="9">
        <f t="shared" si="0"/>
        <v>1692.215330156183</v>
      </c>
    </row>
    <row r="22" spans="1:11" x14ac:dyDescent="0.25">
      <c r="A22" s="76">
        <v>971048611</v>
      </c>
      <c r="B22" s="77" t="s">
        <v>28</v>
      </c>
      <c r="C22" s="76">
        <v>2018</v>
      </c>
      <c r="D22" s="76">
        <v>132</v>
      </c>
      <c r="E22" s="77" t="s">
        <v>23</v>
      </c>
      <c r="F22" s="76">
        <v>100</v>
      </c>
      <c r="G22" s="76">
        <v>100</v>
      </c>
      <c r="H22" s="76">
        <v>1</v>
      </c>
      <c r="I22" s="76">
        <v>400600</v>
      </c>
      <c r="J22" s="89">
        <v>206.82631813020001</v>
      </c>
      <c r="K22" s="9">
        <f t="shared" si="0"/>
        <v>206.82631813020001</v>
      </c>
    </row>
    <row r="23" spans="1:11" x14ac:dyDescent="0.25">
      <c r="A23" s="76">
        <v>911305631</v>
      </c>
      <c r="B23" s="77" t="s">
        <v>29</v>
      </c>
      <c r="C23" s="76">
        <v>2018</v>
      </c>
      <c r="D23" s="76">
        <v>24</v>
      </c>
      <c r="E23" s="77" t="s">
        <v>21</v>
      </c>
      <c r="F23" s="76">
        <v>100</v>
      </c>
      <c r="G23" s="76">
        <v>100</v>
      </c>
      <c r="H23" s="76">
        <v>10</v>
      </c>
      <c r="I23" s="76">
        <v>400300</v>
      </c>
      <c r="J23" s="89">
        <v>65.808373950518202</v>
      </c>
      <c r="K23" s="9">
        <f t="shared" si="0"/>
        <v>658.08373950518205</v>
      </c>
    </row>
    <row r="24" spans="1:11" x14ac:dyDescent="0.25">
      <c r="A24" s="76">
        <v>911305631</v>
      </c>
      <c r="B24" s="77" t="s">
        <v>29</v>
      </c>
      <c r="C24" s="76">
        <v>2018</v>
      </c>
      <c r="D24" s="76">
        <v>24</v>
      </c>
      <c r="E24" s="77" t="s">
        <v>23</v>
      </c>
      <c r="F24" s="76">
        <v>100</v>
      </c>
      <c r="G24" s="76">
        <v>100</v>
      </c>
      <c r="H24" s="76">
        <v>58</v>
      </c>
      <c r="I24" s="76">
        <v>400200</v>
      </c>
      <c r="J24" s="89">
        <v>32.904186975259101</v>
      </c>
      <c r="K24" s="9">
        <f t="shared" si="0"/>
        <v>1908.4428445650278</v>
      </c>
    </row>
    <row r="25" spans="1:11" x14ac:dyDescent="0.25">
      <c r="A25" s="76">
        <v>911305631</v>
      </c>
      <c r="B25" s="77" t="s">
        <v>29</v>
      </c>
      <c r="C25" s="76">
        <v>2018</v>
      </c>
      <c r="D25" s="76">
        <v>66</v>
      </c>
      <c r="E25" s="77" t="s">
        <v>23</v>
      </c>
      <c r="F25" s="76">
        <v>100</v>
      </c>
      <c r="G25" s="76">
        <v>100</v>
      </c>
      <c r="H25" s="76">
        <v>24</v>
      </c>
      <c r="I25" s="76">
        <v>400400</v>
      </c>
      <c r="J25" s="89">
        <v>94.011962786454603</v>
      </c>
      <c r="K25" s="9">
        <f t="shared" si="0"/>
        <v>2256.2871068749105</v>
      </c>
    </row>
    <row r="26" spans="1:11" x14ac:dyDescent="0.25">
      <c r="A26" s="76">
        <v>911305631</v>
      </c>
      <c r="B26" s="77" t="s">
        <v>29</v>
      </c>
      <c r="C26" s="76">
        <v>2018</v>
      </c>
      <c r="D26" s="76">
        <v>132</v>
      </c>
      <c r="E26" s="77" t="s">
        <v>23</v>
      </c>
      <c r="F26" s="76">
        <v>100</v>
      </c>
      <c r="G26" s="76">
        <v>100</v>
      </c>
      <c r="H26" s="76">
        <v>6</v>
      </c>
      <c r="I26" s="76">
        <v>400600</v>
      </c>
      <c r="J26" s="89">
        <v>206.82631813020001</v>
      </c>
      <c r="K26" s="9">
        <f t="shared" si="0"/>
        <v>1240.9579087812001</v>
      </c>
    </row>
    <row r="27" spans="1:11" x14ac:dyDescent="0.25">
      <c r="A27" s="76">
        <v>976944801</v>
      </c>
      <c r="B27" s="77" t="s">
        <v>30</v>
      </c>
      <c r="C27" s="76">
        <v>2018</v>
      </c>
      <c r="D27" s="76">
        <v>132</v>
      </c>
      <c r="E27" s="77" t="s">
        <v>21</v>
      </c>
      <c r="F27" s="76">
        <v>0</v>
      </c>
      <c r="G27" s="76">
        <v>0</v>
      </c>
      <c r="H27" s="76">
        <v>1</v>
      </c>
      <c r="I27" s="76">
        <v>400700</v>
      </c>
      <c r="J27" s="89">
        <v>413.65263626040002</v>
      </c>
      <c r="K27" s="9">
        <f t="shared" si="0"/>
        <v>0</v>
      </c>
    </row>
    <row r="28" spans="1:11" x14ac:dyDescent="0.25">
      <c r="A28" s="76">
        <v>976944801</v>
      </c>
      <c r="B28" s="77" t="s">
        <v>30</v>
      </c>
      <c r="C28" s="76">
        <v>2018</v>
      </c>
      <c r="D28" s="76">
        <v>300</v>
      </c>
      <c r="E28" s="77" t="s">
        <v>21</v>
      </c>
      <c r="F28" s="76">
        <v>0</v>
      </c>
      <c r="G28" s="76">
        <v>0</v>
      </c>
      <c r="H28" s="76">
        <v>4</v>
      </c>
      <c r="I28" s="76">
        <v>400900</v>
      </c>
      <c r="J28" s="89">
        <v>1128.14355343746</v>
      </c>
      <c r="K28" s="9">
        <f t="shared" si="0"/>
        <v>0</v>
      </c>
    </row>
    <row r="29" spans="1:11" x14ac:dyDescent="0.25">
      <c r="A29" s="76">
        <v>976944801</v>
      </c>
      <c r="B29" s="77" t="s">
        <v>30</v>
      </c>
      <c r="C29" s="76">
        <v>2018</v>
      </c>
      <c r="D29" s="76">
        <v>24</v>
      </c>
      <c r="E29" s="77" t="s">
        <v>21</v>
      </c>
      <c r="F29" s="76">
        <v>100</v>
      </c>
      <c r="G29" s="76">
        <v>100</v>
      </c>
      <c r="H29" s="76">
        <v>41</v>
      </c>
      <c r="I29" s="76">
        <v>400300</v>
      </c>
      <c r="J29" s="89">
        <v>65.808373950518202</v>
      </c>
      <c r="K29" s="9">
        <f t="shared" si="0"/>
        <v>2698.1433319712464</v>
      </c>
    </row>
    <row r="30" spans="1:11" x14ac:dyDescent="0.25">
      <c r="A30" s="76">
        <v>976944801</v>
      </c>
      <c r="B30" s="77" t="s">
        <v>30</v>
      </c>
      <c r="C30" s="76">
        <v>2018</v>
      </c>
      <c r="D30" s="76">
        <v>66</v>
      </c>
      <c r="E30" s="77" t="s">
        <v>21</v>
      </c>
      <c r="F30" s="76">
        <v>100</v>
      </c>
      <c r="G30" s="76">
        <v>100</v>
      </c>
      <c r="H30" s="76">
        <v>29</v>
      </c>
      <c r="I30" s="76">
        <v>400500</v>
      </c>
      <c r="J30" s="89">
        <v>188.02392557290901</v>
      </c>
      <c r="K30" s="9">
        <f t="shared" si="0"/>
        <v>5452.6938416143612</v>
      </c>
    </row>
    <row r="31" spans="1:11" x14ac:dyDescent="0.25">
      <c r="A31" s="76">
        <v>976944801</v>
      </c>
      <c r="B31" s="77" t="s">
        <v>30</v>
      </c>
      <c r="C31" s="76">
        <v>2018</v>
      </c>
      <c r="D31" s="76">
        <v>132</v>
      </c>
      <c r="E31" s="77" t="s">
        <v>21</v>
      </c>
      <c r="F31" s="76">
        <v>100</v>
      </c>
      <c r="G31" s="76">
        <v>100</v>
      </c>
      <c r="H31" s="76">
        <v>139</v>
      </c>
      <c r="I31" s="76">
        <v>400700</v>
      </c>
      <c r="J31" s="89">
        <v>413.65263626040002</v>
      </c>
      <c r="K31" s="9">
        <f t="shared" si="0"/>
        <v>57497.716440195603</v>
      </c>
    </row>
    <row r="32" spans="1:11" x14ac:dyDescent="0.25">
      <c r="A32" s="76">
        <v>976944801</v>
      </c>
      <c r="B32" s="77" t="s">
        <v>30</v>
      </c>
      <c r="C32" s="76">
        <v>2018</v>
      </c>
      <c r="D32" s="76">
        <v>300</v>
      </c>
      <c r="E32" s="77" t="s">
        <v>21</v>
      </c>
      <c r="F32" s="76">
        <v>100</v>
      </c>
      <c r="G32" s="76">
        <v>100</v>
      </c>
      <c r="H32" s="76">
        <v>2</v>
      </c>
      <c r="I32" s="76">
        <v>400900</v>
      </c>
      <c r="J32" s="89">
        <v>1128.14355343746</v>
      </c>
      <c r="K32" s="9">
        <f t="shared" si="0"/>
        <v>2256.28710687492</v>
      </c>
    </row>
    <row r="33" spans="1:11" x14ac:dyDescent="0.25">
      <c r="A33" s="76">
        <v>976944801</v>
      </c>
      <c r="B33" s="77" t="s">
        <v>30</v>
      </c>
      <c r="C33" s="76">
        <v>2018</v>
      </c>
      <c r="D33" s="76">
        <v>24</v>
      </c>
      <c r="E33" s="77" t="s">
        <v>23</v>
      </c>
      <c r="F33" s="76">
        <v>100</v>
      </c>
      <c r="G33" s="76">
        <v>100</v>
      </c>
      <c r="H33" s="76">
        <v>38</v>
      </c>
      <c r="I33" s="76">
        <v>400200</v>
      </c>
      <c r="J33" s="89">
        <v>32.904186975259101</v>
      </c>
      <c r="K33" s="9">
        <f t="shared" si="0"/>
        <v>1250.3591050598459</v>
      </c>
    </row>
    <row r="34" spans="1:11" x14ac:dyDescent="0.25">
      <c r="A34" s="76">
        <v>976944801</v>
      </c>
      <c r="B34" s="77" t="s">
        <v>30</v>
      </c>
      <c r="C34" s="76">
        <v>2018</v>
      </c>
      <c r="D34" s="76">
        <v>66</v>
      </c>
      <c r="E34" s="77" t="s">
        <v>23</v>
      </c>
      <c r="F34" s="76">
        <v>100</v>
      </c>
      <c r="G34" s="76">
        <v>100</v>
      </c>
      <c r="H34" s="76">
        <v>23</v>
      </c>
      <c r="I34" s="76">
        <v>400400</v>
      </c>
      <c r="J34" s="89">
        <v>94.011962786454603</v>
      </c>
      <c r="K34" s="9">
        <f t="shared" si="0"/>
        <v>2162.2751440884558</v>
      </c>
    </row>
    <row r="35" spans="1:11" x14ac:dyDescent="0.25">
      <c r="A35" s="76">
        <v>976944801</v>
      </c>
      <c r="B35" s="77" t="s">
        <v>30</v>
      </c>
      <c r="C35" s="76">
        <v>2018</v>
      </c>
      <c r="D35" s="76">
        <v>132</v>
      </c>
      <c r="E35" s="77" t="s">
        <v>23</v>
      </c>
      <c r="F35" s="76">
        <v>100</v>
      </c>
      <c r="G35" s="76">
        <v>100</v>
      </c>
      <c r="H35" s="76">
        <v>36</v>
      </c>
      <c r="I35" s="76">
        <v>400600</v>
      </c>
      <c r="J35" s="89">
        <v>206.82631813020001</v>
      </c>
      <c r="K35" s="9">
        <f t="shared" si="0"/>
        <v>7445.7474526872002</v>
      </c>
    </row>
    <row r="36" spans="1:11" x14ac:dyDescent="0.25">
      <c r="A36" s="76">
        <v>918312730</v>
      </c>
      <c r="B36" s="77" t="s">
        <v>283</v>
      </c>
      <c r="C36" s="76">
        <v>2018</v>
      </c>
      <c r="D36" s="76">
        <v>24</v>
      </c>
      <c r="E36" s="77" t="s">
        <v>21</v>
      </c>
      <c r="F36" s="76">
        <v>100</v>
      </c>
      <c r="G36" s="76">
        <v>100</v>
      </c>
      <c r="H36" s="76">
        <v>10</v>
      </c>
      <c r="I36" s="76">
        <v>400300</v>
      </c>
      <c r="J36" s="89">
        <v>65.808373950518202</v>
      </c>
      <c r="K36" s="9">
        <f t="shared" si="0"/>
        <v>658.08373950518205</v>
      </c>
    </row>
    <row r="37" spans="1:11" x14ac:dyDescent="0.25">
      <c r="A37" s="76">
        <v>918312730</v>
      </c>
      <c r="B37" s="77" t="s">
        <v>283</v>
      </c>
      <c r="C37" s="76">
        <v>2018</v>
      </c>
      <c r="D37" s="76">
        <v>132</v>
      </c>
      <c r="E37" s="77" t="s">
        <v>21</v>
      </c>
      <c r="F37" s="76">
        <v>100</v>
      </c>
      <c r="G37" s="76">
        <v>100</v>
      </c>
      <c r="H37" s="76">
        <v>3</v>
      </c>
      <c r="I37" s="76">
        <v>400700</v>
      </c>
      <c r="J37" s="89">
        <v>413.65263626040002</v>
      </c>
      <c r="K37" s="9">
        <f t="shared" si="0"/>
        <v>1240.9579087812001</v>
      </c>
    </row>
    <row r="38" spans="1:11" x14ac:dyDescent="0.25">
      <c r="A38" s="76">
        <v>918312730</v>
      </c>
      <c r="B38" s="77" t="s">
        <v>283</v>
      </c>
      <c r="C38" s="76">
        <v>2018</v>
      </c>
      <c r="D38" s="76">
        <v>24</v>
      </c>
      <c r="E38" s="77" t="s">
        <v>23</v>
      </c>
      <c r="F38" s="76">
        <v>100</v>
      </c>
      <c r="G38" s="76">
        <v>100</v>
      </c>
      <c r="H38" s="76">
        <v>40</v>
      </c>
      <c r="I38" s="76">
        <v>400200</v>
      </c>
      <c r="J38" s="89">
        <v>32.904186975259101</v>
      </c>
      <c r="K38" s="9">
        <f t="shared" si="0"/>
        <v>1316.1674790103641</v>
      </c>
    </row>
    <row r="39" spans="1:11" x14ac:dyDescent="0.25">
      <c r="A39" s="76">
        <v>918312730</v>
      </c>
      <c r="B39" s="77" t="s">
        <v>283</v>
      </c>
      <c r="C39" s="76">
        <v>2018</v>
      </c>
      <c r="D39" s="76">
        <v>66</v>
      </c>
      <c r="E39" s="77" t="s">
        <v>23</v>
      </c>
      <c r="F39" s="76">
        <v>100</v>
      </c>
      <c r="G39" s="76">
        <v>100</v>
      </c>
      <c r="H39" s="76">
        <v>23</v>
      </c>
      <c r="I39" s="76">
        <v>400400</v>
      </c>
      <c r="J39" s="89">
        <v>94.011962786454603</v>
      </c>
      <c r="K39" s="9">
        <f t="shared" si="0"/>
        <v>2162.2751440884558</v>
      </c>
    </row>
    <row r="40" spans="1:11" x14ac:dyDescent="0.25">
      <c r="A40" s="76">
        <v>971028440</v>
      </c>
      <c r="B40" s="77" t="s">
        <v>96</v>
      </c>
      <c r="C40" s="76">
        <v>2018</v>
      </c>
      <c r="D40" s="76">
        <v>24</v>
      </c>
      <c r="E40" s="77" t="s">
        <v>21</v>
      </c>
      <c r="F40" s="76">
        <v>100</v>
      </c>
      <c r="G40" s="76">
        <v>100</v>
      </c>
      <c r="H40" s="76">
        <v>1</v>
      </c>
      <c r="I40" s="76">
        <v>400300</v>
      </c>
      <c r="J40" s="89">
        <v>65.808373950518202</v>
      </c>
      <c r="K40" s="9">
        <f t="shared" si="0"/>
        <v>65.808373950518202</v>
      </c>
    </row>
    <row r="41" spans="1:11" x14ac:dyDescent="0.25">
      <c r="A41" s="76">
        <v>971028440</v>
      </c>
      <c r="B41" s="77" t="s">
        <v>96</v>
      </c>
      <c r="C41" s="76">
        <v>2018</v>
      </c>
      <c r="D41" s="76">
        <v>66</v>
      </c>
      <c r="E41" s="77" t="s">
        <v>23</v>
      </c>
      <c r="F41" s="76">
        <v>100</v>
      </c>
      <c r="G41" s="76">
        <v>100</v>
      </c>
      <c r="H41" s="76">
        <v>1</v>
      </c>
      <c r="I41" s="76">
        <v>400400</v>
      </c>
      <c r="J41" s="89">
        <v>94.011962786454603</v>
      </c>
      <c r="K41" s="9">
        <f t="shared" si="0"/>
        <v>94.011962786454603</v>
      </c>
    </row>
    <row r="42" spans="1:11" x14ac:dyDescent="0.25">
      <c r="A42" s="76">
        <v>971028440</v>
      </c>
      <c r="B42" s="77" t="s">
        <v>96</v>
      </c>
      <c r="C42" s="76">
        <v>2018</v>
      </c>
      <c r="D42" s="76">
        <v>132</v>
      </c>
      <c r="E42" s="77" t="s">
        <v>23</v>
      </c>
      <c r="F42" s="76">
        <v>100</v>
      </c>
      <c r="G42" s="76">
        <v>100</v>
      </c>
      <c r="H42" s="76">
        <v>1</v>
      </c>
      <c r="I42" s="76">
        <v>400600</v>
      </c>
      <c r="J42" s="89">
        <v>206.82631813020001</v>
      </c>
      <c r="K42" s="9">
        <f t="shared" si="0"/>
        <v>206.82631813020001</v>
      </c>
    </row>
    <row r="43" spans="1:11" x14ac:dyDescent="0.25">
      <c r="A43" s="76">
        <v>976894677</v>
      </c>
      <c r="B43" s="77" t="s">
        <v>83</v>
      </c>
      <c r="C43" s="76">
        <v>2018</v>
      </c>
      <c r="D43" s="76">
        <v>300</v>
      </c>
      <c r="E43" s="77" t="s">
        <v>23</v>
      </c>
      <c r="F43" s="76">
        <v>47.29</v>
      </c>
      <c r="G43" s="76">
        <v>47.29</v>
      </c>
      <c r="H43" s="76">
        <v>2</v>
      </c>
      <c r="I43" s="76">
        <v>400800</v>
      </c>
      <c r="J43" s="89">
        <v>564.07177671872796</v>
      </c>
      <c r="K43" s="9">
        <f t="shared" si="0"/>
        <v>533.49908642057289</v>
      </c>
    </row>
    <row r="44" spans="1:11" x14ac:dyDescent="0.25">
      <c r="A44" s="76">
        <v>976894677</v>
      </c>
      <c r="B44" s="77" t="s">
        <v>83</v>
      </c>
      <c r="C44" s="76">
        <v>2018</v>
      </c>
      <c r="D44" s="76">
        <v>66</v>
      </c>
      <c r="E44" s="77" t="s">
        <v>23</v>
      </c>
      <c r="F44" s="76">
        <v>100</v>
      </c>
      <c r="G44" s="76">
        <v>100</v>
      </c>
      <c r="H44" s="76">
        <v>2</v>
      </c>
      <c r="I44" s="76">
        <v>400400</v>
      </c>
      <c r="J44" s="89">
        <v>94.011962786454603</v>
      </c>
      <c r="K44" s="9">
        <f t="shared" si="0"/>
        <v>188.02392557290921</v>
      </c>
    </row>
    <row r="45" spans="1:11" x14ac:dyDescent="0.25">
      <c r="A45" s="76">
        <v>981963849</v>
      </c>
      <c r="B45" s="77" t="s">
        <v>31</v>
      </c>
      <c r="C45" s="76">
        <v>2018</v>
      </c>
      <c r="D45" s="76">
        <v>66</v>
      </c>
      <c r="E45" s="77" t="s">
        <v>21</v>
      </c>
      <c r="F45" s="76">
        <v>0</v>
      </c>
      <c r="G45" s="76">
        <v>100</v>
      </c>
      <c r="H45" s="76">
        <v>0</v>
      </c>
      <c r="I45" s="76">
        <v>400500</v>
      </c>
      <c r="J45" s="89">
        <v>188.02392557290901</v>
      </c>
      <c r="K45" s="9">
        <f t="shared" si="0"/>
        <v>0</v>
      </c>
    </row>
    <row r="46" spans="1:11" x14ac:dyDescent="0.25">
      <c r="A46" s="76">
        <v>981963849</v>
      </c>
      <c r="B46" s="77" t="s">
        <v>31</v>
      </c>
      <c r="C46" s="76">
        <v>2018</v>
      </c>
      <c r="D46" s="76">
        <v>5</v>
      </c>
      <c r="E46" s="77" t="s">
        <v>21</v>
      </c>
      <c r="F46" s="76">
        <v>100</v>
      </c>
      <c r="G46" s="76">
        <v>100</v>
      </c>
      <c r="H46" s="76">
        <v>15</v>
      </c>
      <c r="I46" s="76">
        <v>400100</v>
      </c>
      <c r="J46" s="89">
        <v>65.808373950518202</v>
      </c>
      <c r="K46" s="9">
        <f t="shared" si="0"/>
        <v>987.12560925777302</v>
      </c>
    </row>
    <row r="47" spans="1:11" x14ac:dyDescent="0.25">
      <c r="A47" s="76">
        <v>981963849</v>
      </c>
      <c r="B47" s="77" t="s">
        <v>31</v>
      </c>
      <c r="C47" s="76">
        <v>2018</v>
      </c>
      <c r="D47" s="76">
        <v>24</v>
      </c>
      <c r="E47" s="77" t="s">
        <v>21</v>
      </c>
      <c r="F47" s="76">
        <v>100</v>
      </c>
      <c r="G47" s="76">
        <v>100</v>
      </c>
      <c r="H47" s="76">
        <v>271</v>
      </c>
      <c r="I47" s="76">
        <v>400300</v>
      </c>
      <c r="J47" s="89">
        <v>65.808373950518202</v>
      </c>
      <c r="K47" s="9">
        <f t="shared" si="0"/>
        <v>17834.069340590431</v>
      </c>
    </row>
    <row r="48" spans="1:11" x14ac:dyDescent="0.25">
      <c r="A48" s="76">
        <v>981963849</v>
      </c>
      <c r="B48" s="77" t="s">
        <v>31</v>
      </c>
      <c r="C48" s="76">
        <v>2018</v>
      </c>
      <c r="D48" s="76">
        <v>66</v>
      </c>
      <c r="E48" s="77" t="s">
        <v>21</v>
      </c>
      <c r="F48" s="76">
        <v>100</v>
      </c>
      <c r="G48" s="76">
        <v>100</v>
      </c>
      <c r="H48" s="76">
        <v>90</v>
      </c>
      <c r="I48" s="76">
        <v>400500</v>
      </c>
      <c r="J48" s="89">
        <v>188.02392557290901</v>
      </c>
      <c r="K48" s="9">
        <f t="shared" si="0"/>
        <v>16922.153301561812</v>
      </c>
    </row>
    <row r="49" spans="1:11" x14ac:dyDescent="0.25">
      <c r="A49" s="76">
        <v>981963849</v>
      </c>
      <c r="B49" s="77" t="s">
        <v>31</v>
      </c>
      <c r="C49" s="76">
        <v>2018</v>
      </c>
      <c r="D49" s="76">
        <v>132</v>
      </c>
      <c r="E49" s="77" t="s">
        <v>21</v>
      </c>
      <c r="F49" s="76">
        <v>100</v>
      </c>
      <c r="G49" s="76">
        <v>100</v>
      </c>
      <c r="H49" s="76">
        <v>49</v>
      </c>
      <c r="I49" s="76">
        <v>400700</v>
      </c>
      <c r="J49" s="89">
        <v>413.65263626040002</v>
      </c>
      <c r="K49" s="9">
        <f t="shared" si="0"/>
        <v>20268.9791767596</v>
      </c>
    </row>
    <row r="50" spans="1:11" x14ac:dyDescent="0.25">
      <c r="A50" s="76">
        <v>981963849</v>
      </c>
      <c r="B50" s="77" t="s">
        <v>31</v>
      </c>
      <c r="C50" s="76">
        <v>2018</v>
      </c>
      <c r="D50" s="76">
        <v>300</v>
      </c>
      <c r="E50" s="77" t="s">
        <v>21</v>
      </c>
      <c r="F50" s="76">
        <v>100</v>
      </c>
      <c r="G50" s="76">
        <v>100</v>
      </c>
      <c r="H50" s="76">
        <v>1</v>
      </c>
      <c r="I50" s="76">
        <v>400900</v>
      </c>
      <c r="J50" s="89">
        <v>1128.14355343746</v>
      </c>
      <c r="K50" s="9">
        <f t="shared" si="0"/>
        <v>1128.14355343746</v>
      </c>
    </row>
    <row r="51" spans="1:11" x14ac:dyDescent="0.25">
      <c r="A51" s="76">
        <v>981963849</v>
      </c>
      <c r="B51" s="77" t="s">
        <v>31</v>
      </c>
      <c r="C51" s="76">
        <v>2018</v>
      </c>
      <c r="D51" s="76">
        <v>24</v>
      </c>
      <c r="E51" s="77" t="s">
        <v>23</v>
      </c>
      <c r="F51" s="76">
        <v>0</v>
      </c>
      <c r="G51" s="76">
        <v>0</v>
      </c>
      <c r="H51" s="76">
        <v>2</v>
      </c>
      <c r="I51" s="76">
        <v>400200</v>
      </c>
      <c r="J51" s="89">
        <v>32.904186975259101</v>
      </c>
      <c r="K51" s="9">
        <f t="shared" si="0"/>
        <v>0</v>
      </c>
    </row>
    <row r="52" spans="1:11" x14ac:dyDescent="0.25">
      <c r="A52" s="76">
        <v>981963849</v>
      </c>
      <c r="B52" s="77" t="s">
        <v>31</v>
      </c>
      <c r="C52" s="76">
        <v>2018</v>
      </c>
      <c r="D52" s="76">
        <v>5</v>
      </c>
      <c r="E52" s="77" t="s">
        <v>23</v>
      </c>
      <c r="F52" s="76">
        <v>100</v>
      </c>
      <c r="G52" s="76">
        <v>100</v>
      </c>
      <c r="H52" s="76">
        <v>7</v>
      </c>
      <c r="I52" s="76">
        <v>400000</v>
      </c>
      <c r="J52" s="89">
        <v>32.904186975259101</v>
      </c>
      <c r="K52" s="9">
        <f t="shared" si="0"/>
        <v>230.3293088268137</v>
      </c>
    </row>
    <row r="53" spans="1:11" x14ac:dyDescent="0.25">
      <c r="A53" s="76">
        <v>981963849</v>
      </c>
      <c r="B53" s="77" t="s">
        <v>31</v>
      </c>
      <c r="C53" s="76">
        <v>2018</v>
      </c>
      <c r="D53" s="76">
        <v>24</v>
      </c>
      <c r="E53" s="77" t="s">
        <v>23</v>
      </c>
      <c r="F53" s="76">
        <v>100</v>
      </c>
      <c r="G53" s="76">
        <v>100</v>
      </c>
      <c r="H53" s="76">
        <v>377</v>
      </c>
      <c r="I53" s="76">
        <v>400200</v>
      </c>
      <c r="J53" s="89">
        <v>32.904186975259101</v>
      </c>
      <c r="K53" s="9">
        <f t="shared" si="0"/>
        <v>12404.878489672681</v>
      </c>
    </row>
    <row r="54" spans="1:11" x14ac:dyDescent="0.25">
      <c r="A54" s="76">
        <v>981963849</v>
      </c>
      <c r="B54" s="77" t="s">
        <v>31</v>
      </c>
      <c r="C54" s="76">
        <v>2018</v>
      </c>
      <c r="D54" s="76">
        <v>66</v>
      </c>
      <c r="E54" s="77" t="s">
        <v>23</v>
      </c>
      <c r="F54" s="76">
        <v>100</v>
      </c>
      <c r="G54" s="76">
        <v>100</v>
      </c>
      <c r="H54" s="76">
        <v>112</v>
      </c>
      <c r="I54" s="76">
        <v>400400</v>
      </c>
      <c r="J54" s="89">
        <v>94.011962786454603</v>
      </c>
      <c r="K54" s="9">
        <f t="shared" si="0"/>
        <v>10529.339832082915</v>
      </c>
    </row>
    <row r="55" spans="1:11" x14ac:dyDescent="0.25">
      <c r="A55" s="76">
        <v>981963849</v>
      </c>
      <c r="B55" s="77" t="s">
        <v>31</v>
      </c>
      <c r="C55" s="76">
        <v>2018</v>
      </c>
      <c r="D55" s="76">
        <v>132</v>
      </c>
      <c r="E55" s="77" t="s">
        <v>23</v>
      </c>
      <c r="F55" s="76">
        <v>100</v>
      </c>
      <c r="G55" s="76">
        <v>100</v>
      </c>
      <c r="H55" s="76">
        <v>56</v>
      </c>
      <c r="I55" s="76">
        <v>400600</v>
      </c>
      <c r="J55" s="89">
        <v>206.82631813020001</v>
      </c>
      <c r="K55" s="9">
        <f t="shared" si="0"/>
        <v>11582.273815291201</v>
      </c>
    </row>
    <row r="56" spans="1:11" x14ac:dyDescent="0.25">
      <c r="A56" s="76">
        <v>980489698</v>
      </c>
      <c r="B56" s="77" t="s">
        <v>293</v>
      </c>
      <c r="C56" s="76">
        <v>2018</v>
      </c>
      <c r="D56" s="76">
        <v>24</v>
      </c>
      <c r="E56" s="77" t="s">
        <v>21</v>
      </c>
      <c r="F56" s="76">
        <v>100</v>
      </c>
      <c r="G56" s="76">
        <v>80</v>
      </c>
      <c r="H56" s="76">
        <v>77</v>
      </c>
      <c r="I56" s="76">
        <v>400300</v>
      </c>
      <c r="J56" s="89">
        <v>65.808373950518202</v>
      </c>
      <c r="K56" s="9">
        <f t="shared" si="0"/>
        <v>4560.5203147709117</v>
      </c>
    </row>
    <row r="57" spans="1:11" x14ac:dyDescent="0.25">
      <c r="A57" s="76">
        <v>980489698</v>
      </c>
      <c r="B57" s="77" t="s">
        <v>293</v>
      </c>
      <c r="C57" s="76">
        <v>2018</v>
      </c>
      <c r="D57" s="76">
        <v>5</v>
      </c>
      <c r="E57" s="77" t="s">
        <v>21</v>
      </c>
      <c r="F57" s="76">
        <v>100</v>
      </c>
      <c r="G57" s="76">
        <v>100</v>
      </c>
      <c r="H57" s="76">
        <v>3</v>
      </c>
      <c r="I57" s="76">
        <v>400100</v>
      </c>
      <c r="J57" s="89">
        <v>65.808373950518202</v>
      </c>
      <c r="K57" s="9">
        <f t="shared" si="0"/>
        <v>197.42512185155459</v>
      </c>
    </row>
    <row r="58" spans="1:11" x14ac:dyDescent="0.25">
      <c r="A58" s="76">
        <v>980489698</v>
      </c>
      <c r="B58" s="77" t="s">
        <v>293</v>
      </c>
      <c r="C58" s="76">
        <v>2018</v>
      </c>
      <c r="D58" s="76">
        <v>24</v>
      </c>
      <c r="E58" s="77" t="s">
        <v>21</v>
      </c>
      <c r="F58" s="76">
        <v>100</v>
      </c>
      <c r="G58" s="76">
        <v>100</v>
      </c>
      <c r="H58" s="76">
        <v>1474</v>
      </c>
      <c r="I58" s="76">
        <v>400300</v>
      </c>
      <c r="J58" s="89">
        <v>65.808373950518202</v>
      </c>
      <c r="K58" s="9">
        <f t="shared" si="0"/>
        <v>97001.543203063833</v>
      </c>
    </row>
    <row r="59" spans="1:11" x14ac:dyDescent="0.25">
      <c r="A59" s="76">
        <v>980489698</v>
      </c>
      <c r="B59" s="77" t="s">
        <v>293</v>
      </c>
      <c r="C59" s="76">
        <v>2018</v>
      </c>
      <c r="D59" s="76">
        <v>66</v>
      </c>
      <c r="E59" s="77" t="s">
        <v>21</v>
      </c>
      <c r="F59" s="76">
        <v>100</v>
      </c>
      <c r="G59" s="76">
        <v>100</v>
      </c>
      <c r="H59" s="76">
        <v>507</v>
      </c>
      <c r="I59" s="76">
        <v>400500</v>
      </c>
      <c r="J59" s="89">
        <v>188.02392557290901</v>
      </c>
      <c r="K59" s="9">
        <f t="shared" si="0"/>
        <v>95328.130265464861</v>
      </c>
    </row>
    <row r="60" spans="1:11" x14ac:dyDescent="0.25">
      <c r="A60" s="76">
        <v>980489698</v>
      </c>
      <c r="B60" s="77" t="s">
        <v>293</v>
      </c>
      <c r="C60" s="76">
        <v>2018</v>
      </c>
      <c r="D60" s="76">
        <v>132</v>
      </c>
      <c r="E60" s="77" t="s">
        <v>21</v>
      </c>
      <c r="F60" s="76">
        <v>100</v>
      </c>
      <c r="G60" s="76">
        <v>100</v>
      </c>
      <c r="H60" s="76">
        <v>111</v>
      </c>
      <c r="I60" s="76">
        <v>400700</v>
      </c>
      <c r="J60" s="89">
        <v>413.65263626040002</v>
      </c>
      <c r="K60" s="9">
        <f t="shared" si="0"/>
        <v>45915.442624904405</v>
      </c>
    </row>
    <row r="61" spans="1:11" x14ac:dyDescent="0.25">
      <c r="A61" s="76">
        <v>980489698</v>
      </c>
      <c r="B61" s="77" t="s">
        <v>293</v>
      </c>
      <c r="C61" s="76">
        <v>2018</v>
      </c>
      <c r="D61" s="76">
        <v>24</v>
      </c>
      <c r="E61" s="77" t="s">
        <v>23</v>
      </c>
      <c r="F61" s="76">
        <v>100</v>
      </c>
      <c r="G61" s="76">
        <v>80</v>
      </c>
      <c r="H61" s="76">
        <v>25</v>
      </c>
      <c r="I61" s="76">
        <v>400200</v>
      </c>
      <c r="J61" s="89">
        <v>32.904186975259101</v>
      </c>
      <c r="K61" s="9">
        <f t="shared" si="0"/>
        <v>740.34420694332982</v>
      </c>
    </row>
    <row r="62" spans="1:11" x14ac:dyDescent="0.25">
      <c r="A62" s="76">
        <v>980489698</v>
      </c>
      <c r="B62" s="77" t="s">
        <v>293</v>
      </c>
      <c r="C62" s="76">
        <v>2018</v>
      </c>
      <c r="D62" s="76">
        <v>5</v>
      </c>
      <c r="E62" s="77" t="s">
        <v>23</v>
      </c>
      <c r="F62" s="76">
        <v>100</v>
      </c>
      <c r="G62" s="76">
        <v>100</v>
      </c>
      <c r="H62" s="76">
        <v>6</v>
      </c>
      <c r="I62" s="76">
        <v>400000</v>
      </c>
      <c r="J62" s="89">
        <v>32.904186975259101</v>
      </c>
      <c r="K62" s="9">
        <f t="shared" si="0"/>
        <v>197.42512185155459</v>
      </c>
    </row>
    <row r="63" spans="1:11" x14ac:dyDescent="0.25">
      <c r="A63" s="76">
        <v>980489698</v>
      </c>
      <c r="B63" s="77" t="s">
        <v>293</v>
      </c>
      <c r="C63" s="76">
        <v>2018</v>
      </c>
      <c r="D63" s="76">
        <v>24</v>
      </c>
      <c r="E63" s="77" t="s">
        <v>23</v>
      </c>
      <c r="F63" s="76">
        <v>100</v>
      </c>
      <c r="G63" s="76">
        <v>100</v>
      </c>
      <c r="H63" s="76">
        <v>1033</v>
      </c>
      <c r="I63" s="76">
        <v>400200</v>
      </c>
      <c r="J63" s="89">
        <v>32.904186975259101</v>
      </c>
      <c r="K63" s="9">
        <f t="shared" si="0"/>
        <v>33990.025145442654</v>
      </c>
    </row>
    <row r="64" spans="1:11" x14ac:dyDescent="0.25">
      <c r="A64" s="76">
        <v>980489698</v>
      </c>
      <c r="B64" s="77" t="s">
        <v>293</v>
      </c>
      <c r="C64" s="76">
        <v>2018</v>
      </c>
      <c r="D64" s="76">
        <v>66</v>
      </c>
      <c r="E64" s="77" t="s">
        <v>23</v>
      </c>
      <c r="F64" s="76">
        <v>100</v>
      </c>
      <c r="G64" s="76">
        <v>100</v>
      </c>
      <c r="H64" s="76">
        <v>402</v>
      </c>
      <c r="I64" s="76">
        <v>400400</v>
      </c>
      <c r="J64" s="89">
        <v>94.011962786454603</v>
      </c>
      <c r="K64" s="9">
        <f t="shared" si="0"/>
        <v>37792.809040154752</v>
      </c>
    </row>
    <row r="65" spans="1:11" x14ac:dyDescent="0.25">
      <c r="A65" s="76">
        <v>980489698</v>
      </c>
      <c r="B65" s="77" t="s">
        <v>293</v>
      </c>
      <c r="C65" s="76">
        <v>2018</v>
      </c>
      <c r="D65" s="76">
        <v>132</v>
      </c>
      <c r="E65" s="77" t="s">
        <v>23</v>
      </c>
      <c r="F65" s="76">
        <v>100</v>
      </c>
      <c r="G65" s="76">
        <v>100</v>
      </c>
      <c r="H65" s="76">
        <v>25</v>
      </c>
      <c r="I65" s="76">
        <v>400600</v>
      </c>
      <c r="J65" s="89">
        <v>206.82631813020001</v>
      </c>
      <c r="K65" s="9">
        <f t="shared" si="0"/>
        <v>5170.6579532550004</v>
      </c>
    </row>
    <row r="66" spans="1:11" x14ac:dyDescent="0.25">
      <c r="A66" s="76">
        <v>981915550</v>
      </c>
      <c r="B66" s="77" t="s">
        <v>294</v>
      </c>
      <c r="C66" s="76">
        <v>2018</v>
      </c>
      <c r="D66" s="76">
        <v>24</v>
      </c>
      <c r="E66" s="77" t="s">
        <v>21</v>
      </c>
      <c r="F66" s="76">
        <v>100</v>
      </c>
      <c r="G66" s="76">
        <v>100</v>
      </c>
      <c r="H66" s="76">
        <v>243</v>
      </c>
      <c r="I66" s="76">
        <v>400300</v>
      </c>
      <c r="J66" s="89">
        <v>65.808373950518202</v>
      </c>
      <c r="K66" s="9">
        <f t="shared" si="0"/>
        <v>15991.434869975923</v>
      </c>
    </row>
    <row r="67" spans="1:11" x14ac:dyDescent="0.25">
      <c r="A67" s="76">
        <v>981915550</v>
      </c>
      <c r="B67" s="77" t="s">
        <v>294</v>
      </c>
      <c r="C67" s="76">
        <v>2018</v>
      </c>
      <c r="D67" s="76">
        <v>66</v>
      </c>
      <c r="E67" s="77" t="s">
        <v>21</v>
      </c>
      <c r="F67" s="76">
        <v>100</v>
      </c>
      <c r="G67" s="76">
        <v>100</v>
      </c>
      <c r="H67" s="76">
        <v>61</v>
      </c>
      <c r="I67" s="76">
        <v>400500</v>
      </c>
      <c r="J67" s="89">
        <v>188.02392557290901</v>
      </c>
      <c r="K67" s="9">
        <f t="shared" si="0"/>
        <v>11469.459459947449</v>
      </c>
    </row>
    <row r="68" spans="1:11" x14ac:dyDescent="0.25">
      <c r="A68" s="76">
        <v>981915550</v>
      </c>
      <c r="B68" s="77" t="s">
        <v>294</v>
      </c>
      <c r="C68" s="76">
        <v>2018</v>
      </c>
      <c r="D68" s="76">
        <v>132</v>
      </c>
      <c r="E68" s="77" t="s">
        <v>21</v>
      </c>
      <c r="F68" s="76">
        <v>100</v>
      </c>
      <c r="G68" s="76">
        <v>100</v>
      </c>
      <c r="H68" s="76">
        <v>62</v>
      </c>
      <c r="I68" s="76">
        <v>400700</v>
      </c>
      <c r="J68" s="89">
        <v>413.65263626040002</v>
      </c>
      <c r="K68" s="9">
        <f t="shared" ref="K68:K131" si="1">(H68*0.5*(F68/100+G68/100))*J68</f>
        <v>25646.463448144801</v>
      </c>
    </row>
    <row r="69" spans="1:11" x14ac:dyDescent="0.25">
      <c r="A69" s="76">
        <v>981915550</v>
      </c>
      <c r="B69" s="77" t="s">
        <v>294</v>
      </c>
      <c r="C69" s="76">
        <v>2018</v>
      </c>
      <c r="D69" s="76">
        <v>24</v>
      </c>
      <c r="E69" s="77" t="s">
        <v>23</v>
      </c>
      <c r="F69" s="76">
        <v>100</v>
      </c>
      <c r="G69" s="76">
        <v>100</v>
      </c>
      <c r="H69" s="76">
        <v>153</v>
      </c>
      <c r="I69" s="76">
        <v>400200</v>
      </c>
      <c r="J69" s="89">
        <v>32.904186975259101</v>
      </c>
      <c r="K69" s="9">
        <f t="shared" si="1"/>
        <v>5034.3406072146427</v>
      </c>
    </row>
    <row r="70" spans="1:11" x14ac:dyDescent="0.25">
      <c r="A70" s="76">
        <v>981915550</v>
      </c>
      <c r="B70" s="77" t="s">
        <v>294</v>
      </c>
      <c r="C70" s="76">
        <v>2018</v>
      </c>
      <c r="D70" s="76">
        <v>66</v>
      </c>
      <c r="E70" s="77" t="s">
        <v>23</v>
      </c>
      <c r="F70" s="76">
        <v>100</v>
      </c>
      <c r="G70" s="76">
        <v>100</v>
      </c>
      <c r="H70" s="76">
        <v>50</v>
      </c>
      <c r="I70" s="76">
        <v>400400</v>
      </c>
      <c r="J70" s="89">
        <v>94.011962786454603</v>
      </c>
      <c r="K70" s="9">
        <f t="shared" si="1"/>
        <v>4700.5981393227303</v>
      </c>
    </row>
    <row r="71" spans="1:11" x14ac:dyDescent="0.25">
      <c r="A71" s="76">
        <v>981915550</v>
      </c>
      <c r="B71" s="77" t="s">
        <v>294</v>
      </c>
      <c r="C71" s="76">
        <v>2018</v>
      </c>
      <c r="D71" s="76">
        <v>132</v>
      </c>
      <c r="E71" s="77" t="s">
        <v>23</v>
      </c>
      <c r="F71" s="76">
        <v>100</v>
      </c>
      <c r="G71" s="76">
        <v>100</v>
      </c>
      <c r="H71" s="76">
        <v>46</v>
      </c>
      <c r="I71" s="76">
        <v>400600</v>
      </c>
      <c r="J71" s="89">
        <v>206.82631813020001</v>
      </c>
      <c r="K71" s="9">
        <f t="shared" si="1"/>
        <v>9514.0106339892009</v>
      </c>
    </row>
    <row r="72" spans="1:11" x14ac:dyDescent="0.25">
      <c r="A72" s="76">
        <v>916319908</v>
      </c>
      <c r="B72" s="77" t="s">
        <v>295</v>
      </c>
      <c r="C72" s="76">
        <v>2018</v>
      </c>
      <c r="D72" s="76">
        <v>24</v>
      </c>
      <c r="E72" s="77" t="s">
        <v>21</v>
      </c>
      <c r="F72" s="76">
        <v>100</v>
      </c>
      <c r="G72" s="76">
        <v>100</v>
      </c>
      <c r="H72" s="76">
        <v>20</v>
      </c>
      <c r="I72" s="76">
        <v>400300</v>
      </c>
      <c r="J72" s="89">
        <v>65.808373950518202</v>
      </c>
      <c r="K72" s="9">
        <f t="shared" si="1"/>
        <v>1316.1674790103641</v>
      </c>
    </row>
    <row r="73" spans="1:11" x14ac:dyDescent="0.25">
      <c r="A73" s="76">
        <v>916319908</v>
      </c>
      <c r="B73" s="77" t="s">
        <v>295</v>
      </c>
      <c r="C73" s="76">
        <v>2018</v>
      </c>
      <c r="D73" s="76">
        <v>24</v>
      </c>
      <c r="E73" s="77" t="s">
        <v>23</v>
      </c>
      <c r="F73" s="76">
        <v>100</v>
      </c>
      <c r="G73" s="76">
        <v>100</v>
      </c>
      <c r="H73" s="76">
        <v>27</v>
      </c>
      <c r="I73" s="76">
        <v>400200</v>
      </c>
      <c r="J73" s="89">
        <v>32.904186975259101</v>
      </c>
      <c r="K73" s="9">
        <f t="shared" si="1"/>
        <v>888.4130483319957</v>
      </c>
    </row>
    <row r="74" spans="1:11" x14ac:dyDescent="0.25">
      <c r="A74" s="76">
        <v>916319908</v>
      </c>
      <c r="B74" s="77" t="s">
        <v>295</v>
      </c>
      <c r="C74" s="76">
        <v>2018</v>
      </c>
      <c r="D74" s="76">
        <v>66</v>
      </c>
      <c r="E74" s="77" t="s">
        <v>23</v>
      </c>
      <c r="F74" s="76">
        <v>100</v>
      </c>
      <c r="G74" s="76">
        <v>100</v>
      </c>
      <c r="H74" s="76">
        <v>26</v>
      </c>
      <c r="I74" s="76">
        <v>400400</v>
      </c>
      <c r="J74" s="89">
        <v>94.011962786454603</v>
      </c>
      <c r="K74" s="9">
        <f t="shared" si="1"/>
        <v>2444.3110324478198</v>
      </c>
    </row>
    <row r="75" spans="1:11" x14ac:dyDescent="0.25">
      <c r="A75" s="76">
        <v>971589752</v>
      </c>
      <c r="B75" s="77" t="s">
        <v>32</v>
      </c>
      <c r="C75" s="76">
        <v>2018</v>
      </c>
      <c r="D75" s="76">
        <v>24</v>
      </c>
      <c r="E75" s="77" t="s">
        <v>21</v>
      </c>
      <c r="F75" s="76">
        <v>100</v>
      </c>
      <c r="G75" s="76">
        <v>100</v>
      </c>
      <c r="H75" s="76">
        <v>17</v>
      </c>
      <c r="I75" s="76">
        <v>400300</v>
      </c>
      <c r="J75" s="89">
        <v>65.808373950518202</v>
      </c>
      <c r="K75" s="9">
        <f t="shared" si="1"/>
        <v>1118.7423571588095</v>
      </c>
    </row>
    <row r="76" spans="1:11" x14ac:dyDescent="0.25">
      <c r="A76" s="76">
        <v>971589752</v>
      </c>
      <c r="B76" s="77" t="s">
        <v>32</v>
      </c>
      <c r="C76" s="76">
        <v>2018</v>
      </c>
      <c r="D76" s="76">
        <v>66</v>
      </c>
      <c r="E76" s="77" t="s">
        <v>21</v>
      </c>
      <c r="F76" s="76">
        <v>100</v>
      </c>
      <c r="G76" s="76">
        <v>100</v>
      </c>
      <c r="H76" s="76">
        <v>3</v>
      </c>
      <c r="I76" s="76">
        <v>400500</v>
      </c>
      <c r="J76" s="89">
        <v>188.02392557290901</v>
      </c>
      <c r="K76" s="9">
        <f t="shared" si="1"/>
        <v>564.07177671872705</v>
      </c>
    </row>
    <row r="77" spans="1:11" x14ac:dyDescent="0.25">
      <c r="A77" s="76">
        <v>971589752</v>
      </c>
      <c r="B77" s="77" t="s">
        <v>32</v>
      </c>
      <c r="C77" s="76">
        <v>2018</v>
      </c>
      <c r="D77" s="76">
        <v>24</v>
      </c>
      <c r="E77" s="77" t="s">
        <v>23</v>
      </c>
      <c r="F77" s="76">
        <v>100</v>
      </c>
      <c r="G77" s="76">
        <v>100</v>
      </c>
      <c r="H77" s="76">
        <v>29</v>
      </c>
      <c r="I77" s="76">
        <v>400200</v>
      </c>
      <c r="J77" s="89">
        <v>32.904186975259101</v>
      </c>
      <c r="K77" s="9">
        <f t="shared" si="1"/>
        <v>954.22142228251391</v>
      </c>
    </row>
    <row r="78" spans="1:11" x14ac:dyDescent="0.25">
      <c r="A78" s="76">
        <v>971589752</v>
      </c>
      <c r="B78" s="77" t="s">
        <v>32</v>
      </c>
      <c r="C78" s="76">
        <v>2018</v>
      </c>
      <c r="D78" s="76">
        <v>66</v>
      </c>
      <c r="E78" s="77" t="s">
        <v>23</v>
      </c>
      <c r="F78" s="76">
        <v>100</v>
      </c>
      <c r="G78" s="76">
        <v>100</v>
      </c>
      <c r="H78" s="76">
        <v>20</v>
      </c>
      <c r="I78" s="76">
        <v>400400</v>
      </c>
      <c r="J78" s="89">
        <v>94.011962786454603</v>
      </c>
      <c r="K78" s="9">
        <f t="shared" si="1"/>
        <v>1880.2392557290921</v>
      </c>
    </row>
    <row r="79" spans="1:11" x14ac:dyDescent="0.25">
      <c r="A79" s="76">
        <v>982897327</v>
      </c>
      <c r="B79" s="77" t="s">
        <v>33</v>
      </c>
      <c r="C79" s="76">
        <v>2018</v>
      </c>
      <c r="D79" s="76">
        <v>132</v>
      </c>
      <c r="E79" s="77" t="s">
        <v>21</v>
      </c>
      <c r="F79" s="76">
        <v>100</v>
      </c>
      <c r="G79" s="76">
        <v>100</v>
      </c>
      <c r="H79" s="76">
        <v>6</v>
      </c>
      <c r="I79" s="76">
        <v>400700</v>
      </c>
      <c r="J79" s="89">
        <v>413.65263626040002</v>
      </c>
      <c r="K79" s="9">
        <f t="shared" si="1"/>
        <v>2481.9158175624002</v>
      </c>
    </row>
    <row r="80" spans="1:11" x14ac:dyDescent="0.25">
      <c r="A80" s="76">
        <v>982897327</v>
      </c>
      <c r="B80" s="77" t="s">
        <v>33</v>
      </c>
      <c r="C80" s="76">
        <v>2018</v>
      </c>
      <c r="D80" s="76">
        <v>24</v>
      </c>
      <c r="E80" s="77" t="s">
        <v>23</v>
      </c>
      <c r="F80" s="76">
        <v>100</v>
      </c>
      <c r="G80" s="76">
        <v>100</v>
      </c>
      <c r="H80" s="76">
        <v>36</v>
      </c>
      <c r="I80" s="76">
        <v>400200</v>
      </c>
      <c r="J80" s="89">
        <v>32.904186975259101</v>
      </c>
      <c r="K80" s="9">
        <f t="shared" si="1"/>
        <v>1184.5507311093277</v>
      </c>
    </row>
    <row r="81" spans="1:11" x14ac:dyDescent="0.25">
      <c r="A81" s="76">
        <v>982897327</v>
      </c>
      <c r="B81" s="77" t="s">
        <v>33</v>
      </c>
      <c r="C81" s="76">
        <v>2018</v>
      </c>
      <c r="D81" s="76">
        <v>66</v>
      </c>
      <c r="E81" s="77" t="s">
        <v>23</v>
      </c>
      <c r="F81" s="76">
        <v>100</v>
      </c>
      <c r="G81" s="76">
        <v>100</v>
      </c>
      <c r="H81" s="76">
        <v>6</v>
      </c>
      <c r="I81" s="76">
        <v>400400</v>
      </c>
      <c r="J81" s="89">
        <v>94.011962786454603</v>
      </c>
      <c r="K81" s="9">
        <f t="shared" si="1"/>
        <v>564.07177671872762</v>
      </c>
    </row>
    <row r="82" spans="1:11" x14ac:dyDescent="0.25">
      <c r="A82" s="76">
        <v>982897327</v>
      </c>
      <c r="B82" s="77" t="s">
        <v>33</v>
      </c>
      <c r="C82" s="76">
        <v>2018</v>
      </c>
      <c r="D82" s="76">
        <v>132</v>
      </c>
      <c r="E82" s="77" t="s">
        <v>23</v>
      </c>
      <c r="F82" s="76">
        <v>100</v>
      </c>
      <c r="G82" s="76">
        <v>100</v>
      </c>
      <c r="H82" s="76">
        <v>7</v>
      </c>
      <c r="I82" s="76">
        <v>400600</v>
      </c>
      <c r="J82" s="89">
        <v>206.82631813020001</v>
      </c>
      <c r="K82" s="9">
        <f t="shared" si="1"/>
        <v>1447.7842269114001</v>
      </c>
    </row>
    <row r="83" spans="1:11" x14ac:dyDescent="0.25">
      <c r="A83" s="76">
        <v>919415096</v>
      </c>
      <c r="B83" s="77" t="s">
        <v>296</v>
      </c>
      <c r="C83" s="76">
        <v>2018</v>
      </c>
      <c r="D83" s="76">
        <v>24</v>
      </c>
      <c r="E83" s="77" t="s">
        <v>23</v>
      </c>
      <c r="F83" s="76">
        <v>100</v>
      </c>
      <c r="G83" s="76">
        <v>100</v>
      </c>
      <c r="H83" s="76">
        <v>15</v>
      </c>
      <c r="I83" s="76">
        <v>400200</v>
      </c>
      <c r="J83" s="89">
        <v>32.904186975259101</v>
      </c>
      <c r="K83" s="9">
        <f t="shared" si="1"/>
        <v>493.56280462888651</v>
      </c>
    </row>
    <row r="84" spans="1:11" x14ac:dyDescent="0.25">
      <c r="A84" s="76">
        <v>919415096</v>
      </c>
      <c r="B84" s="77" t="s">
        <v>296</v>
      </c>
      <c r="C84" s="76">
        <v>2018</v>
      </c>
      <c r="D84" s="76">
        <v>66</v>
      </c>
      <c r="E84" s="77" t="s">
        <v>23</v>
      </c>
      <c r="F84" s="76">
        <v>100</v>
      </c>
      <c r="G84" s="76">
        <v>100</v>
      </c>
      <c r="H84" s="76">
        <v>6</v>
      </c>
      <c r="I84" s="76">
        <v>400400</v>
      </c>
      <c r="J84" s="89">
        <v>94.011962786454603</v>
      </c>
      <c r="K84" s="9">
        <f t="shared" si="1"/>
        <v>564.07177671872762</v>
      </c>
    </row>
    <row r="85" spans="1:11" x14ac:dyDescent="0.25">
      <c r="A85" s="76">
        <v>919415096</v>
      </c>
      <c r="B85" s="77" t="s">
        <v>296</v>
      </c>
      <c r="C85" s="76">
        <v>2018</v>
      </c>
      <c r="D85" s="76">
        <v>132</v>
      </c>
      <c r="E85" s="77" t="s">
        <v>23</v>
      </c>
      <c r="F85" s="76">
        <v>100</v>
      </c>
      <c r="G85" s="76">
        <v>100</v>
      </c>
      <c r="H85" s="76">
        <v>1</v>
      </c>
      <c r="I85" s="76">
        <v>400600</v>
      </c>
      <c r="J85" s="89">
        <v>206.82631813020001</v>
      </c>
      <c r="K85" s="9">
        <f t="shared" si="1"/>
        <v>206.82631813020001</v>
      </c>
    </row>
    <row r="86" spans="1:11" x14ac:dyDescent="0.25">
      <c r="A86" s="76">
        <v>915635857</v>
      </c>
      <c r="B86" s="77" t="s">
        <v>34</v>
      </c>
      <c r="C86" s="76">
        <v>2018</v>
      </c>
      <c r="D86" s="76">
        <v>66</v>
      </c>
      <c r="E86" s="77" t="s">
        <v>21</v>
      </c>
      <c r="F86" s="76">
        <v>0</v>
      </c>
      <c r="G86" s="76">
        <v>0</v>
      </c>
      <c r="H86" s="76">
        <v>5</v>
      </c>
      <c r="I86" s="76">
        <v>400500</v>
      </c>
      <c r="J86" s="89">
        <v>188.02392557290901</v>
      </c>
      <c r="K86" s="9">
        <f t="shared" si="1"/>
        <v>0</v>
      </c>
    </row>
    <row r="87" spans="1:11" x14ac:dyDescent="0.25">
      <c r="A87" s="76">
        <v>915635857</v>
      </c>
      <c r="B87" s="77" t="s">
        <v>34</v>
      </c>
      <c r="C87" s="76">
        <v>2018</v>
      </c>
      <c r="D87" s="76">
        <v>24</v>
      </c>
      <c r="E87" s="77" t="s">
        <v>21</v>
      </c>
      <c r="F87" s="76">
        <v>100</v>
      </c>
      <c r="G87" s="76">
        <v>100</v>
      </c>
      <c r="H87" s="76">
        <v>126</v>
      </c>
      <c r="I87" s="76">
        <v>400300</v>
      </c>
      <c r="J87" s="89">
        <v>65.808373950518202</v>
      </c>
      <c r="K87" s="9">
        <f t="shared" si="1"/>
        <v>8291.8551177652935</v>
      </c>
    </row>
    <row r="88" spans="1:11" x14ac:dyDescent="0.25">
      <c r="A88" s="76">
        <v>915635857</v>
      </c>
      <c r="B88" s="77" t="s">
        <v>34</v>
      </c>
      <c r="C88" s="76">
        <v>2018</v>
      </c>
      <c r="D88" s="76">
        <v>66</v>
      </c>
      <c r="E88" s="77" t="s">
        <v>21</v>
      </c>
      <c r="F88" s="76">
        <v>100</v>
      </c>
      <c r="G88" s="76">
        <v>100</v>
      </c>
      <c r="H88" s="76">
        <v>89</v>
      </c>
      <c r="I88" s="76">
        <v>400500</v>
      </c>
      <c r="J88" s="89">
        <v>188.02392557290901</v>
      </c>
      <c r="K88" s="9">
        <f t="shared" si="1"/>
        <v>16734.129375988901</v>
      </c>
    </row>
    <row r="89" spans="1:11" x14ac:dyDescent="0.25">
      <c r="A89" s="76">
        <v>915635857</v>
      </c>
      <c r="B89" s="77" t="s">
        <v>34</v>
      </c>
      <c r="C89" s="76">
        <v>2018</v>
      </c>
      <c r="D89" s="76">
        <v>24</v>
      </c>
      <c r="E89" s="77" t="s">
        <v>23</v>
      </c>
      <c r="F89" s="76">
        <v>0</v>
      </c>
      <c r="G89" s="76">
        <v>0</v>
      </c>
      <c r="H89" s="76">
        <v>2</v>
      </c>
      <c r="I89" s="76">
        <v>400200</v>
      </c>
      <c r="J89" s="89">
        <v>32.904186975259101</v>
      </c>
      <c r="K89" s="9">
        <f t="shared" si="1"/>
        <v>0</v>
      </c>
    </row>
    <row r="90" spans="1:11" x14ac:dyDescent="0.25">
      <c r="A90" s="76">
        <v>915635857</v>
      </c>
      <c r="B90" s="77" t="s">
        <v>34</v>
      </c>
      <c r="C90" s="76">
        <v>2018</v>
      </c>
      <c r="D90" s="76">
        <v>24</v>
      </c>
      <c r="E90" s="77" t="s">
        <v>23</v>
      </c>
      <c r="F90" s="76">
        <v>100</v>
      </c>
      <c r="G90" s="76">
        <v>100</v>
      </c>
      <c r="H90" s="76">
        <v>75</v>
      </c>
      <c r="I90" s="76">
        <v>400200</v>
      </c>
      <c r="J90" s="89">
        <v>32.904186975259101</v>
      </c>
      <c r="K90" s="9">
        <f t="shared" si="1"/>
        <v>2467.8140231444327</v>
      </c>
    </row>
    <row r="91" spans="1:11" x14ac:dyDescent="0.25">
      <c r="A91" s="76">
        <v>915635857</v>
      </c>
      <c r="B91" s="77" t="s">
        <v>34</v>
      </c>
      <c r="C91" s="76">
        <v>2018</v>
      </c>
      <c r="D91" s="76">
        <v>66</v>
      </c>
      <c r="E91" s="77" t="s">
        <v>23</v>
      </c>
      <c r="F91" s="76">
        <v>100</v>
      </c>
      <c r="G91" s="76">
        <v>100</v>
      </c>
      <c r="H91" s="76">
        <v>76</v>
      </c>
      <c r="I91" s="76">
        <v>400400</v>
      </c>
      <c r="J91" s="89">
        <v>94.011962786454603</v>
      </c>
      <c r="K91" s="9">
        <f t="shared" si="1"/>
        <v>7144.9091717705496</v>
      </c>
    </row>
    <row r="92" spans="1:11" x14ac:dyDescent="0.25">
      <c r="A92" s="76">
        <v>915635857</v>
      </c>
      <c r="B92" s="77" t="s">
        <v>34</v>
      </c>
      <c r="C92" s="76">
        <v>2018</v>
      </c>
      <c r="D92" s="76">
        <v>300</v>
      </c>
      <c r="E92" s="77" t="s">
        <v>23</v>
      </c>
      <c r="F92" s="76">
        <v>100</v>
      </c>
      <c r="G92" s="76">
        <v>100</v>
      </c>
      <c r="H92" s="76">
        <v>6</v>
      </c>
      <c r="I92" s="76">
        <v>400800</v>
      </c>
      <c r="J92" s="89">
        <v>564.07177671872796</v>
      </c>
      <c r="K92" s="9">
        <f t="shared" si="1"/>
        <v>3384.4306603123678</v>
      </c>
    </row>
    <row r="93" spans="1:11" x14ac:dyDescent="0.25">
      <c r="A93" s="76">
        <v>917424799</v>
      </c>
      <c r="B93" s="77" t="s">
        <v>35</v>
      </c>
      <c r="C93" s="76">
        <v>2018</v>
      </c>
      <c r="D93" s="76">
        <v>24</v>
      </c>
      <c r="E93" s="77" t="s">
        <v>21</v>
      </c>
      <c r="F93" s="76">
        <v>100</v>
      </c>
      <c r="G93" s="76">
        <v>100</v>
      </c>
      <c r="H93" s="76">
        <v>27</v>
      </c>
      <c r="I93" s="76">
        <v>400300</v>
      </c>
      <c r="J93" s="89">
        <v>65.808373950518202</v>
      </c>
      <c r="K93" s="9">
        <f t="shared" si="1"/>
        <v>1776.8260966639914</v>
      </c>
    </row>
    <row r="94" spans="1:11" x14ac:dyDescent="0.25">
      <c r="A94" s="76">
        <v>917424799</v>
      </c>
      <c r="B94" s="77" t="s">
        <v>35</v>
      </c>
      <c r="C94" s="76">
        <v>2018</v>
      </c>
      <c r="D94" s="76">
        <v>132</v>
      </c>
      <c r="E94" s="77" t="s">
        <v>21</v>
      </c>
      <c r="F94" s="76">
        <v>100</v>
      </c>
      <c r="G94" s="76">
        <v>100</v>
      </c>
      <c r="H94" s="76">
        <v>10</v>
      </c>
      <c r="I94" s="76">
        <v>400700</v>
      </c>
      <c r="J94" s="89">
        <v>413.65263626040002</v>
      </c>
      <c r="K94" s="9">
        <f t="shared" si="1"/>
        <v>4136.5263626040005</v>
      </c>
    </row>
    <row r="95" spans="1:11" x14ac:dyDescent="0.25">
      <c r="A95" s="76">
        <v>917424799</v>
      </c>
      <c r="B95" s="77" t="s">
        <v>35</v>
      </c>
      <c r="C95" s="76">
        <v>2018</v>
      </c>
      <c r="D95" s="76">
        <v>24</v>
      </c>
      <c r="E95" s="77" t="s">
        <v>23</v>
      </c>
      <c r="F95" s="76">
        <v>100</v>
      </c>
      <c r="G95" s="76">
        <v>100</v>
      </c>
      <c r="H95" s="76">
        <v>97</v>
      </c>
      <c r="I95" s="76">
        <v>400200</v>
      </c>
      <c r="J95" s="89">
        <v>32.904186975259101</v>
      </c>
      <c r="K95" s="9">
        <f t="shared" si="1"/>
        <v>3191.7061366001326</v>
      </c>
    </row>
    <row r="96" spans="1:11" x14ac:dyDescent="0.25">
      <c r="A96" s="76">
        <v>917424799</v>
      </c>
      <c r="B96" s="77" t="s">
        <v>35</v>
      </c>
      <c r="C96" s="76">
        <v>2018</v>
      </c>
      <c r="D96" s="76">
        <v>66</v>
      </c>
      <c r="E96" s="77" t="s">
        <v>23</v>
      </c>
      <c r="F96" s="76">
        <v>100</v>
      </c>
      <c r="G96" s="76">
        <v>100</v>
      </c>
      <c r="H96" s="76">
        <v>11</v>
      </c>
      <c r="I96" s="76">
        <v>400400</v>
      </c>
      <c r="J96" s="89">
        <v>94.011962786454603</v>
      </c>
      <c r="K96" s="9">
        <f t="shared" si="1"/>
        <v>1034.1315906510006</v>
      </c>
    </row>
    <row r="97" spans="1:11" x14ac:dyDescent="0.25">
      <c r="A97" s="76">
        <v>917424799</v>
      </c>
      <c r="B97" s="77" t="s">
        <v>35</v>
      </c>
      <c r="C97" s="76">
        <v>2018</v>
      </c>
      <c r="D97" s="76">
        <v>132</v>
      </c>
      <c r="E97" s="77" t="s">
        <v>23</v>
      </c>
      <c r="F97" s="76">
        <v>100</v>
      </c>
      <c r="G97" s="76">
        <v>100</v>
      </c>
      <c r="H97" s="76">
        <v>39</v>
      </c>
      <c r="I97" s="76">
        <v>400600</v>
      </c>
      <c r="J97" s="89">
        <v>206.82631813020001</v>
      </c>
      <c r="K97" s="9">
        <f t="shared" si="1"/>
        <v>8066.2264070778001</v>
      </c>
    </row>
    <row r="98" spans="1:11" x14ac:dyDescent="0.25">
      <c r="A98" s="76">
        <v>971030569</v>
      </c>
      <c r="B98" s="77" t="s">
        <v>36</v>
      </c>
      <c r="C98" s="76">
        <v>2018</v>
      </c>
      <c r="D98" s="76">
        <v>24</v>
      </c>
      <c r="E98" s="77" t="s">
        <v>23</v>
      </c>
      <c r="F98" s="76">
        <v>100</v>
      </c>
      <c r="G98" s="76">
        <v>100</v>
      </c>
      <c r="H98" s="76">
        <v>16</v>
      </c>
      <c r="I98" s="76">
        <v>400200</v>
      </c>
      <c r="J98" s="89">
        <v>32.904186975259101</v>
      </c>
      <c r="K98" s="9">
        <f t="shared" si="1"/>
        <v>526.46699160414562</v>
      </c>
    </row>
    <row r="99" spans="1:11" x14ac:dyDescent="0.25">
      <c r="A99" s="76">
        <v>971030569</v>
      </c>
      <c r="B99" s="77" t="s">
        <v>36</v>
      </c>
      <c r="C99" s="76">
        <v>2018</v>
      </c>
      <c r="D99" s="76">
        <v>66</v>
      </c>
      <c r="E99" s="77" t="s">
        <v>23</v>
      </c>
      <c r="F99" s="76">
        <v>100</v>
      </c>
      <c r="G99" s="76">
        <v>100</v>
      </c>
      <c r="H99" s="76">
        <v>6</v>
      </c>
      <c r="I99" s="76">
        <v>400400</v>
      </c>
      <c r="J99" s="89">
        <v>94.011962786454603</v>
      </c>
      <c r="K99" s="9">
        <f t="shared" si="1"/>
        <v>564.07177671872762</v>
      </c>
    </row>
    <row r="100" spans="1:11" x14ac:dyDescent="0.25">
      <c r="A100" s="76">
        <v>998509289</v>
      </c>
      <c r="B100" s="77" t="s">
        <v>37</v>
      </c>
      <c r="C100" s="76">
        <v>2018</v>
      </c>
      <c r="D100" s="76">
        <v>132</v>
      </c>
      <c r="E100" s="77" t="s">
        <v>21</v>
      </c>
      <c r="F100" s="76">
        <v>100</v>
      </c>
      <c r="G100" s="76">
        <v>100</v>
      </c>
      <c r="H100" s="76">
        <v>31</v>
      </c>
      <c r="I100" s="76">
        <v>400700</v>
      </c>
      <c r="J100" s="89">
        <v>413.65263626040002</v>
      </c>
      <c r="K100" s="9">
        <f t="shared" si="1"/>
        <v>12823.231724072401</v>
      </c>
    </row>
    <row r="101" spans="1:11" x14ac:dyDescent="0.25">
      <c r="A101" s="76">
        <v>985411131</v>
      </c>
      <c r="B101" s="77" t="s">
        <v>297</v>
      </c>
      <c r="C101" s="76">
        <v>2018</v>
      </c>
      <c r="D101" s="76">
        <v>24</v>
      </c>
      <c r="E101" s="77" t="s">
        <v>21</v>
      </c>
      <c r="F101" s="76">
        <v>100</v>
      </c>
      <c r="G101" s="76">
        <v>100</v>
      </c>
      <c r="H101" s="76">
        <v>20</v>
      </c>
      <c r="I101" s="76">
        <v>400300</v>
      </c>
      <c r="J101" s="89">
        <v>65.808373950518202</v>
      </c>
      <c r="K101" s="9">
        <f t="shared" si="1"/>
        <v>1316.1674790103641</v>
      </c>
    </row>
    <row r="102" spans="1:11" x14ac:dyDescent="0.25">
      <c r="A102" s="76">
        <v>985411131</v>
      </c>
      <c r="B102" s="77" t="s">
        <v>297</v>
      </c>
      <c r="C102" s="76">
        <v>2018</v>
      </c>
      <c r="D102" s="76">
        <v>132</v>
      </c>
      <c r="E102" s="77" t="s">
        <v>21</v>
      </c>
      <c r="F102" s="76">
        <v>100</v>
      </c>
      <c r="G102" s="76">
        <v>100</v>
      </c>
      <c r="H102" s="76">
        <v>4</v>
      </c>
      <c r="I102" s="76">
        <v>400700</v>
      </c>
      <c r="J102" s="89">
        <v>413.65263626040002</v>
      </c>
      <c r="K102" s="9">
        <f t="shared" si="1"/>
        <v>1654.6105450416001</v>
      </c>
    </row>
    <row r="103" spans="1:11" x14ac:dyDescent="0.25">
      <c r="A103" s="76">
        <v>985411131</v>
      </c>
      <c r="B103" s="77" t="s">
        <v>297</v>
      </c>
      <c r="C103" s="76">
        <v>2018</v>
      </c>
      <c r="D103" s="76">
        <v>5</v>
      </c>
      <c r="E103" s="77" t="s">
        <v>23</v>
      </c>
      <c r="F103" s="76">
        <v>100</v>
      </c>
      <c r="G103" s="76">
        <v>100</v>
      </c>
      <c r="H103" s="76">
        <v>2</v>
      </c>
      <c r="I103" s="76">
        <v>400000</v>
      </c>
      <c r="J103" s="89">
        <v>32.904186975259101</v>
      </c>
      <c r="K103" s="9">
        <f t="shared" si="1"/>
        <v>65.808373950518202</v>
      </c>
    </row>
    <row r="104" spans="1:11" x14ac:dyDescent="0.25">
      <c r="A104" s="76">
        <v>985411131</v>
      </c>
      <c r="B104" s="77" t="s">
        <v>297</v>
      </c>
      <c r="C104" s="76">
        <v>2018</v>
      </c>
      <c r="D104" s="76">
        <v>24</v>
      </c>
      <c r="E104" s="77" t="s">
        <v>23</v>
      </c>
      <c r="F104" s="76">
        <v>100</v>
      </c>
      <c r="G104" s="76">
        <v>100</v>
      </c>
      <c r="H104" s="76">
        <v>64</v>
      </c>
      <c r="I104" s="76">
        <v>400200</v>
      </c>
      <c r="J104" s="89">
        <v>32.904186975259101</v>
      </c>
      <c r="K104" s="9">
        <f t="shared" si="1"/>
        <v>2105.8679664165825</v>
      </c>
    </row>
    <row r="105" spans="1:11" x14ac:dyDescent="0.25">
      <c r="A105" s="76">
        <v>985411131</v>
      </c>
      <c r="B105" s="77" t="s">
        <v>297</v>
      </c>
      <c r="C105" s="76">
        <v>2018</v>
      </c>
      <c r="D105" s="76">
        <v>66</v>
      </c>
      <c r="E105" s="77" t="s">
        <v>23</v>
      </c>
      <c r="F105" s="76">
        <v>100</v>
      </c>
      <c r="G105" s="76">
        <v>100</v>
      </c>
      <c r="H105" s="76">
        <v>25</v>
      </c>
      <c r="I105" s="76">
        <v>400400</v>
      </c>
      <c r="J105" s="89">
        <v>94.011962786454603</v>
      </c>
      <c r="K105" s="9">
        <f t="shared" si="1"/>
        <v>2350.2990696613651</v>
      </c>
    </row>
    <row r="106" spans="1:11" x14ac:dyDescent="0.25">
      <c r="A106" s="76">
        <v>985411131</v>
      </c>
      <c r="B106" s="77" t="s">
        <v>297</v>
      </c>
      <c r="C106" s="76">
        <v>2018</v>
      </c>
      <c r="D106" s="76">
        <v>132</v>
      </c>
      <c r="E106" s="77" t="s">
        <v>23</v>
      </c>
      <c r="F106" s="76">
        <v>100</v>
      </c>
      <c r="G106" s="76">
        <v>100</v>
      </c>
      <c r="H106" s="76">
        <v>10</v>
      </c>
      <c r="I106" s="76">
        <v>400600</v>
      </c>
      <c r="J106" s="89">
        <v>206.82631813020001</v>
      </c>
      <c r="K106" s="9">
        <f t="shared" si="1"/>
        <v>2068.2631813020002</v>
      </c>
    </row>
    <row r="107" spans="1:11" x14ac:dyDescent="0.25">
      <c r="A107" s="76">
        <v>979379455</v>
      </c>
      <c r="B107" s="77" t="s">
        <v>38</v>
      </c>
      <c r="C107" s="76">
        <v>2018</v>
      </c>
      <c r="D107" s="76">
        <v>24</v>
      </c>
      <c r="E107" s="77" t="s">
        <v>21</v>
      </c>
      <c r="F107" s="76">
        <v>100</v>
      </c>
      <c r="G107" s="76">
        <v>100</v>
      </c>
      <c r="H107" s="76">
        <v>36</v>
      </c>
      <c r="I107" s="76">
        <v>400300</v>
      </c>
      <c r="J107" s="89">
        <v>65.808373950518202</v>
      </c>
      <c r="K107" s="9">
        <f t="shared" si="1"/>
        <v>2369.1014622186553</v>
      </c>
    </row>
    <row r="108" spans="1:11" x14ac:dyDescent="0.25">
      <c r="A108" s="76">
        <v>979379455</v>
      </c>
      <c r="B108" s="77" t="s">
        <v>38</v>
      </c>
      <c r="C108" s="76">
        <v>2018</v>
      </c>
      <c r="D108" s="76">
        <v>132</v>
      </c>
      <c r="E108" s="77" t="s">
        <v>21</v>
      </c>
      <c r="F108" s="76">
        <v>100</v>
      </c>
      <c r="G108" s="76">
        <v>100</v>
      </c>
      <c r="H108" s="76">
        <v>12</v>
      </c>
      <c r="I108" s="76">
        <v>400700</v>
      </c>
      <c r="J108" s="89">
        <v>413.65263626040002</v>
      </c>
      <c r="K108" s="9">
        <f t="shared" si="1"/>
        <v>4963.8316351248004</v>
      </c>
    </row>
    <row r="109" spans="1:11" x14ac:dyDescent="0.25">
      <c r="A109" s="76">
        <v>979379455</v>
      </c>
      <c r="B109" s="77" t="s">
        <v>38</v>
      </c>
      <c r="C109" s="76">
        <v>2018</v>
      </c>
      <c r="D109" s="76">
        <v>24</v>
      </c>
      <c r="E109" s="77" t="s">
        <v>23</v>
      </c>
      <c r="F109" s="76">
        <v>100</v>
      </c>
      <c r="G109" s="76">
        <v>100</v>
      </c>
      <c r="H109" s="76">
        <v>23</v>
      </c>
      <c r="I109" s="76">
        <v>400200</v>
      </c>
      <c r="J109" s="89">
        <v>32.904186975259101</v>
      </c>
      <c r="K109" s="9">
        <f t="shared" si="1"/>
        <v>756.79630043095938</v>
      </c>
    </row>
    <row r="110" spans="1:11" x14ac:dyDescent="0.25">
      <c r="A110" s="76">
        <v>979379455</v>
      </c>
      <c r="B110" s="77" t="s">
        <v>38</v>
      </c>
      <c r="C110" s="76">
        <v>2018</v>
      </c>
      <c r="D110" s="76">
        <v>132</v>
      </c>
      <c r="E110" s="77" t="s">
        <v>23</v>
      </c>
      <c r="F110" s="76">
        <v>100</v>
      </c>
      <c r="G110" s="76">
        <v>100</v>
      </c>
      <c r="H110" s="76">
        <v>18</v>
      </c>
      <c r="I110" s="76">
        <v>400600</v>
      </c>
      <c r="J110" s="89">
        <v>206.82631813020001</v>
      </c>
      <c r="K110" s="9">
        <f t="shared" si="1"/>
        <v>3722.8737263436001</v>
      </c>
    </row>
    <row r="111" spans="1:11" x14ac:dyDescent="0.25">
      <c r="A111" s="76">
        <v>882023702</v>
      </c>
      <c r="B111" s="77" t="s">
        <v>97</v>
      </c>
      <c r="C111" s="76">
        <v>2018</v>
      </c>
      <c r="D111" s="76">
        <v>66</v>
      </c>
      <c r="E111" s="77" t="s">
        <v>23</v>
      </c>
      <c r="F111" s="76">
        <v>100</v>
      </c>
      <c r="G111" s="76">
        <v>100</v>
      </c>
      <c r="H111" s="76">
        <v>6</v>
      </c>
      <c r="I111" s="76">
        <v>400400</v>
      </c>
      <c r="J111" s="89">
        <v>94.011962786454603</v>
      </c>
      <c r="K111" s="9">
        <f t="shared" si="1"/>
        <v>564.07177671872762</v>
      </c>
    </row>
    <row r="112" spans="1:11" x14ac:dyDescent="0.25">
      <c r="A112" s="76">
        <v>979399901</v>
      </c>
      <c r="B112" s="77" t="s">
        <v>39</v>
      </c>
      <c r="C112" s="76">
        <v>2018</v>
      </c>
      <c r="D112" s="76">
        <v>66</v>
      </c>
      <c r="E112" s="77" t="s">
        <v>23</v>
      </c>
      <c r="F112" s="76">
        <v>50</v>
      </c>
      <c r="G112" s="76">
        <v>50</v>
      </c>
      <c r="H112" s="76">
        <v>1</v>
      </c>
      <c r="I112" s="76">
        <v>400400</v>
      </c>
      <c r="J112" s="89">
        <v>94.011962786454603</v>
      </c>
      <c r="K112" s="9">
        <f t="shared" si="1"/>
        <v>47.005981393227302</v>
      </c>
    </row>
    <row r="113" spans="1:11" x14ac:dyDescent="0.25">
      <c r="A113" s="76">
        <v>979399901</v>
      </c>
      <c r="B113" s="77" t="s">
        <v>39</v>
      </c>
      <c r="C113" s="76">
        <v>2018</v>
      </c>
      <c r="D113" s="76">
        <v>24</v>
      </c>
      <c r="E113" s="77" t="s">
        <v>23</v>
      </c>
      <c r="F113" s="76">
        <v>100</v>
      </c>
      <c r="G113" s="76">
        <v>100</v>
      </c>
      <c r="H113" s="76">
        <v>31</v>
      </c>
      <c r="I113" s="76">
        <v>400200</v>
      </c>
      <c r="J113" s="89">
        <v>32.904186975259101</v>
      </c>
      <c r="K113" s="9">
        <f t="shared" si="1"/>
        <v>1020.0297962330321</v>
      </c>
    </row>
    <row r="114" spans="1:11" x14ac:dyDescent="0.25">
      <c r="A114" s="76">
        <v>979399901</v>
      </c>
      <c r="B114" s="77" t="s">
        <v>39</v>
      </c>
      <c r="C114" s="76">
        <v>2018</v>
      </c>
      <c r="D114" s="76">
        <v>66</v>
      </c>
      <c r="E114" s="77" t="s">
        <v>23</v>
      </c>
      <c r="F114" s="76">
        <v>100</v>
      </c>
      <c r="G114" s="76">
        <v>100</v>
      </c>
      <c r="H114" s="76">
        <v>4</v>
      </c>
      <c r="I114" s="76">
        <v>400400</v>
      </c>
      <c r="J114" s="89">
        <v>94.011962786454603</v>
      </c>
      <c r="K114" s="9">
        <f t="shared" si="1"/>
        <v>376.04785114581841</v>
      </c>
    </row>
    <row r="115" spans="1:11" x14ac:dyDescent="0.25">
      <c r="A115" s="76">
        <v>979399901</v>
      </c>
      <c r="B115" s="77" t="s">
        <v>39</v>
      </c>
      <c r="C115" s="76">
        <v>2018</v>
      </c>
      <c r="D115" s="76">
        <v>132</v>
      </c>
      <c r="E115" s="77" t="s">
        <v>23</v>
      </c>
      <c r="F115" s="76">
        <v>100</v>
      </c>
      <c r="G115" s="76">
        <v>100</v>
      </c>
      <c r="H115" s="76">
        <v>6</v>
      </c>
      <c r="I115" s="76">
        <v>400600</v>
      </c>
      <c r="J115" s="89">
        <v>206.82631813020001</v>
      </c>
      <c r="K115" s="9">
        <f t="shared" si="1"/>
        <v>1240.9579087812001</v>
      </c>
    </row>
    <row r="116" spans="1:11" x14ac:dyDescent="0.25">
      <c r="A116" s="76">
        <v>913680294</v>
      </c>
      <c r="B116" s="77" t="s">
        <v>254</v>
      </c>
      <c r="C116" s="76">
        <v>2018</v>
      </c>
      <c r="D116" s="76">
        <v>66</v>
      </c>
      <c r="E116" s="77" t="s">
        <v>23</v>
      </c>
      <c r="F116" s="76">
        <v>100</v>
      </c>
      <c r="G116" s="76">
        <v>100</v>
      </c>
      <c r="H116" s="76">
        <v>1</v>
      </c>
      <c r="I116" s="76">
        <v>400400</v>
      </c>
      <c r="J116" s="89">
        <v>94.011962786454603</v>
      </c>
      <c r="K116" s="9">
        <f t="shared" si="1"/>
        <v>94.011962786454603</v>
      </c>
    </row>
    <row r="117" spans="1:11" x14ac:dyDescent="0.25">
      <c r="A117" s="76">
        <v>986347801</v>
      </c>
      <c r="B117" s="77" t="s">
        <v>40</v>
      </c>
      <c r="C117" s="76">
        <v>2018</v>
      </c>
      <c r="D117" s="76">
        <v>24</v>
      </c>
      <c r="E117" s="77" t="s">
        <v>21</v>
      </c>
      <c r="F117" s="76">
        <v>100</v>
      </c>
      <c r="G117" s="76">
        <v>100</v>
      </c>
      <c r="H117" s="76">
        <v>13</v>
      </c>
      <c r="I117" s="76">
        <v>400300</v>
      </c>
      <c r="J117" s="89">
        <v>65.808373950518202</v>
      </c>
      <c r="K117" s="9">
        <f t="shared" si="1"/>
        <v>855.50886135673659</v>
      </c>
    </row>
    <row r="118" spans="1:11" x14ac:dyDescent="0.25">
      <c r="A118" s="76">
        <v>986347801</v>
      </c>
      <c r="B118" s="77" t="s">
        <v>40</v>
      </c>
      <c r="C118" s="76">
        <v>2018</v>
      </c>
      <c r="D118" s="76">
        <v>132</v>
      </c>
      <c r="E118" s="77" t="s">
        <v>21</v>
      </c>
      <c r="F118" s="76">
        <v>100</v>
      </c>
      <c r="G118" s="76">
        <v>100</v>
      </c>
      <c r="H118" s="76">
        <v>11</v>
      </c>
      <c r="I118" s="76">
        <v>400700</v>
      </c>
      <c r="J118" s="89">
        <v>413.65263626040002</v>
      </c>
      <c r="K118" s="9">
        <f t="shared" si="1"/>
        <v>4550.1789988644005</v>
      </c>
    </row>
    <row r="119" spans="1:11" x14ac:dyDescent="0.25">
      <c r="A119" s="76">
        <v>986347801</v>
      </c>
      <c r="B119" s="77" t="s">
        <v>40</v>
      </c>
      <c r="C119" s="76">
        <v>2018</v>
      </c>
      <c r="D119" s="76">
        <v>66</v>
      </c>
      <c r="E119" s="77" t="s">
        <v>23</v>
      </c>
      <c r="F119" s="76">
        <v>0</v>
      </c>
      <c r="G119" s="76">
        <v>0</v>
      </c>
      <c r="H119" s="76">
        <v>1</v>
      </c>
      <c r="I119" s="76">
        <v>400400</v>
      </c>
      <c r="J119" s="89">
        <v>94.011962786454603</v>
      </c>
      <c r="K119" s="9">
        <f t="shared" si="1"/>
        <v>0</v>
      </c>
    </row>
    <row r="120" spans="1:11" x14ac:dyDescent="0.25">
      <c r="A120" s="76">
        <v>986347801</v>
      </c>
      <c r="B120" s="77" t="s">
        <v>40</v>
      </c>
      <c r="C120" s="76">
        <v>2018</v>
      </c>
      <c r="D120" s="76">
        <v>132</v>
      </c>
      <c r="E120" s="77" t="s">
        <v>23</v>
      </c>
      <c r="F120" s="76">
        <v>0</v>
      </c>
      <c r="G120" s="76">
        <v>0</v>
      </c>
      <c r="H120" s="76">
        <v>4</v>
      </c>
      <c r="I120" s="76">
        <v>400600</v>
      </c>
      <c r="J120" s="89">
        <v>206.82631813020001</v>
      </c>
      <c r="K120" s="9">
        <f t="shared" si="1"/>
        <v>0</v>
      </c>
    </row>
    <row r="121" spans="1:11" x14ac:dyDescent="0.25">
      <c r="A121" s="76">
        <v>986347801</v>
      </c>
      <c r="B121" s="77" t="s">
        <v>40</v>
      </c>
      <c r="C121" s="76">
        <v>2018</v>
      </c>
      <c r="D121" s="76">
        <v>66</v>
      </c>
      <c r="E121" s="77" t="s">
        <v>23</v>
      </c>
      <c r="F121" s="76">
        <v>50</v>
      </c>
      <c r="G121" s="76">
        <v>50</v>
      </c>
      <c r="H121" s="76">
        <v>4</v>
      </c>
      <c r="I121" s="76">
        <v>400400</v>
      </c>
      <c r="J121" s="89">
        <v>94.011962786454603</v>
      </c>
      <c r="K121" s="9">
        <f t="shared" si="1"/>
        <v>188.02392557290921</v>
      </c>
    </row>
    <row r="122" spans="1:11" x14ac:dyDescent="0.25">
      <c r="A122" s="76">
        <v>986347801</v>
      </c>
      <c r="B122" s="77" t="s">
        <v>40</v>
      </c>
      <c r="C122" s="76">
        <v>2018</v>
      </c>
      <c r="D122" s="76">
        <v>24</v>
      </c>
      <c r="E122" s="77" t="s">
        <v>23</v>
      </c>
      <c r="F122" s="76">
        <v>100</v>
      </c>
      <c r="G122" s="76">
        <v>100</v>
      </c>
      <c r="H122" s="76">
        <v>49</v>
      </c>
      <c r="I122" s="76">
        <v>400200</v>
      </c>
      <c r="J122" s="89">
        <v>32.904186975259101</v>
      </c>
      <c r="K122" s="9">
        <f t="shared" si="1"/>
        <v>1612.3051617876959</v>
      </c>
    </row>
    <row r="123" spans="1:11" x14ac:dyDescent="0.25">
      <c r="A123" s="76">
        <v>986347801</v>
      </c>
      <c r="B123" s="77" t="s">
        <v>40</v>
      </c>
      <c r="C123" s="76">
        <v>2018</v>
      </c>
      <c r="D123" s="76">
        <v>66</v>
      </c>
      <c r="E123" s="77" t="s">
        <v>23</v>
      </c>
      <c r="F123" s="76">
        <v>100</v>
      </c>
      <c r="G123" s="76">
        <v>100</v>
      </c>
      <c r="H123" s="76">
        <v>19</v>
      </c>
      <c r="I123" s="76">
        <v>400400</v>
      </c>
      <c r="J123" s="89">
        <v>94.011962786454603</v>
      </c>
      <c r="K123" s="9">
        <f t="shared" si="1"/>
        <v>1786.2272929426374</v>
      </c>
    </row>
    <row r="124" spans="1:11" x14ac:dyDescent="0.25">
      <c r="A124" s="76">
        <v>986347801</v>
      </c>
      <c r="B124" s="77" t="s">
        <v>40</v>
      </c>
      <c r="C124" s="76">
        <v>2018</v>
      </c>
      <c r="D124" s="76">
        <v>132</v>
      </c>
      <c r="E124" s="77" t="s">
        <v>23</v>
      </c>
      <c r="F124" s="76">
        <v>100</v>
      </c>
      <c r="G124" s="76">
        <v>100</v>
      </c>
      <c r="H124" s="76">
        <v>1</v>
      </c>
      <c r="I124" s="76">
        <v>400600</v>
      </c>
      <c r="J124" s="89">
        <v>206.82631813020001</v>
      </c>
      <c r="K124" s="9">
        <f t="shared" si="1"/>
        <v>206.82631813020001</v>
      </c>
    </row>
    <row r="125" spans="1:11" x14ac:dyDescent="0.25">
      <c r="A125" s="76">
        <v>938260494</v>
      </c>
      <c r="B125" s="77" t="s">
        <v>41</v>
      </c>
      <c r="C125" s="76">
        <v>2018</v>
      </c>
      <c r="D125" s="76">
        <v>66</v>
      </c>
      <c r="E125" s="77" t="s">
        <v>21</v>
      </c>
      <c r="F125" s="76">
        <v>100</v>
      </c>
      <c r="G125" s="76">
        <v>100</v>
      </c>
      <c r="H125" s="76">
        <v>4</v>
      </c>
      <c r="I125" s="76">
        <v>400500</v>
      </c>
      <c r="J125" s="89">
        <v>188.02392557290901</v>
      </c>
      <c r="K125" s="9">
        <f t="shared" si="1"/>
        <v>752.09570229163603</v>
      </c>
    </row>
    <row r="126" spans="1:11" x14ac:dyDescent="0.25">
      <c r="A126" s="76">
        <v>938260494</v>
      </c>
      <c r="B126" s="77" t="s">
        <v>41</v>
      </c>
      <c r="C126" s="76">
        <v>2018</v>
      </c>
      <c r="D126" s="76">
        <v>24</v>
      </c>
      <c r="E126" s="77" t="s">
        <v>23</v>
      </c>
      <c r="F126" s="76">
        <v>100</v>
      </c>
      <c r="G126" s="76">
        <v>100</v>
      </c>
      <c r="H126" s="76">
        <v>5</v>
      </c>
      <c r="I126" s="76">
        <v>400200</v>
      </c>
      <c r="J126" s="89">
        <v>32.904186975259101</v>
      </c>
      <c r="K126" s="9">
        <f t="shared" si="1"/>
        <v>164.52093487629551</v>
      </c>
    </row>
    <row r="127" spans="1:11" x14ac:dyDescent="0.25">
      <c r="A127" s="76">
        <v>938260494</v>
      </c>
      <c r="B127" s="77" t="s">
        <v>41</v>
      </c>
      <c r="C127" s="76">
        <v>2018</v>
      </c>
      <c r="D127" s="76">
        <v>66</v>
      </c>
      <c r="E127" s="77" t="s">
        <v>23</v>
      </c>
      <c r="F127" s="76">
        <v>100</v>
      </c>
      <c r="G127" s="76">
        <v>100</v>
      </c>
      <c r="H127" s="76">
        <v>3</v>
      </c>
      <c r="I127" s="76">
        <v>400400</v>
      </c>
      <c r="J127" s="89">
        <v>94.011962786454603</v>
      </c>
      <c r="K127" s="9">
        <f t="shared" si="1"/>
        <v>282.03588835936381</v>
      </c>
    </row>
    <row r="128" spans="1:11" x14ac:dyDescent="0.25">
      <c r="A128" s="76">
        <v>933297292</v>
      </c>
      <c r="B128" s="77" t="s">
        <v>42</v>
      </c>
      <c r="C128" s="76">
        <v>2018</v>
      </c>
      <c r="D128" s="76">
        <v>66</v>
      </c>
      <c r="E128" s="77" t="s">
        <v>23</v>
      </c>
      <c r="F128" s="76">
        <v>100</v>
      </c>
      <c r="G128" s="76">
        <v>100</v>
      </c>
      <c r="H128" s="76">
        <v>4</v>
      </c>
      <c r="I128" s="76">
        <v>400400</v>
      </c>
      <c r="J128" s="89">
        <v>94.011962786454603</v>
      </c>
      <c r="K128" s="9">
        <f t="shared" si="1"/>
        <v>376.04785114581841</v>
      </c>
    </row>
    <row r="129" spans="1:11" x14ac:dyDescent="0.25">
      <c r="A129" s="76">
        <v>980038408</v>
      </c>
      <c r="B129" s="77" t="s">
        <v>43</v>
      </c>
      <c r="C129" s="76">
        <v>2018</v>
      </c>
      <c r="D129" s="76">
        <v>66</v>
      </c>
      <c r="E129" s="77" t="s">
        <v>21</v>
      </c>
      <c r="F129" s="76">
        <v>50</v>
      </c>
      <c r="G129" s="76">
        <v>50</v>
      </c>
      <c r="H129" s="76">
        <v>5</v>
      </c>
      <c r="I129" s="76">
        <v>400500</v>
      </c>
      <c r="J129" s="89">
        <v>188.02392557290901</v>
      </c>
      <c r="K129" s="9">
        <f t="shared" si="1"/>
        <v>470.0598139322725</v>
      </c>
    </row>
    <row r="130" spans="1:11" x14ac:dyDescent="0.25">
      <c r="A130" s="76">
        <v>980038408</v>
      </c>
      <c r="B130" s="77" t="s">
        <v>43</v>
      </c>
      <c r="C130" s="76">
        <v>2018</v>
      </c>
      <c r="D130" s="76">
        <v>66</v>
      </c>
      <c r="E130" s="77" t="s">
        <v>21</v>
      </c>
      <c r="F130" s="76">
        <v>100</v>
      </c>
      <c r="G130" s="76">
        <v>100</v>
      </c>
      <c r="H130" s="76">
        <v>189</v>
      </c>
      <c r="I130" s="76">
        <v>400500</v>
      </c>
      <c r="J130" s="89">
        <v>188.02392557290901</v>
      </c>
      <c r="K130" s="9">
        <f t="shared" si="1"/>
        <v>35536.521933279801</v>
      </c>
    </row>
    <row r="131" spans="1:11" x14ac:dyDescent="0.25">
      <c r="A131" s="76">
        <v>980038408</v>
      </c>
      <c r="B131" s="77" t="s">
        <v>43</v>
      </c>
      <c r="C131" s="76">
        <v>2018</v>
      </c>
      <c r="D131" s="76">
        <v>132</v>
      </c>
      <c r="E131" s="77" t="s">
        <v>21</v>
      </c>
      <c r="F131" s="76">
        <v>100</v>
      </c>
      <c r="G131" s="76">
        <v>100</v>
      </c>
      <c r="H131" s="76">
        <v>23</v>
      </c>
      <c r="I131" s="76">
        <v>400700</v>
      </c>
      <c r="J131" s="89">
        <v>413.65263626040002</v>
      </c>
      <c r="K131" s="9">
        <f t="shared" si="1"/>
        <v>9514.0106339892009</v>
      </c>
    </row>
    <row r="132" spans="1:11" x14ac:dyDescent="0.25">
      <c r="A132" s="76">
        <v>980038408</v>
      </c>
      <c r="B132" s="77" t="s">
        <v>43</v>
      </c>
      <c r="C132" s="76">
        <v>2018</v>
      </c>
      <c r="D132" s="76">
        <v>24</v>
      </c>
      <c r="E132" s="77" t="s">
        <v>23</v>
      </c>
      <c r="F132" s="76">
        <v>100</v>
      </c>
      <c r="G132" s="76">
        <v>100</v>
      </c>
      <c r="H132" s="76">
        <v>6</v>
      </c>
      <c r="I132" s="76">
        <v>400200</v>
      </c>
      <c r="J132" s="89">
        <v>32.904186975259101</v>
      </c>
      <c r="K132" s="9">
        <f t="shared" ref="K132:K195" si="2">(H132*0.5*(F132/100+G132/100))*J132</f>
        <v>197.42512185155459</v>
      </c>
    </row>
    <row r="133" spans="1:11" x14ac:dyDescent="0.25">
      <c r="A133" s="76">
        <v>980038408</v>
      </c>
      <c r="B133" s="77" t="s">
        <v>43</v>
      </c>
      <c r="C133" s="76">
        <v>2018</v>
      </c>
      <c r="D133" s="76">
        <v>66</v>
      </c>
      <c r="E133" s="77" t="s">
        <v>23</v>
      </c>
      <c r="F133" s="76">
        <v>100</v>
      </c>
      <c r="G133" s="76">
        <v>100</v>
      </c>
      <c r="H133" s="76">
        <v>63</v>
      </c>
      <c r="I133" s="76">
        <v>400400</v>
      </c>
      <c r="J133" s="89">
        <v>94.011962786454603</v>
      </c>
      <c r="K133" s="9">
        <f t="shared" si="2"/>
        <v>5922.7536555466404</v>
      </c>
    </row>
    <row r="134" spans="1:11" x14ac:dyDescent="0.25">
      <c r="A134" s="76">
        <v>980038408</v>
      </c>
      <c r="B134" s="77" t="s">
        <v>43</v>
      </c>
      <c r="C134" s="76">
        <v>2018</v>
      </c>
      <c r="D134" s="76">
        <v>132</v>
      </c>
      <c r="E134" s="77" t="s">
        <v>23</v>
      </c>
      <c r="F134" s="76">
        <v>100</v>
      </c>
      <c r="G134" s="76">
        <v>100</v>
      </c>
      <c r="H134" s="76">
        <v>6</v>
      </c>
      <c r="I134" s="76">
        <v>400600</v>
      </c>
      <c r="J134" s="89">
        <v>206.82631813020001</v>
      </c>
      <c r="K134" s="9">
        <f t="shared" si="2"/>
        <v>1240.9579087812001</v>
      </c>
    </row>
    <row r="135" spans="1:11" x14ac:dyDescent="0.25">
      <c r="A135" s="76">
        <v>980335216</v>
      </c>
      <c r="B135" s="77" t="s">
        <v>253</v>
      </c>
      <c r="C135" s="76">
        <v>2018</v>
      </c>
      <c r="D135" s="76">
        <v>24</v>
      </c>
      <c r="E135" s="77" t="s">
        <v>23</v>
      </c>
      <c r="F135" s="76">
        <v>100</v>
      </c>
      <c r="G135" s="76">
        <v>100</v>
      </c>
      <c r="H135" s="76">
        <v>6</v>
      </c>
      <c r="I135" s="76">
        <v>400200</v>
      </c>
      <c r="J135" s="89">
        <v>32.904186975259101</v>
      </c>
      <c r="K135" s="9">
        <f t="shared" si="2"/>
        <v>197.42512185155459</v>
      </c>
    </row>
    <row r="136" spans="1:11" x14ac:dyDescent="0.25">
      <c r="A136" s="76">
        <v>980335216</v>
      </c>
      <c r="B136" s="77" t="s">
        <v>253</v>
      </c>
      <c r="C136" s="76">
        <v>2018</v>
      </c>
      <c r="D136" s="76">
        <v>66</v>
      </c>
      <c r="E136" s="77" t="s">
        <v>23</v>
      </c>
      <c r="F136" s="76">
        <v>100</v>
      </c>
      <c r="G136" s="76">
        <v>100</v>
      </c>
      <c r="H136" s="76">
        <v>6</v>
      </c>
      <c r="I136" s="76">
        <v>400400</v>
      </c>
      <c r="J136" s="89">
        <v>94.011962786454603</v>
      </c>
      <c r="K136" s="9">
        <f t="shared" si="2"/>
        <v>564.07177671872762</v>
      </c>
    </row>
    <row r="137" spans="1:11" x14ac:dyDescent="0.25">
      <c r="A137" s="76">
        <v>980335216</v>
      </c>
      <c r="B137" s="77" t="s">
        <v>253</v>
      </c>
      <c r="C137" s="76">
        <v>2018</v>
      </c>
      <c r="D137" s="76">
        <v>132</v>
      </c>
      <c r="E137" s="77" t="s">
        <v>23</v>
      </c>
      <c r="F137" s="76">
        <v>100</v>
      </c>
      <c r="G137" s="76">
        <v>100</v>
      </c>
      <c r="H137" s="76">
        <v>6</v>
      </c>
      <c r="I137" s="76">
        <v>400600</v>
      </c>
      <c r="J137" s="89">
        <v>206.82631813020001</v>
      </c>
      <c r="K137" s="9">
        <f t="shared" si="2"/>
        <v>1240.9579087812001</v>
      </c>
    </row>
    <row r="138" spans="1:11" x14ac:dyDescent="0.25">
      <c r="A138" s="76">
        <v>914078865</v>
      </c>
      <c r="B138" s="77" t="s">
        <v>44</v>
      </c>
      <c r="C138" s="76">
        <v>2018</v>
      </c>
      <c r="D138" s="76">
        <v>24</v>
      </c>
      <c r="E138" s="77" t="s">
        <v>23</v>
      </c>
      <c r="F138" s="76">
        <v>100</v>
      </c>
      <c r="G138" s="76">
        <v>100</v>
      </c>
      <c r="H138" s="76">
        <v>8</v>
      </c>
      <c r="I138" s="76">
        <v>400200</v>
      </c>
      <c r="J138" s="89">
        <v>32.904186975259101</v>
      </c>
      <c r="K138" s="9">
        <f t="shared" si="2"/>
        <v>263.23349580207281</v>
      </c>
    </row>
    <row r="139" spans="1:11" x14ac:dyDescent="0.25">
      <c r="A139" s="76">
        <v>914078865</v>
      </c>
      <c r="B139" s="77" t="s">
        <v>44</v>
      </c>
      <c r="C139" s="76">
        <v>2018</v>
      </c>
      <c r="D139" s="76">
        <v>66</v>
      </c>
      <c r="E139" s="77" t="s">
        <v>23</v>
      </c>
      <c r="F139" s="76">
        <v>100</v>
      </c>
      <c r="G139" s="76">
        <v>100</v>
      </c>
      <c r="H139" s="76">
        <v>7</v>
      </c>
      <c r="I139" s="76">
        <v>400400</v>
      </c>
      <c r="J139" s="89">
        <v>94.011962786454603</v>
      </c>
      <c r="K139" s="9">
        <f t="shared" si="2"/>
        <v>658.08373950518217</v>
      </c>
    </row>
    <row r="140" spans="1:11" x14ac:dyDescent="0.25">
      <c r="A140" s="76">
        <v>914078865</v>
      </c>
      <c r="B140" s="77" t="s">
        <v>44</v>
      </c>
      <c r="C140" s="76">
        <v>2018</v>
      </c>
      <c r="D140" s="76">
        <v>300</v>
      </c>
      <c r="E140" s="77" t="s">
        <v>23</v>
      </c>
      <c r="F140" s="76">
        <v>100</v>
      </c>
      <c r="G140" s="76">
        <v>100</v>
      </c>
      <c r="H140" s="76">
        <v>1</v>
      </c>
      <c r="I140" s="76">
        <v>400800</v>
      </c>
      <c r="J140" s="89">
        <v>564.07177671872796</v>
      </c>
      <c r="K140" s="9">
        <f t="shared" si="2"/>
        <v>564.07177671872796</v>
      </c>
    </row>
    <row r="141" spans="1:11" x14ac:dyDescent="0.25">
      <c r="A141" s="76">
        <v>977106184</v>
      </c>
      <c r="B141" s="77" t="s">
        <v>98</v>
      </c>
      <c r="C141" s="76">
        <v>2018</v>
      </c>
      <c r="D141" s="76">
        <v>24</v>
      </c>
      <c r="E141" s="77" t="s">
        <v>23</v>
      </c>
      <c r="F141" s="76">
        <v>100</v>
      </c>
      <c r="G141" s="76">
        <v>100</v>
      </c>
      <c r="H141" s="76">
        <v>4</v>
      </c>
      <c r="I141" s="76">
        <v>400200</v>
      </c>
      <c r="J141" s="89">
        <v>32.904186975259101</v>
      </c>
      <c r="K141" s="9">
        <f t="shared" si="2"/>
        <v>131.6167479010364</v>
      </c>
    </row>
    <row r="142" spans="1:11" x14ac:dyDescent="0.25">
      <c r="A142" s="76">
        <v>977106184</v>
      </c>
      <c r="B142" s="77" t="s">
        <v>98</v>
      </c>
      <c r="C142" s="76">
        <v>2018</v>
      </c>
      <c r="D142" s="76">
        <v>132</v>
      </c>
      <c r="E142" s="77" t="s">
        <v>23</v>
      </c>
      <c r="F142" s="76">
        <v>100</v>
      </c>
      <c r="G142" s="76">
        <v>100</v>
      </c>
      <c r="H142" s="76">
        <v>1</v>
      </c>
      <c r="I142" s="76">
        <v>400600</v>
      </c>
      <c r="J142" s="89">
        <v>206.82631813020001</v>
      </c>
      <c r="K142" s="9">
        <f t="shared" si="2"/>
        <v>206.82631813020001</v>
      </c>
    </row>
    <row r="143" spans="1:11" x14ac:dyDescent="0.25">
      <c r="A143" s="76">
        <v>980283976</v>
      </c>
      <c r="B143" s="77" t="s">
        <v>45</v>
      </c>
      <c r="C143" s="76">
        <v>2018</v>
      </c>
      <c r="D143" s="76">
        <v>24</v>
      </c>
      <c r="E143" s="77" t="s">
        <v>21</v>
      </c>
      <c r="F143" s="76">
        <v>100</v>
      </c>
      <c r="G143" s="76">
        <v>100</v>
      </c>
      <c r="H143" s="76">
        <v>7</v>
      </c>
      <c r="I143" s="76">
        <v>400300</v>
      </c>
      <c r="J143" s="89">
        <v>65.808373950518202</v>
      </c>
      <c r="K143" s="9">
        <f t="shared" si="2"/>
        <v>460.6586176536274</v>
      </c>
    </row>
    <row r="144" spans="1:11" x14ac:dyDescent="0.25">
      <c r="A144" s="76">
        <v>980283976</v>
      </c>
      <c r="B144" s="77" t="s">
        <v>45</v>
      </c>
      <c r="C144" s="76">
        <v>2018</v>
      </c>
      <c r="D144" s="76">
        <v>24</v>
      </c>
      <c r="E144" s="77" t="s">
        <v>23</v>
      </c>
      <c r="F144" s="76">
        <v>100</v>
      </c>
      <c r="G144" s="76">
        <v>100</v>
      </c>
      <c r="H144" s="76">
        <v>19</v>
      </c>
      <c r="I144" s="76">
        <v>400200</v>
      </c>
      <c r="J144" s="89">
        <v>32.904186975259101</v>
      </c>
      <c r="K144" s="9">
        <f t="shared" si="2"/>
        <v>625.17955252992294</v>
      </c>
    </row>
    <row r="145" spans="1:11" x14ac:dyDescent="0.25">
      <c r="A145" s="76">
        <v>980283976</v>
      </c>
      <c r="B145" s="77" t="s">
        <v>45</v>
      </c>
      <c r="C145" s="76">
        <v>2018</v>
      </c>
      <c r="D145" s="76">
        <v>66</v>
      </c>
      <c r="E145" s="77" t="s">
        <v>23</v>
      </c>
      <c r="F145" s="76">
        <v>100</v>
      </c>
      <c r="G145" s="76">
        <v>100</v>
      </c>
      <c r="H145" s="76">
        <v>9</v>
      </c>
      <c r="I145" s="76">
        <v>400400</v>
      </c>
      <c r="J145" s="89">
        <v>94.011962786454603</v>
      </c>
      <c r="K145" s="9">
        <f t="shared" si="2"/>
        <v>846.10766507809149</v>
      </c>
    </row>
    <row r="146" spans="1:11" x14ac:dyDescent="0.25">
      <c r="A146" s="76">
        <v>980283976</v>
      </c>
      <c r="B146" s="77" t="s">
        <v>45</v>
      </c>
      <c r="C146" s="76">
        <v>2018</v>
      </c>
      <c r="D146" s="76">
        <v>132</v>
      </c>
      <c r="E146" s="77" t="s">
        <v>23</v>
      </c>
      <c r="F146" s="76">
        <v>100</v>
      </c>
      <c r="G146" s="76">
        <v>100</v>
      </c>
      <c r="H146" s="76">
        <v>1</v>
      </c>
      <c r="I146" s="76">
        <v>400600</v>
      </c>
      <c r="J146" s="89">
        <v>206.82631813020001</v>
      </c>
      <c r="K146" s="9">
        <f t="shared" si="2"/>
        <v>206.82631813020001</v>
      </c>
    </row>
    <row r="147" spans="1:11" x14ac:dyDescent="0.25">
      <c r="A147" s="76">
        <v>963022158</v>
      </c>
      <c r="B147" s="77" t="s">
        <v>99</v>
      </c>
      <c r="C147" s="76">
        <v>2018</v>
      </c>
      <c r="D147" s="76">
        <v>24</v>
      </c>
      <c r="E147" s="77" t="s">
        <v>23</v>
      </c>
      <c r="F147" s="76">
        <v>100</v>
      </c>
      <c r="G147" s="76">
        <v>100</v>
      </c>
      <c r="H147" s="76">
        <v>6</v>
      </c>
      <c r="I147" s="76">
        <v>400200</v>
      </c>
      <c r="J147" s="89">
        <v>32.904186975259101</v>
      </c>
      <c r="K147" s="9">
        <f t="shared" si="2"/>
        <v>197.42512185155459</v>
      </c>
    </row>
    <row r="148" spans="1:11" x14ac:dyDescent="0.25">
      <c r="A148" s="76">
        <v>963022158</v>
      </c>
      <c r="B148" s="77" t="s">
        <v>99</v>
      </c>
      <c r="C148" s="76">
        <v>2018</v>
      </c>
      <c r="D148" s="76">
        <v>66</v>
      </c>
      <c r="E148" s="77" t="s">
        <v>23</v>
      </c>
      <c r="F148" s="76">
        <v>100</v>
      </c>
      <c r="G148" s="76">
        <v>100</v>
      </c>
      <c r="H148" s="76">
        <v>5</v>
      </c>
      <c r="I148" s="76">
        <v>400400</v>
      </c>
      <c r="J148" s="89">
        <v>94.011962786454603</v>
      </c>
      <c r="K148" s="9">
        <f t="shared" si="2"/>
        <v>470.05981393227302</v>
      </c>
    </row>
    <row r="149" spans="1:11" x14ac:dyDescent="0.25">
      <c r="A149" s="76">
        <v>914780152</v>
      </c>
      <c r="B149" s="77" t="s">
        <v>46</v>
      </c>
      <c r="C149" s="76">
        <v>2018</v>
      </c>
      <c r="D149" s="76">
        <v>24</v>
      </c>
      <c r="E149" s="77" t="s">
        <v>21</v>
      </c>
      <c r="F149" s="76">
        <v>100</v>
      </c>
      <c r="G149" s="76">
        <v>100</v>
      </c>
      <c r="H149" s="76">
        <v>23</v>
      </c>
      <c r="I149" s="76">
        <v>400300</v>
      </c>
      <c r="J149" s="89">
        <v>65.808373950518202</v>
      </c>
      <c r="K149" s="9">
        <f t="shared" si="2"/>
        <v>1513.5926008619188</v>
      </c>
    </row>
    <row r="150" spans="1:11" x14ac:dyDescent="0.25">
      <c r="A150" s="76">
        <v>914780152</v>
      </c>
      <c r="B150" s="77" t="s">
        <v>46</v>
      </c>
      <c r="C150" s="76">
        <v>2018</v>
      </c>
      <c r="D150" s="76">
        <v>132</v>
      </c>
      <c r="E150" s="77" t="s">
        <v>21</v>
      </c>
      <c r="F150" s="76">
        <v>100</v>
      </c>
      <c r="G150" s="76">
        <v>100</v>
      </c>
      <c r="H150" s="76">
        <v>16</v>
      </c>
      <c r="I150" s="76">
        <v>400700</v>
      </c>
      <c r="J150" s="89">
        <v>413.65263626040002</v>
      </c>
      <c r="K150" s="9">
        <f t="shared" si="2"/>
        <v>6618.4421801664002</v>
      </c>
    </row>
    <row r="151" spans="1:11" x14ac:dyDescent="0.25">
      <c r="A151" s="76">
        <v>914780152</v>
      </c>
      <c r="B151" s="77" t="s">
        <v>46</v>
      </c>
      <c r="C151" s="76">
        <v>2018</v>
      </c>
      <c r="D151" s="76">
        <v>24</v>
      </c>
      <c r="E151" s="77" t="s">
        <v>23</v>
      </c>
      <c r="F151" s="76">
        <v>100</v>
      </c>
      <c r="G151" s="76">
        <v>100</v>
      </c>
      <c r="H151" s="76">
        <v>6</v>
      </c>
      <c r="I151" s="76">
        <v>400200</v>
      </c>
      <c r="J151" s="89">
        <v>32.904186975259101</v>
      </c>
      <c r="K151" s="9">
        <f t="shared" si="2"/>
        <v>197.42512185155459</v>
      </c>
    </row>
    <row r="152" spans="1:11" x14ac:dyDescent="0.25">
      <c r="A152" s="76">
        <v>914780152</v>
      </c>
      <c r="B152" s="77" t="s">
        <v>46</v>
      </c>
      <c r="C152" s="76">
        <v>2018</v>
      </c>
      <c r="D152" s="76">
        <v>132</v>
      </c>
      <c r="E152" s="77" t="s">
        <v>23</v>
      </c>
      <c r="F152" s="76">
        <v>100</v>
      </c>
      <c r="G152" s="76">
        <v>100</v>
      </c>
      <c r="H152" s="76">
        <v>2</v>
      </c>
      <c r="I152" s="76">
        <v>400600</v>
      </c>
      <c r="J152" s="89">
        <v>206.82631813020001</v>
      </c>
      <c r="K152" s="9">
        <f t="shared" si="2"/>
        <v>413.65263626040002</v>
      </c>
    </row>
    <row r="153" spans="1:11" x14ac:dyDescent="0.25">
      <c r="A153" s="76">
        <v>912631532</v>
      </c>
      <c r="B153" s="77" t="s">
        <v>47</v>
      </c>
      <c r="C153" s="76">
        <v>2018</v>
      </c>
      <c r="D153" s="76">
        <v>24</v>
      </c>
      <c r="E153" s="77" t="s">
        <v>21</v>
      </c>
      <c r="F153" s="76">
        <v>100</v>
      </c>
      <c r="G153" s="76">
        <v>100</v>
      </c>
      <c r="H153" s="76">
        <v>96</v>
      </c>
      <c r="I153" s="76">
        <v>400300</v>
      </c>
      <c r="J153" s="89">
        <v>65.808373950518202</v>
      </c>
      <c r="K153" s="9">
        <f t="shared" si="2"/>
        <v>6317.603899249747</v>
      </c>
    </row>
    <row r="154" spans="1:11" x14ac:dyDescent="0.25">
      <c r="A154" s="76">
        <v>912631532</v>
      </c>
      <c r="B154" s="77" t="s">
        <v>47</v>
      </c>
      <c r="C154" s="76">
        <v>2018</v>
      </c>
      <c r="D154" s="76">
        <v>66</v>
      </c>
      <c r="E154" s="77" t="s">
        <v>21</v>
      </c>
      <c r="F154" s="76">
        <v>100</v>
      </c>
      <c r="G154" s="76">
        <v>100</v>
      </c>
      <c r="H154" s="76">
        <v>6</v>
      </c>
      <c r="I154" s="76">
        <v>400500</v>
      </c>
      <c r="J154" s="89">
        <v>188.02392557290901</v>
      </c>
      <c r="K154" s="9">
        <f t="shared" si="2"/>
        <v>1128.1435534374541</v>
      </c>
    </row>
    <row r="155" spans="1:11" x14ac:dyDescent="0.25">
      <c r="A155" s="76">
        <v>912631532</v>
      </c>
      <c r="B155" s="77" t="s">
        <v>47</v>
      </c>
      <c r="C155" s="76">
        <v>2018</v>
      </c>
      <c r="D155" s="76">
        <v>132</v>
      </c>
      <c r="E155" s="77" t="s">
        <v>21</v>
      </c>
      <c r="F155" s="76">
        <v>100</v>
      </c>
      <c r="G155" s="76">
        <v>100</v>
      </c>
      <c r="H155" s="76">
        <v>39</v>
      </c>
      <c r="I155" s="76">
        <v>400700</v>
      </c>
      <c r="J155" s="89">
        <v>413.65263626040002</v>
      </c>
      <c r="K155" s="9">
        <f t="shared" si="2"/>
        <v>16132.4528141556</v>
      </c>
    </row>
    <row r="156" spans="1:11" x14ac:dyDescent="0.25">
      <c r="A156" s="76">
        <v>912631532</v>
      </c>
      <c r="B156" s="77" t="s">
        <v>47</v>
      </c>
      <c r="C156" s="76">
        <v>2018</v>
      </c>
      <c r="D156" s="76">
        <v>24</v>
      </c>
      <c r="E156" s="77" t="s">
        <v>23</v>
      </c>
      <c r="F156" s="76">
        <v>100</v>
      </c>
      <c r="G156" s="76">
        <v>100</v>
      </c>
      <c r="H156" s="76">
        <v>90</v>
      </c>
      <c r="I156" s="76">
        <v>400200</v>
      </c>
      <c r="J156" s="89">
        <v>32.904186975259101</v>
      </c>
      <c r="K156" s="9">
        <f t="shared" si="2"/>
        <v>2961.3768277733193</v>
      </c>
    </row>
    <row r="157" spans="1:11" x14ac:dyDescent="0.25">
      <c r="A157" s="76">
        <v>912631532</v>
      </c>
      <c r="B157" s="77" t="s">
        <v>47</v>
      </c>
      <c r="C157" s="76">
        <v>2018</v>
      </c>
      <c r="D157" s="76">
        <v>66</v>
      </c>
      <c r="E157" s="77" t="s">
        <v>23</v>
      </c>
      <c r="F157" s="76">
        <v>100</v>
      </c>
      <c r="G157" s="76">
        <v>100</v>
      </c>
      <c r="H157" s="76">
        <v>39</v>
      </c>
      <c r="I157" s="76">
        <v>400400</v>
      </c>
      <c r="J157" s="89">
        <v>94.011962786454603</v>
      </c>
      <c r="K157" s="9">
        <f t="shared" si="2"/>
        <v>3666.4665486717295</v>
      </c>
    </row>
    <row r="158" spans="1:11" x14ac:dyDescent="0.25">
      <c r="A158" s="76">
        <v>912631532</v>
      </c>
      <c r="B158" s="77" t="s">
        <v>47</v>
      </c>
      <c r="C158" s="76">
        <v>2018</v>
      </c>
      <c r="D158" s="76">
        <v>132</v>
      </c>
      <c r="E158" s="77" t="s">
        <v>23</v>
      </c>
      <c r="F158" s="76">
        <v>100</v>
      </c>
      <c r="G158" s="76">
        <v>100</v>
      </c>
      <c r="H158" s="76">
        <v>29</v>
      </c>
      <c r="I158" s="76">
        <v>400600</v>
      </c>
      <c r="J158" s="89">
        <v>206.82631813020001</v>
      </c>
      <c r="K158" s="9">
        <f t="shared" si="2"/>
        <v>5997.9632257758003</v>
      </c>
    </row>
    <row r="159" spans="1:11" x14ac:dyDescent="0.25">
      <c r="A159" s="76">
        <v>983099807</v>
      </c>
      <c r="B159" s="77" t="s">
        <v>48</v>
      </c>
      <c r="C159" s="76">
        <v>2018</v>
      </c>
      <c r="D159" s="76">
        <v>24</v>
      </c>
      <c r="E159" s="77" t="s">
        <v>21</v>
      </c>
      <c r="F159" s="76">
        <v>100</v>
      </c>
      <c r="G159" s="76">
        <v>100</v>
      </c>
      <c r="H159" s="76">
        <v>6</v>
      </c>
      <c r="I159" s="76">
        <v>400300</v>
      </c>
      <c r="J159" s="89">
        <v>65.808373950518202</v>
      </c>
      <c r="K159" s="9">
        <f t="shared" si="2"/>
        <v>394.85024370310919</v>
      </c>
    </row>
    <row r="160" spans="1:11" x14ac:dyDescent="0.25">
      <c r="A160" s="76">
        <v>983099807</v>
      </c>
      <c r="B160" s="77" t="s">
        <v>48</v>
      </c>
      <c r="C160" s="76">
        <v>2018</v>
      </c>
      <c r="D160" s="76">
        <v>24</v>
      </c>
      <c r="E160" s="77" t="s">
        <v>23</v>
      </c>
      <c r="F160" s="76">
        <v>100</v>
      </c>
      <c r="G160" s="76">
        <v>100</v>
      </c>
      <c r="H160" s="76">
        <v>45</v>
      </c>
      <c r="I160" s="76">
        <v>400200</v>
      </c>
      <c r="J160" s="89">
        <v>32.904186975259101</v>
      </c>
      <c r="K160" s="9">
        <f t="shared" si="2"/>
        <v>1480.6884138866596</v>
      </c>
    </row>
    <row r="161" spans="1:11" x14ac:dyDescent="0.25">
      <c r="A161" s="76">
        <v>983099807</v>
      </c>
      <c r="B161" s="77" t="s">
        <v>48</v>
      </c>
      <c r="C161" s="76">
        <v>2018</v>
      </c>
      <c r="D161" s="76">
        <v>66</v>
      </c>
      <c r="E161" s="77" t="s">
        <v>23</v>
      </c>
      <c r="F161" s="76">
        <v>100</v>
      </c>
      <c r="G161" s="76">
        <v>100</v>
      </c>
      <c r="H161" s="76">
        <v>21</v>
      </c>
      <c r="I161" s="76">
        <v>400400</v>
      </c>
      <c r="J161" s="89">
        <v>94.011962786454603</v>
      </c>
      <c r="K161" s="9">
        <f t="shared" si="2"/>
        <v>1974.2512185155467</v>
      </c>
    </row>
    <row r="162" spans="1:11" x14ac:dyDescent="0.25">
      <c r="A162" s="76">
        <v>983099807</v>
      </c>
      <c r="B162" s="77" t="s">
        <v>48</v>
      </c>
      <c r="C162" s="76">
        <v>2018</v>
      </c>
      <c r="D162" s="76">
        <v>132</v>
      </c>
      <c r="E162" s="77" t="s">
        <v>23</v>
      </c>
      <c r="F162" s="76">
        <v>100</v>
      </c>
      <c r="G162" s="76">
        <v>100</v>
      </c>
      <c r="H162" s="76">
        <v>1</v>
      </c>
      <c r="I162" s="76">
        <v>400600</v>
      </c>
      <c r="J162" s="89">
        <v>206.82631813020001</v>
      </c>
      <c r="K162" s="9">
        <f t="shared" si="2"/>
        <v>206.82631813020001</v>
      </c>
    </row>
    <row r="163" spans="1:11" x14ac:dyDescent="0.25">
      <c r="A163" s="76">
        <v>956740134</v>
      </c>
      <c r="B163" s="77" t="s">
        <v>49</v>
      </c>
      <c r="C163" s="76">
        <v>2018</v>
      </c>
      <c r="D163" s="76">
        <v>5</v>
      </c>
      <c r="E163" s="77" t="s">
        <v>23</v>
      </c>
      <c r="F163" s="76">
        <v>100</v>
      </c>
      <c r="G163" s="76">
        <v>100</v>
      </c>
      <c r="H163" s="76">
        <v>2</v>
      </c>
      <c r="I163" s="76">
        <v>400000</v>
      </c>
      <c r="J163" s="89">
        <v>32.904186975259101</v>
      </c>
      <c r="K163" s="9">
        <f t="shared" si="2"/>
        <v>65.808373950518202</v>
      </c>
    </row>
    <row r="164" spans="1:11" x14ac:dyDescent="0.25">
      <c r="A164" s="76">
        <v>956740134</v>
      </c>
      <c r="B164" s="77" t="s">
        <v>49</v>
      </c>
      <c r="C164" s="76">
        <v>2018</v>
      </c>
      <c r="D164" s="76">
        <v>24</v>
      </c>
      <c r="E164" s="77" t="s">
        <v>23</v>
      </c>
      <c r="F164" s="76">
        <v>100</v>
      </c>
      <c r="G164" s="76">
        <v>100</v>
      </c>
      <c r="H164" s="76">
        <v>12</v>
      </c>
      <c r="I164" s="76">
        <v>400200</v>
      </c>
      <c r="J164" s="89">
        <v>32.904186975259101</v>
      </c>
      <c r="K164" s="9">
        <f t="shared" si="2"/>
        <v>394.85024370310919</v>
      </c>
    </row>
    <row r="165" spans="1:11" x14ac:dyDescent="0.25">
      <c r="A165" s="76">
        <v>956740134</v>
      </c>
      <c r="B165" s="77" t="s">
        <v>49</v>
      </c>
      <c r="C165" s="76">
        <v>2018</v>
      </c>
      <c r="D165" s="76">
        <v>66</v>
      </c>
      <c r="E165" s="77" t="s">
        <v>23</v>
      </c>
      <c r="F165" s="76">
        <v>100</v>
      </c>
      <c r="G165" s="76">
        <v>100</v>
      </c>
      <c r="H165" s="76">
        <v>4</v>
      </c>
      <c r="I165" s="76">
        <v>400400</v>
      </c>
      <c r="J165" s="89">
        <v>94.011962786454603</v>
      </c>
      <c r="K165" s="9">
        <f t="shared" si="2"/>
        <v>376.04785114581841</v>
      </c>
    </row>
    <row r="166" spans="1:11" x14ac:dyDescent="0.25">
      <c r="A166" s="76">
        <v>990892679</v>
      </c>
      <c r="B166" s="77" t="s">
        <v>50</v>
      </c>
      <c r="C166" s="76">
        <v>2018</v>
      </c>
      <c r="D166" s="76">
        <v>132</v>
      </c>
      <c r="E166" s="77" t="s">
        <v>21</v>
      </c>
      <c r="F166" s="76">
        <v>50</v>
      </c>
      <c r="G166" s="76">
        <v>50</v>
      </c>
      <c r="H166" s="76">
        <v>1</v>
      </c>
      <c r="I166" s="76">
        <v>400700</v>
      </c>
      <c r="J166" s="89">
        <v>413.65263626040002</v>
      </c>
      <c r="K166" s="9">
        <f t="shared" si="2"/>
        <v>206.82631813020001</v>
      </c>
    </row>
    <row r="167" spans="1:11" x14ac:dyDescent="0.25">
      <c r="A167" s="76">
        <v>990892679</v>
      </c>
      <c r="B167" s="77" t="s">
        <v>50</v>
      </c>
      <c r="C167" s="76">
        <v>2018</v>
      </c>
      <c r="D167" s="76">
        <v>24</v>
      </c>
      <c r="E167" s="77" t="s">
        <v>21</v>
      </c>
      <c r="F167" s="76">
        <v>100</v>
      </c>
      <c r="G167" s="76">
        <v>100</v>
      </c>
      <c r="H167" s="76">
        <v>37</v>
      </c>
      <c r="I167" s="76">
        <v>400300</v>
      </c>
      <c r="J167" s="89">
        <v>65.808373950518202</v>
      </c>
      <c r="K167" s="9">
        <f t="shared" si="2"/>
        <v>2434.9098361691736</v>
      </c>
    </row>
    <row r="168" spans="1:11" x14ac:dyDescent="0.25">
      <c r="A168" s="76">
        <v>990892679</v>
      </c>
      <c r="B168" s="77" t="s">
        <v>50</v>
      </c>
      <c r="C168" s="76">
        <v>2018</v>
      </c>
      <c r="D168" s="76">
        <v>66</v>
      </c>
      <c r="E168" s="77" t="s">
        <v>21</v>
      </c>
      <c r="F168" s="76">
        <v>100</v>
      </c>
      <c r="G168" s="76">
        <v>100</v>
      </c>
      <c r="H168" s="76">
        <v>8</v>
      </c>
      <c r="I168" s="76">
        <v>400500</v>
      </c>
      <c r="J168" s="89">
        <v>188.02392557290901</v>
      </c>
      <c r="K168" s="9">
        <f t="shared" si="2"/>
        <v>1504.1914045832721</v>
      </c>
    </row>
    <row r="169" spans="1:11" x14ac:dyDescent="0.25">
      <c r="A169" s="76">
        <v>990892679</v>
      </c>
      <c r="B169" s="77" t="s">
        <v>50</v>
      </c>
      <c r="C169" s="76">
        <v>2018</v>
      </c>
      <c r="D169" s="76">
        <v>132</v>
      </c>
      <c r="E169" s="77" t="s">
        <v>21</v>
      </c>
      <c r="F169" s="76">
        <v>100</v>
      </c>
      <c r="G169" s="76">
        <v>100</v>
      </c>
      <c r="H169" s="76">
        <v>34</v>
      </c>
      <c r="I169" s="76">
        <v>400700</v>
      </c>
      <c r="J169" s="89">
        <v>413.65263626040002</v>
      </c>
      <c r="K169" s="9">
        <f t="shared" si="2"/>
        <v>14064.1896328536</v>
      </c>
    </row>
    <row r="170" spans="1:11" x14ac:dyDescent="0.25">
      <c r="A170" s="76">
        <v>990892679</v>
      </c>
      <c r="B170" s="77" t="s">
        <v>50</v>
      </c>
      <c r="C170" s="76">
        <v>2018</v>
      </c>
      <c r="D170" s="76">
        <v>5</v>
      </c>
      <c r="E170" s="77" t="s">
        <v>23</v>
      </c>
      <c r="F170" s="76">
        <v>100</v>
      </c>
      <c r="G170" s="76">
        <v>100</v>
      </c>
      <c r="H170" s="76">
        <v>9</v>
      </c>
      <c r="I170" s="76">
        <v>400000</v>
      </c>
      <c r="J170" s="89">
        <v>32.904186975259101</v>
      </c>
      <c r="K170" s="9">
        <f t="shared" si="2"/>
        <v>296.13768277733192</v>
      </c>
    </row>
    <row r="171" spans="1:11" x14ac:dyDescent="0.25">
      <c r="A171" s="76">
        <v>990892679</v>
      </c>
      <c r="B171" s="77" t="s">
        <v>50</v>
      </c>
      <c r="C171" s="76">
        <v>2018</v>
      </c>
      <c r="D171" s="76">
        <v>24</v>
      </c>
      <c r="E171" s="77" t="s">
        <v>23</v>
      </c>
      <c r="F171" s="76">
        <v>100</v>
      </c>
      <c r="G171" s="76">
        <v>100</v>
      </c>
      <c r="H171" s="76">
        <v>106</v>
      </c>
      <c r="I171" s="76">
        <v>400200</v>
      </c>
      <c r="J171" s="89">
        <v>32.904186975259101</v>
      </c>
      <c r="K171" s="9">
        <f t="shared" si="2"/>
        <v>3487.8438193774646</v>
      </c>
    </row>
    <row r="172" spans="1:11" x14ac:dyDescent="0.25">
      <c r="A172" s="76">
        <v>990892679</v>
      </c>
      <c r="B172" s="77" t="s">
        <v>50</v>
      </c>
      <c r="C172" s="76">
        <v>2018</v>
      </c>
      <c r="D172" s="76">
        <v>66</v>
      </c>
      <c r="E172" s="77" t="s">
        <v>23</v>
      </c>
      <c r="F172" s="76">
        <v>100</v>
      </c>
      <c r="G172" s="76">
        <v>100</v>
      </c>
      <c r="H172" s="76">
        <v>7</v>
      </c>
      <c r="I172" s="76">
        <v>400400</v>
      </c>
      <c r="J172" s="89">
        <v>94.011962786454603</v>
      </c>
      <c r="K172" s="9">
        <f t="shared" si="2"/>
        <v>658.08373950518217</v>
      </c>
    </row>
    <row r="173" spans="1:11" x14ac:dyDescent="0.25">
      <c r="A173" s="76">
        <v>990892679</v>
      </c>
      <c r="B173" s="77" t="s">
        <v>50</v>
      </c>
      <c r="C173" s="76">
        <v>2018</v>
      </c>
      <c r="D173" s="76">
        <v>132</v>
      </c>
      <c r="E173" s="77" t="s">
        <v>23</v>
      </c>
      <c r="F173" s="76">
        <v>100</v>
      </c>
      <c r="G173" s="76">
        <v>100</v>
      </c>
      <c r="H173" s="76">
        <v>19</v>
      </c>
      <c r="I173" s="76">
        <v>400600</v>
      </c>
      <c r="J173" s="89">
        <v>206.82631813020001</v>
      </c>
      <c r="K173" s="9">
        <f t="shared" si="2"/>
        <v>3929.7000444738001</v>
      </c>
    </row>
    <row r="174" spans="1:11" x14ac:dyDescent="0.25">
      <c r="A174" s="76">
        <v>960684737</v>
      </c>
      <c r="B174" s="77" t="s">
        <v>51</v>
      </c>
      <c r="C174" s="76">
        <v>2018</v>
      </c>
      <c r="D174" s="76">
        <v>24</v>
      </c>
      <c r="E174" s="77" t="s">
        <v>21</v>
      </c>
      <c r="F174" s="76">
        <v>100</v>
      </c>
      <c r="G174" s="76">
        <v>100</v>
      </c>
      <c r="H174" s="76">
        <v>55</v>
      </c>
      <c r="I174" s="76">
        <v>400300</v>
      </c>
      <c r="J174" s="89">
        <v>65.808373950518202</v>
      </c>
      <c r="K174" s="9">
        <f t="shared" si="2"/>
        <v>3619.460567278501</v>
      </c>
    </row>
    <row r="175" spans="1:11" x14ac:dyDescent="0.25">
      <c r="A175" s="76">
        <v>960684737</v>
      </c>
      <c r="B175" s="77" t="s">
        <v>51</v>
      </c>
      <c r="C175" s="76">
        <v>2018</v>
      </c>
      <c r="D175" s="76">
        <v>132</v>
      </c>
      <c r="E175" s="77" t="s">
        <v>21</v>
      </c>
      <c r="F175" s="76">
        <v>100</v>
      </c>
      <c r="G175" s="76">
        <v>100</v>
      </c>
      <c r="H175" s="76">
        <v>9</v>
      </c>
      <c r="I175" s="76">
        <v>400700</v>
      </c>
      <c r="J175" s="89">
        <v>413.65263626040002</v>
      </c>
      <c r="K175" s="9">
        <f t="shared" si="2"/>
        <v>3722.8737263436001</v>
      </c>
    </row>
    <row r="176" spans="1:11" x14ac:dyDescent="0.25">
      <c r="A176" s="76">
        <v>960684737</v>
      </c>
      <c r="B176" s="77" t="s">
        <v>51</v>
      </c>
      <c r="C176" s="76">
        <v>2018</v>
      </c>
      <c r="D176" s="76">
        <v>24</v>
      </c>
      <c r="E176" s="77" t="s">
        <v>23</v>
      </c>
      <c r="F176" s="76">
        <v>100</v>
      </c>
      <c r="G176" s="76">
        <v>100</v>
      </c>
      <c r="H176" s="76">
        <v>33</v>
      </c>
      <c r="I176" s="76">
        <v>400200</v>
      </c>
      <c r="J176" s="89">
        <v>32.904186975259101</v>
      </c>
      <c r="K176" s="9">
        <f t="shared" si="2"/>
        <v>1085.8381701835503</v>
      </c>
    </row>
    <row r="177" spans="1:11" x14ac:dyDescent="0.25">
      <c r="A177" s="76">
        <v>960684737</v>
      </c>
      <c r="B177" s="77" t="s">
        <v>51</v>
      </c>
      <c r="C177" s="76">
        <v>2018</v>
      </c>
      <c r="D177" s="76">
        <v>66</v>
      </c>
      <c r="E177" s="77" t="s">
        <v>23</v>
      </c>
      <c r="F177" s="76">
        <v>100</v>
      </c>
      <c r="G177" s="76">
        <v>100</v>
      </c>
      <c r="H177" s="76">
        <v>24</v>
      </c>
      <c r="I177" s="76">
        <v>400400</v>
      </c>
      <c r="J177" s="89">
        <v>94.011962786454603</v>
      </c>
      <c r="K177" s="9">
        <f t="shared" si="2"/>
        <v>2256.2871068749105</v>
      </c>
    </row>
    <row r="178" spans="1:11" x14ac:dyDescent="0.25">
      <c r="A178" s="76">
        <v>960684737</v>
      </c>
      <c r="B178" s="77" t="s">
        <v>51</v>
      </c>
      <c r="C178" s="76">
        <v>2018</v>
      </c>
      <c r="D178" s="76">
        <v>132</v>
      </c>
      <c r="E178" s="77" t="s">
        <v>23</v>
      </c>
      <c r="F178" s="76">
        <v>100</v>
      </c>
      <c r="G178" s="76">
        <v>100</v>
      </c>
      <c r="H178" s="76">
        <v>17</v>
      </c>
      <c r="I178" s="76">
        <v>400600</v>
      </c>
      <c r="J178" s="89">
        <v>206.82631813020001</v>
      </c>
      <c r="K178" s="9">
        <f t="shared" si="2"/>
        <v>3516.0474082134001</v>
      </c>
    </row>
    <row r="179" spans="1:11" x14ac:dyDescent="0.25">
      <c r="A179" s="76">
        <v>995114666</v>
      </c>
      <c r="B179" s="77" t="s">
        <v>52</v>
      </c>
      <c r="C179" s="76">
        <v>2018</v>
      </c>
      <c r="D179" s="76">
        <v>24</v>
      </c>
      <c r="E179" s="77" t="s">
        <v>23</v>
      </c>
      <c r="F179" s="76">
        <v>100</v>
      </c>
      <c r="G179" s="76">
        <v>100</v>
      </c>
      <c r="H179" s="76">
        <v>48</v>
      </c>
      <c r="I179" s="76">
        <v>400200</v>
      </c>
      <c r="J179" s="89">
        <v>32.904186975259101</v>
      </c>
      <c r="K179" s="9">
        <f t="shared" si="2"/>
        <v>1579.4009748124367</v>
      </c>
    </row>
    <row r="180" spans="1:11" x14ac:dyDescent="0.25">
      <c r="A180" s="76">
        <v>995114666</v>
      </c>
      <c r="B180" s="77" t="s">
        <v>52</v>
      </c>
      <c r="C180" s="76">
        <v>2018</v>
      </c>
      <c r="D180" s="76">
        <v>66</v>
      </c>
      <c r="E180" s="77" t="s">
        <v>23</v>
      </c>
      <c r="F180" s="76">
        <v>100</v>
      </c>
      <c r="G180" s="76">
        <v>100</v>
      </c>
      <c r="H180" s="76">
        <v>33</v>
      </c>
      <c r="I180" s="76">
        <v>400400</v>
      </c>
      <c r="J180" s="89">
        <v>94.011962786454603</v>
      </c>
      <c r="K180" s="9">
        <f t="shared" si="2"/>
        <v>3102.394771953002</v>
      </c>
    </row>
    <row r="181" spans="1:11" x14ac:dyDescent="0.25">
      <c r="A181" s="76">
        <v>995114666</v>
      </c>
      <c r="B181" s="77" t="s">
        <v>52</v>
      </c>
      <c r="C181" s="76">
        <v>2018</v>
      </c>
      <c r="D181" s="76">
        <v>132</v>
      </c>
      <c r="E181" s="77" t="s">
        <v>23</v>
      </c>
      <c r="F181" s="76">
        <v>100</v>
      </c>
      <c r="G181" s="76">
        <v>100</v>
      </c>
      <c r="H181" s="76">
        <v>4</v>
      </c>
      <c r="I181" s="76">
        <v>400600</v>
      </c>
      <c r="J181" s="89">
        <v>206.82631813020001</v>
      </c>
      <c r="K181" s="9">
        <f t="shared" si="2"/>
        <v>827.30527252080003</v>
      </c>
    </row>
    <row r="182" spans="1:11" x14ac:dyDescent="0.25">
      <c r="A182" s="76">
        <v>948526786</v>
      </c>
      <c r="B182" s="77" t="s">
        <v>100</v>
      </c>
      <c r="C182" s="76">
        <v>2018</v>
      </c>
      <c r="D182" s="76">
        <v>66</v>
      </c>
      <c r="E182" s="77" t="s">
        <v>23</v>
      </c>
      <c r="F182" s="76">
        <v>100</v>
      </c>
      <c r="G182" s="76">
        <v>100</v>
      </c>
      <c r="H182" s="76">
        <v>1</v>
      </c>
      <c r="I182" s="76">
        <v>400400</v>
      </c>
      <c r="J182" s="89">
        <v>94.011962786454603</v>
      </c>
      <c r="K182" s="9">
        <f t="shared" si="2"/>
        <v>94.011962786454603</v>
      </c>
    </row>
    <row r="183" spans="1:11" x14ac:dyDescent="0.25">
      <c r="A183" s="76">
        <v>980234088</v>
      </c>
      <c r="B183" s="77" t="s">
        <v>53</v>
      </c>
      <c r="C183" s="76">
        <v>2018</v>
      </c>
      <c r="D183" s="76">
        <v>132</v>
      </c>
      <c r="E183" s="77" t="s">
        <v>21</v>
      </c>
      <c r="F183" s="76">
        <v>100</v>
      </c>
      <c r="G183" s="76">
        <v>100</v>
      </c>
      <c r="H183" s="76">
        <v>4</v>
      </c>
      <c r="I183" s="76">
        <v>400700</v>
      </c>
      <c r="J183" s="89">
        <v>413.65263626040002</v>
      </c>
      <c r="K183" s="9">
        <f t="shared" si="2"/>
        <v>1654.6105450416001</v>
      </c>
    </row>
    <row r="184" spans="1:11" x14ac:dyDescent="0.25">
      <c r="A184" s="76">
        <v>980234088</v>
      </c>
      <c r="B184" s="77" t="s">
        <v>53</v>
      </c>
      <c r="C184" s="76">
        <v>2018</v>
      </c>
      <c r="D184" s="76">
        <v>24</v>
      </c>
      <c r="E184" s="77" t="s">
        <v>23</v>
      </c>
      <c r="F184" s="76">
        <v>100</v>
      </c>
      <c r="G184" s="76">
        <v>100</v>
      </c>
      <c r="H184" s="76">
        <v>25</v>
      </c>
      <c r="I184" s="76">
        <v>400200</v>
      </c>
      <c r="J184" s="89">
        <v>32.904186975259101</v>
      </c>
      <c r="K184" s="9">
        <f t="shared" si="2"/>
        <v>822.60467438147748</v>
      </c>
    </row>
    <row r="185" spans="1:11" x14ac:dyDescent="0.25">
      <c r="A185" s="76">
        <v>980234088</v>
      </c>
      <c r="B185" s="77" t="s">
        <v>53</v>
      </c>
      <c r="C185" s="76">
        <v>2018</v>
      </c>
      <c r="D185" s="76">
        <v>132</v>
      </c>
      <c r="E185" s="77" t="s">
        <v>23</v>
      </c>
      <c r="F185" s="76">
        <v>100</v>
      </c>
      <c r="G185" s="76">
        <v>100</v>
      </c>
      <c r="H185" s="76">
        <v>1</v>
      </c>
      <c r="I185" s="76">
        <v>400600</v>
      </c>
      <c r="J185" s="89">
        <v>206.82631813020001</v>
      </c>
      <c r="K185" s="9">
        <f t="shared" si="2"/>
        <v>206.82631813020001</v>
      </c>
    </row>
    <row r="186" spans="1:11" x14ac:dyDescent="0.25">
      <c r="A186" s="76">
        <v>966731508</v>
      </c>
      <c r="B186" s="77" t="s">
        <v>86</v>
      </c>
      <c r="C186" s="76">
        <v>2018</v>
      </c>
      <c r="D186" s="76">
        <v>24</v>
      </c>
      <c r="E186" s="77" t="s">
        <v>21</v>
      </c>
      <c r="F186" s="76">
        <v>100</v>
      </c>
      <c r="G186" s="76">
        <v>100</v>
      </c>
      <c r="H186" s="76">
        <v>12</v>
      </c>
      <c r="I186" s="76">
        <v>400300</v>
      </c>
      <c r="J186" s="89">
        <v>65.808373950518202</v>
      </c>
      <c r="K186" s="9">
        <f t="shared" si="2"/>
        <v>789.70048740621837</v>
      </c>
    </row>
    <row r="187" spans="1:11" x14ac:dyDescent="0.25">
      <c r="A187" s="76">
        <v>966731508</v>
      </c>
      <c r="B187" s="77" t="s">
        <v>86</v>
      </c>
      <c r="C187" s="76">
        <v>2018</v>
      </c>
      <c r="D187" s="76">
        <v>24</v>
      </c>
      <c r="E187" s="77" t="s">
        <v>23</v>
      </c>
      <c r="F187" s="76">
        <v>100</v>
      </c>
      <c r="G187" s="76">
        <v>100</v>
      </c>
      <c r="H187" s="76">
        <v>14</v>
      </c>
      <c r="I187" s="76">
        <v>400200</v>
      </c>
      <c r="J187" s="89">
        <v>32.904186975259101</v>
      </c>
      <c r="K187" s="9">
        <f t="shared" si="2"/>
        <v>460.6586176536274</v>
      </c>
    </row>
    <row r="188" spans="1:11" x14ac:dyDescent="0.25">
      <c r="A188" s="76">
        <v>966731508</v>
      </c>
      <c r="B188" s="77" t="s">
        <v>86</v>
      </c>
      <c r="C188" s="76">
        <v>2018</v>
      </c>
      <c r="D188" s="76">
        <v>132</v>
      </c>
      <c r="E188" s="77" t="s">
        <v>23</v>
      </c>
      <c r="F188" s="76">
        <v>100</v>
      </c>
      <c r="G188" s="76">
        <v>100</v>
      </c>
      <c r="H188" s="76">
        <v>1</v>
      </c>
      <c r="I188" s="76">
        <v>400600</v>
      </c>
      <c r="J188" s="89">
        <v>206.82631813020001</v>
      </c>
      <c r="K188" s="9">
        <f t="shared" si="2"/>
        <v>206.82631813020001</v>
      </c>
    </row>
    <row r="189" spans="1:11" x14ac:dyDescent="0.25">
      <c r="A189" s="76">
        <v>988807648</v>
      </c>
      <c r="B189" s="77" t="s">
        <v>54</v>
      </c>
      <c r="C189" s="76">
        <v>2018</v>
      </c>
      <c r="D189" s="76">
        <v>24</v>
      </c>
      <c r="E189" s="77" t="s">
        <v>21</v>
      </c>
      <c r="F189" s="76">
        <v>100</v>
      </c>
      <c r="G189" s="76">
        <v>100</v>
      </c>
      <c r="H189" s="76">
        <v>40</v>
      </c>
      <c r="I189" s="76">
        <v>400300</v>
      </c>
      <c r="J189" s="89">
        <v>65.808373950518202</v>
      </c>
      <c r="K189" s="9">
        <f t="shared" si="2"/>
        <v>2632.3349580207282</v>
      </c>
    </row>
    <row r="190" spans="1:11" x14ac:dyDescent="0.25">
      <c r="A190" s="76">
        <v>988807648</v>
      </c>
      <c r="B190" s="77" t="s">
        <v>54</v>
      </c>
      <c r="C190" s="76">
        <v>2018</v>
      </c>
      <c r="D190" s="76">
        <v>66</v>
      </c>
      <c r="E190" s="77" t="s">
        <v>21</v>
      </c>
      <c r="F190" s="76">
        <v>100</v>
      </c>
      <c r="G190" s="76">
        <v>100</v>
      </c>
      <c r="H190" s="76">
        <v>18</v>
      </c>
      <c r="I190" s="76">
        <v>400500</v>
      </c>
      <c r="J190" s="89">
        <v>188.02392557290901</v>
      </c>
      <c r="K190" s="9">
        <f t="shared" si="2"/>
        <v>3384.4306603123623</v>
      </c>
    </row>
    <row r="191" spans="1:11" x14ac:dyDescent="0.25">
      <c r="A191" s="76">
        <v>988807648</v>
      </c>
      <c r="B191" s="77" t="s">
        <v>54</v>
      </c>
      <c r="C191" s="76">
        <v>2018</v>
      </c>
      <c r="D191" s="76">
        <v>132</v>
      </c>
      <c r="E191" s="77" t="s">
        <v>21</v>
      </c>
      <c r="F191" s="76">
        <v>100</v>
      </c>
      <c r="G191" s="76">
        <v>100</v>
      </c>
      <c r="H191" s="76">
        <v>2</v>
      </c>
      <c r="I191" s="76">
        <v>400700</v>
      </c>
      <c r="J191" s="89">
        <v>413.65263626040002</v>
      </c>
      <c r="K191" s="9">
        <f t="shared" si="2"/>
        <v>827.30527252080003</v>
      </c>
    </row>
    <row r="192" spans="1:11" x14ac:dyDescent="0.25">
      <c r="A192" s="76">
        <v>988807648</v>
      </c>
      <c r="B192" s="77" t="s">
        <v>54</v>
      </c>
      <c r="C192" s="76">
        <v>2018</v>
      </c>
      <c r="D192" s="76">
        <v>5</v>
      </c>
      <c r="E192" s="77" t="s">
        <v>23</v>
      </c>
      <c r="F192" s="76">
        <v>100</v>
      </c>
      <c r="G192" s="76">
        <v>100</v>
      </c>
      <c r="H192" s="76">
        <v>1</v>
      </c>
      <c r="I192" s="76">
        <v>400000</v>
      </c>
      <c r="J192" s="89">
        <v>32.904186975259101</v>
      </c>
      <c r="K192" s="9">
        <f t="shared" si="2"/>
        <v>32.904186975259101</v>
      </c>
    </row>
    <row r="193" spans="1:11" x14ac:dyDescent="0.25">
      <c r="A193" s="76">
        <v>988807648</v>
      </c>
      <c r="B193" s="77" t="s">
        <v>54</v>
      </c>
      <c r="C193" s="76">
        <v>2018</v>
      </c>
      <c r="D193" s="76">
        <v>24</v>
      </c>
      <c r="E193" s="77" t="s">
        <v>23</v>
      </c>
      <c r="F193" s="76">
        <v>100</v>
      </c>
      <c r="G193" s="76">
        <v>100</v>
      </c>
      <c r="H193" s="76">
        <v>159</v>
      </c>
      <c r="I193" s="76">
        <v>400200</v>
      </c>
      <c r="J193" s="89">
        <v>32.904186975259101</v>
      </c>
      <c r="K193" s="9">
        <f t="shared" si="2"/>
        <v>5231.7657290661973</v>
      </c>
    </row>
    <row r="194" spans="1:11" x14ac:dyDescent="0.25">
      <c r="A194" s="76">
        <v>988807648</v>
      </c>
      <c r="B194" s="77" t="s">
        <v>54</v>
      </c>
      <c r="C194" s="76">
        <v>2018</v>
      </c>
      <c r="D194" s="76">
        <v>66</v>
      </c>
      <c r="E194" s="77" t="s">
        <v>23</v>
      </c>
      <c r="F194" s="76">
        <v>100</v>
      </c>
      <c r="G194" s="76">
        <v>100</v>
      </c>
      <c r="H194" s="76">
        <v>114</v>
      </c>
      <c r="I194" s="76">
        <v>400400</v>
      </c>
      <c r="J194" s="89">
        <v>94.011962786454603</v>
      </c>
      <c r="K194" s="9">
        <f t="shared" si="2"/>
        <v>10717.363757655825</v>
      </c>
    </row>
    <row r="195" spans="1:11" x14ac:dyDescent="0.25">
      <c r="A195" s="76">
        <v>988807648</v>
      </c>
      <c r="B195" s="77" t="s">
        <v>54</v>
      </c>
      <c r="C195" s="76">
        <v>2018</v>
      </c>
      <c r="D195" s="76">
        <v>132</v>
      </c>
      <c r="E195" s="77" t="s">
        <v>23</v>
      </c>
      <c r="F195" s="76">
        <v>100</v>
      </c>
      <c r="G195" s="76">
        <v>100</v>
      </c>
      <c r="H195" s="76">
        <v>4</v>
      </c>
      <c r="I195" s="76">
        <v>400600</v>
      </c>
      <c r="J195" s="89">
        <v>206.82631813020001</v>
      </c>
      <c r="K195" s="9">
        <f t="shared" si="2"/>
        <v>827.30527252080003</v>
      </c>
    </row>
    <row r="196" spans="1:11" x14ac:dyDescent="0.25">
      <c r="A196" s="76">
        <v>976723805</v>
      </c>
      <c r="B196" s="77" t="s">
        <v>55</v>
      </c>
      <c r="C196" s="76">
        <v>2018</v>
      </c>
      <c r="D196" s="76">
        <v>24</v>
      </c>
      <c r="E196" s="77" t="s">
        <v>21</v>
      </c>
      <c r="F196" s="76">
        <v>100</v>
      </c>
      <c r="G196" s="76">
        <v>100</v>
      </c>
      <c r="H196" s="76">
        <v>7</v>
      </c>
      <c r="I196" s="76">
        <v>400300</v>
      </c>
      <c r="J196" s="89">
        <v>65.808373950518202</v>
      </c>
      <c r="K196" s="9">
        <f t="shared" ref="K196:K255" si="3">(H196*0.5*(F196/100+G196/100))*J196</f>
        <v>460.6586176536274</v>
      </c>
    </row>
    <row r="197" spans="1:11" x14ac:dyDescent="0.25">
      <c r="A197" s="76">
        <v>976723805</v>
      </c>
      <c r="B197" s="77" t="s">
        <v>55</v>
      </c>
      <c r="C197" s="76">
        <v>2018</v>
      </c>
      <c r="D197" s="76">
        <v>66</v>
      </c>
      <c r="E197" s="77" t="s">
        <v>21</v>
      </c>
      <c r="F197" s="76">
        <v>100</v>
      </c>
      <c r="G197" s="76">
        <v>100</v>
      </c>
      <c r="H197" s="76">
        <v>14</v>
      </c>
      <c r="I197" s="76">
        <v>400500</v>
      </c>
      <c r="J197" s="89">
        <v>188.02392557290901</v>
      </c>
      <c r="K197" s="9">
        <f t="shared" si="3"/>
        <v>2632.3349580207259</v>
      </c>
    </row>
    <row r="198" spans="1:11" x14ac:dyDescent="0.25">
      <c r="A198" s="76">
        <v>976723805</v>
      </c>
      <c r="B198" s="77" t="s">
        <v>55</v>
      </c>
      <c r="C198" s="76">
        <v>2018</v>
      </c>
      <c r="D198" s="76">
        <v>24</v>
      </c>
      <c r="E198" s="77" t="s">
        <v>23</v>
      </c>
      <c r="F198" s="76">
        <v>100</v>
      </c>
      <c r="G198" s="76">
        <v>100</v>
      </c>
      <c r="H198" s="76">
        <v>6</v>
      </c>
      <c r="I198" s="76">
        <v>400200</v>
      </c>
      <c r="J198" s="89">
        <v>32.904186975259101</v>
      </c>
      <c r="K198" s="9">
        <f t="shared" si="3"/>
        <v>197.42512185155459</v>
      </c>
    </row>
    <row r="199" spans="1:11" x14ac:dyDescent="0.25">
      <c r="A199" s="76">
        <v>976723805</v>
      </c>
      <c r="B199" s="77" t="s">
        <v>55</v>
      </c>
      <c r="C199" s="76">
        <v>2018</v>
      </c>
      <c r="D199" s="76">
        <v>66</v>
      </c>
      <c r="E199" s="77" t="s">
        <v>23</v>
      </c>
      <c r="F199" s="76">
        <v>100</v>
      </c>
      <c r="G199" s="76">
        <v>100</v>
      </c>
      <c r="H199" s="76">
        <v>18</v>
      </c>
      <c r="I199" s="76">
        <v>400400</v>
      </c>
      <c r="J199" s="89">
        <v>94.011962786454603</v>
      </c>
      <c r="K199" s="9">
        <f t="shared" si="3"/>
        <v>1692.215330156183</v>
      </c>
    </row>
    <row r="200" spans="1:11" x14ac:dyDescent="0.25">
      <c r="A200" s="76">
        <v>915231640</v>
      </c>
      <c r="B200" s="77" t="s">
        <v>101</v>
      </c>
      <c r="C200" s="76">
        <v>2018</v>
      </c>
      <c r="D200" s="76">
        <v>24</v>
      </c>
      <c r="E200" s="77" t="s">
        <v>23</v>
      </c>
      <c r="F200" s="76">
        <v>100</v>
      </c>
      <c r="G200" s="76">
        <v>100</v>
      </c>
      <c r="H200" s="76">
        <v>5</v>
      </c>
      <c r="I200" s="76">
        <v>400200</v>
      </c>
      <c r="J200" s="89">
        <v>32.904186975259101</v>
      </c>
      <c r="K200" s="9">
        <f t="shared" si="3"/>
        <v>164.52093487629551</v>
      </c>
    </row>
    <row r="201" spans="1:11" x14ac:dyDescent="0.25">
      <c r="A201" s="76">
        <v>915231640</v>
      </c>
      <c r="B201" s="77" t="s">
        <v>101</v>
      </c>
      <c r="C201" s="76">
        <v>2018</v>
      </c>
      <c r="D201" s="76">
        <v>66</v>
      </c>
      <c r="E201" s="77" t="s">
        <v>23</v>
      </c>
      <c r="F201" s="76">
        <v>100</v>
      </c>
      <c r="G201" s="76">
        <v>100</v>
      </c>
      <c r="H201" s="76">
        <v>4</v>
      </c>
      <c r="I201" s="76">
        <v>400400</v>
      </c>
      <c r="J201" s="89">
        <v>94.011962786454603</v>
      </c>
      <c r="K201" s="9">
        <f t="shared" si="3"/>
        <v>376.04785114581841</v>
      </c>
    </row>
    <row r="202" spans="1:11" x14ac:dyDescent="0.25">
      <c r="A202" s="76">
        <v>915317898</v>
      </c>
      <c r="B202" s="77" t="s">
        <v>56</v>
      </c>
      <c r="C202" s="76">
        <v>2018</v>
      </c>
      <c r="D202" s="76">
        <v>24</v>
      </c>
      <c r="E202" s="77" t="s">
        <v>23</v>
      </c>
      <c r="F202" s="76">
        <v>50</v>
      </c>
      <c r="G202" s="76">
        <v>50</v>
      </c>
      <c r="H202" s="76">
        <v>1</v>
      </c>
      <c r="I202" s="76">
        <v>400200</v>
      </c>
      <c r="J202" s="89">
        <v>32.904186975259101</v>
      </c>
      <c r="K202" s="9">
        <f t="shared" si="3"/>
        <v>16.452093487629551</v>
      </c>
    </row>
    <row r="203" spans="1:11" x14ac:dyDescent="0.25">
      <c r="A203" s="76">
        <v>915317898</v>
      </c>
      <c r="B203" s="77" t="s">
        <v>56</v>
      </c>
      <c r="C203" s="76">
        <v>2018</v>
      </c>
      <c r="D203" s="76">
        <v>66</v>
      </c>
      <c r="E203" s="77" t="s">
        <v>23</v>
      </c>
      <c r="F203" s="76">
        <v>50</v>
      </c>
      <c r="G203" s="76">
        <v>50</v>
      </c>
      <c r="H203" s="76">
        <v>1</v>
      </c>
      <c r="I203" s="76">
        <v>400400</v>
      </c>
      <c r="J203" s="89">
        <v>94.011962786454603</v>
      </c>
      <c r="K203" s="9">
        <f t="shared" si="3"/>
        <v>47.005981393227302</v>
      </c>
    </row>
    <row r="204" spans="1:11" x14ac:dyDescent="0.25">
      <c r="A204" s="76">
        <v>915317898</v>
      </c>
      <c r="B204" s="77" t="s">
        <v>56</v>
      </c>
      <c r="C204" s="76">
        <v>2018</v>
      </c>
      <c r="D204" s="76">
        <v>24</v>
      </c>
      <c r="E204" s="77" t="s">
        <v>23</v>
      </c>
      <c r="F204" s="76">
        <v>100</v>
      </c>
      <c r="G204" s="76">
        <v>100</v>
      </c>
      <c r="H204" s="76">
        <v>5</v>
      </c>
      <c r="I204" s="76">
        <v>400200</v>
      </c>
      <c r="J204" s="89">
        <v>32.904186975259101</v>
      </c>
      <c r="K204" s="9">
        <f t="shared" si="3"/>
        <v>164.52093487629551</v>
      </c>
    </row>
    <row r="205" spans="1:11" x14ac:dyDescent="0.25">
      <c r="A205" s="76">
        <v>915317898</v>
      </c>
      <c r="B205" s="77" t="s">
        <v>56</v>
      </c>
      <c r="C205" s="76">
        <v>2018</v>
      </c>
      <c r="D205" s="76">
        <v>66</v>
      </c>
      <c r="E205" s="77" t="s">
        <v>23</v>
      </c>
      <c r="F205" s="76">
        <v>100</v>
      </c>
      <c r="G205" s="76">
        <v>100</v>
      </c>
      <c r="H205" s="76">
        <v>1</v>
      </c>
      <c r="I205" s="76">
        <v>400400</v>
      </c>
      <c r="J205" s="89">
        <v>94.011962786454603</v>
      </c>
      <c r="K205" s="9">
        <f t="shared" si="3"/>
        <v>94.011962786454603</v>
      </c>
    </row>
    <row r="206" spans="1:11" x14ac:dyDescent="0.25">
      <c r="A206" s="76">
        <v>970974253</v>
      </c>
      <c r="B206" s="77" t="s">
        <v>102</v>
      </c>
      <c r="C206" s="76">
        <v>2018</v>
      </c>
      <c r="D206" s="76">
        <v>24</v>
      </c>
      <c r="E206" s="77" t="s">
        <v>21</v>
      </c>
      <c r="F206" s="76">
        <v>100</v>
      </c>
      <c r="G206" s="76">
        <v>100</v>
      </c>
      <c r="H206" s="76">
        <v>9</v>
      </c>
      <c r="I206" s="76">
        <v>400300</v>
      </c>
      <c r="J206" s="89">
        <v>65.808373950518202</v>
      </c>
      <c r="K206" s="9">
        <f t="shared" si="3"/>
        <v>592.27536555466384</v>
      </c>
    </row>
    <row r="207" spans="1:11" x14ac:dyDescent="0.25">
      <c r="A207" s="76">
        <v>970974253</v>
      </c>
      <c r="B207" s="77" t="s">
        <v>102</v>
      </c>
      <c r="C207" s="76">
        <v>2018</v>
      </c>
      <c r="D207" s="76">
        <v>24</v>
      </c>
      <c r="E207" s="77" t="s">
        <v>23</v>
      </c>
      <c r="F207" s="76">
        <v>100</v>
      </c>
      <c r="G207" s="76">
        <v>100</v>
      </c>
      <c r="H207" s="76">
        <v>7</v>
      </c>
      <c r="I207" s="76">
        <v>400200</v>
      </c>
      <c r="J207" s="89">
        <v>32.904186975259101</v>
      </c>
      <c r="K207" s="9">
        <f t="shared" si="3"/>
        <v>230.3293088268137</v>
      </c>
    </row>
    <row r="208" spans="1:11" x14ac:dyDescent="0.25">
      <c r="A208" s="76">
        <v>970974253</v>
      </c>
      <c r="B208" s="77" t="s">
        <v>102</v>
      </c>
      <c r="C208" s="76">
        <v>2018</v>
      </c>
      <c r="D208" s="76">
        <v>132</v>
      </c>
      <c r="E208" s="77" t="s">
        <v>23</v>
      </c>
      <c r="F208" s="76">
        <v>100</v>
      </c>
      <c r="G208" s="76">
        <v>100</v>
      </c>
      <c r="H208" s="76">
        <v>1</v>
      </c>
      <c r="I208" s="76">
        <v>400600</v>
      </c>
      <c r="J208" s="89">
        <v>206.82631813020001</v>
      </c>
      <c r="K208" s="9">
        <f t="shared" si="3"/>
        <v>206.82631813020001</v>
      </c>
    </row>
    <row r="209" spans="1:11" x14ac:dyDescent="0.25">
      <c r="A209" s="76">
        <v>948755742</v>
      </c>
      <c r="B209" s="77" t="s">
        <v>57</v>
      </c>
      <c r="C209" s="76">
        <v>2018</v>
      </c>
      <c r="D209" s="76">
        <v>66</v>
      </c>
      <c r="E209" s="77" t="s">
        <v>21</v>
      </c>
      <c r="F209" s="76">
        <v>100</v>
      </c>
      <c r="G209" s="76">
        <v>100</v>
      </c>
      <c r="H209" s="76">
        <v>6</v>
      </c>
      <c r="I209" s="76">
        <v>400500</v>
      </c>
      <c r="J209" s="89">
        <v>188.02392557290901</v>
      </c>
      <c r="K209" s="9">
        <f t="shared" si="3"/>
        <v>1128.1435534374541</v>
      </c>
    </row>
    <row r="210" spans="1:11" x14ac:dyDescent="0.25">
      <c r="A210" s="76">
        <v>948755742</v>
      </c>
      <c r="B210" s="77" t="s">
        <v>57</v>
      </c>
      <c r="C210" s="76">
        <v>2018</v>
      </c>
      <c r="D210" s="76">
        <v>24</v>
      </c>
      <c r="E210" s="77" t="s">
        <v>23</v>
      </c>
      <c r="F210" s="76">
        <v>100</v>
      </c>
      <c r="G210" s="76">
        <v>100</v>
      </c>
      <c r="H210" s="76">
        <v>29</v>
      </c>
      <c r="I210" s="76">
        <v>400200</v>
      </c>
      <c r="J210" s="89">
        <v>32.904186975259101</v>
      </c>
      <c r="K210" s="9">
        <f t="shared" si="3"/>
        <v>954.22142228251391</v>
      </c>
    </row>
    <row r="211" spans="1:11" x14ac:dyDescent="0.25">
      <c r="A211" s="76">
        <v>948755742</v>
      </c>
      <c r="B211" s="77" t="s">
        <v>57</v>
      </c>
      <c r="C211" s="76">
        <v>2018</v>
      </c>
      <c r="D211" s="76">
        <v>66</v>
      </c>
      <c r="E211" s="77" t="s">
        <v>23</v>
      </c>
      <c r="F211" s="76">
        <v>100</v>
      </c>
      <c r="G211" s="76">
        <v>100</v>
      </c>
      <c r="H211" s="76">
        <v>14</v>
      </c>
      <c r="I211" s="76">
        <v>400400</v>
      </c>
      <c r="J211" s="89">
        <v>94.011962786454603</v>
      </c>
      <c r="K211" s="9">
        <f t="shared" si="3"/>
        <v>1316.1674790103643</v>
      </c>
    </row>
    <row r="212" spans="1:11" x14ac:dyDescent="0.25">
      <c r="A212" s="76">
        <v>915591302</v>
      </c>
      <c r="B212" s="77" t="s">
        <v>58</v>
      </c>
      <c r="C212" s="76">
        <v>2018</v>
      </c>
      <c r="D212" s="76">
        <v>66</v>
      </c>
      <c r="E212" s="77" t="s">
        <v>23</v>
      </c>
      <c r="F212" s="76">
        <v>100</v>
      </c>
      <c r="G212" s="76">
        <v>100</v>
      </c>
      <c r="H212" s="76">
        <v>3</v>
      </c>
      <c r="I212" s="76">
        <v>400400</v>
      </c>
      <c r="J212" s="89">
        <v>94.011962786454603</v>
      </c>
      <c r="K212" s="9">
        <f t="shared" si="3"/>
        <v>282.03588835936381</v>
      </c>
    </row>
    <row r="213" spans="1:11" x14ac:dyDescent="0.25">
      <c r="A213" s="76">
        <v>984882114</v>
      </c>
      <c r="B213" s="77" t="s">
        <v>59</v>
      </c>
      <c r="C213" s="76">
        <v>2018</v>
      </c>
      <c r="D213" s="76">
        <v>132</v>
      </c>
      <c r="E213" s="77" t="s">
        <v>21</v>
      </c>
      <c r="F213" s="76">
        <v>100</v>
      </c>
      <c r="G213" s="76">
        <v>100</v>
      </c>
      <c r="H213" s="76">
        <v>3</v>
      </c>
      <c r="I213" s="76">
        <v>400700</v>
      </c>
      <c r="J213" s="89">
        <v>413.65263626040002</v>
      </c>
      <c r="K213" s="9">
        <f t="shared" si="3"/>
        <v>1240.9579087812001</v>
      </c>
    </row>
    <row r="214" spans="1:11" x14ac:dyDescent="0.25">
      <c r="A214" s="76">
        <v>984882114</v>
      </c>
      <c r="B214" s="77" t="s">
        <v>59</v>
      </c>
      <c r="C214" s="76">
        <v>2018</v>
      </c>
      <c r="D214" s="76">
        <v>24</v>
      </c>
      <c r="E214" s="77" t="s">
        <v>23</v>
      </c>
      <c r="F214" s="76">
        <v>100</v>
      </c>
      <c r="G214" s="76">
        <v>100</v>
      </c>
      <c r="H214" s="76">
        <v>22</v>
      </c>
      <c r="I214" s="76">
        <v>400200</v>
      </c>
      <c r="J214" s="89">
        <v>32.904186975259101</v>
      </c>
      <c r="K214" s="9">
        <f t="shared" si="3"/>
        <v>723.89211345570027</v>
      </c>
    </row>
    <row r="215" spans="1:11" x14ac:dyDescent="0.25">
      <c r="A215" s="76">
        <v>984882114</v>
      </c>
      <c r="B215" s="77" t="s">
        <v>59</v>
      </c>
      <c r="C215" s="76">
        <v>2018</v>
      </c>
      <c r="D215" s="76">
        <v>66</v>
      </c>
      <c r="E215" s="77" t="s">
        <v>23</v>
      </c>
      <c r="F215" s="76">
        <v>100</v>
      </c>
      <c r="G215" s="76">
        <v>100</v>
      </c>
      <c r="H215" s="76">
        <v>54</v>
      </c>
      <c r="I215" s="76">
        <v>400400</v>
      </c>
      <c r="J215" s="89">
        <v>94.011962786454603</v>
      </c>
      <c r="K215" s="9">
        <f t="shared" si="3"/>
        <v>5076.6459904685489</v>
      </c>
    </row>
    <row r="216" spans="1:11" x14ac:dyDescent="0.25">
      <c r="A216" s="76">
        <v>984882114</v>
      </c>
      <c r="B216" s="77" t="s">
        <v>59</v>
      </c>
      <c r="C216" s="76">
        <v>2018</v>
      </c>
      <c r="D216" s="76">
        <v>132</v>
      </c>
      <c r="E216" s="77" t="s">
        <v>23</v>
      </c>
      <c r="F216" s="76">
        <v>100</v>
      </c>
      <c r="G216" s="76">
        <v>100</v>
      </c>
      <c r="H216" s="76">
        <v>8</v>
      </c>
      <c r="I216" s="76">
        <v>400600</v>
      </c>
      <c r="J216" s="89">
        <v>206.82631813020001</v>
      </c>
      <c r="K216" s="9">
        <f t="shared" si="3"/>
        <v>1654.6105450416001</v>
      </c>
    </row>
    <row r="217" spans="1:11" x14ac:dyDescent="0.25">
      <c r="A217" s="76">
        <v>979422679</v>
      </c>
      <c r="B217" s="77" t="s">
        <v>60</v>
      </c>
      <c r="C217" s="76">
        <v>2018</v>
      </c>
      <c r="D217" s="76">
        <v>24</v>
      </c>
      <c r="E217" s="77" t="s">
        <v>21</v>
      </c>
      <c r="F217" s="76">
        <v>100</v>
      </c>
      <c r="G217" s="76">
        <v>100</v>
      </c>
      <c r="H217" s="76">
        <v>553</v>
      </c>
      <c r="I217" s="76">
        <v>400300</v>
      </c>
      <c r="J217" s="89">
        <v>65.808373950518202</v>
      </c>
      <c r="K217" s="9">
        <f t="shared" si="3"/>
        <v>36392.030794636565</v>
      </c>
    </row>
    <row r="218" spans="1:11" x14ac:dyDescent="0.25">
      <c r="A218" s="76">
        <v>979422679</v>
      </c>
      <c r="B218" s="77" t="s">
        <v>60</v>
      </c>
      <c r="C218" s="76">
        <v>2018</v>
      </c>
      <c r="D218" s="76">
        <v>66</v>
      </c>
      <c r="E218" s="77" t="s">
        <v>21</v>
      </c>
      <c r="F218" s="76">
        <v>100</v>
      </c>
      <c r="G218" s="76">
        <v>100</v>
      </c>
      <c r="H218" s="76">
        <v>22</v>
      </c>
      <c r="I218" s="76">
        <v>400500</v>
      </c>
      <c r="J218" s="89">
        <v>188.02392557290901</v>
      </c>
      <c r="K218" s="9">
        <f t="shared" si="3"/>
        <v>4136.5263626039978</v>
      </c>
    </row>
    <row r="219" spans="1:11" x14ac:dyDescent="0.25">
      <c r="A219" s="76">
        <v>979422679</v>
      </c>
      <c r="B219" s="77" t="s">
        <v>60</v>
      </c>
      <c r="C219" s="76">
        <v>2018</v>
      </c>
      <c r="D219" s="76">
        <v>132</v>
      </c>
      <c r="E219" s="77" t="s">
        <v>21</v>
      </c>
      <c r="F219" s="76">
        <v>100</v>
      </c>
      <c r="G219" s="76">
        <v>100</v>
      </c>
      <c r="H219" s="76">
        <v>175</v>
      </c>
      <c r="I219" s="76">
        <v>400700</v>
      </c>
      <c r="J219" s="89">
        <v>413.65263626040002</v>
      </c>
      <c r="K219" s="9">
        <f t="shared" si="3"/>
        <v>72389.211345570002</v>
      </c>
    </row>
    <row r="220" spans="1:11" x14ac:dyDescent="0.25">
      <c r="A220" s="76">
        <v>979422679</v>
      </c>
      <c r="B220" s="77" t="s">
        <v>60</v>
      </c>
      <c r="C220" s="76">
        <v>2018</v>
      </c>
      <c r="D220" s="76">
        <v>24</v>
      </c>
      <c r="E220" s="77" t="s">
        <v>23</v>
      </c>
      <c r="F220" s="76">
        <v>100</v>
      </c>
      <c r="G220" s="76">
        <v>100</v>
      </c>
      <c r="H220" s="76">
        <v>80</v>
      </c>
      <c r="I220" s="76">
        <v>400200</v>
      </c>
      <c r="J220" s="89">
        <v>32.904186975259101</v>
      </c>
      <c r="K220" s="9">
        <f t="shared" si="3"/>
        <v>2632.3349580207282</v>
      </c>
    </row>
    <row r="221" spans="1:11" x14ac:dyDescent="0.25">
      <c r="A221" s="76">
        <v>979422679</v>
      </c>
      <c r="B221" s="77" t="s">
        <v>60</v>
      </c>
      <c r="C221" s="76">
        <v>2018</v>
      </c>
      <c r="D221" s="76">
        <v>66</v>
      </c>
      <c r="E221" s="77" t="s">
        <v>23</v>
      </c>
      <c r="F221" s="76">
        <v>100</v>
      </c>
      <c r="G221" s="76">
        <v>100</v>
      </c>
      <c r="H221" s="76">
        <v>24</v>
      </c>
      <c r="I221" s="76">
        <v>400400</v>
      </c>
      <c r="J221" s="89">
        <v>94.011962786454603</v>
      </c>
      <c r="K221" s="9">
        <f t="shared" si="3"/>
        <v>2256.2871068749105</v>
      </c>
    </row>
    <row r="222" spans="1:11" x14ac:dyDescent="0.25">
      <c r="A222" s="76">
        <v>979422679</v>
      </c>
      <c r="B222" s="77" t="s">
        <v>60</v>
      </c>
      <c r="C222" s="76">
        <v>2018</v>
      </c>
      <c r="D222" s="76">
        <v>132</v>
      </c>
      <c r="E222" s="77" t="s">
        <v>23</v>
      </c>
      <c r="F222" s="76">
        <v>100</v>
      </c>
      <c r="G222" s="76">
        <v>100</v>
      </c>
      <c r="H222" s="76">
        <v>94</v>
      </c>
      <c r="I222" s="76">
        <v>400600</v>
      </c>
      <c r="J222" s="89">
        <v>206.82631813020001</v>
      </c>
      <c r="K222" s="9">
        <f t="shared" si="3"/>
        <v>19441.6739042388</v>
      </c>
    </row>
    <row r="223" spans="1:11" x14ac:dyDescent="0.25">
      <c r="A223" s="76">
        <v>916069634</v>
      </c>
      <c r="B223" s="77" t="s">
        <v>61</v>
      </c>
      <c r="C223" s="76">
        <v>2018</v>
      </c>
      <c r="D223" s="76">
        <v>132</v>
      </c>
      <c r="E223" s="77" t="s">
        <v>21</v>
      </c>
      <c r="F223" s="76">
        <v>100</v>
      </c>
      <c r="G223" s="76">
        <v>100</v>
      </c>
      <c r="H223" s="76">
        <v>4</v>
      </c>
      <c r="I223" s="76">
        <v>400700</v>
      </c>
      <c r="J223" s="89">
        <v>413.65263626040002</v>
      </c>
      <c r="K223" s="9">
        <f t="shared" si="3"/>
        <v>1654.6105450416001</v>
      </c>
    </row>
    <row r="224" spans="1:11" x14ac:dyDescent="0.25">
      <c r="A224" s="76">
        <v>916069634</v>
      </c>
      <c r="B224" s="77" t="s">
        <v>61</v>
      </c>
      <c r="C224" s="76">
        <v>2018</v>
      </c>
      <c r="D224" s="76">
        <v>66</v>
      </c>
      <c r="E224" s="77" t="s">
        <v>23</v>
      </c>
      <c r="F224" s="76">
        <v>0</v>
      </c>
      <c r="G224" s="76">
        <v>100</v>
      </c>
      <c r="H224" s="76">
        <v>2</v>
      </c>
      <c r="I224" s="76">
        <v>400400</v>
      </c>
      <c r="J224" s="89">
        <v>94.011962786454603</v>
      </c>
      <c r="K224" s="9">
        <f t="shared" si="3"/>
        <v>94.011962786454603</v>
      </c>
    </row>
    <row r="225" spans="1:11" x14ac:dyDescent="0.25">
      <c r="A225" s="76">
        <v>916069634</v>
      </c>
      <c r="B225" s="77" t="s">
        <v>61</v>
      </c>
      <c r="C225" s="76">
        <v>2018</v>
      </c>
      <c r="D225" s="76">
        <v>24</v>
      </c>
      <c r="E225" s="77" t="s">
        <v>23</v>
      </c>
      <c r="F225" s="76">
        <v>100</v>
      </c>
      <c r="G225" s="76">
        <v>100</v>
      </c>
      <c r="H225" s="76">
        <v>33</v>
      </c>
      <c r="I225" s="76">
        <v>400200</v>
      </c>
      <c r="J225" s="89">
        <v>32.904186975259101</v>
      </c>
      <c r="K225" s="9">
        <f t="shared" si="3"/>
        <v>1085.8381701835503</v>
      </c>
    </row>
    <row r="226" spans="1:11" x14ac:dyDescent="0.25">
      <c r="A226" s="76">
        <v>916069634</v>
      </c>
      <c r="B226" s="77" t="s">
        <v>61</v>
      </c>
      <c r="C226" s="76">
        <v>2018</v>
      </c>
      <c r="D226" s="76">
        <v>66</v>
      </c>
      <c r="E226" s="77" t="s">
        <v>23</v>
      </c>
      <c r="F226" s="76">
        <v>100</v>
      </c>
      <c r="G226" s="76">
        <v>100</v>
      </c>
      <c r="H226" s="76">
        <v>17</v>
      </c>
      <c r="I226" s="76">
        <v>400400</v>
      </c>
      <c r="J226" s="89">
        <v>94.011962786454603</v>
      </c>
      <c r="K226" s="9">
        <f t="shared" si="3"/>
        <v>1598.2033673697283</v>
      </c>
    </row>
    <row r="227" spans="1:11" x14ac:dyDescent="0.25">
      <c r="A227" s="76">
        <v>916069634</v>
      </c>
      <c r="B227" s="77" t="s">
        <v>61</v>
      </c>
      <c r="C227" s="76">
        <v>2018</v>
      </c>
      <c r="D227" s="76">
        <v>132</v>
      </c>
      <c r="E227" s="77" t="s">
        <v>23</v>
      </c>
      <c r="F227" s="76">
        <v>100</v>
      </c>
      <c r="G227" s="76">
        <v>100</v>
      </c>
      <c r="H227" s="76">
        <v>1</v>
      </c>
      <c r="I227" s="76">
        <v>400600</v>
      </c>
      <c r="J227" s="89">
        <v>206.82631813020001</v>
      </c>
      <c r="K227" s="9">
        <f t="shared" si="3"/>
        <v>206.82631813020001</v>
      </c>
    </row>
    <row r="228" spans="1:11" x14ac:dyDescent="0.25">
      <c r="A228" s="76">
        <v>985294836</v>
      </c>
      <c r="B228" s="77" t="s">
        <v>62</v>
      </c>
      <c r="C228" s="76">
        <v>2018</v>
      </c>
      <c r="D228" s="76">
        <v>24</v>
      </c>
      <c r="E228" s="77" t="s">
        <v>21</v>
      </c>
      <c r="F228" s="76">
        <v>100</v>
      </c>
      <c r="G228" s="76">
        <v>100</v>
      </c>
      <c r="H228" s="76">
        <v>24</v>
      </c>
      <c r="I228" s="76">
        <v>400300</v>
      </c>
      <c r="J228" s="89">
        <v>65.808373950518202</v>
      </c>
      <c r="K228" s="9">
        <f t="shared" si="3"/>
        <v>1579.4009748124367</v>
      </c>
    </row>
    <row r="229" spans="1:11" x14ac:dyDescent="0.25">
      <c r="A229" s="76">
        <v>985294836</v>
      </c>
      <c r="B229" s="77" t="s">
        <v>62</v>
      </c>
      <c r="C229" s="76">
        <v>2018</v>
      </c>
      <c r="D229" s="76">
        <v>24</v>
      </c>
      <c r="E229" s="77" t="s">
        <v>23</v>
      </c>
      <c r="F229" s="76">
        <v>100</v>
      </c>
      <c r="G229" s="76">
        <v>100</v>
      </c>
      <c r="H229" s="76">
        <v>6</v>
      </c>
      <c r="I229" s="76">
        <v>400200</v>
      </c>
      <c r="J229" s="89">
        <v>32.904186975259101</v>
      </c>
      <c r="K229" s="9">
        <f t="shared" si="3"/>
        <v>197.42512185155459</v>
      </c>
    </row>
    <row r="230" spans="1:11" x14ac:dyDescent="0.25">
      <c r="A230" s="76">
        <v>985294836</v>
      </c>
      <c r="B230" s="77" t="s">
        <v>62</v>
      </c>
      <c r="C230" s="76">
        <v>2018</v>
      </c>
      <c r="D230" s="76">
        <v>66</v>
      </c>
      <c r="E230" s="77" t="s">
        <v>23</v>
      </c>
      <c r="F230" s="76">
        <v>100</v>
      </c>
      <c r="G230" s="76">
        <v>100</v>
      </c>
      <c r="H230" s="76">
        <v>9</v>
      </c>
      <c r="I230" s="76">
        <v>400400</v>
      </c>
      <c r="J230" s="89">
        <v>94.011962786454603</v>
      </c>
      <c r="K230" s="9">
        <f t="shared" si="3"/>
        <v>846.10766507809149</v>
      </c>
    </row>
    <row r="231" spans="1:11" x14ac:dyDescent="0.25">
      <c r="A231" s="76">
        <v>987059729</v>
      </c>
      <c r="B231" s="77" t="s">
        <v>87</v>
      </c>
      <c r="C231" s="76">
        <v>2018</v>
      </c>
      <c r="D231" s="76">
        <v>66</v>
      </c>
      <c r="E231" s="77" t="s">
        <v>21</v>
      </c>
      <c r="F231" s="76">
        <v>100</v>
      </c>
      <c r="G231" s="76">
        <v>100</v>
      </c>
      <c r="H231" s="76">
        <v>1</v>
      </c>
      <c r="I231" s="76">
        <v>400500</v>
      </c>
      <c r="J231" s="89">
        <v>188.02392557290901</v>
      </c>
      <c r="K231" s="9">
        <f t="shared" si="3"/>
        <v>188.02392557290901</v>
      </c>
    </row>
    <row r="232" spans="1:11" x14ac:dyDescent="0.25">
      <c r="A232" s="76">
        <v>987059729</v>
      </c>
      <c r="B232" s="77" t="s">
        <v>87</v>
      </c>
      <c r="C232" s="76">
        <v>2018</v>
      </c>
      <c r="D232" s="76">
        <v>132</v>
      </c>
      <c r="E232" s="77" t="s">
        <v>23</v>
      </c>
      <c r="F232" s="76">
        <v>100</v>
      </c>
      <c r="G232" s="76">
        <v>100</v>
      </c>
      <c r="H232" s="76">
        <v>2</v>
      </c>
      <c r="I232" s="76">
        <v>400600</v>
      </c>
      <c r="J232" s="89">
        <v>206.82631813020001</v>
      </c>
      <c r="K232" s="9">
        <f t="shared" si="3"/>
        <v>413.65263626040002</v>
      </c>
    </row>
    <row r="233" spans="1:11" x14ac:dyDescent="0.25">
      <c r="A233" s="76">
        <v>962986633</v>
      </c>
      <c r="B233" s="77" t="s">
        <v>63</v>
      </c>
      <c r="C233" s="76">
        <v>2018</v>
      </c>
      <c r="D233" s="76">
        <v>24</v>
      </c>
      <c r="E233" s="77" t="s">
        <v>21</v>
      </c>
      <c r="F233" s="76">
        <v>0</v>
      </c>
      <c r="G233" s="76">
        <v>0</v>
      </c>
      <c r="H233" s="76">
        <v>2</v>
      </c>
      <c r="I233" s="76">
        <v>400300</v>
      </c>
      <c r="J233" s="89">
        <v>65.808373950518202</v>
      </c>
      <c r="K233" s="9">
        <f t="shared" si="3"/>
        <v>0</v>
      </c>
    </row>
    <row r="234" spans="1:11" x14ac:dyDescent="0.25">
      <c r="A234" s="76">
        <v>962986633</v>
      </c>
      <c r="B234" s="77" t="s">
        <v>63</v>
      </c>
      <c r="C234" s="76">
        <v>2018</v>
      </c>
      <c r="D234" s="76">
        <v>66</v>
      </c>
      <c r="E234" s="77" t="s">
        <v>21</v>
      </c>
      <c r="F234" s="76">
        <v>0</v>
      </c>
      <c r="G234" s="76">
        <v>0</v>
      </c>
      <c r="H234" s="76">
        <v>50</v>
      </c>
      <c r="I234" s="76">
        <v>400500</v>
      </c>
      <c r="J234" s="89">
        <v>188.02392557290901</v>
      </c>
      <c r="K234" s="9">
        <f t="shared" si="3"/>
        <v>0</v>
      </c>
    </row>
    <row r="235" spans="1:11" x14ac:dyDescent="0.25">
      <c r="A235" s="76">
        <v>962986633</v>
      </c>
      <c r="B235" s="77" t="s">
        <v>63</v>
      </c>
      <c r="C235" s="76">
        <v>2018</v>
      </c>
      <c r="D235" s="76">
        <v>132</v>
      </c>
      <c r="E235" s="77" t="s">
        <v>21</v>
      </c>
      <c r="F235" s="76">
        <v>0</v>
      </c>
      <c r="G235" s="76">
        <v>0</v>
      </c>
      <c r="H235" s="76">
        <v>5</v>
      </c>
      <c r="I235" s="76">
        <v>400700</v>
      </c>
      <c r="J235" s="89">
        <v>413.65263626040002</v>
      </c>
      <c r="K235" s="9">
        <f t="shared" si="3"/>
        <v>0</v>
      </c>
    </row>
    <row r="236" spans="1:11" x14ac:dyDescent="0.25">
      <c r="A236" s="76">
        <v>962986633</v>
      </c>
      <c r="B236" s="77" t="s">
        <v>63</v>
      </c>
      <c r="C236" s="76">
        <v>2018</v>
      </c>
      <c r="D236" s="76">
        <v>300</v>
      </c>
      <c r="E236" s="77" t="s">
        <v>21</v>
      </c>
      <c r="F236" s="76">
        <v>0</v>
      </c>
      <c r="G236" s="76">
        <v>0</v>
      </c>
      <c r="H236" s="76">
        <v>2</v>
      </c>
      <c r="I236" s="76">
        <v>400900</v>
      </c>
      <c r="J236" s="89">
        <v>1128.14355343746</v>
      </c>
      <c r="K236" s="9">
        <f t="shared" si="3"/>
        <v>0</v>
      </c>
    </row>
    <row r="237" spans="1:11" x14ac:dyDescent="0.25">
      <c r="A237" s="76">
        <v>962986633</v>
      </c>
      <c r="B237" s="77" t="s">
        <v>63</v>
      </c>
      <c r="C237" s="76">
        <v>2018</v>
      </c>
      <c r="D237" s="76">
        <v>24</v>
      </c>
      <c r="E237" s="77" t="s">
        <v>21</v>
      </c>
      <c r="F237" s="76">
        <v>100</v>
      </c>
      <c r="G237" s="76">
        <v>100</v>
      </c>
      <c r="H237" s="76">
        <v>13</v>
      </c>
      <c r="I237" s="76">
        <v>400300</v>
      </c>
      <c r="J237" s="89">
        <v>65.808373950518202</v>
      </c>
      <c r="K237" s="9">
        <f t="shared" si="3"/>
        <v>855.50886135673659</v>
      </c>
    </row>
    <row r="238" spans="1:11" x14ac:dyDescent="0.25">
      <c r="A238" s="76">
        <v>962986633</v>
      </c>
      <c r="B238" s="77" t="s">
        <v>63</v>
      </c>
      <c r="C238" s="76">
        <v>2018</v>
      </c>
      <c r="D238" s="76">
        <v>66</v>
      </c>
      <c r="E238" s="77" t="s">
        <v>21</v>
      </c>
      <c r="F238" s="76">
        <v>100</v>
      </c>
      <c r="G238" s="76">
        <v>100</v>
      </c>
      <c r="H238" s="76">
        <v>36</v>
      </c>
      <c r="I238" s="76">
        <v>400500</v>
      </c>
      <c r="J238" s="89">
        <v>188.02392557290901</v>
      </c>
      <c r="K238" s="9">
        <f t="shared" si="3"/>
        <v>6768.8613206247246</v>
      </c>
    </row>
    <row r="239" spans="1:11" x14ac:dyDescent="0.25">
      <c r="A239" s="76">
        <v>962986633</v>
      </c>
      <c r="B239" s="77" t="s">
        <v>63</v>
      </c>
      <c r="C239" s="76">
        <v>2018</v>
      </c>
      <c r="D239" s="76">
        <v>132</v>
      </c>
      <c r="E239" s="77" t="s">
        <v>21</v>
      </c>
      <c r="F239" s="76">
        <v>100</v>
      </c>
      <c r="G239" s="76">
        <v>100</v>
      </c>
      <c r="H239" s="76">
        <v>66</v>
      </c>
      <c r="I239" s="76">
        <v>400700</v>
      </c>
      <c r="J239" s="89">
        <v>413.65263626040002</v>
      </c>
      <c r="K239" s="9">
        <f t="shared" si="3"/>
        <v>27301.073993186401</v>
      </c>
    </row>
    <row r="240" spans="1:11" x14ac:dyDescent="0.25">
      <c r="A240" s="76">
        <v>962986633</v>
      </c>
      <c r="B240" s="77" t="s">
        <v>63</v>
      </c>
      <c r="C240" s="76">
        <v>2018</v>
      </c>
      <c r="D240" s="76">
        <v>300</v>
      </c>
      <c r="E240" s="77" t="s">
        <v>21</v>
      </c>
      <c r="F240" s="76">
        <v>100</v>
      </c>
      <c r="G240" s="76">
        <v>100</v>
      </c>
      <c r="H240" s="76">
        <v>4</v>
      </c>
      <c r="I240" s="76">
        <v>400900</v>
      </c>
      <c r="J240" s="89">
        <v>1128.14355343746</v>
      </c>
      <c r="K240" s="9">
        <f t="shared" si="3"/>
        <v>4512.5742137498401</v>
      </c>
    </row>
    <row r="241" spans="1:11" x14ac:dyDescent="0.25">
      <c r="A241" s="76">
        <v>962986633</v>
      </c>
      <c r="B241" s="77" t="s">
        <v>63</v>
      </c>
      <c r="C241" s="76">
        <v>2018</v>
      </c>
      <c r="D241" s="76">
        <v>24</v>
      </c>
      <c r="E241" s="77" t="s">
        <v>23</v>
      </c>
      <c r="F241" s="76">
        <v>0</v>
      </c>
      <c r="G241" s="76">
        <v>0</v>
      </c>
      <c r="H241" s="76">
        <v>15</v>
      </c>
      <c r="I241" s="76">
        <v>400200</v>
      </c>
      <c r="J241" s="89">
        <v>32.904186975259101</v>
      </c>
      <c r="K241" s="9">
        <f t="shared" si="3"/>
        <v>0</v>
      </c>
    </row>
    <row r="242" spans="1:11" x14ac:dyDescent="0.25">
      <c r="A242" s="76">
        <v>962986633</v>
      </c>
      <c r="B242" s="77" t="s">
        <v>63</v>
      </c>
      <c r="C242" s="76">
        <v>2018</v>
      </c>
      <c r="D242" s="76">
        <v>66</v>
      </c>
      <c r="E242" s="77" t="s">
        <v>23</v>
      </c>
      <c r="F242" s="76">
        <v>0</v>
      </c>
      <c r="G242" s="76">
        <v>0</v>
      </c>
      <c r="H242" s="76">
        <v>14</v>
      </c>
      <c r="I242" s="76">
        <v>400400</v>
      </c>
      <c r="J242" s="89">
        <v>94.011962786454603</v>
      </c>
      <c r="K242" s="9">
        <f t="shared" si="3"/>
        <v>0</v>
      </c>
    </row>
    <row r="243" spans="1:11" x14ac:dyDescent="0.25">
      <c r="A243" s="76">
        <v>962986633</v>
      </c>
      <c r="B243" s="77" t="s">
        <v>63</v>
      </c>
      <c r="C243" s="76">
        <v>2018</v>
      </c>
      <c r="D243" s="76">
        <v>132</v>
      </c>
      <c r="E243" s="77" t="s">
        <v>23</v>
      </c>
      <c r="F243" s="76">
        <v>0</v>
      </c>
      <c r="G243" s="76">
        <v>0</v>
      </c>
      <c r="H243" s="76">
        <v>6</v>
      </c>
      <c r="I243" s="76">
        <v>400600</v>
      </c>
      <c r="J243" s="89">
        <v>206.82631813020001</v>
      </c>
      <c r="K243" s="9">
        <f t="shared" si="3"/>
        <v>0</v>
      </c>
    </row>
    <row r="244" spans="1:11" x14ac:dyDescent="0.25">
      <c r="A244" s="76">
        <v>962986633</v>
      </c>
      <c r="B244" s="77" t="s">
        <v>63</v>
      </c>
      <c r="C244" s="76">
        <v>2018</v>
      </c>
      <c r="D244" s="76">
        <v>24</v>
      </c>
      <c r="E244" s="77" t="s">
        <v>23</v>
      </c>
      <c r="F244" s="76">
        <v>100</v>
      </c>
      <c r="G244" s="76">
        <v>100</v>
      </c>
      <c r="H244" s="76">
        <v>30</v>
      </c>
      <c r="I244" s="76">
        <v>400200</v>
      </c>
      <c r="J244" s="89">
        <v>32.904186975259101</v>
      </c>
      <c r="K244" s="9">
        <f t="shared" si="3"/>
        <v>987.12560925777302</v>
      </c>
    </row>
    <row r="245" spans="1:11" x14ac:dyDescent="0.25">
      <c r="A245" s="76">
        <v>962986633</v>
      </c>
      <c r="B245" s="77" t="s">
        <v>63</v>
      </c>
      <c r="C245" s="76">
        <v>2018</v>
      </c>
      <c r="D245" s="76">
        <v>66</v>
      </c>
      <c r="E245" s="77" t="s">
        <v>23</v>
      </c>
      <c r="F245" s="76">
        <v>100</v>
      </c>
      <c r="G245" s="76">
        <v>100</v>
      </c>
      <c r="H245" s="76">
        <v>20</v>
      </c>
      <c r="I245" s="76">
        <v>400400</v>
      </c>
      <c r="J245" s="89">
        <v>94.011962786454603</v>
      </c>
      <c r="K245" s="9">
        <f t="shared" si="3"/>
        <v>1880.2392557290921</v>
      </c>
    </row>
    <row r="246" spans="1:11" x14ac:dyDescent="0.25">
      <c r="A246" s="76">
        <v>962986633</v>
      </c>
      <c r="B246" s="77" t="s">
        <v>63</v>
      </c>
      <c r="C246" s="76">
        <v>2018</v>
      </c>
      <c r="D246" s="76">
        <v>132</v>
      </c>
      <c r="E246" s="77" t="s">
        <v>23</v>
      </c>
      <c r="F246" s="76">
        <v>100</v>
      </c>
      <c r="G246" s="76">
        <v>100</v>
      </c>
      <c r="H246" s="76">
        <v>7</v>
      </c>
      <c r="I246" s="76">
        <v>400600</v>
      </c>
      <c r="J246" s="89">
        <v>206.82631813020001</v>
      </c>
      <c r="K246" s="9">
        <f t="shared" si="3"/>
        <v>1447.7842269114001</v>
      </c>
    </row>
    <row r="247" spans="1:11" x14ac:dyDescent="0.25">
      <c r="A247" s="76">
        <v>962986633</v>
      </c>
      <c r="B247" s="77" t="s">
        <v>63</v>
      </c>
      <c r="C247" s="76">
        <v>2018</v>
      </c>
      <c r="D247" s="76">
        <v>300</v>
      </c>
      <c r="E247" s="77" t="s">
        <v>23</v>
      </c>
      <c r="F247" s="76">
        <v>100</v>
      </c>
      <c r="G247" s="76">
        <v>100</v>
      </c>
      <c r="H247" s="76">
        <v>9</v>
      </c>
      <c r="I247" s="76">
        <v>400800</v>
      </c>
      <c r="J247" s="89">
        <v>564.07177671872796</v>
      </c>
      <c r="K247" s="9">
        <f t="shared" si="3"/>
        <v>5076.6459904685516</v>
      </c>
    </row>
    <row r="248" spans="1:11" x14ac:dyDescent="0.25">
      <c r="A248" s="76">
        <v>979951140</v>
      </c>
      <c r="B248" s="77" t="s">
        <v>255</v>
      </c>
      <c r="C248" s="76">
        <v>2018</v>
      </c>
      <c r="D248" s="76">
        <v>24</v>
      </c>
      <c r="E248" s="77" t="s">
        <v>23</v>
      </c>
      <c r="F248" s="76">
        <v>100</v>
      </c>
      <c r="G248" s="76">
        <v>100</v>
      </c>
      <c r="H248" s="76">
        <v>7</v>
      </c>
      <c r="I248" s="76">
        <v>400200</v>
      </c>
      <c r="J248" s="89">
        <v>32.904186975259101</v>
      </c>
      <c r="K248" s="9">
        <f t="shared" si="3"/>
        <v>230.3293088268137</v>
      </c>
    </row>
    <row r="249" spans="1:11" x14ac:dyDescent="0.25">
      <c r="A249" s="76">
        <v>971034998</v>
      </c>
      <c r="B249" s="77" t="s">
        <v>64</v>
      </c>
      <c r="C249" s="76">
        <v>2018</v>
      </c>
      <c r="D249" s="76">
        <v>24</v>
      </c>
      <c r="E249" s="77" t="s">
        <v>21</v>
      </c>
      <c r="F249" s="76">
        <v>100</v>
      </c>
      <c r="G249" s="76">
        <v>100</v>
      </c>
      <c r="H249" s="76">
        <v>4</v>
      </c>
      <c r="I249" s="76">
        <v>400300</v>
      </c>
      <c r="J249" s="89">
        <v>65.808373950518202</v>
      </c>
      <c r="K249" s="9">
        <f t="shared" si="3"/>
        <v>263.23349580207281</v>
      </c>
    </row>
    <row r="250" spans="1:11" x14ac:dyDescent="0.25">
      <c r="A250" s="76">
        <v>971034998</v>
      </c>
      <c r="B250" s="77" t="s">
        <v>64</v>
      </c>
      <c r="C250" s="76">
        <v>2018</v>
      </c>
      <c r="D250" s="76">
        <v>24</v>
      </c>
      <c r="E250" s="77" t="s">
        <v>23</v>
      </c>
      <c r="F250" s="76">
        <v>100</v>
      </c>
      <c r="G250" s="76">
        <v>100</v>
      </c>
      <c r="H250" s="76">
        <v>3</v>
      </c>
      <c r="I250" s="76">
        <v>400200</v>
      </c>
      <c r="J250" s="89">
        <v>32.904186975259101</v>
      </c>
      <c r="K250" s="9">
        <f t="shared" si="3"/>
        <v>98.712560925777296</v>
      </c>
    </row>
    <row r="251" spans="1:11" x14ac:dyDescent="0.25">
      <c r="A251" s="76">
        <v>971034998</v>
      </c>
      <c r="B251" s="77" t="s">
        <v>64</v>
      </c>
      <c r="C251" s="76">
        <v>2018</v>
      </c>
      <c r="D251" s="76">
        <v>66</v>
      </c>
      <c r="E251" s="77" t="s">
        <v>23</v>
      </c>
      <c r="F251" s="76">
        <v>100</v>
      </c>
      <c r="G251" s="76">
        <v>100</v>
      </c>
      <c r="H251" s="76">
        <v>6</v>
      </c>
      <c r="I251" s="76">
        <v>400400</v>
      </c>
      <c r="J251" s="89">
        <v>94.011962786454603</v>
      </c>
      <c r="K251" s="9">
        <f t="shared" si="3"/>
        <v>564.07177671872762</v>
      </c>
    </row>
    <row r="252" spans="1:11" x14ac:dyDescent="0.25">
      <c r="A252" s="76">
        <v>916501420</v>
      </c>
      <c r="B252" s="77" t="s">
        <v>65</v>
      </c>
      <c r="C252" s="76">
        <v>2018</v>
      </c>
      <c r="D252" s="76">
        <v>24</v>
      </c>
      <c r="E252" s="77" t="s">
        <v>23</v>
      </c>
      <c r="F252" s="76">
        <v>100</v>
      </c>
      <c r="G252" s="76">
        <v>100</v>
      </c>
      <c r="H252" s="76">
        <v>66</v>
      </c>
      <c r="I252" s="76">
        <v>400200</v>
      </c>
      <c r="J252" s="89">
        <v>32.904186975259101</v>
      </c>
      <c r="K252" s="9">
        <f t="shared" si="3"/>
        <v>2171.6763403671007</v>
      </c>
    </row>
    <row r="253" spans="1:11" x14ac:dyDescent="0.25">
      <c r="A253" s="76">
        <v>916501420</v>
      </c>
      <c r="B253" s="77" t="s">
        <v>65</v>
      </c>
      <c r="C253" s="76">
        <v>2018</v>
      </c>
      <c r="D253" s="76">
        <v>66</v>
      </c>
      <c r="E253" s="77" t="s">
        <v>23</v>
      </c>
      <c r="F253" s="76">
        <v>100</v>
      </c>
      <c r="G253" s="76">
        <v>100</v>
      </c>
      <c r="H253" s="76">
        <v>23</v>
      </c>
      <c r="I253" s="76">
        <v>400400</v>
      </c>
      <c r="J253" s="89">
        <v>94.011962786454603</v>
      </c>
      <c r="K253" s="9">
        <f t="shared" si="3"/>
        <v>2162.2751440884558</v>
      </c>
    </row>
    <row r="254" spans="1:11" x14ac:dyDescent="0.25">
      <c r="A254" s="76">
        <v>916501420</v>
      </c>
      <c r="B254" s="77" t="s">
        <v>65</v>
      </c>
      <c r="C254" s="76">
        <v>2018</v>
      </c>
      <c r="D254" s="76">
        <v>132</v>
      </c>
      <c r="E254" s="77" t="s">
        <v>23</v>
      </c>
      <c r="F254" s="76">
        <v>100</v>
      </c>
      <c r="G254" s="76">
        <v>100</v>
      </c>
      <c r="H254" s="76">
        <v>1</v>
      </c>
      <c r="I254" s="76">
        <v>400600</v>
      </c>
      <c r="J254" s="89">
        <v>206.82631813020001</v>
      </c>
      <c r="K254" s="9">
        <f t="shared" si="3"/>
        <v>206.82631813020001</v>
      </c>
    </row>
    <row r="255" spans="1:11" x14ac:dyDescent="0.25">
      <c r="A255" s="76">
        <v>919763159</v>
      </c>
      <c r="B255" s="77" t="s">
        <v>66</v>
      </c>
      <c r="C255" s="76">
        <v>2018</v>
      </c>
      <c r="D255" s="76">
        <v>66</v>
      </c>
      <c r="E255" s="77" t="s">
        <v>23</v>
      </c>
      <c r="F255" s="76">
        <v>100</v>
      </c>
      <c r="G255" s="76">
        <v>100</v>
      </c>
      <c r="H255" s="76">
        <v>3</v>
      </c>
      <c r="I255" s="76">
        <v>400400</v>
      </c>
      <c r="J255" s="89">
        <v>94.011962786454603</v>
      </c>
      <c r="K255" s="9">
        <f t="shared" si="3"/>
        <v>282.03588835936381</v>
      </c>
    </row>
    <row r="256" spans="1:11" x14ac:dyDescent="0.25">
      <c r="A256" s="76">
        <v>979918224</v>
      </c>
      <c r="B256" s="77" t="s">
        <v>256</v>
      </c>
      <c r="C256" s="76">
        <v>2018</v>
      </c>
      <c r="D256" s="76">
        <v>24</v>
      </c>
      <c r="E256" s="77" t="s">
        <v>21</v>
      </c>
      <c r="F256" s="76">
        <v>100</v>
      </c>
      <c r="G256" s="76">
        <v>100</v>
      </c>
      <c r="H256" s="76">
        <v>7</v>
      </c>
      <c r="I256" s="76">
        <v>400300</v>
      </c>
      <c r="J256" s="89">
        <v>65.808373950518202</v>
      </c>
      <c r="K256" s="9">
        <f t="shared" ref="K256:K296" si="4">(H256*0.5*(F256/100+G256/100))*J256</f>
        <v>460.6586176536274</v>
      </c>
    </row>
    <row r="257" spans="1:11" x14ac:dyDescent="0.25">
      <c r="A257" s="76">
        <v>978631029</v>
      </c>
      <c r="B257" s="77" t="s">
        <v>298</v>
      </c>
      <c r="C257" s="76">
        <v>2018</v>
      </c>
      <c r="D257" s="76">
        <v>24</v>
      </c>
      <c r="E257" s="77" t="s">
        <v>21</v>
      </c>
      <c r="F257" s="76">
        <v>100</v>
      </c>
      <c r="G257" s="76">
        <v>100</v>
      </c>
      <c r="H257" s="76">
        <v>343</v>
      </c>
      <c r="I257" s="76">
        <v>400300</v>
      </c>
      <c r="J257" s="89">
        <v>65.808373950518202</v>
      </c>
      <c r="K257" s="9">
        <f t="shared" si="4"/>
        <v>22572.272265027743</v>
      </c>
    </row>
    <row r="258" spans="1:11" x14ac:dyDescent="0.25">
      <c r="A258" s="76">
        <v>978631029</v>
      </c>
      <c r="B258" s="77" t="s">
        <v>298</v>
      </c>
      <c r="C258" s="76">
        <v>2018</v>
      </c>
      <c r="D258" s="76">
        <v>66</v>
      </c>
      <c r="E258" s="77" t="s">
        <v>21</v>
      </c>
      <c r="F258" s="76">
        <v>100</v>
      </c>
      <c r="G258" s="76">
        <v>100</v>
      </c>
      <c r="H258" s="76">
        <v>93</v>
      </c>
      <c r="I258" s="76">
        <v>400500</v>
      </c>
      <c r="J258" s="89">
        <v>188.02392557290901</v>
      </c>
      <c r="K258" s="9">
        <f t="shared" si="4"/>
        <v>17486.225078280539</v>
      </c>
    </row>
    <row r="259" spans="1:11" x14ac:dyDescent="0.25">
      <c r="A259" s="76">
        <v>978631029</v>
      </c>
      <c r="B259" s="77" t="s">
        <v>298</v>
      </c>
      <c r="C259" s="76">
        <v>2018</v>
      </c>
      <c r="D259" s="76">
        <v>132</v>
      </c>
      <c r="E259" s="77" t="s">
        <v>21</v>
      </c>
      <c r="F259" s="76">
        <v>100</v>
      </c>
      <c r="G259" s="76">
        <v>100</v>
      </c>
      <c r="H259" s="76">
        <v>7</v>
      </c>
      <c r="I259" s="76">
        <v>400700</v>
      </c>
      <c r="J259" s="89">
        <v>413.65263626040002</v>
      </c>
      <c r="K259" s="9">
        <f t="shared" si="4"/>
        <v>2895.5684538228002</v>
      </c>
    </row>
    <row r="260" spans="1:11" x14ac:dyDescent="0.25">
      <c r="A260" s="76">
        <v>978631029</v>
      </c>
      <c r="B260" s="77" t="s">
        <v>298</v>
      </c>
      <c r="C260" s="76">
        <v>2018</v>
      </c>
      <c r="D260" s="76">
        <v>24</v>
      </c>
      <c r="E260" s="77" t="s">
        <v>23</v>
      </c>
      <c r="F260" s="76">
        <v>100</v>
      </c>
      <c r="G260" s="76">
        <v>100</v>
      </c>
      <c r="H260" s="76">
        <v>261</v>
      </c>
      <c r="I260" s="76">
        <v>400200</v>
      </c>
      <c r="J260" s="89">
        <v>32.904186975259101</v>
      </c>
      <c r="K260" s="9">
        <f t="shared" si="4"/>
        <v>8587.9928005426245</v>
      </c>
    </row>
    <row r="261" spans="1:11" x14ac:dyDescent="0.25">
      <c r="A261" s="76">
        <v>978631029</v>
      </c>
      <c r="B261" s="77" t="s">
        <v>298</v>
      </c>
      <c r="C261" s="76">
        <v>2018</v>
      </c>
      <c r="D261" s="76">
        <v>66</v>
      </c>
      <c r="E261" s="77" t="s">
        <v>23</v>
      </c>
      <c r="F261" s="76">
        <v>100</v>
      </c>
      <c r="G261" s="76">
        <v>100</v>
      </c>
      <c r="H261" s="76">
        <v>135</v>
      </c>
      <c r="I261" s="76">
        <v>400400</v>
      </c>
      <c r="J261" s="89">
        <v>94.011962786454603</v>
      </c>
      <c r="K261" s="9">
        <f t="shared" si="4"/>
        <v>12691.614976171371</v>
      </c>
    </row>
    <row r="262" spans="1:11" x14ac:dyDescent="0.25">
      <c r="A262" s="76">
        <v>978631029</v>
      </c>
      <c r="B262" s="77" t="s">
        <v>298</v>
      </c>
      <c r="C262" s="76">
        <v>2018</v>
      </c>
      <c r="D262" s="76">
        <v>132</v>
      </c>
      <c r="E262" s="77" t="s">
        <v>23</v>
      </c>
      <c r="F262" s="76">
        <v>100</v>
      </c>
      <c r="G262" s="76">
        <v>100</v>
      </c>
      <c r="H262" s="76">
        <v>38</v>
      </c>
      <c r="I262" s="76">
        <v>400600</v>
      </c>
      <c r="J262" s="89">
        <v>206.82631813020001</v>
      </c>
      <c r="K262" s="9">
        <f t="shared" si="4"/>
        <v>7859.4000889476001</v>
      </c>
    </row>
    <row r="263" spans="1:11" x14ac:dyDescent="0.25">
      <c r="A263" s="76">
        <v>916763476</v>
      </c>
      <c r="B263" s="77" t="s">
        <v>67</v>
      </c>
      <c r="C263" s="76">
        <v>2018</v>
      </c>
      <c r="D263" s="76">
        <v>132</v>
      </c>
      <c r="E263" s="77" t="s">
        <v>23</v>
      </c>
      <c r="F263" s="76">
        <v>100</v>
      </c>
      <c r="G263" s="76">
        <v>100</v>
      </c>
      <c r="H263" s="76">
        <v>2</v>
      </c>
      <c r="I263" s="76">
        <v>400600</v>
      </c>
      <c r="J263" s="89">
        <v>206.82631813020001</v>
      </c>
      <c r="K263" s="9">
        <f t="shared" si="4"/>
        <v>413.65263626040002</v>
      </c>
    </row>
    <row r="264" spans="1:11" x14ac:dyDescent="0.25">
      <c r="A264" s="76">
        <v>917983550</v>
      </c>
      <c r="B264" s="77" t="s">
        <v>68</v>
      </c>
      <c r="C264" s="76">
        <v>2018</v>
      </c>
      <c r="D264" s="76">
        <v>132</v>
      </c>
      <c r="E264" s="77" t="s">
        <v>23</v>
      </c>
      <c r="F264" s="76">
        <v>0</v>
      </c>
      <c r="G264" s="76">
        <v>0</v>
      </c>
      <c r="H264" s="76">
        <v>1</v>
      </c>
      <c r="I264" s="76">
        <v>400600</v>
      </c>
      <c r="J264" s="89">
        <v>206.82631813020001</v>
      </c>
      <c r="K264" s="9">
        <f t="shared" si="4"/>
        <v>0</v>
      </c>
    </row>
    <row r="265" spans="1:11" x14ac:dyDescent="0.25">
      <c r="A265" s="76">
        <v>917983550</v>
      </c>
      <c r="B265" s="77" t="s">
        <v>68</v>
      </c>
      <c r="C265" s="76">
        <v>2018</v>
      </c>
      <c r="D265" s="76">
        <v>132</v>
      </c>
      <c r="E265" s="77" t="s">
        <v>23</v>
      </c>
      <c r="F265" s="76">
        <v>50</v>
      </c>
      <c r="G265" s="76">
        <v>50</v>
      </c>
      <c r="H265" s="76">
        <v>4</v>
      </c>
      <c r="I265" s="76">
        <v>400600</v>
      </c>
      <c r="J265" s="89">
        <v>206.82631813020001</v>
      </c>
      <c r="K265" s="9">
        <f t="shared" si="4"/>
        <v>413.65263626040002</v>
      </c>
    </row>
    <row r="266" spans="1:11" x14ac:dyDescent="0.25">
      <c r="A266" s="76">
        <v>917983550</v>
      </c>
      <c r="B266" s="77" t="s">
        <v>68</v>
      </c>
      <c r="C266" s="76">
        <v>2018</v>
      </c>
      <c r="D266" s="76">
        <v>24</v>
      </c>
      <c r="E266" s="77" t="s">
        <v>23</v>
      </c>
      <c r="F266" s="76">
        <v>100</v>
      </c>
      <c r="G266" s="76">
        <v>100</v>
      </c>
      <c r="H266" s="76">
        <v>9</v>
      </c>
      <c r="I266" s="76">
        <v>400200</v>
      </c>
      <c r="J266" s="89">
        <v>32.904186975259101</v>
      </c>
      <c r="K266" s="9">
        <f t="shared" si="4"/>
        <v>296.13768277733192</v>
      </c>
    </row>
    <row r="267" spans="1:11" x14ac:dyDescent="0.25">
      <c r="A267" s="76">
        <v>917983550</v>
      </c>
      <c r="B267" s="77" t="s">
        <v>68</v>
      </c>
      <c r="C267" s="76">
        <v>2018</v>
      </c>
      <c r="D267" s="76">
        <v>132</v>
      </c>
      <c r="E267" s="77" t="s">
        <v>23</v>
      </c>
      <c r="F267" s="76">
        <v>100</v>
      </c>
      <c r="G267" s="76">
        <v>100</v>
      </c>
      <c r="H267" s="76">
        <v>1</v>
      </c>
      <c r="I267" s="76">
        <v>400600</v>
      </c>
      <c r="J267" s="89">
        <v>206.82631813020001</v>
      </c>
      <c r="K267" s="9">
        <f t="shared" si="4"/>
        <v>206.82631813020001</v>
      </c>
    </row>
    <row r="268" spans="1:11" x14ac:dyDescent="0.25">
      <c r="A268" s="76">
        <v>979151950</v>
      </c>
      <c r="B268" s="77" t="s">
        <v>69</v>
      </c>
      <c r="C268" s="76">
        <v>2018</v>
      </c>
      <c r="D268" s="76">
        <v>24</v>
      </c>
      <c r="E268" s="77" t="s">
        <v>21</v>
      </c>
      <c r="F268" s="76">
        <v>100</v>
      </c>
      <c r="G268" s="76">
        <v>100</v>
      </c>
      <c r="H268" s="76">
        <v>83</v>
      </c>
      <c r="I268" s="76">
        <v>400300</v>
      </c>
      <c r="J268" s="89">
        <v>65.808373950518202</v>
      </c>
      <c r="K268" s="9">
        <f t="shared" si="4"/>
        <v>5462.0950378930111</v>
      </c>
    </row>
    <row r="269" spans="1:11" x14ac:dyDescent="0.25">
      <c r="A269" s="76">
        <v>979151950</v>
      </c>
      <c r="B269" s="77" t="s">
        <v>69</v>
      </c>
      <c r="C269" s="76">
        <v>2018</v>
      </c>
      <c r="D269" s="76">
        <v>66</v>
      </c>
      <c r="E269" s="77" t="s">
        <v>21</v>
      </c>
      <c r="F269" s="76">
        <v>100</v>
      </c>
      <c r="G269" s="76">
        <v>100</v>
      </c>
      <c r="H269" s="76">
        <v>21</v>
      </c>
      <c r="I269" s="76">
        <v>400500</v>
      </c>
      <c r="J269" s="89">
        <v>188.02392557290901</v>
      </c>
      <c r="K269" s="9">
        <f t="shared" si="4"/>
        <v>3948.5024370310894</v>
      </c>
    </row>
    <row r="270" spans="1:11" x14ac:dyDescent="0.25">
      <c r="A270" s="76">
        <v>979151950</v>
      </c>
      <c r="B270" s="77" t="s">
        <v>69</v>
      </c>
      <c r="C270" s="76">
        <v>2018</v>
      </c>
      <c r="D270" s="76">
        <v>132</v>
      </c>
      <c r="E270" s="77" t="s">
        <v>21</v>
      </c>
      <c r="F270" s="76">
        <v>100</v>
      </c>
      <c r="G270" s="76">
        <v>100</v>
      </c>
      <c r="H270" s="76">
        <v>5</v>
      </c>
      <c r="I270" s="76">
        <v>400700</v>
      </c>
      <c r="J270" s="89">
        <v>413.65263626040002</v>
      </c>
      <c r="K270" s="9">
        <f t="shared" si="4"/>
        <v>2068.2631813020002</v>
      </c>
    </row>
    <row r="271" spans="1:11" x14ac:dyDescent="0.25">
      <c r="A271" s="76">
        <v>979151950</v>
      </c>
      <c r="B271" s="77" t="s">
        <v>69</v>
      </c>
      <c r="C271" s="76">
        <v>2018</v>
      </c>
      <c r="D271" s="76">
        <v>24</v>
      </c>
      <c r="E271" s="77" t="s">
        <v>23</v>
      </c>
      <c r="F271" s="76">
        <v>100</v>
      </c>
      <c r="G271" s="76">
        <v>100</v>
      </c>
      <c r="H271" s="76">
        <v>161</v>
      </c>
      <c r="I271" s="76">
        <v>400200</v>
      </c>
      <c r="J271" s="89">
        <v>32.904186975259101</v>
      </c>
      <c r="K271" s="9">
        <f t="shared" si="4"/>
        <v>5297.5741030167155</v>
      </c>
    </row>
    <row r="272" spans="1:11" x14ac:dyDescent="0.25">
      <c r="A272" s="76">
        <v>979151950</v>
      </c>
      <c r="B272" s="77" t="s">
        <v>69</v>
      </c>
      <c r="C272" s="76">
        <v>2018</v>
      </c>
      <c r="D272" s="76">
        <v>66</v>
      </c>
      <c r="E272" s="77" t="s">
        <v>23</v>
      </c>
      <c r="F272" s="76">
        <v>100</v>
      </c>
      <c r="G272" s="76">
        <v>100</v>
      </c>
      <c r="H272" s="76">
        <v>56</v>
      </c>
      <c r="I272" s="76">
        <v>400400</v>
      </c>
      <c r="J272" s="89">
        <v>94.011962786454603</v>
      </c>
      <c r="K272" s="9">
        <f t="shared" si="4"/>
        <v>5264.6699160414573</v>
      </c>
    </row>
    <row r="273" spans="1:11" x14ac:dyDescent="0.25">
      <c r="A273" s="76">
        <v>979151950</v>
      </c>
      <c r="B273" s="77" t="s">
        <v>69</v>
      </c>
      <c r="C273" s="76">
        <v>2018</v>
      </c>
      <c r="D273" s="76">
        <v>132</v>
      </c>
      <c r="E273" s="77" t="s">
        <v>23</v>
      </c>
      <c r="F273" s="76">
        <v>100</v>
      </c>
      <c r="G273" s="76">
        <v>100</v>
      </c>
      <c r="H273" s="76">
        <v>40</v>
      </c>
      <c r="I273" s="76">
        <v>400600</v>
      </c>
      <c r="J273" s="89">
        <v>206.82631813020001</v>
      </c>
      <c r="K273" s="9">
        <f t="shared" si="4"/>
        <v>8273.052725208001</v>
      </c>
    </row>
    <row r="274" spans="1:11" x14ac:dyDescent="0.25">
      <c r="A274" s="76">
        <v>971058854</v>
      </c>
      <c r="B274" s="77" t="s">
        <v>70</v>
      </c>
      <c r="C274" s="76">
        <v>2018</v>
      </c>
      <c r="D274" s="76">
        <v>24</v>
      </c>
      <c r="E274" s="77" t="s">
        <v>21</v>
      </c>
      <c r="F274" s="76">
        <v>100</v>
      </c>
      <c r="G274" s="76">
        <v>100</v>
      </c>
      <c r="H274" s="76">
        <v>5</v>
      </c>
      <c r="I274" s="76">
        <v>400300</v>
      </c>
      <c r="J274" s="89">
        <v>65.808373950518202</v>
      </c>
      <c r="K274" s="9">
        <f t="shared" si="4"/>
        <v>329.04186975259103</v>
      </c>
    </row>
    <row r="275" spans="1:11" x14ac:dyDescent="0.25">
      <c r="A275" s="76">
        <v>971058854</v>
      </c>
      <c r="B275" s="77" t="s">
        <v>70</v>
      </c>
      <c r="C275" s="76">
        <v>2018</v>
      </c>
      <c r="D275" s="76">
        <v>132</v>
      </c>
      <c r="E275" s="77" t="s">
        <v>21</v>
      </c>
      <c r="F275" s="76">
        <v>100</v>
      </c>
      <c r="G275" s="76">
        <v>100</v>
      </c>
      <c r="H275" s="76">
        <v>11</v>
      </c>
      <c r="I275" s="76">
        <v>400700</v>
      </c>
      <c r="J275" s="89">
        <v>413.65263626040002</v>
      </c>
      <c r="K275" s="9">
        <f t="shared" si="4"/>
        <v>4550.1789988644005</v>
      </c>
    </row>
    <row r="276" spans="1:11" x14ac:dyDescent="0.25">
      <c r="A276" s="76">
        <v>971058854</v>
      </c>
      <c r="B276" s="77" t="s">
        <v>70</v>
      </c>
      <c r="C276" s="76">
        <v>2018</v>
      </c>
      <c r="D276" s="76">
        <v>24</v>
      </c>
      <c r="E276" s="77" t="s">
        <v>23</v>
      </c>
      <c r="F276" s="76">
        <v>100</v>
      </c>
      <c r="G276" s="76">
        <v>100</v>
      </c>
      <c r="H276" s="76">
        <v>85</v>
      </c>
      <c r="I276" s="76">
        <v>400200</v>
      </c>
      <c r="J276" s="89">
        <v>32.904186975259101</v>
      </c>
      <c r="K276" s="9">
        <f t="shared" si="4"/>
        <v>2796.8558928970238</v>
      </c>
    </row>
    <row r="277" spans="1:11" x14ac:dyDescent="0.25">
      <c r="A277" s="76">
        <v>971058854</v>
      </c>
      <c r="B277" s="77" t="s">
        <v>70</v>
      </c>
      <c r="C277" s="76">
        <v>2018</v>
      </c>
      <c r="D277" s="76">
        <v>66</v>
      </c>
      <c r="E277" s="77" t="s">
        <v>23</v>
      </c>
      <c r="F277" s="76">
        <v>100</v>
      </c>
      <c r="G277" s="76">
        <v>100</v>
      </c>
      <c r="H277" s="76">
        <v>7</v>
      </c>
      <c r="I277" s="76">
        <v>400400</v>
      </c>
      <c r="J277" s="89">
        <v>94.011962786454603</v>
      </c>
      <c r="K277" s="9">
        <f t="shared" si="4"/>
        <v>658.08373950518217</v>
      </c>
    </row>
    <row r="278" spans="1:11" x14ac:dyDescent="0.25">
      <c r="A278" s="76">
        <v>971058854</v>
      </c>
      <c r="B278" s="77" t="s">
        <v>70</v>
      </c>
      <c r="C278" s="76">
        <v>2018</v>
      </c>
      <c r="D278" s="76">
        <v>132</v>
      </c>
      <c r="E278" s="77" t="s">
        <v>23</v>
      </c>
      <c r="F278" s="76">
        <v>100</v>
      </c>
      <c r="G278" s="76">
        <v>100</v>
      </c>
      <c r="H278" s="76">
        <v>22</v>
      </c>
      <c r="I278" s="76">
        <v>400600</v>
      </c>
      <c r="J278" s="89">
        <v>206.82631813020001</v>
      </c>
      <c r="K278" s="9">
        <f t="shared" si="4"/>
        <v>4550.1789988644005</v>
      </c>
    </row>
    <row r="279" spans="1:11" x14ac:dyDescent="0.25">
      <c r="A279" s="76">
        <v>968168134</v>
      </c>
      <c r="B279" s="77" t="s">
        <v>71</v>
      </c>
      <c r="C279" s="76">
        <v>2018</v>
      </c>
      <c r="D279" s="76">
        <v>24</v>
      </c>
      <c r="E279" s="77" t="s">
        <v>23</v>
      </c>
      <c r="F279" s="76">
        <v>100</v>
      </c>
      <c r="G279" s="76">
        <v>100</v>
      </c>
      <c r="H279" s="76">
        <v>22</v>
      </c>
      <c r="I279" s="76">
        <v>400200</v>
      </c>
      <c r="J279" s="89">
        <v>32.904186975259101</v>
      </c>
      <c r="K279" s="9">
        <f t="shared" si="4"/>
        <v>723.89211345570027</v>
      </c>
    </row>
    <row r="280" spans="1:11" x14ac:dyDescent="0.25">
      <c r="A280" s="76">
        <v>968168134</v>
      </c>
      <c r="B280" s="77" t="s">
        <v>71</v>
      </c>
      <c r="C280" s="76">
        <v>2018</v>
      </c>
      <c r="D280" s="76">
        <v>66</v>
      </c>
      <c r="E280" s="77" t="s">
        <v>23</v>
      </c>
      <c r="F280" s="76">
        <v>100</v>
      </c>
      <c r="G280" s="76">
        <v>100</v>
      </c>
      <c r="H280" s="76">
        <v>19</v>
      </c>
      <c r="I280" s="76">
        <v>400400</v>
      </c>
      <c r="J280" s="89">
        <v>94.011962786454603</v>
      </c>
      <c r="K280" s="9">
        <f t="shared" si="4"/>
        <v>1786.2272929426374</v>
      </c>
    </row>
    <row r="281" spans="1:11" x14ac:dyDescent="0.25">
      <c r="A281" s="76">
        <v>955996836</v>
      </c>
      <c r="B281" s="77" t="s">
        <v>72</v>
      </c>
      <c r="C281" s="76">
        <v>2018</v>
      </c>
      <c r="D281" s="76">
        <v>24</v>
      </c>
      <c r="E281" s="77" t="s">
        <v>21</v>
      </c>
      <c r="F281" s="76">
        <v>100</v>
      </c>
      <c r="G281" s="76">
        <v>100</v>
      </c>
      <c r="H281" s="76">
        <v>7</v>
      </c>
      <c r="I281" s="76">
        <v>400300</v>
      </c>
      <c r="J281" s="89">
        <v>65.808373950518202</v>
      </c>
      <c r="K281" s="9">
        <f t="shared" si="4"/>
        <v>460.6586176536274</v>
      </c>
    </row>
    <row r="282" spans="1:11" x14ac:dyDescent="0.25">
      <c r="A282" s="76">
        <v>955996836</v>
      </c>
      <c r="B282" s="77" t="s">
        <v>72</v>
      </c>
      <c r="C282" s="76">
        <v>2018</v>
      </c>
      <c r="D282" s="76">
        <v>66</v>
      </c>
      <c r="E282" s="77" t="s">
        <v>23</v>
      </c>
      <c r="F282" s="76">
        <v>50</v>
      </c>
      <c r="G282" s="76">
        <v>50</v>
      </c>
      <c r="H282" s="76">
        <v>1</v>
      </c>
      <c r="I282" s="76">
        <v>400400</v>
      </c>
      <c r="J282" s="89">
        <v>94.011962786454603</v>
      </c>
      <c r="K282" s="9">
        <f t="shared" si="4"/>
        <v>47.005981393227302</v>
      </c>
    </row>
    <row r="283" spans="1:11" x14ac:dyDescent="0.25">
      <c r="A283" s="76">
        <v>955996836</v>
      </c>
      <c r="B283" s="77" t="s">
        <v>72</v>
      </c>
      <c r="C283" s="76">
        <v>2018</v>
      </c>
      <c r="D283" s="76">
        <v>24</v>
      </c>
      <c r="E283" s="77" t="s">
        <v>23</v>
      </c>
      <c r="F283" s="76">
        <v>100</v>
      </c>
      <c r="G283" s="76">
        <v>100</v>
      </c>
      <c r="H283" s="76">
        <v>36</v>
      </c>
      <c r="I283" s="76">
        <v>400200</v>
      </c>
      <c r="J283" s="89">
        <v>32.904186975259101</v>
      </c>
      <c r="K283" s="9">
        <f t="shared" si="4"/>
        <v>1184.5507311093277</v>
      </c>
    </row>
    <row r="284" spans="1:11" x14ac:dyDescent="0.25">
      <c r="A284" s="76">
        <v>955996836</v>
      </c>
      <c r="B284" s="77" t="s">
        <v>72</v>
      </c>
      <c r="C284" s="76">
        <v>2018</v>
      </c>
      <c r="D284" s="76">
        <v>66</v>
      </c>
      <c r="E284" s="77" t="s">
        <v>23</v>
      </c>
      <c r="F284" s="76">
        <v>100</v>
      </c>
      <c r="G284" s="76">
        <v>100</v>
      </c>
      <c r="H284" s="76">
        <v>16</v>
      </c>
      <c r="I284" s="76">
        <v>400400</v>
      </c>
      <c r="J284" s="89">
        <v>94.011962786454603</v>
      </c>
      <c r="K284" s="9">
        <f t="shared" si="4"/>
        <v>1504.1914045832737</v>
      </c>
    </row>
    <row r="285" spans="1:11" x14ac:dyDescent="0.25">
      <c r="A285" s="76">
        <v>955996836</v>
      </c>
      <c r="B285" s="77" t="s">
        <v>72</v>
      </c>
      <c r="C285" s="76">
        <v>2018</v>
      </c>
      <c r="D285" s="76">
        <v>132</v>
      </c>
      <c r="E285" s="77" t="s">
        <v>23</v>
      </c>
      <c r="F285" s="76">
        <v>100</v>
      </c>
      <c r="G285" s="76">
        <v>100</v>
      </c>
      <c r="H285" s="76">
        <v>1</v>
      </c>
      <c r="I285" s="76">
        <v>400600</v>
      </c>
      <c r="J285" s="89">
        <v>206.82631813020001</v>
      </c>
      <c r="K285" s="9">
        <f t="shared" si="4"/>
        <v>206.82631813020001</v>
      </c>
    </row>
    <row r="286" spans="1:11" x14ac:dyDescent="0.25">
      <c r="A286" s="76">
        <v>882783022</v>
      </c>
      <c r="B286" s="77" t="s">
        <v>257</v>
      </c>
      <c r="C286" s="76">
        <v>2018</v>
      </c>
      <c r="D286" s="76">
        <v>24</v>
      </c>
      <c r="E286" s="77" t="s">
        <v>21</v>
      </c>
      <c r="F286" s="76">
        <v>100</v>
      </c>
      <c r="G286" s="76">
        <v>100</v>
      </c>
      <c r="H286" s="76">
        <v>3</v>
      </c>
      <c r="I286" s="76">
        <v>400300</v>
      </c>
      <c r="J286" s="89">
        <v>65.808373950518202</v>
      </c>
      <c r="K286" s="9">
        <f t="shared" si="4"/>
        <v>197.42512185155459</v>
      </c>
    </row>
    <row r="287" spans="1:11" x14ac:dyDescent="0.25">
      <c r="A287" s="76">
        <v>882783022</v>
      </c>
      <c r="B287" s="77" t="s">
        <v>257</v>
      </c>
      <c r="C287" s="76">
        <v>2018</v>
      </c>
      <c r="D287" s="76">
        <v>24</v>
      </c>
      <c r="E287" s="77" t="s">
        <v>23</v>
      </c>
      <c r="F287" s="76">
        <v>100</v>
      </c>
      <c r="G287" s="76">
        <v>100</v>
      </c>
      <c r="H287" s="76">
        <v>1</v>
      </c>
      <c r="I287" s="76">
        <v>400200</v>
      </c>
      <c r="J287" s="89">
        <v>32.904186975259101</v>
      </c>
      <c r="K287" s="9">
        <f t="shared" si="4"/>
        <v>32.904186975259101</v>
      </c>
    </row>
    <row r="288" spans="1:11" x14ac:dyDescent="0.25">
      <c r="A288" s="76">
        <v>918999361</v>
      </c>
      <c r="B288" s="77" t="s">
        <v>73</v>
      </c>
      <c r="C288" s="76">
        <v>2018</v>
      </c>
      <c r="D288" s="76">
        <v>66</v>
      </c>
      <c r="E288" s="77" t="s">
        <v>21</v>
      </c>
      <c r="F288" s="76">
        <v>0</v>
      </c>
      <c r="G288" s="76">
        <v>100</v>
      </c>
      <c r="H288" s="76">
        <v>0</v>
      </c>
      <c r="I288" s="76">
        <v>400500</v>
      </c>
      <c r="J288" s="89">
        <v>188.02392557290901</v>
      </c>
      <c r="K288" s="9">
        <f t="shared" si="4"/>
        <v>0</v>
      </c>
    </row>
    <row r="289" spans="1:11" x14ac:dyDescent="0.25">
      <c r="A289" s="76">
        <v>918999361</v>
      </c>
      <c r="B289" s="77" t="s">
        <v>73</v>
      </c>
      <c r="C289" s="76">
        <v>2018</v>
      </c>
      <c r="D289" s="76">
        <v>66</v>
      </c>
      <c r="E289" s="77" t="s">
        <v>21</v>
      </c>
      <c r="F289" s="76">
        <v>100</v>
      </c>
      <c r="G289" s="76">
        <v>100</v>
      </c>
      <c r="H289" s="76">
        <v>4</v>
      </c>
      <c r="I289" s="76">
        <v>400500</v>
      </c>
      <c r="J289" s="89">
        <v>188.02392557290901</v>
      </c>
      <c r="K289" s="9">
        <f t="shared" si="4"/>
        <v>752.09570229163603</v>
      </c>
    </row>
    <row r="290" spans="1:11" x14ac:dyDescent="0.25">
      <c r="A290" s="76">
        <v>918999361</v>
      </c>
      <c r="B290" s="77" t="s">
        <v>73</v>
      </c>
      <c r="C290" s="76">
        <v>2018</v>
      </c>
      <c r="D290" s="76">
        <v>132</v>
      </c>
      <c r="E290" s="77" t="s">
        <v>21</v>
      </c>
      <c r="F290" s="76">
        <v>100</v>
      </c>
      <c r="G290" s="76">
        <v>100</v>
      </c>
      <c r="H290" s="76">
        <v>1</v>
      </c>
      <c r="I290" s="76">
        <v>400700</v>
      </c>
      <c r="J290" s="89">
        <v>413.65263626040002</v>
      </c>
      <c r="K290" s="9">
        <f t="shared" si="4"/>
        <v>413.65263626040002</v>
      </c>
    </row>
    <row r="291" spans="1:11" x14ac:dyDescent="0.25">
      <c r="A291" s="76">
        <v>918999361</v>
      </c>
      <c r="B291" s="77" t="s">
        <v>73</v>
      </c>
      <c r="C291" s="76">
        <v>2018</v>
      </c>
      <c r="D291" s="76">
        <v>24</v>
      </c>
      <c r="E291" s="77" t="s">
        <v>23</v>
      </c>
      <c r="F291" s="76">
        <v>100</v>
      </c>
      <c r="G291" s="76">
        <v>100</v>
      </c>
      <c r="H291" s="76">
        <v>36</v>
      </c>
      <c r="I291" s="76">
        <v>400200</v>
      </c>
      <c r="J291" s="89">
        <v>32.904186975259101</v>
      </c>
      <c r="K291" s="9">
        <f t="shared" si="4"/>
        <v>1184.5507311093277</v>
      </c>
    </row>
    <row r="292" spans="1:11" x14ac:dyDescent="0.25">
      <c r="A292" s="76">
        <v>918999361</v>
      </c>
      <c r="B292" s="77" t="s">
        <v>73</v>
      </c>
      <c r="C292" s="76">
        <v>2018</v>
      </c>
      <c r="D292" s="76">
        <v>66</v>
      </c>
      <c r="E292" s="77" t="s">
        <v>23</v>
      </c>
      <c r="F292" s="76">
        <v>100</v>
      </c>
      <c r="G292" s="76">
        <v>100</v>
      </c>
      <c r="H292" s="76">
        <v>7</v>
      </c>
      <c r="I292" s="76">
        <v>400400</v>
      </c>
      <c r="J292" s="89">
        <v>94.011962786454603</v>
      </c>
      <c r="K292" s="9">
        <f t="shared" si="4"/>
        <v>658.08373950518217</v>
      </c>
    </row>
    <row r="293" spans="1:11" x14ac:dyDescent="0.25">
      <c r="A293" s="76">
        <v>918999361</v>
      </c>
      <c r="B293" s="77" t="s">
        <v>73</v>
      </c>
      <c r="C293" s="76">
        <v>2018</v>
      </c>
      <c r="D293" s="76">
        <v>132</v>
      </c>
      <c r="E293" s="77" t="s">
        <v>23</v>
      </c>
      <c r="F293" s="76">
        <v>100</v>
      </c>
      <c r="G293" s="76">
        <v>100</v>
      </c>
      <c r="H293" s="76">
        <v>8</v>
      </c>
      <c r="I293" s="76">
        <v>400600</v>
      </c>
      <c r="J293" s="89">
        <v>206.82631813020001</v>
      </c>
      <c r="K293" s="9">
        <f t="shared" si="4"/>
        <v>1654.6105450416001</v>
      </c>
    </row>
    <row r="294" spans="1:11" x14ac:dyDescent="0.25">
      <c r="A294" s="76">
        <v>984015666</v>
      </c>
      <c r="B294" s="77" t="s">
        <v>103</v>
      </c>
      <c r="C294" s="76">
        <v>2018</v>
      </c>
      <c r="D294" s="76">
        <v>132</v>
      </c>
      <c r="E294" s="77" t="s">
        <v>23</v>
      </c>
      <c r="F294" s="76">
        <v>100</v>
      </c>
      <c r="G294" s="76">
        <v>100</v>
      </c>
      <c r="H294" s="76">
        <v>2</v>
      </c>
      <c r="I294" s="76">
        <v>400600</v>
      </c>
      <c r="J294" s="89">
        <v>206.82631813020001</v>
      </c>
      <c r="K294" s="9">
        <f t="shared" si="4"/>
        <v>413.65263626040002</v>
      </c>
    </row>
    <row r="295" spans="1:11" x14ac:dyDescent="0.25">
      <c r="A295" s="76">
        <v>914678412</v>
      </c>
      <c r="B295" s="77" t="s">
        <v>74</v>
      </c>
      <c r="C295" s="76">
        <v>2018</v>
      </c>
      <c r="D295" s="76">
        <v>24</v>
      </c>
      <c r="E295" s="77" t="s">
        <v>23</v>
      </c>
      <c r="F295" s="76">
        <v>100</v>
      </c>
      <c r="G295" s="76">
        <v>100</v>
      </c>
      <c r="H295" s="76">
        <v>27</v>
      </c>
      <c r="I295" s="76">
        <v>400200</v>
      </c>
      <c r="J295" s="89">
        <v>32.904186975259101</v>
      </c>
      <c r="K295" s="9">
        <f t="shared" si="4"/>
        <v>888.4130483319957</v>
      </c>
    </row>
    <row r="296" spans="1:11" x14ac:dyDescent="0.25">
      <c r="A296" s="76">
        <v>914678412</v>
      </c>
      <c r="B296" s="77" t="s">
        <v>74</v>
      </c>
      <c r="C296" s="76">
        <v>2018</v>
      </c>
      <c r="D296" s="76">
        <v>66</v>
      </c>
      <c r="E296" s="77" t="s">
        <v>23</v>
      </c>
      <c r="F296" s="76">
        <v>100</v>
      </c>
      <c r="G296" s="76">
        <v>100</v>
      </c>
      <c r="H296" s="76">
        <v>15</v>
      </c>
      <c r="I296" s="76">
        <v>400400</v>
      </c>
      <c r="J296" s="89">
        <v>94.011962786454603</v>
      </c>
      <c r="K296" s="9">
        <f t="shared" si="4"/>
        <v>1410.179441796819</v>
      </c>
    </row>
    <row r="297" spans="1:11" x14ac:dyDescent="0.25">
      <c r="A297" s="49"/>
      <c r="B297" s="50"/>
      <c r="C297" s="49"/>
      <c r="D297" s="49"/>
      <c r="E297" s="50"/>
      <c r="F297" s="49"/>
      <c r="G297" s="49"/>
      <c r="H297" s="49"/>
      <c r="I297" s="49">
        <v>400200</v>
      </c>
      <c r="J297" s="66"/>
      <c r="K297" s="9"/>
    </row>
    <row r="298" spans="1:11" x14ac:dyDescent="0.25">
      <c r="A298" s="49"/>
      <c r="B298" s="50"/>
      <c r="C298" s="49"/>
      <c r="D298" s="49"/>
      <c r="E298" s="50"/>
      <c r="F298" s="49"/>
      <c r="G298" s="49"/>
      <c r="H298" s="49"/>
      <c r="I298" s="49">
        <v>400400</v>
      </c>
      <c r="J298" s="66"/>
      <c r="K298" s="9"/>
    </row>
  </sheetData>
  <autoFilter ref="A2:K298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0E9B3-C543-4BE2-91B4-D1CCDDE7D0C5}">
  <dimension ref="A1:B74"/>
  <sheetViews>
    <sheetView workbookViewId="0"/>
  </sheetViews>
  <sheetFormatPr baseColWidth="10" defaultRowHeight="15" x14ac:dyDescent="0.25"/>
  <cols>
    <col min="1" max="1" width="10" bestFit="1" customWidth="1"/>
    <col min="2" max="2" width="17.85546875" bestFit="1" customWidth="1"/>
  </cols>
  <sheetData>
    <row r="1" spans="1:2" x14ac:dyDescent="0.25">
      <c r="A1" s="32" t="s">
        <v>0</v>
      </c>
      <c r="B1" t="s">
        <v>252</v>
      </c>
    </row>
    <row r="2" spans="1:2" x14ac:dyDescent="0.25">
      <c r="A2" s="33">
        <v>882023702</v>
      </c>
      <c r="B2" s="35">
        <v>564.07177671872762</v>
      </c>
    </row>
    <row r="3" spans="1:2" x14ac:dyDescent="0.25">
      <c r="A3" s="33">
        <v>882783022</v>
      </c>
      <c r="B3" s="35">
        <v>230.3293088268137</v>
      </c>
    </row>
    <row r="4" spans="1:2" x14ac:dyDescent="0.25">
      <c r="A4" s="33">
        <v>911305631</v>
      </c>
      <c r="B4" s="35">
        <v>6063.7715997263203</v>
      </c>
    </row>
    <row r="5" spans="1:2" x14ac:dyDescent="0.25">
      <c r="A5" s="33">
        <v>912631532</v>
      </c>
      <c r="B5" s="35">
        <v>36204.006869063647</v>
      </c>
    </row>
    <row r="6" spans="1:2" x14ac:dyDescent="0.25">
      <c r="A6" s="33">
        <v>913680294</v>
      </c>
      <c r="B6" s="35">
        <v>94.011962786454603</v>
      </c>
    </row>
    <row r="7" spans="1:2" x14ac:dyDescent="0.25">
      <c r="A7" s="33">
        <v>914078865</v>
      </c>
      <c r="B7" s="35">
        <v>1485.389012025983</v>
      </c>
    </row>
    <row r="8" spans="1:2" x14ac:dyDescent="0.25">
      <c r="A8" s="33">
        <v>914678412</v>
      </c>
      <c r="B8" s="35">
        <v>2298.5924901288145</v>
      </c>
    </row>
    <row r="9" spans="1:2" x14ac:dyDescent="0.25">
      <c r="A9" s="33">
        <v>914780152</v>
      </c>
      <c r="B9" s="35">
        <v>8743.1125391402729</v>
      </c>
    </row>
    <row r="10" spans="1:2" x14ac:dyDescent="0.25">
      <c r="A10" s="33">
        <v>915231640</v>
      </c>
      <c r="B10" s="35">
        <v>540.56878602211395</v>
      </c>
    </row>
    <row r="11" spans="1:2" x14ac:dyDescent="0.25">
      <c r="A11" s="33">
        <v>915317898</v>
      </c>
      <c r="B11" s="35">
        <v>321.99097254360697</v>
      </c>
    </row>
    <row r="12" spans="1:2" x14ac:dyDescent="0.25">
      <c r="A12" s="33">
        <v>915591302</v>
      </c>
      <c r="B12" s="35">
        <v>282.03588835936381</v>
      </c>
    </row>
    <row r="13" spans="1:2" x14ac:dyDescent="0.25">
      <c r="A13" s="33">
        <v>915635857</v>
      </c>
      <c r="B13" s="35">
        <v>38023.138348981549</v>
      </c>
    </row>
    <row r="14" spans="1:2" x14ac:dyDescent="0.25">
      <c r="A14" s="33">
        <v>915729290</v>
      </c>
      <c r="B14" s="35">
        <v>4813.4124946664761</v>
      </c>
    </row>
    <row r="15" spans="1:2" x14ac:dyDescent="0.25">
      <c r="A15" s="33">
        <v>916069634</v>
      </c>
      <c r="B15" s="35">
        <v>4639.4903635115334</v>
      </c>
    </row>
    <row r="16" spans="1:2" x14ac:dyDescent="0.25">
      <c r="A16" s="33">
        <v>916319908</v>
      </c>
      <c r="B16" s="35">
        <v>4648.8915597901796</v>
      </c>
    </row>
    <row r="17" spans="1:2" x14ac:dyDescent="0.25">
      <c r="A17" s="33">
        <v>916501420</v>
      </c>
      <c r="B17" s="35">
        <v>4540.777802585756</v>
      </c>
    </row>
    <row r="18" spans="1:2" x14ac:dyDescent="0.25">
      <c r="A18" s="33">
        <v>916763476</v>
      </c>
      <c r="B18" s="35">
        <v>413.65263626040002</v>
      </c>
    </row>
    <row r="19" spans="1:2" x14ac:dyDescent="0.25">
      <c r="A19" s="33">
        <v>917424799</v>
      </c>
      <c r="B19" s="35">
        <v>18205.416593596925</v>
      </c>
    </row>
    <row r="20" spans="1:2" x14ac:dyDescent="0.25">
      <c r="A20" s="33">
        <v>917983550</v>
      </c>
      <c r="B20" s="35">
        <v>916.61663716793191</v>
      </c>
    </row>
    <row r="21" spans="1:2" x14ac:dyDescent="0.25">
      <c r="A21" s="33">
        <v>918312730</v>
      </c>
      <c r="B21" s="35">
        <v>5377.4842713852022</v>
      </c>
    </row>
    <row r="22" spans="1:2" x14ac:dyDescent="0.25">
      <c r="A22" s="33">
        <v>918999361</v>
      </c>
      <c r="B22" s="35">
        <v>4662.9933542081462</v>
      </c>
    </row>
    <row r="23" spans="1:2" x14ac:dyDescent="0.25">
      <c r="A23" s="33">
        <v>919415096</v>
      </c>
      <c r="B23" s="35">
        <v>1264.4608994778141</v>
      </c>
    </row>
    <row r="24" spans="1:2" x14ac:dyDescent="0.25">
      <c r="A24" s="33">
        <v>919763159</v>
      </c>
      <c r="B24" s="35">
        <v>282.03588835936381</v>
      </c>
    </row>
    <row r="25" spans="1:2" x14ac:dyDescent="0.25">
      <c r="A25" s="33">
        <v>933297292</v>
      </c>
      <c r="B25" s="35">
        <v>376.04785114581841</v>
      </c>
    </row>
    <row r="26" spans="1:2" x14ac:dyDescent="0.25">
      <c r="A26" s="33">
        <v>938260494</v>
      </c>
      <c r="B26" s="35">
        <v>1198.6525255272954</v>
      </c>
    </row>
    <row r="27" spans="1:2" x14ac:dyDescent="0.25">
      <c r="A27" s="33">
        <v>948526786</v>
      </c>
      <c r="B27" s="35">
        <v>94.011962786454603</v>
      </c>
    </row>
    <row r="28" spans="1:2" x14ac:dyDescent="0.25">
      <c r="A28" s="33">
        <v>948755742</v>
      </c>
      <c r="B28" s="35">
        <v>3398.5324547303326</v>
      </c>
    </row>
    <row r="29" spans="1:2" x14ac:dyDescent="0.25">
      <c r="A29" s="33">
        <v>955996836</v>
      </c>
      <c r="B29" s="35">
        <v>3403.2330528696561</v>
      </c>
    </row>
    <row r="30" spans="1:2" x14ac:dyDescent="0.25">
      <c r="A30" s="33">
        <v>956740134</v>
      </c>
      <c r="B30" s="35">
        <v>836.70646879944582</v>
      </c>
    </row>
    <row r="31" spans="1:2" x14ac:dyDescent="0.25">
      <c r="A31" s="33">
        <v>960684737</v>
      </c>
      <c r="B31" s="35">
        <v>14200.506978893962</v>
      </c>
    </row>
    <row r="32" spans="1:2" x14ac:dyDescent="0.25">
      <c r="A32" s="33">
        <v>962986633</v>
      </c>
      <c r="B32" s="35">
        <v>48829.81347128452</v>
      </c>
    </row>
    <row r="33" spans="1:2" x14ac:dyDescent="0.25">
      <c r="A33" s="33">
        <v>963022158</v>
      </c>
      <c r="B33" s="35">
        <v>667.48493578382761</v>
      </c>
    </row>
    <row r="34" spans="1:2" x14ac:dyDescent="0.25">
      <c r="A34" s="33">
        <v>966731508</v>
      </c>
      <c r="B34" s="35">
        <v>1457.1854231900456</v>
      </c>
    </row>
    <row r="35" spans="1:2" x14ac:dyDescent="0.25">
      <c r="A35" s="33">
        <v>968168134</v>
      </c>
      <c r="B35" s="35">
        <v>2510.1194063983376</v>
      </c>
    </row>
    <row r="36" spans="1:2" x14ac:dyDescent="0.25">
      <c r="A36" s="33">
        <v>970974253</v>
      </c>
      <c r="B36" s="35">
        <v>1029.4309925116775</v>
      </c>
    </row>
    <row r="37" spans="1:2" x14ac:dyDescent="0.25">
      <c r="A37" s="33">
        <v>971028440</v>
      </c>
      <c r="B37" s="35">
        <v>366.64665486717286</v>
      </c>
    </row>
    <row r="38" spans="1:2" x14ac:dyDescent="0.25">
      <c r="A38" s="33">
        <v>971029390</v>
      </c>
      <c r="B38" s="35">
        <v>5194.1609439516151</v>
      </c>
    </row>
    <row r="39" spans="1:2" x14ac:dyDescent="0.25">
      <c r="A39" s="33">
        <v>971030569</v>
      </c>
      <c r="B39" s="35">
        <v>1090.5387683228732</v>
      </c>
    </row>
    <row r="40" spans="1:2" x14ac:dyDescent="0.25">
      <c r="A40" s="33">
        <v>971034998</v>
      </c>
      <c r="B40" s="35">
        <v>926.0178334465777</v>
      </c>
    </row>
    <row r="41" spans="1:2" x14ac:dyDescent="0.25">
      <c r="A41" s="33">
        <v>971048611</v>
      </c>
      <c r="B41" s="35">
        <v>2491.3170138410469</v>
      </c>
    </row>
    <row r="42" spans="1:2" x14ac:dyDescent="0.25">
      <c r="A42" s="33">
        <v>971058854</v>
      </c>
      <c r="B42" s="35">
        <v>12884.339499883597</v>
      </c>
    </row>
    <row r="43" spans="1:2" x14ac:dyDescent="0.25">
      <c r="A43" s="33">
        <v>971589752</v>
      </c>
      <c r="B43" s="35">
        <v>4517.2748118891423</v>
      </c>
    </row>
    <row r="44" spans="1:2" x14ac:dyDescent="0.25">
      <c r="A44" s="33">
        <v>976723805</v>
      </c>
      <c r="B44" s="35">
        <v>4982.6340276820911</v>
      </c>
    </row>
    <row r="45" spans="1:2" x14ac:dyDescent="0.25">
      <c r="A45" s="33">
        <v>976894677</v>
      </c>
      <c r="B45" s="35">
        <v>721.5230119934821</v>
      </c>
    </row>
    <row r="46" spans="1:2" x14ac:dyDescent="0.25">
      <c r="A46" s="33">
        <v>976944801</v>
      </c>
      <c r="B46" s="35">
        <v>78763.222422491643</v>
      </c>
    </row>
    <row r="47" spans="1:2" x14ac:dyDescent="0.25">
      <c r="A47" s="33">
        <v>977106184</v>
      </c>
      <c r="B47" s="35">
        <v>338.44306603123641</v>
      </c>
    </row>
    <row r="48" spans="1:2" x14ac:dyDescent="0.25">
      <c r="A48" s="33">
        <v>978631029</v>
      </c>
      <c r="B48" s="35">
        <v>72093.073662792682</v>
      </c>
    </row>
    <row r="49" spans="1:2" x14ac:dyDescent="0.25">
      <c r="A49" s="33">
        <v>979151950</v>
      </c>
      <c r="B49" s="35">
        <v>30314.157400492273</v>
      </c>
    </row>
    <row r="50" spans="1:2" x14ac:dyDescent="0.25">
      <c r="A50" s="33">
        <v>979379455</v>
      </c>
      <c r="B50" s="35">
        <v>11812.603124118015</v>
      </c>
    </row>
    <row r="51" spans="1:2" x14ac:dyDescent="0.25">
      <c r="A51" s="33">
        <v>979399901</v>
      </c>
      <c r="B51" s="35">
        <v>2684.041537553278</v>
      </c>
    </row>
    <row r="52" spans="1:2" x14ac:dyDescent="0.25">
      <c r="A52" s="33">
        <v>979422679</v>
      </c>
      <c r="B52" s="35">
        <v>137248.06447194499</v>
      </c>
    </row>
    <row r="53" spans="1:2" x14ac:dyDescent="0.25">
      <c r="A53" s="33">
        <v>979918224</v>
      </c>
      <c r="B53" s="35">
        <v>460.6586176536274</v>
      </c>
    </row>
    <row r="54" spans="1:2" x14ac:dyDescent="0.25">
      <c r="A54" s="33">
        <v>979951140</v>
      </c>
      <c r="B54" s="35">
        <v>230.3293088268137</v>
      </c>
    </row>
    <row r="55" spans="1:2" x14ac:dyDescent="0.25">
      <c r="A55" s="33">
        <v>980038408</v>
      </c>
      <c r="B55" s="35">
        <v>52881.729067380678</v>
      </c>
    </row>
    <row r="56" spans="1:2" x14ac:dyDescent="0.25">
      <c r="A56" s="33">
        <v>980234088</v>
      </c>
      <c r="B56" s="35">
        <v>2684.0415375532775</v>
      </c>
    </row>
    <row r="57" spans="1:2" x14ac:dyDescent="0.25">
      <c r="A57" s="33">
        <v>980283976</v>
      </c>
      <c r="B57" s="35">
        <v>2138.772153391842</v>
      </c>
    </row>
    <row r="58" spans="1:2" x14ac:dyDescent="0.25">
      <c r="A58" s="33">
        <v>980335216</v>
      </c>
      <c r="B58" s="35">
        <v>2002.4548073514823</v>
      </c>
    </row>
    <row r="59" spans="1:2" x14ac:dyDescent="0.25">
      <c r="A59" s="33">
        <v>980489698</v>
      </c>
      <c r="B59" s="35">
        <v>320894.32299770281</v>
      </c>
    </row>
    <row r="60" spans="1:2" x14ac:dyDescent="0.25">
      <c r="A60" s="33">
        <v>981915550</v>
      </c>
      <c r="B60" s="35">
        <v>72356.307158594747</v>
      </c>
    </row>
    <row r="61" spans="1:2" x14ac:dyDescent="0.25">
      <c r="A61" s="33">
        <v>981963849</v>
      </c>
      <c r="B61" s="35">
        <v>91887.292427480701</v>
      </c>
    </row>
    <row r="62" spans="1:2" x14ac:dyDescent="0.25">
      <c r="A62" s="33">
        <v>982897327</v>
      </c>
      <c r="B62" s="35">
        <v>5678.3225523018555</v>
      </c>
    </row>
    <row r="63" spans="1:2" x14ac:dyDescent="0.25">
      <c r="A63" s="33">
        <v>982974011</v>
      </c>
      <c r="B63" s="35">
        <v>89504.089170844047</v>
      </c>
    </row>
    <row r="64" spans="1:2" x14ac:dyDescent="0.25">
      <c r="A64" s="33">
        <v>983099807</v>
      </c>
      <c r="B64" s="35">
        <v>4056.6161942355156</v>
      </c>
    </row>
    <row r="65" spans="1:2" x14ac:dyDescent="0.25">
      <c r="A65" s="33">
        <v>984015666</v>
      </c>
      <c r="B65" s="35">
        <v>413.65263626040002</v>
      </c>
    </row>
    <row r="66" spans="1:2" x14ac:dyDescent="0.25">
      <c r="A66" s="33">
        <v>984882114</v>
      </c>
      <c r="B66" s="35">
        <v>8696.106557747049</v>
      </c>
    </row>
    <row r="67" spans="1:2" x14ac:dyDescent="0.25">
      <c r="A67" s="33">
        <v>985294836</v>
      </c>
      <c r="B67" s="35">
        <v>2622.9337617420829</v>
      </c>
    </row>
    <row r="68" spans="1:2" x14ac:dyDescent="0.25">
      <c r="A68" s="33">
        <v>985411131</v>
      </c>
      <c r="B68" s="35">
        <v>9561.0166153824302</v>
      </c>
    </row>
    <row r="69" spans="1:2" x14ac:dyDescent="0.25">
      <c r="A69" s="33">
        <v>986347801</v>
      </c>
      <c r="B69" s="35">
        <v>9199.070558654581</v>
      </c>
    </row>
    <row r="70" spans="1:2" x14ac:dyDescent="0.25">
      <c r="A70" s="33">
        <v>987059729</v>
      </c>
      <c r="B70" s="35">
        <v>601.67656183330905</v>
      </c>
    </row>
    <row r="71" spans="1:2" x14ac:dyDescent="0.25">
      <c r="A71" s="33">
        <v>988807648</v>
      </c>
      <c r="B71" s="35">
        <v>23653.409837071973</v>
      </c>
    </row>
    <row r="72" spans="1:2" x14ac:dyDescent="0.25">
      <c r="A72" s="33">
        <v>990892679</v>
      </c>
      <c r="B72" s="35">
        <v>26581.882477870022</v>
      </c>
    </row>
    <row r="73" spans="1:2" x14ac:dyDescent="0.25">
      <c r="A73" s="33">
        <v>995114666</v>
      </c>
      <c r="B73" s="35">
        <v>5509.1010192862386</v>
      </c>
    </row>
    <row r="74" spans="1:2" x14ac:dyDescent="0.25">
      <c r="A74" s="33">
        <v>998509289</v>
      </c>
      <c r="B74" s="35">
        <v>12823.231724072401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329"/>
  <sheetViews>
    <sheetView workbookViewId="0"/>
  </sheetViews>
  <sheetFormatPr baseColWidth="10" defaultRowHeight="15" x14ac:dyDescent="0.25"/>
  <cols>
    <col min="2" max="2" width="33.42578125" customWidth="1"/>
    <col min="5" max="5" width="18.140625" customWidth="1"/>
    <col min="6" max="6" width="18.7109375" customWidth="1"/>
    <col min="10" max="10" width="0" hidden="1" customWidth="1"/>
    <col min="11" max="11" width="11.42578125" style="6"/>
    <col min="12" max="12" width="16.28515625" customWidth="1"/>
  </cols>
  <sheetData>
    <row r="1" spans="1:12" ht="30" x14ac:dyDescent="0.25">
      <c r="A1" s="20"/>
      <c r="B1" s="5" t="s">
        <v>112</v>
      </c>
      <c r="C1" s="20"/>
      <c r="D1" s="20"/>
      <c r="E1" s="20"/>
      <c r="F1" s="20"/>
      <c r="G1" s="20"/>
      <c r="H1" s="20"/>
      <c r="I1" s="20"/>
      <c r="J1" s="20"/>
      <c r="K1" s="68"/>
      <c r="L1" s="14">
        <f>SUBTOTAL(9,L3:L1587)</f>
        <v>325216.05577023531</v>
      </c>
    </row>
    <row r="2" spans="1:12" ht="60.75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106</v>
      </c>
      <c r="F2" s="21" t="s">
        <v>113</v>
      </c>
      <c r="G2" s="21" t="s">
        <v>8</v>
      </c>
      <c r="H2" s="21" t="s">
        <v>9</v>
      </c>
      <c r="I2" s="21" t="s">
        <v>89</v>
      </c>
      <c r="J2" s="21" t="s">
        <v>14</v>
      </c>
      <c r="K2" s="67" t="s">
        <v>91</v>
      </c>
      <c r="L2" s="22" t="s">
        <v>114</v>
      </c>
    </row>
    <row r="3" spans="1:12" x14ac:dyDescent="0.25">
      <c r="A3" s="81">
        <v>982974011</v>
      </c>
      <c r="B3" s="82" t="s">
        <v>19</v>
      </c>
      <c r="C3" s="81">
        <v>2018</v>
      </c>
      <c r="D3" s="81">
        <v>66</v>
      </c>
      <c r="E3" s="82" t="s">
        <v>258</v>
      </c>
      <c r="F3" s="82" t="s">
        <v>109</v>
      </c>
      <c r="G3" s="81">
        <v>100</v>
      </c>
      <c r="H3" s="81">
        <v>100</v>
      </c>
      <c r="I3" s="81">
        <v>1</v>
      </c>
      <c r="J3" s="81">
        <v>501500</v>
      </c>
      <c r="K3" s="90">
        <v>135.622551211136</v>
      </c>
      <c r="L3" s="17">
        <f>(I3*0.5*(G3/100+H3/100))*K3</f>
        <v>135.622551211136</v>
      </c>
    </row>
    <row r="4" spans="1:12" x14ac:dyDescent="0.25">
      <c r="A4" s="81">
        <v>982974011</v>
      </c>
      <c r="B4" s="82" t="s">
        <v>19</v>
      </c>
      <c r="C4" s="81">
        <v>2018</v>
      </c>
      <c r="D4" s="81">
        <v>132</v>
      </c>
      <c r="E4" s="82" t="s">
        <v>258</v>
      </c>
      <c r="F4" s="82" t="s">
        <v>109</v>
      </c>
      <c r="G4" s="81">
        <v>100</v>
      </c>
      <c r="H4" s="81">
        <v>100</v>
      </c>
      <c r="I4" s="81">
        <v>6</v>
      </c>
      <c r="J4" s="81">
        <v>501600</v>
      </c>
      <c r="K4" s="90">
        <v>174.37185155717501</v>
      </c>
      <c r="L4" s="17">
        <f t="shared" ref="L4:L67" si="0">(I4*0.5*(G4/100+H4/100))*K4</f>
        <v>1046.2311093430501</v>
      </c>
    </row>
    <row r="5" spans="1:12" x14ac:dyDescent="0.25">
      <c r="A5" s="81">
        <v>982974011</v>
      </c>
      <c r="B5" s="82" t="s">
        <v>19</v>
      </c>
      <c r="C5" s="81">
        <v>2018</v>
      </c>
      <c r="D5" s="81">
        <v>24</v>
      </c>
      <c r="E5" s="82" t="s">
        <v>259</v>
      </c>
      <c r="F5" s="82" t="s">
        <v>109</v>
      </c>
      <c r="G5" s="81">
        <v>100</v>
      </c>
      <c r="H5" s="81">
        <v>100</v>
      </c>
      <c r="I5" s="81">
        <v>4</v>
      </c>
      <c r="J5" s="81">
        <v>500000</v>
      </c>
      <c r="K5" s="90">
        <v>135.622551211136</v>
      </c>
      <c r="L5" s="17">
        <f t="shared" si="0"/>
        <v>542.490204844544</v>
      </c>
    </row>
    <row r="6" spans="1:12" x14ac:dyDescent="0.25">
      <c r="A6" s="81">
        <v>982974011</v>
      </c>
      <c r="B6" s="82" t="s">
        <v>19</v>
      </c>
      <c r="C6" s="81">
        <v>2018</v>
      </c>
      <c r="D6" s="81">
        <v>66</v>
      </c>
      <c r="E6" s="82" t="s">
        <v>259</v>
      </c>
      <c r="F6" s="82" t="s">
        <v>109</v>
      </c>
      <c r="G6" s="81">
        <v>100</v>
      </c>
      <c r="H6" s="81">
        <v>100</v>
      </c>
      <c r="I6" s="81">
        <v>8</v>
      </c>
      <c r="J6" s="81">
        <v>500100</v>
      </c>
      <c r="K6" s="90">
        <v>271.245102422272</v>
      </c>
      <c r="L6" s="17">
        <f t="shared" si="0"/>
        <v>2169.960819378176</v>
      </c>
    </row>
    <row r="7" spans="1:12" x14ac:dyDescent="0.25">
      <c r="A7" s="81">
        <v>982974011</v>
      </c>
      <c r="B7" s="82" t="s">
        <v>19</v>
      </c>
      <c r="C7" s="81">
        <v>2018</v>
      </c>
      <c r="D7" s="81">
        <v>132</v>
      </c>
      <c r="E7" s="82" t="s">
        <v>259</v>
      </c>
      <c r="F7" s="82" t="s">
        <v>109</v>
      </c>
      <c r="G7" s="81">
        <v>100</v>
      </c>
      <c r="H7" s="81">
        <v>100</v>
      </c>
      <c r="I7" s="81">
        <v>21</v>
      </c>
      <c r="J7" s="81">
        <v>500200</v>
      </c>
      <c r="K7" s="90">
        <v>374.57657001170799</v>
      </c>
      <c r="L7" s="17">
        <f t="shared" si="0"/>
        <v>7866.1079702458674</v>
      </c>
    </row>
    <row r="8" spans="1:12" x14ac:dyDescent="0.25">
      <c r="A8" s="81">
        <v>982974011</v>
      </c>
      <c r="B8" s="82" t="s">
        <v>19</v>
      </c>
      <c r="C8" s="81">
        <v>2018</v>
      </c>
      <c r="D8" s="81">
        <v>66</v>
      </c>
      <c r="E8" s="82" t="s">
        <v>259</v>
      </c>
      <c r="F8" s="82" t="s">
        <v>110</v>
      </c>
      <c r="G8" s="81">
        <v>100</v>
      </c>
      <c r="H8" s="81">
        <v>100</v>
      </c>
      <c r="I8" s="81">
        <v>1</v>
      </c>
      <c r="J8" s="81">
        <v>501100</v>
      </c>
      <c r="K8" s="90">
        <v>311.93186778561198</v>
      </c>
      <c r="L8" s="17">
        <f t="shared" si="0"/>
        <v>311.93186778561198</v>
      </c>
    </row>
    <row r="9" spans="1:12" x14ac:dyDescent="0.25">
      <c r="A9" s="81">
        <v>982974011</v>
      </c>
      <c r="B9" s="82" t="s">
        <v>19</v>
      </c>
      <c r="C9" s="81">
        <v>2018</v>
      </c>
      <c r="D9" s="81">
        <v>66</v>
      </c>
      <c r="E9" s="82" t="s">
        <v>259</v>
      </c>
      <c r="F9" s="82" t="s">
        <v>111</v>
      </c>
      <c r="G9" s="81">
        <v>100</v>
      </c>
      <c r="H9" s="81">
        <v>100</v>
      </c>
      <c r="I9" s="81">
        <v>16</v>
      </c>
      <c r="J9" s="81">
        <v>500600</v>
      </c>
      <c r="K9" s="90">
        <v>287.51980856760798</v>
      </c>
      <c r="L9" s="17">
        <f t="shared" si="0"/>
        <v>4600.3169370817277</v>
      </c>
    </row>
    <row r="10" spans="1:12" x14ac:dyDescent="0.25">
      <c r="A10" s="81">
        <v>982974011</v>
      </c>
      <c r="B10" s="82" t="s">
        <v>19</v>
      </c>
      <c r="C10" s="81">
        <v>2018</v>
      </c>
      <c r="D10" s="81">
        <v>132</v>
      </c>
      <c r="E10" s="82" t="s">
        <v>259</v>
      </c>
      <c r="F10" s="82" t="s">
        <v>111</v>
      </c>
      <c r="G10" s="81">
        <v>100</v>
      </c>
      <c r="H10" s="81">
        <v>100</v>
      </c>
      <c r="I10" s="81">
        <v>15</v>
      </c>
      <c r="J10" s="81">
        <v>500700</v>
      </c>
      <c r="K10" s="90">
        <v>397.05116421241098</v>
      </c>
      <c r="L10" s="17">
        <f t="shared" si="0"/>
        <v>5955.7674631861646</v>
      </c>
    </row>
    <row r="11" spans="1:12" x14ac:dyDescent="0.25">
      <c r="A11" s="81">
        <v>915729290</v>
      </c>
      <c r="B11" s="82" t="s">
        <v>26</v>
      </c>
      <c r="C11" s="81">
        <v>2018</v>
      </c>
      <c r="D11" s="81">
        <v>66</v>
      </c>
      <c r="E11" s="82" t="s">
        <v>259</v>
      </c>
      <c r="F11" s="82" t="s">
        <v>109</v>
      </c>
      <c r="G11" s="81">
        <v>100</v>
      </c>
      <c r="H11" s="81">
        <v>100</v>
      </c>
      <c r="I11" s="81">
        <v>2</v>
      </c>
      <c r="J11" s="81">
        <v>500100</v>
      </c>
      <c r="K11" s="90">
        <v>271.245102422272</v>
      </c>
      <c r="L11" s="17">
        <f t="shared" si="0"/>
        <v>542.490204844544</v>
      </c>
    </row>
    <row r="12" spans="1:12" x14ac:dyDescent="0.25">
      <c r="A12" s="81">
        <v>971029390</v>
      </c>
      <c r="B12" s="82" t="s">
        <v>27</v>
      </c>
      <c r="C12" s="81">
        <v>2018</v>
      </c>
      <c r="D12" s="81">
        <v>132</v>
      </c>
      <c r="E12" s="82" t="s">
        <v>259</v>
      </c>
      <c r="F12" s="82" t="s">
        <v>109</v>
      </c>
      <c r="G12" s="81">
        <v>0</v>
      </c>
      <c r="H12" s="81">
        <v>25</v>
      </c>
      <c r="I12" s="81">
        <v>1</v>
      </c>
      <c r="J12" s="81">
        <v>500200</v>
      </c>
      <c r="K12" s="90">
        <v>374.57657001170799</v>
      </c>
      <c r="L12" s="17">
        <f t="shared" si="0"/>
        <v>46.822071251463498</v>
      </c>
    </row>
    <row r="13" spans="1:12" x14ac:dyDescent="0.25">
      <c r="A13" s="81">
        <v>971029390</v>
      </c>
      <c r="B13" s="82" t="s">
        <v>27</v>
      </c>
      <c r="C13" s="81">
        <v>2018</v>
      </c>
      <c r="D13" s="81">
        <v>66</v>
      </c>
      <c r="E13" s="82" t="s">
        <v>259</v>
      </c>
      <c r="F13" s="82" t="s">
        <v>109</v>
      </c>
      <c r="G13" s="81">
        <v>100</v>
      </c>
      <c r="H13" s="81">
        <v>100</v>
      </c>
      <c r="I13" s="81">
        <v>3</v>
      </c>
      <c r="J13" s="81">
        <v>500100</v>
      </c>
      <c r="K13" s="90">
        <v>271.245102422272</v>
      </c>
      <c r="L13" s="17">
        <f t="shared" si="0"/>
        <v>813.73530726681599</v>
      </c>
    </row>
    <row r="14" spans="1:12" x14ac:dyDescent="0.25">
      <c r="A14" s="81">
        <v>971029390</v>
      </c>
      <c r="B14" s="82" t="s">
        <v>27</v>
      </c>
      <c r="C14" s="81">
        <v>2018</v>
      </c>
      <c r="D14" s="81">
        <v>132</v>
      </c>
      <c r="E14" s="82" t="s">
        <v>259</v>
      </c>
      <c r="F14" s="82" t="s">
        <v>109</v>
      </c>
      <c r="G14" s="81">
        <v>100</v>
      </c>
      <c r="H14" s="81">
        <v>100</v>
      </c>
      <c r="I14" s="81">
        <v>1</v>
      </c>
      <c r="J14" s="81">
        <v>500200</v>
      </c>
      <c r="K14" s="90">
        <v>374.57657001170799</v>
      </c>
      <c r="L14" s="17">
        <f t="shared" si="0"/>
        <v>374.57657001170799</v>
      </c>
    </row>
    <row r="15" spans="1:12" x14ac:dyDescent="0.25">
      <c r="A15" s="81">
        <v>971029390</v>
      </c>
      <c r="B15" s="82" t="s">
        <v>27</v>
      </c>
      <c r="C15" s="81">
        <v>2018</v>
      </c>
      <c r="D15" s="81">
        <v>132</v>
      </c>
      <c r="E15" s="82" t="s">
        <v>259</v>
      </c>
      <c r="F15" s="82" t="s">
        <v>110</v>
      </c>
      <c r="G15" s="81">
        <v>100</v>
      </c>
      <c r="H15" s="81">
        <v>100</v>
      </c>
      <c r="I15" s="81">
        <v>1</v>
      </c>
      <c r="J15" s="81">
        <v>501200</v>
      </c>
      <c r="K15" s="90">
        <v>430.76305551346502</v>
      </c>
      <c r="L15" s="17">
        <f t="shared" si="0"/>
        <v>430.76305551346502</v>
      </c>
    </row>
    <row r="16" spans="1:12" x14ac:dyDescent="0.25">
      <c r="A16" s="81">
        <v>971048611</v>
      </c>
      <c r="B16" s="82" t="s">
        <v>28</v>
      </c>
      <c r="C16" s="81">
        <v>2018</v>
      </c>
      <c r="D16" s="81">
        <v>66</v>
      </c>
      <c r="E16" s="82" t="s">
        <v>259</v>
      </c>
      <c r="F16" s="82" t="s">
        <v>111</v>
      </c>
      <c r="G16" s="81">
        <v>100</v>
      </c>
      <c r="H16" s="81">
        <v>100</v>
      </c>
      <c r="I16" s="81">
        <v>2</v>
      </c>
      <c r="J16" s="81">
        <v>500600</v>
      </c>
      <c r="K16" s="90">
        <v>287.51980856760798</v>
      </c>
      <c r="L16" s="17">
        <f t="shared" si="0"/>
        <v>575.03961713521596</v>
      </c>
    </row>
    <row r="17" spans="1:12" x14ac:dyDescent="0.25">
      <c r="A17" s="81">
        <v>971048611</v>
      </c>
      <c r="B17" s="82" t="s">
        <v>28</v>
      </c>
      <c r="C17" s="81">
        <v>2018</v>
      </c>
      <c r="D17" s="81">
        <v>132</v>
      </c>
      <c r="E17" s="82" t="s">
        <v>259</v>
      </c>
      <c r="F17" s="82" t="s">
        <v>111</v>
      </c>
      <c r="G17" s="81">
        <v>100</v>
      </c>
      <c r="H17" s="81">
        <v>100</v>
      </c>
      <c r="I17" s="81">
        <v>1</v>
      </c>
      <c r="J17" s="81">
        <v>500700</v>
      </c>
      <c r="K17" s="90">
        <v>397.05116421241098</v>
      </c>
      <c r="L17" s="17">
        <f t="shared" si="0"/>
        <v>397.05116421241098</v>
      </c>
    </row>
    <row r="18" spans="1:12" x14ac:dyDescent="0.25">
      <c r="A18" s="81">
        <v>911305631</v>
      </c>
      <c r="B18" s="82" t="s">
        <v>29</v>
      </c>
      <c r="C18" s="81">
        <v>2018</v>
      </c>
      <c r="D18" s="81">
        <v>132</v>
      </c>
      <c r="E18" s="82" t="s">
        <v>258</v>
      </c>
      <c r="F18" s="82" t="s">
        <v>109</v>
      </c>
      <c r="G18" s="81">
        <v>100</v>
      </c>
      <c r="H18" s="81">
        <v>100</v>
      </c>
      <c r="I18" s="81">
        <v>1</v>
      </c>
      <c r="J18" s="81">
        <v>501600</v>
      </c>
      <c r="K18" s="90">
        <v>174.37185155717501</v>
      </c>
      <c r="L18" s="17">
        <f t="shared" si="0"/>
        <v>174.37185155717501</v>
      </c>
    </row>
    <row r="19" spans="1:12" x14ac:dyDescent="0.25">
      <c r="A19" s="81">
        <v>911305631</v>
      </c>
      <c r="B19" s="82" t="s">
        <v>29</v>
      </c>
      <c r="C19" s="81">
        <v>2018</v>
      </c>
      <c r="D19" s="81">
        <v>66</v>
      </c>
      <c r="E19" s="82" t="s">
        <v>259</v>
      </c>
      <c r="F19" s="82" t="s">
        <v>109</v>
      </c>
      <c r="G19" s="81">
        <v>100</v>
      </c>
      <c r="H19" s="81">
        <v>100</v>
      </c>
      <c r="I19" s="81">
        <v>4</v>
      </c>
      <c r="J19" s="81">
        <v>500100</v>
      </c>
      <c r="K19" s="90">
        <v>271.245102422272</v>
      </c>
      <c r="L19" s="17">
        <f t="shared" si="0"/>
        <v>1084.980409689088</v>
      </c>
    </row>
    <row r="20" spans="1:12" x14ac:dyDescent="0.25">
      <c r="A20" s="81">
        <v>911305631</v>
      </c>
      <c r="B20" s="82" t="s">
        <v>29</v>
      </c>
      <c r="C20" s="81">
        <v>2018</v>
      </c>
      <c r="D20" s="81">
        <v>132</v>
      </c>
      <c r="E20" s="82" t="s">
        <v>259</v>
      </c>
      <c r="F20" s="82" t="s">
        <v>109</v>
      </c>
      <c r="G20" s="81">
        <v>100</v>
      </c>
      <c r="H20" s="81">
        <v>100</v>
      </c>
      <c r="I20" s="81">
        <v>2</v>
      </c>
      <c r="J20" s="81">
        <v>500200</v>
      </c>
      <c r="K20" s="90">
        <v>374.57657001170799</v>
      </c>
      <c r="L20" s="17">
        <f t="shared" si="0"/>
        <v>749.15314002341597</v>
      </c>
    </row>
    <row r="21" spans="1:12" x14ac:dyDescent="0.25">
      <c r="A21" s="81">
        <v>911305631</v>
      </c>
      <c r="B21" s="82" t="s">
        <v>29</v>
      </c>
      <c r="C21" s="81">
        <v>2018</v>
      </c>
      <c r="D21" s="81">
        <v>66</v>
      </c>
      <c r="E21" s="82" t="s">
        <v>259</v>
      </c>
      <c r="F21" s="82" t="s">
        <v>111</v>
      </c>
      <c r="G21" s="81">
        <v>100</v>
      </c>
      <c r="H21" s="81">
        <v>100</v>
      </c>
      <c r="I21" s="81">
        <v>4</v>
      </c>
      <c r="J21" s="81">
        <v>500600</v>
      </c>
      <c r="K21" s="90">
        <v>287.51980856760798</v>
      </c>
      <c r="L21" s="17">
        <f t="shared" si="0"/>
        <v>1150.0792342704319</v>
      </c>
    </row>
    <row r="22" spans="1:12" x14ac:dyDescent="0.25">
      <c r="A22" s="81">
        <v>976944801</v>
      </c>
      <c r="B22" s="82" t="s">
        <v>30</v>
      </c>
      <c r="C22" s="81">
        <v>2018</v>
      </c>
      <c r="D22" s="81">
        <v>132</v>
      </c>
      <c r="E22" s="82" t="s">
        <v>258</v>
      </c>
      <c r="F22" s="82" t="s">
        <v>109</v>
      </c>
      <c r="G22" s="81">
        <v>100</v>
      </c>
      <c r="H22" s="81">
        <v>100</v>
      </c>
      <c r="I22" s="81">
        <v>1</v>
      </c>
      <c r="J22" s="81">
        <v>501600</v>
      </c>
      <c r="K22" s="90">
        <v>174.37185155717501</v>
      </c>
      <c r="L22" s="17">
        <f t="shared" si="0"/>
        <v>174.37185155717501</v>
      </c>
    </row>
    <row r="23" spans="1:12" x14ac:dyDescent="0.25">
      <c r="A23" s="81">
        <v>976944801</v>
      </c>
      <c r="B23" s="82" t="s">
        <v>30</v>
      </c>
      <c r="C23" s="81">
        <v>2018</v>
      </c>
      <c r="D23" s="81">
        <v>132</v>
      </c>
      <c r="E23" s="82" t="s">
        <v>259</v>
      </c>
      <c r="F23" s="82" t="s">
        <v>109</v>
      </c>
      <c r="G23" s="81">
        <v>0</v>
      </c>
      <c r="H23" s="81">
        <v>0</v>
      </c>
      <c r="I23" s="81">
        <v>1</v>
      </c>
      <c r="J23" s="81">
        <v>500200</v>
      </c>
      <c r="K23" s="90">
        <v>374.57657001170799</v>
      </c>
      <c r="L23" s="17">
        <f t="shared" si="0"/>
        <v>0</v>
      </c>
    </row>
    <row r="24" spans="1:12" x14ac:dyDescent="0.25">
      <c r="A24" s="81">
        <v>976944801</v>
      </c>
      <c r="B24" s="82" t="s">
        <v>30</v>
      </c>
      <c r="C24" s="81">
        <v>2018</v>
      </c>
      <c r="D24" s="81">
        <v>300</v>
      </c>
      <c r="E24" s="82" t="s">
        <v>259</v>
      </c>
      <c r="F24" s="82" t="s">
        <v>109</v>
      </c>
      <c r="G24" s="81">
        <v>0</v>
      </c>
      <c r="H24" s="81">
        <v>0</v>
      </c>
      <c r="I24" s="81">
        <v>2</v>
      </c>
      <c r="J24" s="81">
        <v>500300</v>
      </c>
      <c r="K24" s="90">
        <v>839.63285508090803</v>
      </c>
      <c r="L24" s="17">
        <f t="shared" si="0"/>
        <v>0</v>
      </c>
    </row>
    <row r="25" spans="1:12" x14ac:dyDescent="0.25">
      <c r="A25" s="81">
        <v>976944801</v>
      </c>
      <c r="B25" s="82" t="s">
        <v>30</v>
      </c>
      <c r="C25" s="81">
        <v>2018</v>
      </c>
      <c r="D25" s="81">
        <v>66</v>
      </c>
      <c r="E25" s="82" t="s">
        <v>259</v>
      </c>
      <c r="F25" s="82" t="s">
        <v>109</v>
      </c>
      <c r="G25" s="81">
        <v>100</v>
      </c>
      <c r="H25" s="81">
        <v>100</v>
      </c>
      <c r="I25" s="81">
        <v>1</v>
      </c>
      <c r="J25" s="81">
        <v>500100</v>
      </c>
      <c r="K25" s="90">
        <v>271.245102422272</v>
      </c>
      <c r="L25" s="17">
        <f t="shared" si="0"/>
        <v>271.245102422272</v>
      </c>
    </row>
    <row r="26" spans="1:12" x14ac:dyDescent="0.25">
      <c r="A26" s="81">
        <v>976944801</v>
      </c>
      <c r="B26" s="82" t="s">
        <v>30</v>
      </c>
      <c r="C26" s="81">
        <v>2018</v>
      </c>
      <c r="D26" s="81">
        <v>132</v>
      </c>
      <c r="E26" s="82" t="s">
        <v>259</v>
      </c>
      <c r="F26" s="82" t="s">
        <v>109</v>
      </c>
      <c r="G26" s="81">
        <v>100</v>
      </c>
      <c r="H26" s="81">
        <v>100</v>
      </c>
      <c r="I26" s="81">
        <v>15</v>
      </c>
      <c r="J26" s="81">
        <v>500200</v>
      </c>
      <c r="K26" s="90">
        <v>374.57657001170799</v>
      </c>
      <c r="L26" s="17">
        <f t="shared" si="0"/>
        <v>5618.6485501756197</v>
      </c>
    </row>
    <row r="27" spans="1:12" x14ac:dyDescent="0.25">
      <c r="A27" s="81">
        <v>976944801</v>
      </c>
      <c r="B27" s="82" t="s">
        <v>30</v>
      </c>
      <c r="C27" s="81">
        <v>2018</v>
      </c>
      <c r="D27" s="81">
        <v>66</v>
      </c>
      <c r="E27" s="82" t="s">
        <v>259</v>
      </c>
      <c r="F27" s="82" t="s">
        <v>110</v>
      </c>
      <c r="G27" s="81">
        <v>100</v>
      </c>
      <c r="H27" s="81">
        <v>100</v>
      </c>
      <c r="I27" s="81">
        <v>1</v>
      </c>
      <c r="J27" s="81">
        <v>501100</v>
      </c>
      <c r="K27" s="90">
        <v>311.93186778561198</v>
      </c>
      <c r="L27" s="17">
        <f t="shared" si="0"/>
        <v>311.93186778561198</v>
      </c>
    </row>
    <row r="28" spans="1:12" x14ac:dyDescent="0.25">
      <c r="A28" s="81">
        <v>976944801</v>
      </c>
      <c r="B28" s="82" t="s">
        <v>30</v>
      </c>
      <c r="C28" s="81">
        <v>2018</v>
      </c>
      <c r="D28" s="81">
        <v>132</v>
      </c>
      <c r="E28" s="82" t="s">
        <v>259</v>
      </c>
      <c r="F28" s="82" t="s">
        <v>110</v>
      </c>
      <c r="G28" s="81">
        <v>100</v>
      </c>
      <c r="H28" s="81">
        <v>100</v>
      </c>
      <c r="I28" s="81">
        <v>2</v>
      </c>
      <c r="J28" s="81">
        <v>501200</v>
      </c>
      <c r="K28" s="90">
        <v>430.76305551346502</v>
      </c>
      <c r="L28" s="17">
        <f t="shared" si="0"/>
        <v>861.52611102693004</v>
      </c>
    </row>
    <row r="29" spans="1:12" x14ac:dyDescent="0.25">
      <c r="A29" s="81">
        <v>976944801</v>
      </c>
      <c r="B29" s="82" t="s">
        <v>30</v>
      </c>
      <c r="C29" s="81">
        <v>2018</v>
      </c>
      <c r="D29" s="81">
        <v>132</v>
      </c>
      <c r="E29" s="82" t="s">
        <v>259</v>
      </c>
      <c r="F29" s="82" t="s">
        <v>111</v>
      </c>
      <c r="G29" s="81">
        <v>0</v>
      </c>
      <c r="H29" s="81">
        <v>0</v>
      </c>
      <c r="I29" s="81">
        <v>1</v>
      </c>
      <c r="J29" s="81">
        <v>500700</v>
      </c>
      <c r="K29" s="90">
        <v>397.05116421241098</v>
      </c>
      <c r="L29" s="17">
        <f t="shared" si="0"/>
        <v>0</v>
      </c>
    </row>
    <row r="30" spans="1:12" x14ac:dyDescent="0.25">
      <c r="A30" s="81">
        <v>976944801</v>
      </c>
      <c r="B30" s="82" t="s">
        <v>30</v>
      </c>
      <c r="C30" s="81">
        <v>2018</v>
      </c>
      <c r="D30" s="81">
        <v>300</v>
      </c>
      <c r="E30" s="82" t="s">
        <v>259</v>
      </c>
      <c r="F30" s="82" t="s">
        <v>111</v>
      </c>
      <c r="G30" s="81">
        <v>0</v>
      </c>
      <c r="H30" s="81">
        <v>50</v>
      </c>
      <c r="I30" s="81">
        <v>1</v>
      </c>
      <c r="J30" s="81">
        <v>500800</v>
      </c>
      <c r="K30" s="90">
        <v>890.01082638576304</v>
      </c>
      <c r="L30" s="17">
        <f t="shared" si="0"/>
        <v>222.50270659644076</v>
      </c>
    </row>
    <row r="31" spans="1:12" x14ac:dyDescent="0.25">
      <c r="A31" s="81">
        <v>976944801</v>
      </c>
      <c r="B31" s="82" t="s">
        <v>30</v>
      </c>
      <c r="C31" s="81">
        <v>2018</v>
      </c>
      <c r="D31" s="81">
        <v>66</v>
      </c>
      <c r="E31" s="82" t="s">
        <v>259</v>
      </c>
      <c r="F31" s="82" t="s">
        <v>111</v>
      </c>
      <c r="G31" s="81">
        <v>100</v>
      </c>
      <c r="H31" s="81">
        <v>100</v>
      </c>
      <c r="I31" s="81">
        <v>4</v>
      </c>
      <c r="J31" s="81">
        <v>500600</v>
      </c>
      <c r="K31" s="90">
        <v>287.51980856760798</v>
      </c>
      <c r="L31" s="17">
        <f t="shared" si="0"/>
        <v>1150.0792342704319</v>
      </c>
    </row>
    <row r="32" spans="1:12" x14ac:dyDescent="0.25">
      <c r="A32" s="81">
        <v>976944801</v>
      </c>
      <c r="B32" s="82" t="s">
        <v>30</v>
      </c>
      <c r="C32" s="81">
        <v>2018</v>
      </c>
      <c r="D32" s="81">
        <v>132</v>
      </c>
      <c r="E32" s="82" t="s">
        <v>259</v>
      </c>
      <c r="F32" s="82" t="s">
        <v>111</v>
      </c>
      <c r="G32" s="81">
        <v>100</v>
      </c>
      <c r="H32" s="81">
        <v>100</v>
      </c>
      <c r="I32" s="81">
        <v>17</v>
      </c>
      <c r="J32" s="81">
        <v>500700</v>
      </c>
      <c r="K32" s="90">
        <v>397.05116421241098</v>
      </c>
      <c r="L32" s="17">
        <f t="shared" si="0"/>
        <v>6749.8697916109868</v>
      </c>
    </row>
    <row r="33" spans="1:12" x14ac:dyDescent="0.25">
      <c r="A33" s="81">
        <v>918312730</v>
      </c>
      <c r="B33" s="82" t="s">
        <v>283</v>
      </c>
      <c r="C33" s="81">
        <v>2018</v>
      </c>
      <c r="D33" s="81">
        <v>66</v>
      </c>
      <c r="E33" s="82" t="s">
        <v>258</v>
      </c>
      <c r="F33" s="82" t="s">
        <v>109</v>
      </c>
      <c r="G33" s="81">
        <v>100</v>
      </c>
      <c r="H33" s="81">
        <v>100</v>
      </c>
      <c r="I33" s="81">
        <v>2</v>
      </c>
      <c r="J33" s="81">
        <v>501500</v>
      </c>
      <c r="K33" s="90">
        <v>135.622551211136</v>
      </c>
      <c r="L33" s="17">
        <f t="shared" si="0"/>
        <v>271.245102422272</v>
      </c>
    </row>
    <row r="34" spans="1:12" x14ac:dyDescent="0.25">
      <c r="A34" s="81">
        <v>918312730</v>
      </c>
      <c r="B34" s="82" t="s">
        <v>283</v>
      </c>
      <c r="C34" s="81">
        <v>2018</v>
      </c>
      <c r="D34" s="81">
        <v>66</v>
      </c>
      <c r="E34" s="82" t="s">
        <v>259</v>
      </c>
      <c r="F34" s="82" t="s">
        <v>109</v>
      </c>
      <c r="G34" s="81">
        <v>100</v>
      </c>
      <c r="H34" s="81">
        <v>100</v>
      </c>
      <c r="I34" s="81">
        <v>4</v>
      </c>
      <c r="J34" s="81">
        <v>500100</v>
      </c>
      <c r="K34" s="90">
        <v>271.245102422272</v>
      </c>
      <c r="L34" s="17">
        <f t="shared" si="0"/>
        <v>1084.980409689088</v>
      </c>
    </row>
    <row r="35" spans="1:12" x14ac:dyDescent="0.25">
      <c r="A35" s="81">
        <v>918312730</v>
      </c>
      <c r="B35" s="82" t="s">
        <v>283</v>
      </c>
      <c r="C35" s="81">
        <v>2018</v>
      </c>
      <c r="D35" s="81">
        <v>66</v>
      </c>
      <c r="E35" s="82" t="s">
        <v>259</v>
      </c>
      <c r="F35" s="82" t="s">
        <v>111</v>
      </c>
      <c r="G35" s="81">
        <v>100</v>
      </c>
      <c r="H35" s="81">
        <v>100</v>
      </c>
      <c r="I35" s="81">
        <v>4</v>
      </c>
      <c r="J35" s="81">
        <v>500600</v>
      </c>
      <c r="K35" s="90">
        <v>287.51980856760798</v>
      </c>
      <c r="L35" s="17">
        <f t="shared" si="0"/>
        <v>1150.0792342704319</v>
      </c>
    </row>
    <row r="36" spans="1:12" x14ac:dyDescent="0.25">
      <c r="A36" s="81">
        <v>971028440</v>
      </c>
      <c r="B36" s="82" t="s">
        <v>96</v>
      </c>
      <c r="C36" s="81">
        <v>2018</v>
      </c>
      <c r="D36" s="81">
        <v>66</v>
      </c>
      <c r="E36" s="82" t="s">
        <v>259</v>
      </c>
      <c r="F36" s="82" t="s">
        <v>109</v>
      </c>
      <c r="G36" s="81">
        <v>100</v>
      </c>
      <c r="H36" s="81">
        <v>100</v>
      </c>
      <c r="I36" s="81">
        <v>1</v>
      </c>
      <c r="J36" s="81">
        <v>500100</v>
      </c>
      <c r="K36" s="90">
        <v>271.245102422272</v>
      </c>
      <c r="L36" s="17">
        <f t="shared" si="0"/>
        <v>271.245102422272</v>
      </c>
    </row>
    <row r="37" spans="1:12" x14ac:dyDescent="0.25">
      <c r="A37" s="81">
        <v>971028440</v>
      </c>
      <c r="B37" s="82" t="s">
        <v>96</v>
      </c>
      <c r="C37" s="81">
        <v>2018</v>
      </c>
      <c r="D37" s="81">
        <v>132</v>
      </c>
      <c r="E37" s="82" t="s">
        <v>259</v>
      </c>
      <c r="F37" s="82" t="s">
        <v>111</v>
      </c>
      <c r="G37" s="81">
        <v>100</v>
      </c>
      <c r="H37" s="81">
        <v>100</v>
      </c>
      <c r="I37" s="81">
        <v>1</v>
      </c>
      <c r="J37" s="81">
        <v>500700</v>
      </c>
      <c r="K37" s="90">
        <v>397.05116421241098</v>
      </c>
      <c r="L37" s="17">
        <f t="shared" si="0"/>
        <v>397.05116421241098</v>
      </c>
    </row>
    <row r="38" spans="1:12" x14ac:dyDescent="0.25">
      <c r="A38" s="81">
        <v>976894677</v>
      </c>
      <c r="B38" s="82" t="s">
        <v>83</v>
      </c>
      <c r="C38" s="81">
        <v>2018</v>
      </c>
      <c r="D38" s="81">
        <v>300</v>
      </c>
      <c r="E38" s="82" t="s">
        <v>259</v>
      </c>
      <c r="F38" s="82" t="s">
        <v>109</v>
      </c>
      <c r="G38" s="81">
        <v>45</v>
      </c>
      <c r="H38" s="81">
        <v>45</v>
      </c>
      <c r="I38" s="81">
        <v>1</v>
      </c>
      <c r="J38" s="81">
        <v>500300</v>
      </c>
      <c r="K38" s="90">
        <v>839.63285508090803</v>
      </c>
      <c r="L38" s="17">
        <f t="shared" si="0"/>
        <v>377.83478478640865</v>
      </c>
    </row>
    <row r="39" spans="1:12" x14ac:dyDescent="0.25">
      <c r="A39" s="81">
        <v>976894677</v>
      </c>
      <c r="B39" s="82" t="s">
        <v>83</v>
      </c>
      <c r="C39" s="81">
        <v>2018</v>
      </c>
      <c r="D39" s="81">
        <v>300</v>
      </c>
      <c r="E39" s="82" t="s">
        <v>259</v>
      </c>
      <c r="F39" s="82" t="s">
        <v>109</v>
      </c>
      <c r="G39" s="81">
        <v>47</v>
      </c>
      <c r="H39" s="81">
        <v>47.29</v>
      </c>
      <c r="I39" s="81">
        <v>1</v>
      </c>
      <c r="J39" s="81">
        <v>500300</v>
      </c>
      <c r="K39" s="90">
        <v>839.63285508090803</v>
      </c>
      <c r="L39" s="17">
        <f t="shared" si="0"/>
        <v>395.84490952789406</v>
      </c>
    </row>
    <row r="40" spans="1:12" x14ac:dyDescent="0.25">
      <c r="A40" s="81">
        <v>981963849</v>
      </c>
      <c r="B40" s="82" t="s">
        <v>31</v>
      </c>
      <c r="C40" s="81">
        <v>2018</v>
      </c>
      <c r="D40" s="81">
        <v>66</v>
      </c>
      <c r="E40" s="82" t="s">
        <v>258</v>
      </c>
      <c r="F40" s="82" t="s">
        <v>109</v>
      </c>
      <c r="G40" s="81">
        <v>100</v>
      </c>
      <c r="H40" s="81">
        <v>100</v>
      </c>
      <c r="I40" s="81">
        <v>2</v>
      </c>
      <c r="J40" s="81">
        <v>501500</v>
      </c>
      <c r="K40" s="90">
        <v>135.622551211136</v>
      </c>
      <c r="L40" s="17">
        <f t="shared" si="0"/>
        <v>271.245102422272</v>
      </c>
    </row>
    <row r="41" spans="1:12" x14ac:dyDescent="0.25">
      <c r="A41" s="81">
        <v>981963849</v>
      </c>
      <c r="B41" s="82" t="s">
        <v>31</v>
      </c>
      <c r="C41" s="81">
        <v>2018</v>
      </c>
      <c r="D41" s="81">
        <v>132</v>
      </c>
      <c r="E41" s="82" t="s">
        <v>258</v>
      </c>
      <c r="F41" s="82" t="s">
        <v>109</v>
      </c>
      <c r="G41" s="81">
        <v>100</v>
      </c>
      <c r="H41" s="81">
        <v>100</v>
      </c>
      <c r="I41" s="81">
        <v>1</v>
      </c>
      <c r="J41" s="81">
        <v>501600</v>
      </c>
      <c r="K41" s="90">
        <v>174.37185155717501</v>
      </c>
      <c r="L41" s="17">
        <f t="shared" si="0"/>
        <v>174.37185155717501</v>
      </c>
    </row>
    <row r="42" spans="1:12" x14ac:dyDescent="0.25">
      <c r="A42" s="81">
        <v>981963849</v>
      </c>
      <c r="B42" s="82" t="s">
        <v>31</v>
      </c>
      <c r="C42" s="81">
        <v>2018</v>
      </c>
      <c r="D42" s="81">
        <v>132</v>
      </c>
      <c r="E42" s="82" t="s">
        <v>259</v>
      </c>
      <c r="F42" s="82" t="s">
        <v>109</v>
      </c>
      <c r="G42" s="81">
        <v>50</v>
      </c>
      <c r="H42" s="81">
        <v>50</v>
      </c>
      <c r="I42" s="81">
        <v>1</v>
      </c>
      <c r="J42" s="81">
        <v>500200</v>
      </c>
      <c r="K42" s="90">
        <v>374.57657001170799</v>
      </c>
      <c r="L42" s="17">
        <f t="shared" si="0"/>
        <v>187.28828500585399</v>
      </c>
    </row>
    <row r="43" spans="1:12" x14ac:dyDescent="0.25">
      <c r="A43" s="81">
        <v>981963849</v>
      </c>
      <c r="B43" s="82" t="s">
        <v>31</v>
      </c>
      <c r="C43" s="81">
        <v>2018</v>
      </c>
      <c r="D43" s="81">
        <v>66</v>
      </c>
      <c r="E43" s="82" t="s">
        <v>259</v>
      </c>
      <c r="F43" s="82" t="s">
        <v>109</v>
      </c>
      <c r="G43" s="81">
        <v>100</v>
      </c>
      <c r="H43" s="81">
        <v>100</v>
      </c>
      <c r="I43" s="81">
        <v>23</v>
      </c>
      <c r="J43" s="81">
        <v>500100</v>
      </c>
      <c r="K43" s="90">
        <v>271.245102422272</v>
      </c>
      <c r="L43" s="17">
        <f t="shared" si="0"/>
        <v>6238.6373557122561</v>
      </c>
    </row>
    <row r="44" spans="1:12" x14ac:dyDescent="0.25">
      <c r="A44" s="81">
        <v>981963849</v>
      </c>
      <c r="B44" s="82" t="s">
        <v>31</v>
      </c>
      <c r="C44" s="81">
        <v>2018</v>
      </c>
      <c r="D44" s="81">
        <v>132</v>
      </c>
      <c r="E44" s="82" t="s">
        <v>259</v>
      </c>
      <c r="F44" s="82" t="s">
        <v>109</v>
      </c>
      <c r="G44" s="81">
        <v>100</v>
      </c>
      <c r="H44" s="81">
        <v>100</v>
      </c>
      <c r="I44" s="81">
        <v>21</v>
      </c>
      <c r="J44" s="81">
        <v>500200</v>
      </c>
      <c r="K44" s="90">
        <v>374.57657001170799</v>
      </c>
      <c r="L44" s="17">
        <f t="shared" si="0"/>
        <v>7866.1079702458674</v>
      </c>
    </row>
    <row r="45" spans="1:12" x14ac:dyDescent="0.25">
      <c r="A45" s="81">
        <v>981963849</v>
      </c>
      <c r="B45" s="82" t="s">
        <v>31</v>
      </c>
      <c r="C45" s="81">
        <v>2018</v>
      </c>
      <c r="D45" s="81">
        <v>300</v>
      </c>
      <c r="E45" s="82" t="s">
        <v>259</v>
      </c>
      <c r="F45" s="82" t="s">
        <v>109</v>
      </c>
      <c r="G45" s="81">
        <v>100</v>
      </c>
      <c r="H45" s="81">
        <v>100</v>
      </c>
      <c r="I45" s="81">
        <v>1</v>
      </c>
      <c r="J45" s="81">
        <v>500300</v>
      </c>
      <c r="K45" s="90">
        <v>839.63285508090803</v>
      </c>
      <c r="L45" s="17">
        <f t="shared" si="0"/>
        <v>839.63285508090803</v>
      </c>
    </row>
    <row r="46" spans="1:12" x14ac:dyDescent="0.25">
      <c r="A46" s="81">
        <v>981963849</v>
      </c>
      <c r="B46" s="82" t="s">
        <v>31</v>
      </c>
      <c r="C46" s="81">
        <v>2018</v>
      </c>
      <c r="D46" s="81">
        <v>66</v>
      </c>
      <c r="E46" s="82" t="s">
        <v>259</v>
      </c>
      <c r="F46" s="82" t="s">
        <v>110</v>
      </c>
      <c r="G46" s="81">
        <v>100</v>
      </c>
      <c r="H46" s="81">
        <v>100</v>
      </c>
      <c r="I46" s="81">
        <v>2</v>
      </c>
      <c r="J46" s="81">
        <v>501100</v>
      </c>
      <c r="K46" s="90">
        <v>311.93186778561198</v>
      </c>
      <c r="L46" s="17">
        <f t="shared" si="0"/>
        <v>623.86373557122397</v>
      </c>
    </row>
    <row r="47" spans="1:12" x14ac:dyDescent="0.25">
      <c r="A47" s="81">
        <v>981963849</v>
      </c>
      <c r="B47" s="82" t="s">
        <v>31</v>
      </c>
      <c r="C47" s="81">
        <v>2018</v>
      </c>
      <c r="D47" s="81">
        <v>66</v>
      </c>
      <c r="E47" s="82" t="s">
        <v>259</v>
      </c>
      <c r="F47" s="82" t="s">
        <v>111</v>
      </c>
      <c r="G47" s="81">
        <v>100</v>
      </c>
      <c r="H47" s="81">
        <v>100</v>
      </c>
      <c r="I47" s="81">
        <v>20</v>
      </c>
      <c r="J47" s="81">
        <v>500600</v>
      </c>
      <c r="K47" s="90">
        <v>287.51980856760798</v>
      </c>
      <c r="L47" s="17">
        <f t="shared" si="0"/>
        <v>5750.3961713521594</v>
      </c>
    </row>
    <row r="48" spans="1:12" x14ac:dyDescent="0.25">
      <c r="A48" s="81">
        <v>981963849</v>
      </c>
      <c r="B48" s="82" t="s">
        <v>31</v>
      </c>
      <c r="C48" s="81">
        <v>2018</v>
      </c>
      <c r="D48" s="81">
        <v>132</v>
      </c>
      <c r="E48" s="82" t="s">
        <v>259</v>
      </c>
      <c r="F48" s="82" t="s">
        <v>111</v>
      </c>
      <c r="G48" s="81">
        <v>100</v>
      </c>
      <c r="H48" s="81">
        <v>100</v>
      </c>
      <c r="I48" s="81">
        <v>11</v>
      </c>
      <c r="J48" s="81">
        <v>500700</v>
      </c>
      <c r="K48" s="90">
        <v>397.05116421241098</v>
      </c>
      <c r="L48" s="17">
        <f t="shared" si="0"/>
        <v>4367.5628063365211</v>
      </c>
    </row>
    <row r="49" spans="1:12" x14ac:dyDescent="0.25">
      <c r="A49" s="81">
        <v>980489698</v>
      </c>
      <c r="B49" s="82" t="s">
        <v>293</v>
      </c>
      <c r="C49" s="81">
        <v>2018</v>
      </c>
      <c r="D49" s="81">
        <v>66</v>
      </c>
      <c r="E49" s="82" t="s">
        <v>258</v>
      </c>
      <c r="F49" s="82" t="s">
        <v>109</v>
      </c>
      <c r="G49" s="81">
        <v>100</v>
      </c>
      <c r="H49" s="81">
        <v>100</v>
      </c>
      <c r="I49" s="81">
        <v>3</v>
      </c>
      <c r="J49" s="81">
        <v>501500</v>
      </c>
      <c r="K49" s="90">
        <v>135.622551211136</v>
      </c>
      <c r="L49" s="17">
        <f t="shared" si="0"/>
        <v>406.867653633408</v>
      </c>
    </row>
    <row r="50" spans="1:12" x14ac:dyDescent="0.25">
      <c r="A50" s="81">
        <v>980489698</v>
      </c>
      <c r="B50" s="82" t="s">
        <v>293</v>
      </c>
      <c r="C50" s="81">
        <v>2018</v>
      </c>
      <c r="D50" s="81">
        <v>66</v>
      </c>
      <c r="E50" s="82" t="s">
        <v>258</v>
      </c>
      <c r="F50" s="82" t="s">
        <v>111</v>
      </c>
      <c r="G50" s="81">
        <v>100</v>
      </c>
      <c r="H50" s="81">
        <v>100</v>
      </c>
      <c r="I50" s="81">
        <v>3</v>
      </c>
      <c r="J50" s="81">
        <v>501900</v>
      </c>
      <c r="K50" s="90">
        <v>143.75990428380399</v>
      </c>
      <c r="L50" s="17">
        <f t="shared" si="0"/>
        <v>431.279712851412</v>
      </c>
    </row>
    <row r="51" spans="1:12" x14ac:dyDescent="0.25">
      <c r="A51" s="81">
        <v>980489698</v>
      </c>
      <c r="B51" s="82" t="s">
        <v>293</v>
      </c>
      <c r="C51" s="81">
        <v>2018</v>
      </c>
      <c r="D51" s="81">
        <v>66</v>
      </c>
      <c r="E51" s="82" t="s">
        <v>259</v>
      </c>
      <c r="F51" s="82" t="s">
        <v>109</v>
      </c>
      <c r="G51" s="81">
        <v>0</v>
      </c>
      <c r="H51" s="81">
        <v>0</v>
      </c>
      <c r="I51" s="81">
        <v>3</v>
      </c>
      <c r="J51" s="81">
        <v>500100</v>
      </c>
      <c r="K51" s="90">
        <v>271.245102422272</v>
      </c>
      <c r="L51" s="17">
        <f t="shared" si="0"/>
        <v>0</v>
      </c>
    </row>
    <row r="52" spans="1:12" x14ac:dyDescent="0.25">
      <c r="A52" s="81">
        <v>980489698</v>
      </c>
      <c r="B52" s="82" t="s">
        <v>293</v>
      </c>
      <c r="C52" s="81">
        <v>2018</v>
      </c>
      <c r="D52" s="81">
        <v>132</v>
      </c>
      <c r="E52" s="82" t="s">
        <v>259</v>
      </c>
      <c r="F52" s="82" t="s">
        <v>109</v>
      </c>
      <c r="G52" s="81">
        <v>0</v>
      </c>
      <c r="H52" s="81">
        <v>0</v>
      </c>
      <c r="I52" s="81">
        <v>1</v>
      </c>
      <c r="J52" s="81">
        <v>500200</v>
      </c>
      <c r="K52" s="90">
        <v>374.57657001170799</v>
      </c>
      <c r="L52" s="17">
        <f t="shared" si="0"/>
        <v>0</v>
      </c>
    </row>
    <row r="53" spans="1:12" x14ac:dyDescent="0.25">
      <c r="A53" s="81">
        <v>980489698</v>
      </c>
      <c r="B53" s="82" t="s">
        <v>293</v>
      </c>
      <c r="C53" s="81">
        <v>2018</v>
      </c>
      <c r="D53" s="81">
        <v>66</v>
      </c>
      <c r="E53" s="82" t="s">
        <v>259</v>
      </c>
      <c r="F53" s="82" t="s">
        <v>109</v>
      </c>
      <c r="G53" s="81">
        <v>30</v>
      </c>
      <c r="H53" s="81">
        <v>30</v>
      </c>
      <c r="I53" s="81">
        <v>1</v>
      </c>
      <c r="J53" s="81">
        <v>500100</v>
      </c>
      <c r="K53" s="90">
        <v>271.245102422272</v>
      </c>
      <c r="L53" s="17">
        <f t="shared" si="0"/>
        <v>81.373530726681594</v>
      </c>
    </row>
    <row r="54" spans="1:12" x14ac:dyDescent="0.25">
      <c r="A54" s="81">
        <v>980489698</v>
      </c>
      <c r="B54" s="82" t="s">
        <v>293</v>
      </c>
      <c r="C54" s="81">
        <v>2018</v>
      </c>
      <c r="D54" s="81">
        <v>66</v>
      </c>
      <c r="E54" s="82" t="s">
        <v>259</v>
      </c>
      <c r="F54" s="82" t="s">
        <v>109</v>
      </c>
      <c r="G54" s="81">
        <v>70</v>
      </c>
      <c r="H54" s="81">
        <v>70</v>
      </c>
      <c r="I54" s="81">
        <v>1</v>
      </c>
      <c r="J54" s="81">
        <v>500100</v>
      </c>
      <c r="K54" s="90">
        <v>271.245102422272</v>
      </c>
      <c r="L54" s="17">
        <f t="shared" si="0"/>
        <v>189.87157169559038</v>
      </c>
    </row>
    <row r="55" spans="1:12" x14ac:dyDescent="0.25">
      <c r="A55" s="81">
        <v>980489698</v>
      </c>
      <c r="B55" s="82" t="s">
        <v>293</v>
      </c>
      <c r="C55" s="81">
        <v>2018</v>
      </c>
      <c r="D55" s="81">
        <v>66</v>
      </c>
      <c r="E55" s="82" t="s">
        <v>259</v>
      </c>
      <c r="F55" s="82" t="s">
        <v>109</v>
      </c>
      <c r="G55" s="81">
        <v>70</v>
      </c>
      <c r="H55" s="81">
        <v>100</v>
      </c>
      <c r="I55" s="81">
        <v>1</v>
      </c>
      <c r="J55" s="81">
        <v>500100</v>
      </c>
      <c r="K55" s="90">
        <v>271.245102422272</v>
      </c>
      <c r="L55" s="17">
        <f t="shared" si="0"/>
        <v>230.55833705893119</v>
      </c>
    </row>
    <row r="56" spans="1:12" x14ac:dyDescent="0.25">
      <c r="A56" s="81">
        <v>980489698</v>
      </c>
      <c r="B56" s="82" t="s">
        <v>293</v>
      </c>
      <c r="C56" s="81">
        <v>2018</v>
      </c>
      <c r="D56" s="81">
        <v>66</v>
      </c>
      <c r="E56" s="82" t="s">
        <v>259</v>
      </c>
      <c r="F56" s="82" t="s">
        <v>109</v>
      </c>
      <c r="G56" s="81">
        <v>100</v>
      </c>
      <c r="H56" s="81">
        <v>70</v>
      </c>
      <c r="I56" s="81">
        <v>1</v>
      </c>
      <c r="J56" s="81">
        <v>500100</v>
      </c>
      <c r="K56" s="90">
        <v>271.245102422272</v>
      </c>
      <c r="L56" s="17">
        <f t="shared" si="0"/>
        <v>230.55833705893119</v>
      </c>
    </row>
    <row r="57" spans="1:12" x14ac:dyDescent="0.25">
      <c r="A57" s="81">
        <v>980489698</v>
      </c>
      <c r="B57" s="82" t="s">
        <v>293</v>
      </c>
      <c r="C57" s="81">
        <v>2018</v>
      </c>
      <c r="D57" s="81">
        <v>66</v>
      </c>
      <c r="E57" s="82" t="s">
        <v>259</v>
      </c>
      <c r="F57" s="82" t="s">
        <v>109</v>
      </c>
      <c r="G57" s="81">
        <v>100</v>
      </c>
      <c r="H57" s="81">
        <v>100</v>
      </c>
      <c r="I57" s="81">
        <v>18</v>
      </c>
      <c r="J57" s="81">
        <v>500100</v>
      </c>
      <c r="K57" s="90">
        <v>271.245102422272</v>
      </c>
      <c r="L57" s="17">
        <f t="shared" si="0"/>
        <v>4882.4118436008957</v>
      </c>
    </row>
    <row r="58" spans="1:12" x14ac:dyDescent="0.25">
      <c r="A58" s="81">
        <v>980489698</v>
      </c>
      <c r="B58" s="82" t="s">
        <v>293</v>
      </c>
      <c r="C58" s="81">
        <v>2018</v>
      </c>
      <c r="D58" s="81">
        <v>132</v>
      </c>
      <c r="E58" s="82" t="s">
        <v>259</v>
      </c>
      <c r="F58" s="82" t="s">
        <v>109</v>
      </c>
      <c r="G58" s="81">
        <v>100</v>
      </c>
      <c r="H58" s="81">
        <v>100</v>
      </c>
      <c r="I58" s="81">
        <v>3</v>
      </c>
      <c r="J58" s="81">
        <v>500200</v>
      </c>
      <c r="K58" s="90">
        <v>374.57657001170799</v>
      </c>
      <c r="L58" s="17">
        <f t="shared" si="0"/>
        <v>1123.7297100351238</v>
      </c>
    </row>
    <row r="59" spans="1:12" x14ac:dyDescent="0.25">
      <c r="A59" s="81">
        <v>980489698</v>
      </c>
      <c r="B59" s="82" t="s">
        <v>293</v>
      </c>
      <c r="C59" s="81">
        <v>2018</v>
      </c>
      <c r="D59" s="81">
        <v>66</v>
      </c>
      <c r="E59" s="82" t="s">
        <v>259</v>
      </c>
      <c r="F59" s="82" t="s">
        <v>110</v>
      </c>
      <c r="G59" s="81">
        <v>50</v>
      </c>
      <c r="H59" s="81">
        <v>50</v>
      </c>
      <c r="I59" s="81">
        <v>1</v>
      </c>
      <c r="J59" s="81">
        <v>501100</v>
      </c>
      <c r="K59" s="90">
        <v>311.93186778561198</v>
      </c>
      <c r="L59" s="17">
        <f t="shared" si="0"/>
        <v>155.96593389280599</v>
      </c>
    </row>
    <row r="60" spans="1:12" x14ac:dyDescent="0.25">
      <c r="A60" s="81">
        <v>980489698</v>
      </c>
      <c r="B60" s="82" t="s">
        <v>293</v>
      </c>
      <c r="C60" s="81">
        <v>2018</v>
      </c>
      <c r="D60" s="81">
        <v>66</v>
      </c>
      <c r="E60" s="82" t="s">
        <v>259</v>
      </c>
      <c r="F60" s="82" t="s">
        <v>110</v>
      </c>
      <c r="G60" s="81">
        <v>100</v>
      </c>
      <c r="H60" s="81">
        <v>100</v>
      </c>
      <c r="I60" s="81">
        <v>9</v>
      </c>
      <c r="J60" s="81">
        <v>501100</v>
      </c>
      <c r="K60" s="90">
        <v>311.93186778561198</v>
      </c>
      <c r="L60" s="17">
        <f t="shared" si="0"/>
        <v>2807.3868100705076</v>
      </c>
    </row>
    <row r="61" spans="1:12" x14ac:dyDescent="0.25">
      <c r="A61" s="81">
        <v>980489698</v>
      </c>
      <c r="B61" s="82" t="s">
        <v>293</v>
      </c>
      <c r="C61" s="81">
        <v>2018</v>
      </c>
      <c r="D61" s="81">
        <v>132</v>
      </c>
      <c r="E61" s="82" t="s">
        <v>259</v>
      </c>
      <c r="F61" s="82" t="s">
        <v>110</v>
      </c>
      <c r="G61" s="81">
        <v>100</v>
      </c>
      <c r="H61" s="81">
        <v>100</v>
      </c>
      <c r="I61" s="81">
        <v>10</v>
      </c>
      <c r="J61" s="81">
        <v>501200</v>
      </c>
      <c r="K61" s="90">
        <v>430.76305551346502</v>
      </c>
      <c r="L61" s="17">
        <f t="shared" si="0"/>
        <v>4307.6305551346504</v>
      </c>
    </row>
    <row r="62" spans="1:12" x14ac:dyDescent="0.25">
      <c r="A62" s="81">
        <v>980489698</v>
      </c>
      <c r="B62" s="82" t="s">
        <v>293</v>
      </c>
      <c r="C62" s="81">
        <v>2018</v>
      </c>
      <c r="D62" s="81">
        <v>66</v>
      </c>
      <c r="E62" s="82" t="s">
        <v>259</v>
      </c>
      <c r="F62" s="82" t="s">
        <v>111</v>
      </c>
      <c r="G62" s="81">
        <v>0</v>
      </c>
      <c r="H62" s="81">
        <v>0</v>
      </c>
      <c r="I62" s="81">
        <v>2</v>
      </c>
      <c r="J62" s="81">
        <v>500600</v>
      </c>
      <c r="K62" s="90">
        <v>287.51980856760798</v>
      </c>
      <c r="L62" s="17">
        <f t="shared" si="0"/>
        <v>0</v>
      </c>
    </row>
    <row r="63" spans="1:12" x14ac:dyDescent="0.25">
      <c r="A63" s="81">
        <v>980489698</v>
      </c>
      <c r="B63" s="82" t="s">
        <v>293</v>
      </c>
      <c r="C63" s="81">
        <v>2018</v>
      </c>
      <c r="D63" s="81">
        <v>66</v>
      </c>
      <c r="E63" s="82" t="s">
        <v>259</v>
      </c>
      <c r="F63" s="82" t="s">
        <v>111</v>
      </c>
      <c r="G63" s="81">
        <v>0</v>
      </c>
      <c r="H63" s="81">
        <v>50</v>
      </c>
      <c r="I63" s="81">
        <v>1</v>
      </c>
      <c r="J63" s="81">
        <v>500600</v>
      </c>
      <c r="K63" s="90">
        <v>287.51980856760798</v>
      </c>
      <c r="L63" s="17">
        <f t="shared" si="0"/>
        <v>71.879952141901995</v>
      </c>
    </row>
    <row r="64" spans="1:12" x14ac:dyDescent="0.25">
      <c r="A64" s="81">
        <v>980489698</v>
      </c>
      <c r="B64" s="82" t="s">
        <v>293</v>
      </c>
      <c r="C64" s="81">
        <v>2018</v>
      </c>
      <c r="D64" s="81">
        <v>66</v>
      </c>
      <c r="E64" s="82" t="s">
        <v>259</v>
      </c>
      <c r="F64" s="82" t="s">
        <v>111</v>
      </c>
      <c r="G64" s="81">
        <v>10</v>
      </c>
      <c r="H64" s="81">
        <v>10</v>
      </c>
      <c r="I64" s="81">
        <v>3</v>
      </c>
      <c r="J64" s="81">
        <v>500600</v>
      </c>
      <c r="K64" s="90">
        <v>287.51980856760798</v>
      </c>
      <c r="L64" s="17">
        <f t="shared" si="0"/>
        <v>86.2559425702824</v>
      </c>
    </row>
    <row r="65" spans="1:12" x14ac:dyDescent="0.25">
      <c r="A65" s="81">
        <v>980489698</v>
      </c>
      <c r="B65" s="82" t="s">
        <v>293</v>
      </c>
      <c r="C65" s="81">
        <v>2018</v>
      </c>
      <c r="D65" s="81">
        <v>66</v>
      </c>
      <c r="E65" s="82" t="s">
        <v>259</v>
      </c>
      <c r="F65" s="82" t="s">
        <v>111</v>
      </c>
      <c r="G65" s="81">
        <v>10</v>
      </c>
      <c r="H65" s="81">
        <v>50</v>
      </c>
      <c r="I65" s="81">
        <v>1</v>
      </c>
      <c r="J65" s="81">
        <v>500600</v>
      </c>
      <c r="K65" s="90">
        <v>287.51980856760798</v>
      </c>
      <c r="L65" s="17">
        <f t="shared" si="0"/>
        <v>86.255942570282386</v>
      </c>
    </row>
    <row r="66" spans="1:12" x14ac:dyDescent="0.25">
      <c r="A66" s="81">
        <v>980489698</v>
      </c>
      <c r="B66" s="82" t="s">
        <v>293</v>
      </c>
      <c r="C66" s="81">
        <v>2018</v>
      </c>
      <c r="D66" s="81">
        <v>66</v>
      </c>
      <c r="E66" s="82" t="s">
        <v>259</v>
      </c>
      <c r="F66" s="82" t="s">
        <v>111</v>
      </c>
      <c r="G66" s="81">
        <v>20</v>
      </c>
      <c r="H66" s="81">
        <v>10</v>
      </c>
      <c r="I66" s="81">
        <v>1</v>
      </c>
      <c r="J66" s="81">
        <v>500600</v>
      </c>
      <c r="K66" s="90">
        <v>287.51980856760798</v>
      </c>
      <c r="L66" s="17">
        <f t="shared" si="0"/>
        <v>43.1279712851412</v>
      </c>
    </row>
    <row r="67" spans="1:12" x14ac:dyDescent="0.25">
      <c r="A67" s="81">
        <v>980489698</v>
      </c>
      <c r="B67" s="82" t="s">
        <v>293</v>
      </c>
      <c r="C67" s="81">
        <v>2018</v>
      </c>
      <c r="D67" s="81">
        <v>66</v>
      </c>
      <c r="E67" s="82" t="s">
        <v>259</v>
      </c>
      <c r="F67" s="82" t="s">
        <v>111</v>
      </c>
      <c r="G67" s="81">
        <v>30</v>
      </c>
      <c r="H67" s="81">
        <v>50</v>
      </c>
      <c r="I67" s="81">
        <v>1</v>
      </c>
      <c r="J67" s="81">
        <v>500600</v>
      </c>
      <c r="K67" s="90">
        <v>287.51980856760798</v>
      </c>
      <c r="L67" s="17">
        <f t="shared" si="0"/>
        <v>115.0079234270432</v>
      </c>
    </row>
    <row r="68" spans="1:12" x14ac:dyDescent="0.25">
      <c r="A68" s="81">
        <v>980489698</v>
      </c>
      <c r="B68" s="82" t="s">
        <v>293</v>
      </c>
      <c r="C68" s="81">
        <v>2018</v>
      </c>
      <c r="D68" s="81">
        <v>66</v>
      </c>
      <c r="E68" s="82" t="s">
        <v>259</v>
      </c>
      <c r="F68" s="82" t="s">
        <v>111</v>
      </c>
      <c r="G68" s="81">
        <v>50</v>
      </c>
      <c r="H68" s="81">
        <v>50</v>
      </c>
      <c r="I68" s="81">
        <v>2</v>
      </c>
      <c r="J68" s="81">
        <v>500600</v>
      </c>
      <c r="K68" s="90">
        <v>287.51980856760798</v>
      </c>
      <c r="L68" s="17">
        <f t="shared" ref="L68:L131" si="1">(I68*0.5*(G68/100+H68/100))*K68</f>
        <v>287.51980856760798</v>
      </c>
    </row>
    <row r="69" spans="1:12" x14ac:dyDescent="0.25">
      <c r="A69" s="81">
        <v>980489698</v>
      </c>
      <c r="B69" s="82" t="s">
        <v>293</v>
      </c>
      <c r="C69" s="81">
        <v>2018</v>
      </c>
      <c r="D69" s="81">
        <v>66</v>
      </c>
      <c r="E69" s="82" t="s">
        <v>259</v>
      </c>
      <c r="F69" s="82" t="s">
        <v>111</v>
      </c>
      <c r="G69" s="81">
        <v>70</v>
      </c>
      <c r="H69" s="81">
        <v>50</v>
      </c>
      <c r="I69" s="81">
        <v>1</v>
      </c>
      <c r="J69" s="81">
        <v>500600</v>
      </c>
      <c r="K69" s="90">
        <v>287.51980856760798</v>
      </c>
      <c r="L69" s="17">
        <f t="shared" si="1"/>
        <v>172.51188514056477</v>
      </c>
    </row>
    <row r="70" spans="1:12" x14ac:dyDescent="0.25">
      <c r="A70" s="81">
        <v>980489698</v>
      </c>
      <c r="B70" s="82" t="s">
        <v>293</v>
      </c>
      <c r="C70" s="81">
        <v>2018</v>
      </c>
      <c r="D70" s="81">
        <v>66</v>
      </c>
      <c r="E70" s="82" t="s">
        <v>259</v>
      </c>
      <c r="F70" s="82" t="s">
        <v>111</v>
      </c>
      <c r="G70" s="81">
        <v>70</v>
      </c>
      <c r="H70" s="81">
        <v>70</v>
      </c>
      <c r="I70" s="81">
        <v>1</v>
      </c>
      <c r="J70" s="81">
        <v>500600</v>
      </c>
      <c r="K70" s="90">
        <v>287.51980856760798</v>
      </c>
      <c r="L70" s="17">
        <f t="shared" si="1"/>
        <v>201.26386599732558</v>
      </c>
    </row>
    <row r="71" spans="1:12" x14ac:dyDescent="0.25">
      <c r="A71" s="81">
        <v>980489698</v>
      </c>
      <c r="B71" s="82" t="s">
        <v>293</v>
      </c>
      <c r="C71" s="81">
        <v>2018</v>
      </c>
      <c r="D71" s="81">
        <v>132</v>
      </c>
      <c r="E71" s="82" t="s">
        <v>259</v>
      </c>
      <c r="F71" s="82" t="s">
        <v>111</v>
      </c>
      <c r="G71" s="81">
        <v>100</v>
      </c>
      <c r="H71" s="81">
        <v>70</v>
      </c>
      <c r="I71" s="81">
        <v>1</v>
      </c>
      <c r="J71" s="81">
        <v>500700</v>
      </c>
      <c r="K71" s="90">
        <v>397.05116421241098</v>
      </c>
      <c r="L71" s="17">
        <f t="shared" si="1"/>
        <v>337.49348958054935</v>
      </c>
    </row>
    <row r="72" spans="1:12" x14ac:dyDescent="0.25">
      <c r="A72" s="81">
        <v>980489698</v>
      </c>
      <c r="B72" s="82" t="s">
        <v>293</v>
      </c>
      <c r="C72" s="81">
        <v>2018</v>
      </c>
      <c r="D72" s="81">
        <v>66</v>
      </c>
      <c r="E72" s="82" t="s">
        <v>259</v>
      </c>
      <c r="F72" s="82" t="s">
        <v>111</v>
      </c>
      <c r="G72" s="81">
        <v>100</v>
      </c>
      <c r="H72" s="81">
        <v>100</v>
      </c>
      <c r="I72" s="81">
        <v>103</v>
      </c>
      <c r="J72" s="81">
        <v>500600</v>
      </c>
      <c r="K72" s="90">
        <v>287.51980856760798</v>
      </c>
      <c r="L72" s="17">
        <f t="shared" si="1"/>
        <v>29614.540282463622</v>
      </c>
    </row>
    <row r="73" spans="1:12" x14ac:dyDescent="0.25">
      <c r="A73" s="81">
        <v>980489698</v>
      </c>
      <c r="B73" s="82" t="s">
        <v>293</v>
      </c>
      <c r="C73" s="81">
        <v>2018</v>
      </c>
      <c r="D73" s="81">
        <v>132</v>
      </c>
      <c r="E73" s="82" t="s">
        <v>259</v>
      </c>
      <c r="F73" s="82" t="s">
        <v>111</v>
      </c>
      <c r="G73" s="81">
        <v>100</v>
      </c>
      <c r="H73" s="81">
        <v>100</v>
      </c>
      <c r="I73" s="81">
        <v>13</v>
      </c>
      <c r="J73" s="81">
        <v>500700</v>
      </c>
      <c r="K73" s="90">
        <v>397.05116421241098</v>
      </c>
      <c r="L73" s="17">
        <f t="shared" si="1"/>
        <v>5161.6651347613424</v>
      </c>
    </row>
    <row r="74" spans="1:12" x14ac:dyDescent="0.25">
      <c r="A74" s="81">
        <v>971028513</v>
      </c>
      <c r="B74" s="82" t="s">
        <v>84</v>
      </c>
      <c r="C74" s="81">
        <v>2018</v>
      </c>
      <c r="D74" s="81">
        <v>66</v>
      </c>
      <c r="E74" s="82" t="s">
        <v>259</v>
      </c>
      <c r="F74" s="82" t="s">
        <v>109</v>
      </c>
      <c r="G74" s="81">
        <v>100</v>
      </c>
      <c r="H74" s="81">
        <v>100</v>
      </c>
      <c r="I74" s="81">
        <v>1</v>
      </c>
      <c r="J74" s="81">
        <v>500100</v>
      </c>
      <c r="K74" s="90">
        <v>271.245102422272</v>
      </c>
      <c r="L74" s="17">
        <f t="shared" si="1"/>
        <v>271.245102422272</v>
      </c>
    </row>
    <row r="75" spans="1:12" x14ac:dyDescent="0.25">
      <c r="A75" s="81">
        <v>981915550</v>
      </c>
      <c r="B75" s="82" t="s">
        <v>294</v>
      </c>
      <c r="C75" s="81">
        <v>2018</v>
      </c>
      <c r="D75" s="81">
        <v>132</v>
      </c>
      <c r="E75" s="82" t="s">
        <v>258</v>
      </c>
      <c r="F75" s="82" t="s">
        <v>109</v>
      </c>
      <c r="G75" s="81">
        <v>100</v>
      </c>
      <c r="H75" s="81">
        <v>100</v>
      </c>
      <c r="I75" s="81">
        <v>1</v>
      </c>
      <c r="J75" s="81">
        <v>501600</v>
      </c>
      <c r="K75" s="90">
        <v>174.37185155717501</v>
      </c>
      <c r="L75" s="17">
        <f t="shared" si="1"/>
        <v>174.37185155717501</v>
      </c>
    </row>
    <row r="76" spans="1:12" x14ac:dyDescent="0.25">
      <c r="A76" s="81">
        <v>981915550</v>
      </c>
      <c r="B76" s="82" t="s">
        <v>294</v>
      </c>
      <c r="C76" s="81">
        <v>2018</v>
      </c>
      <c r="D76" s="81">
        <v>132</v>
      </c>
      <c r="E76" s="82" t="s">
        <v>259</v>
      </c>
      <c r="F76" s="82" t="s">
        <v>109</v>
      </c>
      <c r="G76" s="81">
        <v>0</v>
      </c>
      <c r="H76" s="81">
        <v>0</v>
      </c>
      <c r="I76" s="81">
        <v>1</v>
      </c>
      <c r="J76" s="81">
        <v>500200</v>
      </c>
      <c r="K76" s="90">
        <v>374.57657001170799</v>
      </c>
      <c r="L76" s="17">
        <f t="shared" si="1"/>
        <v>0</v>
      </c>
    </row>
    <row r="77" spans="1:12" x14ac:dyDescent="0.25">
      <c r="A77" s="81">
        <v>981915550</v>
      </c>
      <c r="B77" s="82" t="s">
        <v>294</v>
      </c>
      <c r="C77" s="81">
        <v>2018</v>
      </c>
      <c r="D77" s="81">
        <v>66</v>
      </c>
      <c r="E77" s="82" t="s">
        <v>259</v>
      </c>
      <c r="F77" s="82" t="s">
        <v>109</v>
      </c>
      <c r="G77" s="81">
        <v>100</v>
      </c>
      <c r="H77" s="81">
        <v>100</v>
      </c>
      <c r="I77" s="81">
        <v>3</v>
      </c>
      <c r="J77" s="81">
        <v>500100</v>
      </c>
      <c r="K77" s="90">
        <v>271.245102422272</v>
      </c>
      <c r="L77" s="17">
        <f t="shared" si="1"/>
        <v>813.73530726681599</v>
      </c>
    </row>
    <row r="78" spans="1:12" x14ac:dyDescent="0.25">
      <c r="A78" s="81">
        <v>981915550</v>
      </c>
      <c r="B78" s="82" t="s">
        <v>294</v>
      </c>
      <c r="C78" s="81">
        <v>2018</v>
      </c>
      <c r="D78" s="81">
        <v>132</v>
      </c>
      <c r="E78" s="82" t="s">
        <v>259</v>
      </c>
      <c r="F78" s="82" t="s">
        <v>109</v>
      </c>
      <c r="G78" s="81">
        <v>100</v>
      </c>
      <c r="H78" s="81">
        <v>100</v>
      </c>
      <c r="I78" s="81">
        <v>14</v>
      </c>
      <c r="J78" s="81">
        <v>500200</v>
      </c>
      <c r="K78" s="90">
        <v>374.57657001170799</v>
      </c>
      <c r="L78" s="17">
        <f t="shared" si="1"/>
        <v>5244.0719801639116</v>
      </c>
    </row>
    <row r="79" spans="1:12" x14ac:dyDescent="0.25">
      <c r="A79" s="81">
        <v>981915550</v>
      </c>
      <c r="B79" s="82" t="s">
        <v>294</v>
      </c>
      <c r="C79" s="81">
        <v>2018</v>
      </c>
      <c r="D79" s="81">
        <v>66</v>
      </c>
      <c r="E79" s="82" t="s">
        <v>259</v>
      </c>
      <c r="F79" s="82" t="s">
        <v>110</v>
      </c>
      <c r="G79" s="81">
        <v>100</v>
      </c>
      <c r="H79" s="81">
        <v>100</v>
      </c>
      <c r="I79" s="81">
        <v>10</v>
      </c>
      <c r="J79" s="81">
        <v>501100</v>
      </c>
      <c r="K79" s="90">
        <v>311.93186778561198</v>
      </c>
      <c r="L79" s="17">
        <f t="shared" si="1"/>
        <v>3119.3186778561198</v>
      </c>
    </row>
    <row r="80" spans="1:12" x14ac:dyDescent="0.25">
      <c r="A80" s="81">
        <v>981915550</v>
      </c>
      <c r="B80" s="82" t="s">
        <v>294</v>
      </c>
      <c r="C80" s="81">
        <v>2018</v>
      </c>
      <c r="D80" s="81">
        <v>24</v>
      </c>
      <c r="E80" s="82" t="s">
        <v>259</v>
      </c>
      <c r="F80" s="82" t="s">
        <v>111</v>
      </c>
      <c r="G80" s="81">
        <v>100</v>
      </c>
      <c r="H80" s="81">
        <v>100</v>
      </c>
      <c r="I80" s="81">
        <v>1</v>
      </c>
      <c r="J80" s="81">
        <v>500500</v>
      </c>
      <c r="K80" s="90">
        <v>143.75990428380399</v>
      </c>
      <c r="L80" s="17">
        <f t="shared" si="1"/>
        <v>143.75990428380399</v>
      </c>
    </row>
    <row r="81" spans="1:12" x14ac:dyDescent="0.25">
      <c r="A81" s="81">
        <v>981915550</v>
      </c>
      <c r="B81" s="82" t="s">
        <v>294</v>
      </c>
      <c r="C81" s="81">
        <v>2018</v>
      </c>
      <c r="D81" s="81">
        <v>66</v>
      </c>
      <c r="E81" s="82" t="s">
        <v>259</v>
      </c>
      <c r="F81" s="82" t="s">
        <v>111</v>
      </c>
      <c r="G81" s="81">
        <v>100</v>
      </c>
      <c r="H81" s="81">
        <v>100</v>
      </c>
      <c r="I81" s="81">
        <v>9</v>
      </c>
      <c r="J81" s="81">
        <v>500600</v>
      </c>
      <c r="K81" s="90">
        <v>287.51980856760798</v>
      </c>
      <c r="L81" s="17">
        <f t="shared" si="1"/>
        <v>2587.6782771084718</v>
      </c>
    </row>
    <row r="82" spans="1:12" x14ac:dyDescent="0.25">
      <c r="A82" s="81">
        <v>981915550</v>
      </c>
      <c r="B82" s="82" t="s">
        <v>294</v>
      </c>
      <c r="C82" s="81">
        <v>2018</v>
      </c>
      <c r="D82" s="81">
        <v>132</v>
      </c>
      <c r="E82" s="82" t="s">
        <v>259</v>
      </c>
      <c r="F82" s="82" t="s">
        <v>111</v>
      </c>
      <c r="G82" s="81">
        <v>100</v>
      </c>
      <c r="H82" s="81">
        <v>100</v>
      </c>
      <c r="I82" s="81">
        <v>14</v>
      </c>
      <c r="J82" s="81">
        <v>500700</v>
      </c>
      <c r="K82" s="90">
        <v>397.05116421241098</v>
      </c>
      <c r="L82" s="17">
        <f t="shared" si="1"/>
        <v>5558.7162989737535</v>
      </c>
    </row>
    <row r="83" spans="1:12" x14ac:dyDescent="0.25">
      <c r="A83" s="81">
        <v>916319908</v>
      </c>
      <c r="B83" s="82" t="s">
        <v>295</v>
      </c>
      <c r="C83" s="81">
        <v>2018</v>
      </c>
      <c r="D83" s="81">
        <v>66</v>
      </c>
      <c r="E83" s="82" t="s">
        <v>258</v>
      </c>
      <c r="F83" s="82" t="s">
        <v>109</v>
      </c>
      <c r="G83" s="81">
        <v>0</v>
      </c>
      <c r="H83" s="81">
        <v>0</v>
      </c>
      <c r="I83" s="81">
        <v>2</v>
      </c>
      <c r="J83" s="81">
        <v>501500</v>
      </c>
      <c r="K83" s="90">
        <v>135.622551211136</v>
      </c>
      <c r="L83" s="17">
        <f t="shared" si="1"/>
        <v>0</v>
      </c>
    </row>
    <row r="84" spans="1:12" x14ac:dyDescent="0.25">
      <c r="A84" s="81">
        <v>916319908</v>
      </c>
      <c r="B84" s="82" t="s">
        <v>295</v>
      </c>
      <c r="C84" s="81">
        <v>2018</v>
      </c>
      <c r="D84" s="81">
        <v>66</v>
      </c>
      <c r="E84" s="82" t="s">
        <v>259</v>
      </c>
      <c r="F84" s="82" t="s">
        <v>109</v>
      </c>
      <c r="G84" s="81">
        <v>100</v>
      </c>
      <c r="H84" s="81">
        <v>100</v>
      </c>
      <c r="I84" s="81">
        <v>6</v>
      </c>
      <c r="J84" s="81">
        <v>500100</v>
      </c>
      <c r="K84" s="90">
        <v>271.245102422272</v>
      </c>
      <c r="L84" s="17">
        <f t="shared" si="1"/>
        <v>1627.470614533632</v>
      </c>
    </row>
    <row r="85" spans="1:12" x14ac:dyDescent="0.25">
      <c r="A85" s="81">
        <v>971589752</v>
      </c>
      <c r="B85" s="82" t="s">
        <v>32</v>
      </c>
      <c r="C85" s="81">
        <v>2018</v>
      </c>
      <c r="D85" s="81">
        <v>66</v>
      </c>
      <c r="E85" s="82" t="s">
        <v>259</v>
      </c>
      <c r="F85" s="82" t="s">
        <v>109</v>
      </c>
      <c r="G85" s="81">
        <v>100</v>
      </c>
      <c r="H85" s="81">
        <v>100</v>
      </c>
      <c r="I85" s="81">
        <v>2</v>
      </c>
      <c r="J85" s="81">
        <v>500100</v>
      </c>
      <c r="K85" s="90">
        <v>271.245102422272</v>
      </c>
      <c r="L85" s="17">
        <f t="shared" si="1"/>
        <v>542.490204844544</v>
      </c>
    </row>
    <row r="86" spans="1:12" x14ac:dyDescent="0.25">
      <c r="A86" s="81">
        <v>971589752</v>
      </c>
      <c r="B86" s="82" t="s">
        <v>32</v>
      </c>
      <c r="C86" s="81">
        <v>2018</v>
      </c>
      <c r="D86" s="81">
        <v>66</v>
      </c>
      <c r="E86" s="82" t="s">
        <v>259</v>
      </c>
      <c r="F86" s="82" t="s">
        <v>111</v>
      </c>
      <c r="G86" s="81">
        <v>100</v>
      </c>
      <c r="H86" s="81">
        <v>100</v>
      </c>
      <c r="I86" s="81">
        <v>5</v>
      </c>
      <c r="J86" s="81">
        <v>500600</v>
      </c>
      <c r="K86" s="90">
        <v>287.51980856760798</v>
      </c>
      <c r="L86" s="17">
        <f t="shared" si="1"/>
        <v>1437.5990428380398</v>
      </c>
    </row>
    <row r="87" spans="1:12" x14ac:dyDescent="0.25">
      <c r="A87" s="81">
        <v>982897327</v>
      </c>
      <c r="B87" s="82" t="s">
        <v>33</v>
      </c>
      <c r="C87" s="81">
        <v>2018</v>
      </c>
      <c r="D87" s="81">
        <v>66</v>
      </c>
      <c r="E87" s="82" t="s">
        <v>259</v>
      </c>
      <c r="F87" s="82" t="s">
        <v>109</v>
      </c>
      <c r="G87" s="81">
        <v>100</v>
      </c>
      <c r="H87" s="81">
        <v>100</v>
      </c>
      <c r="I87" s="81">
        <v>2</v>
      </c>
      <c r="J87" s="81">
        <v>500100</v>
      </c>
      <c r="K87" s="90">
        <v>271.245102422272</v>
      </c>
      <c r="L87" s="17">
        <f t="shared" si="1"/>
        <v>542.490204844544</v>
      </c>
    </row>
    <row r="88" spans="1:12" x14ac:dyDescent="0.25">
      <c r="A88" s="81">
        <v>982897327</v>
      </c>
      <c r="B88" s="82" t="s">
        <v>33</v>
      </c>
      <c r="C88" s="81">
        <v>2018</v>
      </c>
      <c r="D88" s="81">
        <v>132</v>
      </c>
      <c r="E88" s="82" t="s">
        <v>259</v>
      </c>
      <c r="F88" s="82" t="s">
        <v>109</v>
      </c>
      <c r="G88" s="81">
        <v>100</v>
      </c>
      <c r="H88" s="81">
        <v>100</v>
      </c>
      <c r="I88" s="81">
        <v>3</v>
      </c>
      <c r="J88" s="81">
        <v>500200</v>
      </c>
      <c r="K88" s="90">
        <v>374.57657001170799</v>
      </c>
      <c r="L88" s="17">
        <f t="shared" si="1"/>
        <v>1123.7297100351238</v>
      </c>
    </row>
    <row r="89" spans="1:12" x14ac:dyDescent="0.25">
      <c r="A89" s="81">
        <v>982897327</v>
      </c>
      <c r="B89" s="82" t="s">
        <v>33</v>
      </c>
      <c r="C89" s="81">
        <v>2018</v>
      </c>
      <c r="D89" s="81">
        <v>132</v>
      </c>
      <c r="E89" s="82" t="s">
        <v>259</v>
      </c>
      <c r="F89" s="82" t="s">
        <v>111</v>
      </c>
      <c r="G89" s="81">
        <v>100</v>
      </c>
      <c r="H89" s="81">
        <v>100</v>
      </c>
      <c r="I89" s="81">
        <v>1</v>
      </c>
      <c r="J89" s="81">
        <v>500700</v>
      </c>
      <c r="K89" s="90">
        <v>397.05116421241098</v>
      </c>
      <c r="L89" s="17">
        <f t="shared" si="1"/>
        <v>397.05116421241098</v>
      </c>
    </row>
    <row r="90" spans="1:12" x14ac:dyDescent="0.25">
      <c r="A90" s="81">
        <v>919415096</v>
      </c>
      <c r="B90" s="82" t="s">
        <v>296</v>
      </c>
      <c r="C90" s="81">
        <v>2018</v>
      </c>
      <c r="D90" s="81">
        <v>132</v>
      </c>
      <c r="E90" s="82" t="s">
        <v>259</v>
      </c>
      <c r="F90" s="82" t="s">
        <v>109</v>
      </c>
      <c r="G90" s="81">
        <v>50</v>
      </c>
      <c r="H90" s="81">
        <v>50</v>
      </c>
      <c r="I90" s="81">
        <v>1</v>
      </c>
      <c r="J90" s="81">
        <v>500200</v>
      </c>
      <c r="K90" s="90">
        <v>374.57657001170799</v>
      </c>
      <c r="L90" s="17">
        <f t="shared" si="1"/>
        <v>187.28828500585399</v>
      </c>
    </row>
    <row r="91" spans="1:12" x14ac:dyDescent="0.25">
      <c r="A91" s="81">
        <v>919415096</v>
      </c>
      <c r="B91" s="82" t="s">
        <v>296</v>
      </c>
      <c r="C91" s="81">
        <v>2018</v>
      </c>
      <c r="D91" s="81">
        <v>66</v>
      </c>
      <c r="E91" s="82" t="s">
        <v>259</v>
      </c>
      <c r="F91" s="82" t="s">
        <v>109</v>
      </c>
      <c r="G91" s="81">
        <v>100</v>
      </c>
      <c r="H91" s="81">
        <v>100</v>
      </c>
      <c r="I91" s="81">
        <v>1</v>
      </c>
      <c r="J91" s="81">
        <v>500100</v>
      </c>
      <c r="K91" s="90">
        <v>271.245102422272</v>
      </c>
      <c r="L91" s="17">
        <f t="shared" si="1"/>
        <v>271.245102422272</v>
      </c>
    </row>
    <row r="92" spans="1:12" x14ac:dyDescent="0.25">
      <c r="A92" s="81">
        <v>919415096</v>
      </c>
      <c r="B92" s="82" t="s">
        <v>296</v>
      </c>
      <c r="C92" s="81">
        <v>2018</v>
      </c>
      <c r="D92" s="81">
        <v>66</v>
      </c>
      <c r="E92" s="82" t="s">
        <v>259</v>
      </c>
      <c r="F92" s="82" t="s">
        <v>111</v>
      </c>
      <c r="G92" s="81">
        <v>100</v>
      </c>
      <c r="H92" s="81">
        <v>100</v>
      </c>
      <c r="I92" s="81">
        <v>1</v>
      </c>
      <c r="J92" s="81">
        <v>500600</v>
      </c>
      <c r="K92" s="90">
        <v>287.51980856760798</v>
      </c>
      <c r="L92" s="17">
        <f t="shared" si="1"/>
        <v>287.51980856760798</v>
      </c>
    </row>
    <row r="93" spans="1:12" x14ac:dyDescent="0.25">
      <c r="A93" s="81">
        <v>915635857</v>
      </c>
      <c r="B93" s="82" t="s">
        <v>34</v>
      </c>
      <c r="C93" s="81">
        <v>2018</v>
      </c>
      <c r="D93" s="81">
        <v>300</v>
      </c>
      <c r="E93" s="82" t="s">
        <v>258</v>
      </c>
      <c r="F93" s="82" t="s">
        <v>109</v>
      </c>
      <c r="G93" s="81">
        <v>100</v>
      </c>
      <c r="H93" s="81">
        <v>100</v>
      </c>
      <c r="I93" s="81">
        <v>1</v>
      </c>
      <c r="J93" s="81">
        <v>501700</v>
      </c>
      <c r="K93" s="90">
        <v>390.86357046869898</v>
      </c>
      <c r="L93" s="17">
        <f t="shared" si="1"/>
        <v>390.86357046869898</v>
      </c>
    </row>
    <row r="94" spans="1:12" x14ac:dyDescent="0.25">
      <c r="A94" s="81">
        <v>915635857</v>
      </c>
      <c r="B94" s="82" t="s">
        <v>34</v>
      </c>
      <c r="C94" s="81">
        <v>2018</v>
      </c>
      <c r="D94" s="81">
        <v>66</v>
      </c>
      <c r="E94" s="82" t="s">
        <v>259</v>
      </c>
      <c r="F94" s="82" t="s">
        <v>109</v>
      </c>
      <c r="G94" s="81">
        <v>0</v>
      </c>
      <c r="H94" s="81">
        <v>0</v>
      </c>
      <c r="I94" s="81">
        <v>1</v>
      </c>
      <c r="J94" s="81">
        <v>500100</v>
      </c>
      <c r="K94" s="90">
        <v>271.245102422272</v>
      </c>
      <c r="L94" s="17">
        <f t="shared" si="1"/>
        <v>0</v>
      </c>
    </row>
    <row r="95" spans="1:12" x14ac:dyDescent="0.25">
      <c r="A95" s="81">
        <v>915635857</v>
      </c>
      <c r="B95" s="82" t="s">
        <v>34</v>
      </c>
      <c r="C95" s="81">
        <v>2018</v>
      </c>
      <c r="D95" s="81">
        <v>66</v>
      </c>
      <c r="E95" s="82" t="s">
        <v>259</v>
      </c>
      <c r="F95" s="82" t="s">
        <v>109</v>
      </c>
      <c r="G95" s="81">
        <v>100</v>
      </c>
      <c r="H95" s="81">
        <v>100</v>
      </c>
      <c r="I95" s="81">
        <v>21</v>
      </c>
      <c r="J95" s="81">
        <v>500100</v>
      </c>
      <c r="K95" s="90">
        <v>271.245102422272</v>
      </c>
      <c r="L95" s="17">
        <f t="shared" si="1"/>
        <v>5696.1471508677123</v>
      </c>
    </row>
    <row r="96" spans="1:12" x14ac:dyDescent="0.25">
      <c r="A96" s="81">
        <v>915635857</v>
      </c>
      <c r="B96" s="82" t="s">
        <v>34</v>
      </c>
      <c r="C96" s="81">
        <v>2018</v>
      </c>
      <c r="D96" s="81">
        <v>300</v>
      </c>
      <c r="E96" s="82" t="s">
        <v>259</v>
      </c>
      <c r="F96" s="82" t="s">
        <v>109</v>
      </c>
      <c r="G96" s="81">
        <v>100</v>
      </c>
      <c r="H96" s="81">
        <v>100</v>
      </c>
      <c r="I96" s="81">
        <v>1</v>
      </c>
      <c r="J96" s="81">
        <v>500300</v>
      </c>
      <c r="K96" s="90">
        <v>839.63285508090803</v>
      </c>
      <c r="L96" s="17">
        <f t="shared" si="1"/>
        <v>839.63285508090803</v>
      </c>
    </row>
    <row r="97" spans="1:12" x14ac:dyDescent="0.25">
      <c r="A97" s="81">
        <v>915635857</v>
      </c>
      <c r="B97" s="82" t="s">
        <v>34</v>
      </c>
      <c r="C97" s="81">
        <v>2018</v>
      </c>
      <c r="D97" s="81">
        <v>66</v>
      </c>
      <c r="E97" s="82" t="s">
        <v>259</v>
      </c>
      <c r="F97" s="82" t="s">
        <v>111</v>
      </c>
      <c r="G97" s="81">
        <v>50</v>
      </c>
      <c r="H97" s="81">
        <v>50</v>
      </c>
      <c r="I97" s="81">
        <v>1</v>
      </c>
      <c r="J97" s="81">
        <v>500600</v>
      </c>
      <c r="K97" s="90">
        <v>287.51980856760798</v>
      </c>
      <c r="L97" s="17">
        <f t="shared" si="1"/>
        <v>143.75990428380399</v>
      </c>
    </row>
    <row r="98" spans="1:12" x14ac:dyDescent="0.25">
      <c r="A98" s="81">
        <v>915635857</v>
      </c>
      <c r="B98" s="82" t="s">
        <v>34</v>
      </c>
      <c r="C98" s="81">
        <v>2018</v>
      </c>
      <c r="D98" s="81">
        <v>66</v>
      </c>
      <c r="E98" s="82" t="s">
        <v>259</v>
      </c>
      <c r="F98" s="82" t="s">
        <v>111</v>
      </c>
      <c r="G98" s="81">
        <v>100</v>
      </c>
      <c r="H98" s="81">
        <v>100</v>
      </c>
      <c r="I98" s="81">
        <v>13</v>
      </c>
      <c r="J98" s="81">
        <v>500600</v>
      </c>
      <c r="K98" s="90">
        <v>287.51980856760798</v>
      </c>
      <c r="L98" s="17">
        <f t="shared" si="1"/>
        <v>3737.7575113789039</v>
      </c>
    </row>
    <row r="99" spans="1:12" x14ac:dyDescent="0.25">
      <c r="A99" s="81">
        <v>917424799</v>
      </c>
      <c r="B99" s="82" t="s">
        <v>35</v>
      </c>
      <c r="C99" s="81">
        <v>2018</v>
      </c>
      <c r="D99" s="81">
        <v>66</v>
      </c>
      <c r="E99" s="82" t="s">
        <v>258</v>
      </c>
      <c r="F99" s="82" t="s">
        <v>109</v>
      </c>
      <c r="G99" s="81">
        <v>100</v>
      </c>
      <c r="H99" s="81">
        <v>100</v>
      </c>
      <c r="I99" s="81">
        <v>1</v>
      </c>
      <c r="J99" s="81">
        <v>501500</v>
      </c>
      <c r="K99" s="90">
        <v>135.622551211136</v>
      </c>
      <c r="L99" s="17">
        <f t="shared" si="1"/>
        <v>135.622551211136</v>
      </c>
    </row>
    <row r="100" spans="1:12" x14ac:dyDescent="0.25">
      <c r="A100" s="81">
        <v>917424799</v>
      </c>
      <c r="B100" s="82" t="s">
        <v>35</v>
      </c>
      <c r="C100" s="81">
        <v>2018</v>
      </c>
      <c r="D100" s="81">
        <v>132</v>
      </c>
      <c r="E100" s="82" t="s">
        <v>258</v>
      </c>
      <c r="F100" s="82" t="s">
        <v>109</v>
      </c>
      <c r="G100" s="81">
        <v>100</v>
      </c>
      <c r="H100" s="81">
        <v>100</v>
      </c>
      <c r="I100" s="81">
        <v>2</v>
      </c>
      <c r="J100" s="81">
        <v>501600</v>
      </c>
      <c r="K100" s="90">
        <v>174.37185155717501</v>
      </c>
      <c r="L100" s="17">
        <f t="shared" si="1"/>
        <v>348.74370311435001</v>
      </c>
    </row>
    <row r="101" spans="1:12" x14ac:dyDescent="0.25">
      <c r="A101" s="81">
        <v>917424799</v>
      </c>
      <c r="B101" s="82" t="s">
        <v>35</v>
      </c>
      <c r="C101" s="81">
        <v>2018</v>
      </c>
      <c r="D101" s="81">
        <v>132</v>
      </c>
      <c r="E101" s="82" t="s">
        <v>258</v>
      </c>
      <c r="F101" s="82" t="s">
        <v>111</v>
      </c>
      <c r="G101" s="81">
        <v>100</v>
      </c>
      <c r="H101" s="81">
        <v>100</v>
      </c>
      <c r="I101" s="81">
        <v>1</v>
      </c>
      <c r="J101" s="81">
        <v>502000</v>
      </c>
      <c r="K101" s="90">
        <v>184.83416265060501</v>
      </c>
      <c r="L101" s="17">
        <f t="shared" si="1"/>
        <v>184.83416265060501</v>
      </c>
    </row>
    <row r="102" spans="1:12" x14ac:dyDescent="0.25">
      <c r="A102" s="81">
        <v>917424799</v>
      </c>
      <c r="B102" s="82" t="s">
        <v>35</v>
      </c>
      <c r="C102" s="81">
        <v>2018</v>
      </c>
      <c r="D102" s="81">
        <v>66</v>
      </c>
      <c r="E102" s="82" t="s">
        <v>259</v>
      </c>
      <c r="F102" s="82" t="s">
        <v>109</v>
      </c>
      <c r="G102" s="81">
        <v>100</v>
      </c>
      <c r="H102" s="81">
        <v>100</v>
      </c>
      <c r="I102" s="81">
        <v>4</v>
      </c>
      <c r="J102" s="81">
        <v>500100</v>
      </c>
      <c r="K102" s="90">
        <v>271.245102422272</v>
      </c>
      <c r="L102" s="17">
        <f t="shared" si="1"/>
        <v>1084.980409689088</v>
      </c>
    </row>
    <row r="103" spans="1:12" x14ac:dyDescent="0.25">
      <c r="A103" s="81">
        <v>917424799</v>
      </c>
      <c r="B103" s="82" t="s">
        <v>35</v>
      </c>
      <c r="C103" s="81">
        <v>2018</v>
      </c>
      <c r="D103" s="81">
        <v>132</v>
      </c>
      <c r="E103" s="82" t="s">
        <v>259</v>
      </c>
      <c r="F103" s="82" t="s">
        <v>109</v>
      </c>
      <c r="G103" s="81">
        <v>100</v>
      </c>
      <c r="H103" s="81">
        <v>100</v>
      </c>
      <c r="I103" s="81">
        <v>9</v>
      </c>
      <c r="J103" s="81">
        <v>500200</v>
      </c>
      <c r="K103" s="90">
        <v>374.57657001170799</v>
      </c>
      <c r="L103" s="17">
        <f t="shared" si="1"/>
        <v>3371.189130105372</v>
      </c>
    </row>
    <row r="104" spans="1:12" x14ac:dyDescent="0.25">
      <c r="A104" s="81">
        <v>917424799</v>
      </c>
      <c r="B104" s="82" t="s">
        <v>35</v>
      </c>
      <c r="C104" s="81">
        <v>2018</v>
      </c>
      <c r="D104" s="81">
        <v>132</v>
      </c>
      <c r="E104" s="82" t="s">
        <v>259</v>
      </c>
      <c r="F104" s="82" t="s">
        <v>111</v>
      </c>
      <c r="G104" s="81">
        <v>100</v>
      </c>
      <c r="H104" s="81">
        <v>100</v>
      </c>
      <c r="I104" s="81">
        <v>3</v>
      </c>
      <c r="J104" s="81">
        <v>500700</v>
      </c>
      <c r="K104" s="90">
        <v>397.05116421241098</v>
      </c>
      <c r="L104" s="17">
        <f t="shared" si="1"/>
        <v>1191.1534926372328</v>
      </c>
    </row>
    <row r="105" spans="1:12" x14ac:dyDescent="0.25">
      <c r="A105" s="81">
        <v>971030569</v>
      </c>
      <c r="B105" s="82" t="s">
        <v>36</v>
      </c>
      <c r="C105" s="81">
        <v>2018</v>
      </c>
      <c r="D105" s="81">
        <v>66</v>
      </c>
      <c r="E105" s="82" t="s">
        <v>259</v>
      </c>
      <c r="F105" s="82" t="s">
        <v>109</v>
      </c>
      <c r="G105" s="81">
        <v>100</v>
      </c>
      <c r="H105" s="81">
        <v>100</v>
      </c>
      <c r="I105" s="81">
        <v>3</v>
      </c>
      <c r="J105" s="81">
        <v>500100</v>
      </c>
      <c r="K105" s="90">
        <v>271.245102422272</v>
      </c>
      <c r="L105" s="17">
        <f t="shared" si="1"/>
        <v>813.73530726681599</v>
      </c>
    </row>
    <row r="106" spans="1:12" x14ac:dyDescent="0.25">
      <c r="A106" s="81">
        <v>998509289</v>
      </c>
      <c r="B106" s="82" t="s">
        <v>37</v>
      </c>
      <c r="C106" s="81">
        <v>2018</v>
      </c>
      <c r="D106" s="81">
        <v>132</v>
      </c>
      <c r="E106" s="82" t="s">
        <v>259</v>
      </c>
      <c r="F106" s="82" t="s">
        <v>109</v>
      </c>
      <c r="G106" s="81">
        <v>100</v>
      </c>
      <c r="H106" s="81">
        <v>100</v>
      </c>
      <c r="I106" s="81">
        <v>2</v>
      </c>
      <c r="J106" s="81">
        <v>500200</v>
      </c>
      <c r="K106" s="90">
        <v>374.57657001170799</v>
      </c>
      <c r="L106" s="17">
        <f t="shared" si="1"/>
        <v>749.15314002341597</v>
      </c>
    </row>
    <row r="107" spans="1:12" x14ac:dyDescent="0.25">
      <c r="A107" s="81">
        <v>998509289</v>
      </c>
      <c r="B107" s="82" t="s">
        <v>37</v>
      </c>
      <c r="C107" s="81">
        <v>2018</v>
      </c>
      <c r="D107" s="81">
        <v>300</v>
      </c>
      <c r="E107" s="82" t="s">
        <v>259</v>
      </c>
      <c r="F107" s="82" t="s">
        <v>109</v>
      </c>
      <c r="G107" s="81">
        <v>100</v>
      </c>
      <c r="H107" s="81">
        <v>100</v>
      </c>
      <c r="I107" s="81">
        <v>1</v>
      </c>
      <c r="J107" s="81">
        <v>500300</v>
      </c>
      <c r="K107" s="90">
        <v>839.63285508090803</v>
      </c>
      <c r="L107" s="17">
        <f t="shared" si="1"/>
        <v>839.63285508090803</v>
      </c>
    </row>
    <row r="108" spans="1:12" x14ac:dyDescent="0.25">
      <c r="A108" s="81">
        <v>985411131</v>
      </c>
      <c r="B108" s="82" t="s">
        <v>297</v>
      </c>
      <c r="C108" s="81">
        <v>2018</v>
      </c>
      <c r="D108" s="81">
        <v>66</v>
      </c>
      <c r="E108" s="82" t="s">
        <v>258</v>
      </c>
      <c r="F108" s="82" t="s">
        <v>109</v>
      </c>
      <c r="G108" s="81">
        <v>100</v>
      </c>
      <c r="H108" s="81">
        <v>100</v>
      </c>
      <c r="I108" s="81">
        <v>5</v>
      </c>
      <c r="J108" s="81">
        <v>501500</v>
      </c>
      <c r="K108" s="90">
        <v>135.622551211136</v>
      </c>
      <c r="L108" s="17">
        <f t="shared" si="1"/>
        <v>678.11275605567994</v>
      </c>
    </row>
    <row r="109" spans="1:12" x14ac:dyDescent="0.25">
      <c r="A109" s="81">
        <v>985411131</v>
      </c>
      <c r="B109" s="82" t="s">
        <v>297</v>
      </c>
      <c r="C109" s="81">
        <v>2018</v>
      </c>
      <c r="D109" s="81">
        <v>132</v>
      </c>
      <c r="E109" s="82" t="s">
        <v>258</v>
      </c>
      <c r="F109" s="82" t="s">
        <v>109</v>
      </c>
      <c r="G109" s="81">
        <v>100</v>
      </c>
      <c r="H109" s="81">
        <v>100</v>
      </c>
      <c r="I109" s="81">
        <v>2</v>
      </c>
      <c r="J109" s="81">
        <v>501600</v>
      </c>
      <c r="K109" s="90">
        <v>174.37185155717501</v>
      </c>
      <c r="L109" s="17">
        <f t="shared" si="1"/>
        <v>348.74370311435001</v>
      </c>
    </row>
    <row r="110" spans="1:12" x14ac:dyDescent="0.25">
      <c r="A110" s="81">
        <v>985411131</v>
      </c>
      <c r="B110" s="82" t="s">
        <v>297</v>
      </c>
      <c r="C110" s="81">
        <v>2018</v>
      </c>
      <c r="D110" s="81">
        <v>66</v>
      </c>
      <c r="E110" s="82" t="s">
        <v>259</v>
      </c>
      <c r="F110" s="82" t="s">
        <v>109</v>
      </c>
      <c r="G110" s="81">
        <v>100</v>
      </c>
      <c r="H110" s="81">
        <v>100</v>
      </c>
      <c r="I110" s="81">
        <v>7</v>
      </c>
      <c r="J110" s="81">
        <v>500100</v>
      </c>
      <c r="K110" s="90">
        <v>271.245102422272</v>
      </c>
      <c r="L110" s="17">
        <f t="shared" si="1"/>
        <v>1898.7157169559041</v>
      </c>
    </row>
    <row r="111" spans="1:12" x14ac:dyDescent="0.25">
      <c r="A111" s="81">
        <v>985411131</v>
      </c>
      <c r="B111" s="82" t="s">
        <v>297</v>
      </c>
      <c r="C111" s="81">
        <v>2018</v>
      </c>
      <c r="D111" s="81">
        <v>132</v>
      </c>
      <c r="E111" s="82" t="s">
        <v>259</v>
      </c>
      <c r="F111" s="82" t="s">
        <v>109</v>
      </c>
      <c r="G111" s="81">
        <v>100</v>
      </c>
      <c r="H111" s="81">
        <v>100</v>
      </c>
      <c r="I111" s="81">
        <v>3</v>
      </c>
      <c r="J111" s="81">
        <v>500200</v>
      </c>
      <c r="K111" s="90">
        <v>374.57657001170799</v>
      </c>
      <c r="L111" s="17">
        <f t="shared" si="1"/>
        <v>1123.7297100351238</v>
      </c>
    </row>
    <row r="112" spans="1:12" x14ac:dyDescent="0.25">
      <c r="A112" s="81">
        <v>985411131</v>
      </c>
      <c r="B112" s="82" t="s">
        <v>297</v>
      </c>
      <c r="C112" s="81">
        <v>2018</v>
      </c>
      <c r="D112" s="81">
        <v>66</v>
      </c>
      <c r="E112" s="82" t="s">
        <v>259</v>
      </c>
      <c r="F112" s="82" t="s">
        <v>111</v>
      </c>
      <c r="G112" s="81">
        <v>100</v>
      </c>
      <c r="H112" s="81">
        <v>100</v>
      </c>
      <c r="I112" s="81">
        <v>1</v>
      </c>
      <c r="J112" s="81">
        <v>500600</v>
      </c>
      <c r="K112" s="90">
        <v>287.51980856760798</v>
      </c>
      <c r="L112" s="17">
        <f t="shared" si="1"/>
        <v>287.51980856760798</v>
      </c>
    </row>
    <row r="113" spans="1:12" x14ac:dyDescent="0.25">
      <c r="A113" s="81">
        <v>985411131</v>
      </c>
      <c r="B113" s="82" t="s">
        <v>297</v>
      </c>
      <c r="C113" s="81">
        <v>2018</v>
      </c>
      <c r="D113" s="81">
        <v>132</v>
      </c>
      <c r="E113" s="82" t="s">
        <v>259</v>
      </c>
      <c r="F113" s="82" t="s">
        <v>111</v>
      </c>
      <c r="G113" s="81">
        <v>100</v>
      </c>
      <c r="H113" s="81">
        <v>100</v>
      </c>
      <c r="I113" s="81">
        <v>2</v>
      </c>
      <c r="J113" s="81">
        <v>500700</v>
      </c>
      <c r="K113" s="90">
        <v>397.05116421241098</v>
      </c>
      <c r="L113" s="17">
        <f t="shared" si="1"/>
        <v>794.10232842482196</v>
      </c>
    </row>
    <row r="114" spans="1:12" x14ac:dyDescent="0.25">
      <c r="A114" s="81">
        <v>979379455</v>
      </c>
      <c r="B114" s="82" t="s">
        <v>38</v>
      </c>
      <c r="C114" s="81">
        <v>2018</v>
      </c>
      <c r="D114" s="81">
        <v>132</v>
      </c>
      <c r="E114" s="82" t="s">
        <v>259</v>
      </c>
      <c r="F114" s="82" t="s">
        <v>109</v>
      </c>
      <c r="G114" s="81">
        <v>100</v>
      </c>
      <c r="H114" s="81">
        <v>100</v>
      </c>
      <c r="I114" s="81">
        <v>3</v>
      </c>
      <c r="J114" s="81">
        <v>500200</v>
      </c>
      <c r="K114" s="90">
        <v>374.57657001170799</v>
      </c>
      <c r="L114" s="17">
        <f t="shared" si="1"/>
        <v>1123.7297100351238</v>
      </c>
    </row>
    <row r="115" spans="1:12" x14ac:dyDescent="0.25">
      <c r="A115" s="81">
        <v>979379455</v>
      </c>
      <c r="B115" s="82" t="s">
        <v>38</v>
      </c>
      <c r="C115" s="81">
        <v>2018</v>
      </c>
      <c r="D115" s="81">
        <v>132</v>
      </c>
      <c r="E115" s="82" t="s">
        <v>259</v>
      </c>
      <c r="F115" s="82" t="s">
        <v>111</v>
      </c>
      <c r="G115" s="81">
        <v>100</v>
      </c>
      <c r="H115" s="81">
        <v>100</v>
      </c>
      <c r="I115" s="81">
        <v>3</v>
      </c>
      <c r="J115" s="81">
        <v>500700</v>
      </c>
      <c r="K115" s="90">
        <v>397.05116421241098</v>
      </c>
      <c r="L115" s="17">
        <f t="shared" si="1"/>
        <v>1191.1534926372328</v>
      </c>
    </row>
    <row r="116" spans="1:12" ht="30" x14ac:dyDescent="0.25">
      <c r="A116" s="81">
        <v>882023702</v>
      </c>
      <c r="B116" s="82" t="s">
        <v>97</v>
      </c>
      <c r="C116" s="81">
        <v>2018</v>
      </c>
      <c r="D116" s="81">
        <v>66</v>
      </c>
      <c r="E116" s="82" t="s">
        <v>259</v>
      </c>
      <c r="F116" s="82" t="s">
        <v>109</v>
      </c>
      <c r="G116" s="81">
        <v>100</v>
      </c>
      <c r="H116" s="81">
        <v>100</v>
      </c>
      <c r="I116" s="81">
        <v>3</v>
      </c>
      <c r="J116" s="81">
        <v>500100</v>
      </c>
      <c r="K116" s="90">
        <v>271.245102422272</v>
      </c>
      <c r="L116" s="17">
        <f t="shared" si="1"/>
        <v>813.73530726681599</v>
      </c>
    </row>
    <row r="117" spans="1:12" ht="30" x14ac:dyDescent="0.25">
      <c r="A117" s="81">
        <v>882023702</v>
      </c>
      <c r="B117" s="82" t="s">
        <v>97</v>
      </c>
      <c r="C117" s="81">
        <v>2018</v>
      </c>
      <c r="D117" s="81">
        <v>66</v>
      </c>
      <c r="E117" s="82" t="s">
        <v>259</v>
      </c>
      <c r="F117" s="82" t="s">
        <v>111</v>
      </c>
      <c r="G117" s="81">
        <v>100</v>
      </c>
      <c r="H117" s="81">
        <v>100</v>
      </c>
      <c r="I117" s="81">
        <v>1</v>
      </c>
      <c r="J117" s="81">
        <v>500600</v>
      </c>
      <c r="K117" s="90">
        <v>287.51980856760798</v>
      </c>
      <c r="L117" s="17">
        <f t="shared" si="1"/>
        <v>287.51980856760798</v>
      </c>
    </row>
    <row r="118" spans="1:12" x14ac:dyDescent="0.25">
      <c r="A118" s="81">
        <v>979399901</v>
      </c>
      <c r="B118" s="82" t="s">
        <v>39</v>
      </c>
      <c r="C118" s="81">
        <v>2018</v>
      </c>
      <c r="D118" s="81">
        <v>66</v>
      </c>
      <c r="E118" s="82" t="s">
        <v>259</v>
      </c>
      <c r="F118" s="82" t="s">
        <v>109</v>
      </c>
      <c r="G118" s="81">
        <v>50</v>
      </c>
      <c r="H118" s="81">
        <v>50</v>
      </c>
      <c r="I118" s="81">
        <v>1</v>
      </c>
      <c r="J118" s="81">
        <v>500100</v>
      </c>
      <c r="K118" s="90">
        <v>271.245102422272</v>
      </c>
      <c r="L118" s="17">
        <f t="shared" si="1"/>
        <v>135.622551211136</v>
      </c>
    </row>
    <row r="119" spans="1:12" x14ac:dyDescent="0.25">
      <c r="A119" s="81">
        <v>979399901</v>
      </c>
      <c r="B119" s="82" t="s">
        <v>39</v>
      </c>
      <c r="C119" s="81">
        <v>2018</v>
      </c>
      <c r="D119" s="81">
        <v>132</v>
      </c>
      <c r="E119" s="82" t="s">
        <v>259</v>
      </c>
      <c r="F119" s="82" t="s">
        <v>109</v>
      </c>
      <c r="G119" s="81">
        <v>100</v>
      </c>
      <c r="H119" s="81">
        <v>100</v>
      </c>
      <c r="I119" s="81">
        <v>1</v>
      </c>
      <c r="J119" s="81">
        <v>500200</v>
      </c>
      <c r="K119" s="90">
        <v>374.57657001170799</v>
      </c>
      <c r="L119" s="17">
        <f t="shared" si="1"/>
        <v>374.57657001170799</v>
      </c>
    </row>
    <row r="120" spans="1:12" x14ac:dyDescent="0.25">
      <c r="A120" s="81">
        <v>979399901</v>
      </c>
      <c r="B120" s="82" t="s">
        <v>39</v>
      </c>
      <c r="C120" s="81">
        <v>2018</v>
      </c>
      <c r="D120" s="81">
        <v>132</v>
      </c>
      <c r="E120" s="82" t="s">
        <v>259</v>
      </c>
      <c r="F120" s="82" t="s">
        <v>111</v>
      </c>
      <c r="G120" s="81">
        <v>100</v>
      </c>
      <c r="H120" s="81">
        <v>100</v>
      </c>
      <c r="I120" s="81">
        <v>1</v>
      </c>
      <c r="J120" s="81">
        <v>500700</v>
      </c>
      <c r="K120" s="90">
        <v>397.05116421241098</v>
      </c>
      <c r="L120" s="17">
        <f t="shared" si="1"/>
        <v>397.05116421241098</v>
      </c>
    </row>
    <row r="121" spans="1:12" x14ac:dyDescent="0.25">
      <c r="A121" s="81">
        <v>986347801</v>
      </c>
      <c r="B121" s="82" t="s">
        <v>40</v>
      </c>
      <c r="C121" s="81">
        <v>2018</v>
      </c>
      <c r="D121" s="81">
        <v>132</v>
      </c>
      <c r="E121" s="82" t="s">
        <v>259</v>
      </c>
      <c r="F121" s="82" t="s">
        <v>109</v>
      </c>
      <c r="G121" s="81">
        <v>50</v>
      </c>
      <c r="H121" s="81">
        <v>100</v>
      </c>
      <c r="I121" s="81">
        <v>1</v>
      </c>
      <c r="J121" s="81">
        <v>500200</v>
      </c>
      <c r="K121" s="90">
        <v>374.57657001170799</v>
      </c>
      <c r="L121" s="17">
        <f t="shared" si="1"/>
        <v>280.93242750878096</v>
      </c>
    </row>
    <row r="122" spans="1:12" x14ac:dyDescent="0.25">
      <c r="A122" s="81">
        <v>986347801</v>
      </c>
      <c r="B122" s="82" t="s">
        <v>40</v>
      </c>
      <c r="C122" s="81">
        <v>2018</v>
      </c>
      <c r="D122" s="81">
        <v>66</v>
      </c>
      <c r="E122" s="82" t="s">
        <v>259</v>
      </c>
      <c r="F122" s="82" t="s">
        <v>109</v>
      </c>
      <c r="G122" s="81">
        <v>100</v>
      </c>
      <c r="H122" s="81">
        <v>100</v>
      </c>
      <c r="I122" s="81">
        <v>3</v>
      </c>
      <c r="J122" s="81">
        <v>500100</v>
      </c>
      <c r="K122" s="90">
        <v>271.245102422272</v>
      </c>
      <c r="L122" s="17">
        <f t="shared" si="1"/>
        <v>813.73530726681599</v>
      </c>
    </row>
    <row r="123" spans="1:12" x14ac:dyDescent="0.25">
      <c r="A123" s="81">
        <v>986347801</v>
      </c>
      <c r="B123" s="82" t="s">
        <v>40</v>
      </c>
      <c r="C123" s="81">
        <v>2018</v>
      </c>
      <c r="D123" s="81">
        <v>132</v>
      </c>
      <c r="E123" s="82" t="s">
        <v>259</v>
      </c>
      <c r="F123" s="82" t="s">
        <v>109</v>
      </c>
      <c r="G123" s="81">
        <v>100</v>
      </c>
      <c r="H123" s="81">
        <v>100</v>
      </c>
      <c r="I123" s="81">
        <v>2</v>
      </c>
      <c r="J123" s="81">
        <v>500200</v>
      </c>
      <c r="K123" s="90">
        <v>374.57657001170799</v>
      </c>
      <c r="L123" s="17">
        <f t="shared" si="1"/>
        <v>749.15314002341597</v>
      </c>
    </row>
    <row r="124" spans="1:12" x14ac:dyDescent="0.25">
      <c r="A124" s="81">
        <v>986347801</v>
      </c>
      <c r="B124" s="82" t="s">
        <v>40</v>
      </c>
      <c r="C124" s="81">
        <v>2018</v>
      </c>
      <c r="D124" s="81">
        <v>66</v>
      </c>
      <c r="E124" s="82" t="s">
        <v>259</v>
      </c>
      <c r="F124" s="82" t="s">
        <v>111</v>
      </c>
      <c r="G124" s="81">
        <v>100</v>
      </c>
      <c r="H124" s="81">
        <v>100</v>
      </c>
      <c r="I124" s="81">
        <v>2</v>
      </c>
      <c r="J124" s="81">
        <v>500600</v>
      </c>
      <c r="K124" s="90">
        <v>287.51980856760798</v>
      </c>
      <c r="L124" s="17">
        <f t="shared" si="1"/>
        <v>575.03961713521596</v>
      </c>
    </row>
    <row r="125" spans="1:12" x14ac:dyDescent="0.25">
      <c r="A125" s="81">
        <v>986347801</v>
      </c>
      <c r="B125" s="82" t="s">
        <v>40</v>
      </c>
      <c r="C125" s="81">
        <v>2018</v>
      </c>
      <c r="D125" s="81">
        <v>132</v>
      </c>
      <c r="E125" s="82" t="s">
        <v>259</v>
      </c>
      <c r="F125" s="82" t="s">
        <v>111</v>
      </c>
      <c r="G125" s="81">
        <v>100</v>
      </c>
      <c r="H125" s="81">
        <v>100</v>
      </c>
      <c r="I125" s="81">
        <v>1</v>
      </c>
      <c r="J125" s="81">
        <v>500700</v>
      </c>
      <c r="K125" s="90">
        <v>397.05116421241098</v>
      </c>
      <c r="L125" s="17">
        <f t="shared" si="1"/>
        <v>397.05116421241098</v>
      </c>
    </row>
    <row r="126" spans="1:12" x14ac:dyDescent="0.25">
      <c r="A126" s="81">
        <v>938260494</v>
      </c>
      <c r="B126" s="82" t="s">
        <v>41</v>
      </c>
      <c r="C126" s="81">
        <v>2018</v>
      </c>
      <c r="D126" s="81">
        <v>66</v>
      </c>
      <c r="E126" s="82" t="s">
        <v>259</v>
      </c>
      <c r="F126" s="82" t="s">
        <v>109</v>
      </c>
      <c r="G126" s="81">
        <v>100</v>
      </c>
      <c r="H126" s="81">
        <v>100</v>
      </c>
      <c r="I126" s="81">
        <v>3</v>
      </c>
      <c r="J126" s="81">
        <v>500100</v>
      </c>
      <c r="K126" s="90">
        <v>271.245102422272</v>
      </c>
      <c r="L126" s="17">
        <f t="shared" si="1"/>
        <v>813.73530726681599</v>
      </c>
    </row>
    <row r="127" spans="1:12" x14ac:dyDescent="0.25">
      <c r="A127" s="81">
        <v>933297292</v>
      </c>
      <c r="B127" s="82" t="s">
        <v>42</v>
      </c>
      <c r="C127" s="81">
        <v>2018</v>
      </c>
      <c r="D127" s="81">
        <v>66</v>
      </c>
      <c r="E127" s="82" t="s">
        <v>259</v>
      </c>
      <c r="F127" s="82" t="s">
        <v>109</v>
      </c>
      <c r="G127" s="81">
        <v>100</v>
      </c>
      <c r="H127" s="81">
        <v>100</v>
      </c>
      <c r="I127" s="81">
        <v>2</v>
      </c>
      <c r="J127" s="81">
        <v>500100</v>
      </c>
      <c r="K127" s="90">
        <v>271.245102422272</v>
      </c>
      <c r="L127" s="17">
        <f t="shared" si="1"/>
        <v>542.490204844544</v>
      </c>
    </row>
    <row r="128" spans="1:12" x14ac:dyDescent="0.25">
      <c r="A128" s="81">
        <v>980038408</v>
      </c>
      <c r="B128" s="82" t="s">
        <v>43</v>
      </c>
      <c r="C128" s="81">
        <v>2018</v>
      </c>
      <c r="D128" s="81">
        <v>66</v>
      </c>
      <c r="E128" s="82" t="s">
        <v>258</v>
      </c>
      <c r="F128" s="82" t="s">
        <v>109</v>
      </c>
      <c r="G128" s="81">
        <v>100</v>
      </c>
      <c r="H128" s="81">
        <v>100</v>
      </c>
      <c r="I128" s="81">
        <v>3</v>
      </c>
      <c r="J128" s="81">
        <v>501500</v>
      </c>
      <c r="K128" s="90">
        <v>135.622551211136</v>
      </c>
      <c r="L128" s="17">
        <f t="shared" si="1"/>
        <v>406.867653633408</v>
      </c>
    </row>
    <row r="129" spans="1:12" x14ac:dyDescent="0.25">
      <c r="A129" s="81">
        <v>980038408</v>
      </c>
      <c r="B129" s="82" t="s">
        <v>43</v>
      </c>
      <c r="C129" s="81">
        <v>2018</v>
      </c>
      <c r="D129" s="81">
        <v>132</v>
      </c>
      <c r="E129" s="82" t="s">
        <v>258</v>
      </c>
      <c r="F129" s="82" t="s">
        <v>109</v>
      </c>
      <c r="G129" s="81">
        <v>100</v>
      </c>
      <c r="H129" s="81">
        <v>100</v>
      </c>
      <c r="I129" s="81">
        <v>2</v>
      </c>
      <c r="J129" s="81">
        <v>501600</v>
      </c>
      <c r="K129" s="90">
        <v>174.37185155717501</v>
      </c>
      <c r="L129" s="17">
        <f t="shared" si="1"/>
        <v>348.74370311435001</v>
      </c>
    </row>
    <row r="130" spans="1:12" x14ac:dyDescent="0.25">
      <c r="A130" s="81">
        <v>980038408</v>
      </c>
      <c r="B130" s="82" t="s">
        <v>43</v>
      </c>
      <c r="C130" s="81">
        <v>2018</v>
      </c>
      <c r="D130" s="81">
        <v>66</v>
      </c>
      <c r="E130" s="82" t="s">
        <v>259</v>
      </c>
      <c r="F130" s="82" t="s">
        <v>109</v>
      </c>
      <c r="G130" s="81">
        <v>100</v>
      </c>
      <c r="H130" s="81">
        <v>100</v>
      </c>
      <c r="I130" s="81">
        <v>8</v>
      </c>
      <c r="J130" s="81">
        <v>500100</v>
      </c>
      <c r="K130" s="90">
        <v>271.245102422272</v>
      </c>
      <c r="L130" s="17">
        <f t="shared" si="1"/>
        <v>2169.960819378176</v>
      </c>
    </row>
    <row r="131" spans="1:12" x14ac:dyDescent="0.25">
      <c r="A131" s="81">
        <v>980038408</v>
      </c>
      <c r="B131" s="82" t="s">
        <v>43</v>
      </c>
      <c r="C131" s="81">
        <v>2018</v>
      </c>
      <c r="D131" s="81">
        <v>132</v>
      </c>
      <c r="E131" s="82" t="s">
        <v>259</v>
      </c>
      <c r="F131" s="82" t="s">
        <v>109</v>
      </c>
      <c r="G131" s="81">
        <v>100</v>
      </c>
      <c r="H131" s="81">
        <v>100</v>
      </c>
      <c r="I131" s="81">
        <v>1</v>
      </c>
      <c r="J131" s="81">
        <v>500200</v>
      </c>
      <c r="K131" s="90">
        <v>374.57657001170799</v>
      </c>
      <c r="L131" s="17">
        <f t="shared" si="1"/>
        <v>374.57657001170799</v>
      </c>
    </row>
    <row r="132" spans="1:12" x14ac:dyDescent="0.25">
      <c r="A132" s="81">
        <v>980038408</v>
      </c>
      <c r="B132" s="82" t="s">
        <v>43</v>
      </c>
      <c r="C132" s="81">
        <v>2018</v>
      </c>
      <c r="D132" s="81">
        <v>300</v>
      </c>
      <c r="E132" s="82" t="s">
        <v>259</v>
      </c>
      <c r="F132" s="82" t="s">
        <v>109</v>
      </c>
      <c r="G132" s="81">
        <v>100</v>
      </c>
      <c r="H132" s="81">
        <v>100</v>
      </c>
      <c r="I132" s="81">
        <v>1</v>
      </c>
      <c r="J132" s="81">
        <v>500300</v>
      </c>
      <c r="K132" s="90">
        <v>839.63285508090803</v>
      </c>
      <c r="L132" s="17">
        <f t="shared" ref="L132:L193" si="2">(I132*0.5*(G132/100+H132/100))*K132</f>
        <v>839.63285508090803</v>
      </c>
    </row>
    <row r="133" spans="1:12" x14ac:dyDescent="0.25">
      <c r="A133" s="81">
        <v>980038408</v>
      </c>
      <c r="B133" s="82" t="s">
        <v>43</v>
      </c>
      <c r="C133" s="81">
        <v>2018</v>
      </c>
      <c r="D133" s="81">
        <v>66</v>
      </c>
      <c r="E133" s="82" t="s">
        <v>259</v>
      </c>
      <c r="F133" s="82" t="s">
        <v>110</v>
      </c>
      <c r="G133" s="81">
        <v>100</v>
      </c>
      <c r="H133" s="81">
        <v>100</v>
      </c>
      <c r="I133" s="81">
        <v>5</v>
      </c>
      <c r="J133" s="81">
        <v>501100</v>
      </c>
      <c r="K133" s="90">
        <v>311.93186778561198</v>
      </c>
      <c r="L133" s="17">
        <f t="shared" si="2"/>
        <v>1559.6593389280599</v>
      </c>
    </row>
    <row r="134" spans="1:12" x14ac:dyDescent="0.25">
      <c r="A134" s="81">
        <v>980038408</v>
      </c>
      <c r="B134" s="82" t="s">
        <v>43</v>
      </c>
      <c r="C134" s="81">
        <v>2018</v>
      </c>
      <c r="D134" s="81">
        <v>66</v>
      </c>
      <c r="E134" s="82" t="s">
        <v>259</v>
      </c>
      <c r="F134" s="82" t="s">
        <v>111</v>
      </c>
      <c r="G134" s="81">
        <v>50</v>
      </c>
      <c r="H134" s="81">
        <v>50</v>
      </c>
      <c r="I134" s="81">
        <v>1</v>
      </c>
      <c r="J134" s="81">
        <v>500600</v>
      </c>
      <c r="K134" s="90">
        <v>287.51980856760798</v>
      </c>
      <c r="L134" s="17">
        <f t="shared" si="2"/>
        <v>143.75990428380399</v>
      </c>
    </row>
    <row r="135" spans="1:12" x14ac:dyDescent="0.25">
      <c r="A135" s="81">
        <v>980038408</v>
      </c>
      <c r="B135" s="82" t="s">
        <v>43</v>
      </c>
      <c r="C135" s="81">
        <v>2018</v>
      </c>
      <c r="D135" s="81">
        <v>66</v>
      </c>
      <c r="E135" s="82" t="s">
        <v>259</v>
      </c>
      <c r="F135" s="82" t="s">
        <v>111</v>
      </c>
      <c r="G135" s="81">
        <v>100</v>
      </c>
      <c r="H135" s="81">
        <v>100</v>
      </c>
      <c r="I135" s="81">
        <v>22</v>
      </c>
      <c r="J135" s="81">
        <v>500600</v>
      </c>
      <c r="K135" s="90">
        <v>287.51980856760798</v>
      </c>
      <c r="L135" s="17">
        <f t="shared" si="2"/>
        <v>6325.4357884873752</v>
      </c>
    </row>
    <row r="136" spans="1:12" x14ac:dyDescent="0.25">
      <c r="A136" s="81">
        <v>980038408</v>
      </c>
      <c r="B136" s="82" t="s">
        <v>43</v>
      </c>
      <c r="C136" s="81">
        <v>2018</v>
      </c>
      <c r="D136" s="81">
        <v>132</v>
      </c>
      <c r="E136" s="82" t="s">
        <v>259</v>
      </c>
      <c r="F136" s="82" t="s">
        <v>111</v>
      </c>
      <c r="G136" s="81">
        <v>100</v>
      </c>
      <c r="H136" s="81">
        <v>100</v>
      </c>
      <c r="I136" s="81">
        <v>4</v>
      </c>
      <c r="J136" s="81">
        <v>500700</v>
      </c>
      <c r="K136" s="90">
        <v>397.05116421241098</v>
      </c>
      <c r="L136" s="17">
        <f t="shared" si="2"/>
        <v>1588.2046568496439</v>
      </c>
    </row>
    <row r="137" spans="1:12" x14ac:dyDescent="0.25">
      <c r="A137" s="81">
        <v>914078865</v>
      </c>
      <c r="B137" s="82" t="s">
        <v>44</v>
      </c>
      <c r="C137" s="81">
        <v>2018</v>
      </c>
      <c r="D137" s="81">
        <v>66</v>
      </c>
      <c r="E137" s="82" t="s">
        <v>259</v>
      </c>
      <c r="F137" s="82" t="s">
        <v>109</v>
      </c>
      <c r="G137" s="81">
        <v>100</v>
      </c>
      <c r="H137" s="81">
        <v>100</v>
      </c>
      <c r="I137" s="81">
        <v>1</v>
      </c>
      <c r="J137" s="81">
        <v>500100</v>
      </c>
      <c r="K137" s="90">
        <v>271.245102422272</v>
      </c>
      <c r="L137" s="17">
        <f t="shared" si="2"/>
        <v>271.245102422272</v>
      </c>
    </row>
    <row r="138" spans="1:12" x14ac:dyDescent="0.25">
      <c r="A138" s="81">
        <v>914078865</v>
      </c>
      <c r="B138" s="82" t="s">
        <v>44</v>
      </c>
      <c r="C138" s="81">
        <v>2018</v>
      </c>
      <c r="D138" s="81">
        <v>66</v>
      </c>
      <c r="E138" s="82" t="s">
        <v>259</v>
      </c>
      <c r="F138" s="82" t="s">
        <v>111</v>
      </c>
      <c r="G138" s="81">
        <v>100</v>
      </c>
      <c r="H138" s="81">
        <v>100</v>
      </c>
      <c r="I138" s="81">
        <v>1</v>
      </c>
      <c r="J138" s="81">
        <v>500600</v>
      </c>
      <c r="K138" s="90">
        <v>287.51980856760798</v>
      </c>
      <c r="L138" s="17">
        <f t="shared" si="2"/>
        <v>287.51980856760798</v>
      </c>
    </row>
    <row r="139" spans="1:12" x14ac:dyDescent="0.25">
      <c r="A139" s="81">
        <v>980283976</v>
      </c>
      <c r="B139" s="82" t="s">
        <v>45</v>
      </c>
      <c r="C139" s="81">
        <v>2018</v>
      </c>
      <c r="D139" s="81">
        <v>66</v>
      </c>
      <c r="E139" s="82" t="s">
        <v>259</v>
      </c>
      <c r="F139" s="82" t="s">
        <v>109</v>
      </c>
      <c r="G139" s="81">
        <v>100</v>
      </c>
      <c r="H139" s="81">
        <v>100</v>
      </c>
      <c r="I139" s="81">
        <v>2</v>
      </c>
      <c r="J139" s="81">
        <v>500100</v>
      </c>
      <c r="K139" s="90">
        <v>271.245102422272</v>
      </c>
      <c r="L139" s="17">
        <f t="shared" si="2"/>
        <v>542.490204844544</v>
      </c>
    </row>
    <row r="140" spans="1:12" x14ac:dyDescent="0.25">
      <c r="A140" s="81">
        <v>980283976</v>
      </c>
      <c r="B140" s="82" t="s">
        <v>45</v>
      </c>
      <c r="C140" s="81">
        <v>2018</v>
      </c>
      <c r="D140" s="81">
        <v>132</v>
      </c>
      <c r="E140" s="82" t="s">
        <v>259</v>
      </c>
      <c r="F140" s="82" t="s">
        <v>109</v>
      </c>
      <c r="G140" s="81">
        <v>100</v>
      </c>
      <c r="H140" s="81">
        <v>100</v>
      </c>
      <c r="I140" s="81">
        <v>1</v>
      </c>
      <c r="J140" s="81">
        <v>500200</v>
      </c>
      <c r="K140" s="90">
        <v>374.57657001170799</v>
      </c>
      <c r="L140" s="17">
        <f t="shared" si="2"/>
        <v>374.57657001170799</v>
      </c>
    </row>
    <row r="141" spans="1:12" x14ac:dyDescent="0.25">
      <c r="A141" s="81">
        <v>980283976</v>
      </c>
      <c r="B141" s="82" t="s">
        <v>45</v>
      </c>
      <c r="C141" s="81">
        <v>2018</v>
      </c>
      <c r="D141" s="81">
        <v>66</v>
      </c>
      <c r="E141" s="82" t="s">
        <v>259</v>
      </c>
      <c r="F141" s="82" t="s">
        <v>111</v>
      </c>
      <c r="G141" s="81">
        <v>100</v>
      </c>
      <c r="H141" s="81">
        <v>100</v>
      </c>
      <c r="I141" s="81">
        <v>1</v>
      </c>
      <c r="J141" s="81">
        <v>500600</v>
      </c>
      <c r="K141" s="90">
        <v>287.51980856760798</v>
      </c>
      <c r="L141" s="17">
        <f t="shared" si="2"/>
        <v>287.51980856760798</v>
      </c>
    </row>
    <row r="142" spans="1:12" x14ac:dyDescent="0.25">
      <c r="A142" s="81">
        <v>963022158</v>
      </c>
      <c r="B142" s="82" t="s">
        <v>99</v>
      </c>
      <c r="C142" s="81">
        <v>2018</v>
      </c>
      <c r="D142" s="81">
        <v>66</v>
      </c>
      <c r="E142" s="82" t="s">
        <v>259</v>
      </c>
      <c r="F142" s="82" t="s">
        <v>111</v>
      </c>
      <c r="G142" s="81">
        <v>100</v>
      </c>
      <c r="H142" s="81">
        <v>100</v>
      </c>
      <c r="I142" s="81">
        <v>1</v>
      </c>
      <c r="J142" s="81">
        <v>500600</v>
      </c>
      <c r="K142" s="90">
        <v>287.51980856760798</v>
      </c>
      <c r="L142" s="17">
        <f t="shared" si="2"/>
        <v>287.51980856760798</v>
      </c>
    </row>
    <row r="143" spans="1:12" x14ac:dyDescent="0.25">
      <c r="A143" s="81">
        <v>914780152</v>
      </c>
      <c r="B143" s="82" t="s">
        <v>46</v>
      </c>
      <c r="C143" s="81">
        <v>2018</v>
      </c>
      <c r="D143" s="81">
        <v>132</v>
      </c>
      <c r="E143" s="82" t="s">
        <v>259</v>
      </c>
      <c r="F143" s="82" t="s">
        <v>109</v>
      </c>
      <c r="G143" s="81">
        <v>100</v>
      </c>
      <c r="H143" s="81">
        <v>100</v>
      </c>
      <c r="I143" s="81">
        <v>2</v>
      </c>
      <c r="J143" s="81">
        <v>500200</v>
      </c>
      <c r="K143" s="90">
        <v>374.57657001170799</v>
      </c>
      <c r="L143" s="17">
        <f t="shared" si="2"/>
        <v>749.15314002341597</v>
      </c>
    </row>
    <row r="144" spans="1:12" x14ac:dyDescent="0.25">
      <c r="A144" s="81">
        <v>914780152</v>
      </c>
      <c r="B144" s="82" t="s">
        <v>46</v>
      </c>
      <c r="C144" s="81">
        <v>2018</v>
      </c>
      <c r="D144" s="81">
        <v>132</v>
      </c>
      <c r="E144" s="82" t="s">
        <v>259</v>
      </c>
      <c r="F144" s="82" t="s">
        <v>111</v>
      </c>
      <c r="G144" s="81">
        <v>100</v>
      </c>
      <c r="H144" s="81">
        <v>100</v>
      </c>
      <c r="I144" s="81">
        <v>1</v>
      </c>
      <c r="J144" s="81">
        <v>500700</v>
      </c>
      <c r="K144" s="90">
        <v>397.05116421241098</v>
      </c>
      <c r="L144" s="17">
        <f t="shared" si="2"/>
        <v>397.05116421241098</v>
      </c>
    </row>
    <row r="145" spans="1:12" x14ac:dyDescent="0.25">
      <c r="A145" s="81">
        <v>912631532</v>
      </c>
      <c r="B145" s="82" t="s">
        <v>47</v>
      </c>
      <c r="C145" s="81">
        <v>2018</v>
      </c>
      <c r="D145" s="81">
        <v>132</v>
      </c>
      <c r="E145" s="82" t="s">
        <v>258</v>
      </c>
      <c r="F145" s="82" t="s">
        <v>109</v>
      </c>
      <c r="G145" s="81">
        <v>100</v>
      </c>
      <c r="H145" s="81">
        <v>100</v>
      </c>
      <c r="I145" s="81">
        <v>1</v>
      </c>
      <c r="J145" s="81">
        <v>501600</v>
      </c>
      <c r="K145" s="90">
        <v>174.37185155717501</v>
      </c>
      <c r="L145" s="17">
        <f t="shared" si="2"/>
        <v>174.37185155717501</v>
      </c>
    </row>
    <row r="146" spans="1:12" x14ac:dyDescent="0.25">
      <c r="A146" s="81">
        <v>912631532</v>
      </c>
      <c r="B146" s="82" t="s">
        <v>47</v>
      </c>
      <c r="C146" s="81">
        <v>2018</v>
      </c>
      <c r="D146" s="81">
        <v>66</v>
      </c>
      <c r="E146" s="82" t="s">
        <v>259</v>
      </c>
      <c r="F146" s="82" t="s">
        <v>109</v>
      </c>
      <c r="G146" s="81">
        <v>0</v>
      </c>
      <c r="H146" s="81">
        <v>0</v>
      </c>
      <c r="I146" s="81">
        <v>1</v>
      </c>
      <c r="J146" s="81">
        <v>500100</v>
      </c>
      <c r="K146" s="90">
        <v>271.245102422272</v>
      </c>
      <c r="L146" s="17">
        <f t="shared" si="2"/>
        <v>0</v>
      </c>
    </row>
    <row r="147" spans="1:12" x14ac:dyDescent="0.25">
      <c r="A147" s="81">
        <v>912631532</v>
      </c>
      <c r="B147" s="82" t="s">
        <v>47</v>
      </c>
      <c r="C147" s="81">
        <v>2018</v>
      </c>
      <c r="D147" s="81">
        <v>24</v>
      </c>
      <c r="E147" s="82" t="s">
        <v>259</v>
      </c>
      <c r="F147" s="82" t="s">
        <v>109</v>
      </c>
      <c r="G147" s="81">
        <v>100</v>
      </c>
      <c r="H147" s="81">
        <v>100</v>
      </c>
      <c r="I147" s="81">
        <v>1</v>
      </c>
      <c r="J147" s="81">
        <v>500000</v>
      </c>
      <c r="K147" s="90">
        <v>135.622551211136</v>
      </c>
      <c r="L147" s="17">
        <f t="shared" si="2"/>
        <v>135.622551211136</v>
      </c>
    </row>
    <row r="148" spans="1:12" x14ac:dyDescent="0.25">
      <c r="A148" s="81">
        <v>912631532</v>
      </c>
      <c r="B148" s="82" t="s">
        <v>47</v>
      </c>
      <c r="C148" s="81">
        <v>2018</v>
      </c>
      <c r="D148" s="81">
        <v>66</v>
      </c>
      <c r="E148" s="82" t="s">
        <v>259</v>
      </c>
      <c r="F148" s="82" t="s">
        <v>109</v>
      </c>
      <c r="G148" s="81">
        <v>100</v>
      </c>
      <c r="H148" s="81">
        <v>100</v>
      </c>
      <c r="I148" s="81">
        <v>8</v>
      </c>
      <c r="J148" s="81">
        <v>500100</v>
      </c>
      <c r="K148" s="90">
        <v>271.245102422272</v>
      </c>
      <c r="L148" s="17">
        <f t="shared" si="2"/>
        <v>2169.960819378176</v>
      </c>
    </row>
    <row r="149" spans="1:12" x14ac:dyDescent="0.25">
      <c r="A149" s="81">
        <v>912631532</v>
      </c>
      <c r="B149" s="82" t="s">
        <v>47</v>
      </c>
      <c r="C149" s="81">
        <v>2018</v>
      </c>
      <c r="D149" s="81">
        <v>132</v>
      </c>
      <c r="E149" s="82" t="s">
        <v>259</v>
      </c>
      <c r="F149" s="82" t="s">
        <v>109</v>
      </c>
      <c r="G149" s="81">
        <v>100</v>
      </c>
      <c r="H149" s="81">
        <v>100</v>
      </c>
      <c r="I149" s="81">
        <v>9</v>
      </c>
      <c r="J149" s="81">
        <v>500200</v>
      </c>
      <c r="K149" s="90">
        <v>374.57657001170799</v>
      </c>
      <c r="L149" s="17">
        <f t="shared" si="2"/>
        <v>3371.189130105372</v>
      </c>
    </row>
    <row r="150" spans="1:12" x14ac:dyDescent="0.25">
      <c r="A150" s="81">
        <v>912631532</v>
      </c>
      <c r="B150" s="82" t="s">
        <v>47</v>
      </c>
      <c r="C150" s="81">
        <v>2018</v>
      </c>
      <c r="D150" s="81">
        <v>132</v>
      </c>
      <c r="E150" s="82" t="s">
        <v>259</v>
      </c>
      <c r="F150" s="82" t="s">
        <v>110</v>
      </c>
      <c r="G150" s="81">
        <v>100</v>
      </c>
      <c r="H150" s="81">
        <v>100</v>
      </c>
      <c r="I150" s="81">
        <v>1</v>
      </c>
      <c r="J150" s="81">
        <v>501200</v>
      </c>
      <c r="K150" s="90">
        <v>430.76305551346502</v>
      </c>
      <c r="L150" s="17">
        <f t="shared" si="2"/>
        <v>430.76305551346502</v>
      </c>
    </row>
    <row r="151" spans="1:12" x14ac:dyDescent="0.25">
      <c r="A151" s="81">
        <v>912631532</v>
      </c>
      <c r="B151" s="82" t="s">
        <v>47</v>
      </c>
      <c r="C151" s="81">
        <v>2018</v>
      </c>
      <c r="D151" s="81">
        <v>66</v>
      </c>
      <c r="E151" s="82" t="s">
        <v>259</v>
      </c>
      <c r="F151" s="82" t="s">
        <v>111</v>
      </c>
      <c r="G151" s="81">
        <v>100</v>
      </c>
      <c r="H151" s="81">
        <v>100</v>
      </c>
      <c r="I151" s="81">
        <v>3</v>
      </c>
      <c r="J151" s="81">
        <v>500600</v>
      </c>
      <c r="K151" s="90">
        <v>287.51980856760798</v>
      </c>
      <c r="L151" s="17">
        <f t="shared" si="2"/>
        <v>862.559425702824</v>
      </c>
    </row>
    <row r="152" spans="1:12" x14ac:dyDescent="0.25">
      <c r="A152" s="81">
        <v>912631532</v>
      </c>
      <c r="B152" s="82" t="s">
        <v>47</v>
      </c>
      <c r="C152" s="81">
        <v>2018</v>
      </c>
      <c r="D152" s="81">
        <v>132</v>
      </c>
      <c r="E152" s="82" t="s">
        <v>259</v>
      </c>
      <c r="F152" s="82" t="s">
        <v>111</v>
      </c>
      <c r="G152" s="81">
        <v>100</v>
      </c>
      <c r="H152" s="81">
        <v>100</v>
      </c>
      <c r="I152" s="81">
        <v>5</v>
      </c>
      <c r="J152" s="81">
        <v>500700</v>
      </c>
      <c r="K152" s="90">
        <v>397.05116421241098</v>
      </c>
      <c r="L152" s="17">
        <f t="shared" si="2"/>
        <v>1985.255821062055</v>
      </c>
    </row>
    <row r="153" spans="1:12" x14ac:dyDescent="0.25">
      <c r="A153" s="81">
        <v>983099807</v>
      </c>
      <c r="B153" s="82" t="s">
        <v>48</v>
      </c>
      <c r="C153" s="81">
        <v>2018</v>
      </c>
      <c r="D153" s="81">
        <v>66</v>
      </c>
      <c r="E153" s="82" t="s">
        <v>259</v>
      </c>
      <c r="F153" s="82" t="s">
        <v>109</v>
      </c>
      <c r="G153" s="81">
        <v>0</v>
      </c>
      <c r="H153" s="81">
        <v>100</v>
      </c>
      <c r="I153" s="81">
        <v>1</v>
      </c>
      <c r="J153" s="81">
        <v>500100</v>
      </c>
      <c r="K153" s="90">
        <v>271.245102422272</v>
      </c>
      <c r="L153" s="17">
        <f t="shared" si="2"/>
        <v>135.622551211136</v>
      </c>
    </row>
    <row r="154" spans="1:12" x14ac:dyDescent="0.25">
      <c r="A154" s="81">
        <v>983099807</v>
      </c>
      <c r="B154" s="82" t="s">
        <v>48</v>
      </c>
      <c r="C154" s="81">
        <v>2018</v>
      </c>
      <c r="D154" s="81">
        <v>132</v>
      </c>
      <c r="E154" s="82" t="s">
        <v>259</v>
      </c>
      <c r="F154" s="82" t="s">
        <v>109</v>
      </c>
      <c r="G154" s="81">
        <v>100</v>
      </c>
      <c r="H154" s="81">
        <v>100</v>
      </c>
      <c r="I154" s="81">
        <v>1</v>
      </c>
      <c r="J154" s="81">
        <v>500200</v>
      </c>
      <c r="K154" s="90">
        <v>374.57657001170799</v>
      </c>
      <c r="L154" s="17">
        <f t="shared" si="2"/>
        <v>374.57657001170799</v>
      </c>
    </row>
    <row r="155" spans="1:12" x14ac:dyDescent="0.25">
      <c r="A155" s="81">
        <v>983099807</v>
      </c>
      <c r="B155" s="82" t="s">
        <v>48</v>
      </c>
      <c r="C155" s="81">
        <v>2018</v>
      </c>
      <c r="D155" s="81">
        <v>66</v>
      </c>
      <c r="E155" s="82" t="s">
        <v>259</v>
      </c>
      <c r="F155" s="82" t="s">
        <v>110</v>
      </c>
      <c r="G155" s="81">
        <v>100</v>
      </c>
      <c r="H155" s="81">
        <v>100</v>
      </c>
      <c r="I155" s="81">
        <v>5</v>
      </c>
      <c r="J155" s="81">
        <v>501100</v>
      </c>
      <c r="K155" s="90">
        <v>311.93186778561198</v>
      </c>
      <c r="L155" s="17">
        <f t="shared" si="2"/>
        <v>1559.6593389280599</v>
      </c>
    </row>
    <row r="156" spans="1:12" x14ac:dyDescent="0.25">
      <c r="A156" s="81">
        <v>956740134</v>
      </c>
      <c r="B156" s="82" t="s">
        <v>49</v>
      </c>
      <c r="C156" s="81">
        <v>2018</v>
      </c>
      <c r="D156" s="81">
        <v>66</v>
      </c>
      <c r="E156" s="82" t="s">
        <v>259</v>
      </c>
      <c r="F156" s="82" t="s">
        <v>109</v>
      </c>
      <c r="G156" s="81">
        <v>100</v>
      </c>
      <c r="H156" s="81">
        <v>100</v>
      </c>
      <c r="I156" s="81">
        <v>4</v>
      </c>
      <c r="J156" s="81">
        <v>500100</v>
      </c>
      <c r="K156" s="90">
        <v>271.245102422272</v>
      </c>
      <c r="L156" s="17">
        <f t="shared" si="2"/>
        <v>1084.980409689088</v>
      </c>
    </row>
    <row r="157" spans="1:12" x14ac:dyDescent="0.25">
      <c r="A157" s="81">
        <v>990892679</v>
      </c>
      <c r="B157" s="82" t="s">
        <v>50</v>
      </c>
      <c r="C157" s="81">
        <v>2018</v>
      </c>
      <c r="D157" s="81">
        <v>132</v>
      </c>
      <c r="E157" s="82" t="s">
        <v>258</v>
      </c>
      <c r="F157" s="82" t="s">
        <v>109</v>
      </c>
      <c r="G157" s="81">
        <v>0</v>
      </c>
      <c r="H157" s="81">
        <v>0</v>
      </c>
      <c r="I157" s="81">
        <v>1</v>
      </c>
      <c r="J157" s="81">
        <v>501600</v>
      </c>
      <c r="K157" s="90">
        <v>174.37185155717501</v>
      </c>
      <c r="L157" s="17">
        <f t="shared" si="2"/>
        <v>0</v>
      </c>
    </row>
    <row r="158" spans="1:12" x14ac:dyDescent="0.25">
      <c r="A158" s="81">
        <v>990892679</v>
      </c>
      <c r="B158" s="82" t="s">
        <v>50</v>
      </c>
      <c r="C158" s="81">
        <v>2018</v>
      </c>
      <c r="D158" s="81">
        <v>132</v>
      </c>
      <c r="E158" s="82" t="s">
        <v>258</v>
      </c>
      <c r="F158" s="82" t="s">
        <v>109</v>
      </c>
      <c r="G158" s="81">
        <v>100</v>
      </c>
      <c r="H158" s="81">
        <v>100</v>
      </c>
      <c r="I158" s="81">
        <v>1</v>
      </c>
      <c r="J158" s="81">
        <v>501600</v>
      </c>
      <c r="K158" s="90">
        <v>174.37185155717501</v>
      </c>
      <c r="L158" s="17">
        <f t="shared" si="2"/>
        <v>174.37185155717501</v>
      </c>
    </row>
    <row r="159" spans="1:12" x14ac:dyDescent="0.25">
      <c r="A159" s="81">
        <v>990892679</v>
      </c>
      <c r="B159" s="82" t="s">
        <v>50</v>
      </c>
      <c r="C159" s="81">
        <v>2018</v>
      </c>
      <c r="D159" s="81">
        <v>66</v>
      </c>
      <c r="E159" s="82" t="s">
        <v>259</v>
      </c>
      <c r="F159" s="82" t="s">
        <v>109</v>
      </c>
      <c r="G159" s="81">
        <v>100</v>
      </c>
      <c r="H159" s="81">
        <v>100</v>
      </c>
      <c r="I159" s="81">
        <v>3</v>
      </c>
      <c r="J159" s="81">
        <v>500100</v>
      </c>
      <c r="K159" s="90">
        <v>271.245102422272</v>
      </c>
      <c r="L159" s="17">
        <f t="shared" si="2"/>
        <v>813.73530726681599</v>
      </c>
    </row>
    <row r="160" spans="1:12" x14ac:dyDescent="0.25">
      <c r="A160" s="81">
        <v>990892679</v>
      </c>
      <c r="B160" s="82" t="s">
        <v>50</v>
      </c>
      <c r="C160" s="81">
        <v>2018</v>
      </c>
      <c r="D160" s="81">
        <v>132</v>
      </c>
      <c r="E160" s="82" t="s">
        <v>259</v>
      </c>
      <c r="F160" s="82" t="s">
        <v>109</v>
      </c>
      <c r="G160" s="81">
        <v>100</v>
      </c>
      <c r="H160" s="81">
        <v>100</v>
      </c>
      <c r="I160" s="81">
        <v>10</v>
      </c>
      <c r="J160" s="81">
        <v>500200</v>
      </c>
      <c r="K160" s="90">
        <v>374.57657001170799</v>
      </c>
      <c r="L160" s="17">
        <f t="shared" si="2"/>
        <v>3745.7657001170801</v>
      </c>
    </row>
    <row r="161" spans="1:12" x14ac:dyDescent="0.25">
      <c r="A161" s="81">
        <v>990892679</v>
      </c>
      <c r="B161" s="82" t="s">
        <v>50</v>
      </c>
      <c r="C161" s="81">
        <v>2018</v>
      </c>
      <c r="D161" s="81">
        <v>66</v>
      </c>
      <c r="E161" s="82" t="s">
        <v>259</v>
      </c>
      <c r="F161" s="82" t="s">
        <v>111</v>
      </c>
      <c r="G161" s="81">
        <v>100</v>
      </c>
      <c r="H161" s="81">
        <v>100</v>
      </c>
      <c r="I161" s="81">
        <v>4</v>
      </c>
      <c r="J161" s="81">
        <v>500600</v>
      </c>
      <c r="K161" s="90">
        <v>287.51980856760798</v>
      </c>
      <c r="L161" s="17">
        <f t="shared" si="2"/>
        <v>1150.0792342704319</v>
      </c>
    </row>
    <row r="162" spans="1:12" x14ac:dyDescent="0.25">
      <c r="A162" s="81">
        <v>990892679</v>
      </c>
      <c r="B162" s="82" t="s">
        <v>50</v>
      </c>
      <c r="C162" s="81">
        <v>2018</v>
      </c>
      <c r="D162" s="81">
        <v>132</v>
      </c>
      <c r="E162" s="82" t="s">
        <v>259</v>
      </c>
      <c r="F162" s="82" t="s">
        <v>111</v>
      </c>
      <c r="G162" s="81">
        <v>100</v>
      </c>
      <c r="H162" s="81">
        <v>100</v>
      </c>
      <c r="I162" s="81">
        <v>4</v>
      </c>
      <c r="J162" s="81">
        <v>500700</v>
      </c>
      <c r="K162" s="90">
        <v>397.05116421241098</v>
      </c>
      <c r="L162" s="17">
        <f t="shared" si="2"/>
        <v>1588.2046568496439</v>
      </c>
    </row>
    <row r="163" spans="1:12" x14ac:dyDescent="0.25">
      <c r="A163" s="81">
        <v>960684737</v>
      </c>
      <c r="B163" s="82" t="s">
        <v>51</v>
      </c>
      <c r="C163" s="81">
        <v>2018</v>
      </c>
      <c r="D163" s="81">
        <v>66</v>
      </c>
      <c r="E163" s="82" t="s">
        <v>259</v>
      </c>
      <c r="F163" s="82" t="s">
        <v>109</v>
      </c>
      <c r="G163" s="81">
        <v>100</v>
      </c>
      <c r="H163" s="81">
        <v>100</v>
      </c>
      <c r="I163" s="81">
        <v>4</v>
      </c>
      <c r="J163" s="81">
        <v>500100</v>
      </c>
      <c r="K163" s="90">
        <v>271.245102422272</v>
      </c>
      <c r="L163" s="17">
        <f t="shared" si="2"/>
        <v>1084.980409689088</v>
      </c>
    </row>
    <row r="164" spans="1:12" x14ac:dyDescent="0.25">
      <c r="A164" s="81">
        <v>960684737</v>
      </c>
      <c r="B164" s="82" t="s">
        <v>51</v>
      </c>
      <c r="C164" s="81">
        <v>2018</v>
      </c>
      <c r="D164" s="81">
        <v>132</v>
      </c>
      <c r="E164" s="82" t="s">
        <v>259</v>
      </c>
      <c r="F164" s="82" t="s">
        <v>109</v>
      </c>
      <c r="G164" s="81">
        <v>100</v>
      </c>
      <c r="H164" s="81">
        <v>100</v>
      </c>
      <c r="I164" s="81">
        <v>4</v>
      </c>
      <c r="J164" s="81">
        <v>500200</v>
      </c>
      <c r="K164" s="90">
        <v>374.57657001170799</v>
      </c>
      <c r="L164" s="17">
        <f t="shared" si="2"/>
        <v>1498.3062800468319</v>
      </c>
    </row>
    <row r="165" spans="1:12" x14ac:dyDescent="0.25">
      <c r="A165" s="81">
        <v>960684737</v>
      </c>
      <c r="B165" s="82" t="s">
        <v>51</v>
      </c>
      <c r="C165" s="81">
        <v>2018</v>
      </c>
      <c r="D165" s="81">
        <v>66</v>
      </c>
      <c r="E165" s="82" t="s">
        <v>259</v>
      </c>
      <c r="F165" s="82" t="s">
        <v>111</v>
      </c>
      <c r="G165" s="81">
        <v>100</v>
      </c>
      <c r="H165" s="81">
        <v>100</v>
      </c>
      <c r="I165" s="81">
        <v>1</v>
      </c>
      <c r="J165" s="81">
        <v>500600</v>
      </c>
      <c r="K165" s="90">
        <v>287.51980856760798</v>
      </c>
      <c r="L165" s="17">
        <f t="shared" si="2"/>
        <v>287.51980856760798</v>
      </c>
    </row>
    <row r="166" spans="1:12" x14ac:dyDescent="0.25">
      <c r="A166" s="81">
        <v>960684737</v>
      </c>
      <c r="B166" s="82" t="s">
        <v>51</v>
      </c>
      <c r="C166" s="81">
        <v>2018</v>
      </c>
      <c r="D166" s="81">
        <v>132</v>
      </c>
      <c r="E166" s="82" t="s">
        <v>259</v>
      </c>
      <c r="F166" s="82" t="s">
        <v>111</v>
      </c>
      <c r="G166" s="81">
        <v>100</v>
      </c>
      <c r="H166" s="81">
        <v>100</v>
      </c>
      <c r="I166" s="81">
        <v>2</v>
      </c>
      <c r="J166" s="81">
        <v>500700</v>
      </c>
      <c r="K166" s="90">
        <v>397.05116421241098</v>
      </c>
      <c r="L166" s="17">
        <f t="shared" si="2"/>
        <v>794.10232842482196</v>
      </c>
    </row>
    <row r="167" spans="1:12" x14ac:dyDescent="0.25">
      <c r="A167" s="81">
        <v>995114666</v>
      </c>
      <c r="B167" s="82" t="s">
        <v>52</v>
      </c>
      <c r="C167" s="81">
        <v>2018</v>
      </c>
      <c r="D167" s="81">
        <v>66</v>
      </c>
      <c r="E167" s="82" t="s">
        <v>258</v>
      </c>
      <c r="F167" s="82" t="s">
        <v>109</v>
      </c>
      <c r="G167" s="81">
        <v>100</v>
      </c>
      <c r="H167" s="81">
        <v>100</v>
      </c>
      <c r="I167" s="81">
        <v>2</v>
      </c>
      <c r="J167" s="81">
        <v>501500</v>
      </c>
      <c r="K167" s="90">
        <v>135.622551211136</v>
      </c>
      <c r="L167" s="17">
        <f t="shared" si="2"/>
        <v>271.245102422272</v>
      </c>
    </row>
    <row r="168" spans="1:12" x14ac:dyDescent="0.25">
      <c r="A168" s="81">
        <v>995114666</v>
      </c>
      <c r="B168" s="82" t="s">
        <v>52</v>
      </c>
      <c r="C168" s="81">
        <v>2018</v>
      </c>
      <c r="D168" s="81">
        <v>66</v>
      </c>
      <c r="E168" s="82" t="s">
        <v>259</v>
      </c>
      <c r="F168" s="82" t="s">
        <v>109</v>
      </c>
      <c r="G168" s="81">
        <v>100</v>
      </c>
      <c r="H168" s="81">
        <v>100</v>
      </c>
      <c r="I168" s="81">
        <v>7</v>
      </c>
      <c r="J168" s="81">
        <v>500100</v>
      </c>
      <c r="K168" s="90">
        <v>271.245102422272</v>
      </c>
      <c r="L168" s="17">
        <f t="shared" si="2"/>
        <v>1898.7157169559041</v>
      </c>
    </row>
    <row r="169" spans="1:12" x14ac:dyDescent="0.25">
      <c r="A169" s="81">
        <v>995114666</v>
      </c>
      <c r="B169" s="82" t="s">
        <v>52</v>
      </c>
      <c r="C169" s="81">
        <v>2018</v>
      </c>
      <c r="D169" s="81">
        <v>66</v>
      </c>
      <c r="E169" s="82" t="s">
        <v>259</v>
      </c>
      <c r="F169" s="82" t="s">
        <v>111</v>
      </c>
      <c r="G169" s="81">
        <v>100</v>
      </c>
      <c r="H169" s="81">
        <v>100</v>
      </c>
      <c r="I169" s="81">
        <v>1</v>
      </c>
      <c r="J169" s="81">
        <v>500600</v>
      </c>
      <c r="K169" s="90">
        <v>287.51980856760798</v>
      </c>
      <c r="L169" s="17">
        <f t="shared" si="2"/>
        <v>287.51980856760798</v>
      </c>
    </row>
    <row r="170" spans="1:12" x14ac:dyDescent="0.25">
      <c r="A170" s="81">
        <v>995114666</v>
      </c>
      <c r="B170" s="82" t="s">
        <v>52</v>
      </c>
      <c r="C170" s="81">
        <v>2018</v>
      </c>
      <c r="D170" s="81">
        <v>132</v>
      </c>
      <c r="E170" s="82" t="s">
        <v>259</v>
      </c>
      <c r="F170" s="82" t="s">
        <v>111</v>
      </c>
      <c r="G170" s="81">
        <v>100</v>
      </c>
      <c r="H170" s="81">
        <v>100</v>
      </c>
      <c r="I170" s="81">
        <v>1</v>
      </c>
      <c r="J170" s="81">
        <v>500700</v>
      </c>
      <c r="K170" s="90">
        <v>397.05116421241098</v>
      </c>
      <c r="L170" s="17">
        <f t="shared" si="2"/>
        <v>397.05116421241098</v>
      </c>
    </row>
    <row r="171" spans="1:12" x14ac:dyDescent="0.25">
      <c r="A171" s="81">
        <v>948526786</v>
      </c>
      <c r="B171" s="82" t="s">
        <v>100</v>
      </c>
      <c r="C171" s="81">
        <v>2018</v>
      </c>
      <c r="D171" s="81">
        <v>66</v>
      </c>
      <c r="E171" s="82" t="s">
        <v>259</v>
      </c>
      <c r="F171" s="82" t="s">
        <v>109</v>
      </c>
      <c r="G171" s="81">
        <v>100</v>
      </c>
      <c r="H171" s="81">
        <v>100</v>
      </c>
      <c r="I171" s="81">
        <v>1</v>
      </c>
      <c r="J171" s="81">
        <v>500100</v>
      </c>
      <c r="K171" s="90">
        <v>271.245102422272</v>
      </c>
      <c r="L171" s="17">
        <f t="shared" si="2"/>
        <v>271.245102422272</v>
      </c>
    </row>
    <row r="172" spans="1:12" x14ac:dyDescent="0.25">
      <c r="A172" s="81">
        <v>980234088</v>
      </c>
      <c r="B172" s="82" t="s">
        <v>53</v>
      </c>
      <c r="C172" s="81">
        <v>2018</v>
      </c>
      <c r="D172" s="81">
        <v>132</v>
      </c>
      <c r="E172" s="82" t="s">
        <v>259</v>
      </c>
      <c r="F172" s="82" t="s">
        <v>109</v>
      </c>
      <c r="G172" s="81">
        <v>100</v>
      </c>
      <c r="H172" s="81">
        <v>100</v>
      </c>
      <c r="I172" s="81">
        <v>2</v>
      </c>
      <c r="J172" s="81">
        <v>500200</v>
      </c>
      <c r="K172" s="90">
        <v>374.57657001170799</v>
      </c>
      <c r="L172" s="17">
        <f t="shared" si="2"/>
        <v>749.15314002341597</v>
      </c>
    </row>
    <row r="173" spans="1:12" x14ac:dyDescent="0.25">
      <c r="A173" s="81">
        <v>980234088</v>
      </c>
      <c r="B173" s="82" t="s">
        <v>53</v>
      </c>
      <c r="C173" s="81">
        <v>2018</v>
      </c>
      <c r="D173" s="81">
        <v>132</v>
      </c>
      <c r="E173" s="82" t="s">
        <v>259</v>
      </c>
      <c r="F173" s="82" t="s">
        <v>111</v>
      </c>
      <c r="G173" s="81">
        <v>100</v>
      </c>
      <c r="H173" s="81">
        <v>100</v>
      </c>
      <c r="I173" s="81">
        <v>1</v>
      </c>
      <c r="J173" s="81">
        <v>500700</v>
      </c>
      <c r="K173" s="90">
        <v>397.05116421241098</v>
      </c>
      <c r="L173" s="17">
        <f t="shared" si="2"/>
        <v>397.05116421241098</v>
      </c>
    </row>
    <row r="174" spans="1:12" x14ac:dyDescent="0.25">
      <c r="A174" s="81">
        <v>966731508</v>
      </c>
      <c r="B174" s="82" t="s">
        <v>86</v>
      </c>
      <c r="C174" s="81">
        <v>2018</v>
      </c>
      <c r="D174" s="81">
        <v>132</v>
      </c>
      <c r="E174" s="82" t="s">
        <v>259</v>
      </c>
      <c r="F174" s="82" t="s">
        <v>110</v>
      </c>
      <c r="G174" s="81">
        <v>100</v>
      </c>
      <c r="H174" s="81">
        <v>100</v>
      </c>
      <c r="I174" s="81">
        <v>1</v>
      </c>
      <c r="J174" s="81">
        <v>501200</v>
      </c>
      <c r="K174" s="90">
        <v>430.76305551346502</v>
      </c>
      <c r="L174" s="17">
        <f t="shared" si="2"/>
        <v>430.76305551346502</v>
      </c>
    </row>
    <row r="175" spans="1:12" x14ac:dyDescent="0.25">
      <c r="A175" s="81">
        <v>988807648</v>
      </c>
      <c r="B175" s="82" t="s">
        <v>54</v>
      </c>
      <c r="C175" s="81">
        <v>2018</v>
      </c>
      <c r="D175" s="81">
        <v>66</v>
      </c>
      <c r="E175" s="82" t="s">
        <v>259</v>
      </c>
      <c r="F175" s="82" t="s">
        <v>109</v>
      </c>
      <c r="G175" s="81">
        <v>100</v>
      </c>
      <c r="H175" s="81">
        <v>100</v>
      </c>
      <c r="I175" s="81">
        <v>30</v>
      </c>
      <c r="J175" s="81">
        <v>500100</v>
      </c>
      <c r="K175" s="90">
        <v>271.245102422272</v>
      </c>
      <c r="L175" s="17">
        <f t="shared" si="2"/>
        <v>8137.3530726681602</v>
      </c>
    </row>
    <row r="176" spans="1:12" x14ac:dyDescent="0.25">
      <c r="A176" s="81">
        <v>988807648</v>
      </c>
      <c r="B176" s="82" t="s">
        <v>54</v>
      </c>
      <c r="C176" s="81">
        <v>2018</v>
      </c>
      <c r="D176" s="81">
        <v>132</v>
      </c>
      <c r="E176" s="82" t="s">
        <v>259</v>
      </c>
      <c r="F176" s="82" t="s">
        <v>109</v>
      </c>
      <c r="G176" s="81">
        <v>100</v>
      </c>
      <c r="H176" s="81">
        <v>100</v>
      </c>
      <c r="I176" s="81">
        <v>2</v>
      </c>
      <c r="J176" s="81">
        <v>500200</v>
      </c>
      <c r="K176" s="90">
        <v>374.57657001170799</v>
      </c>
      <c r="L176" s="17">
        <f t="shared" si="2"/>
        <v>749.15314002341597</v>
      </c>
    </row>
    <row r="177" spans="1:12" x14ac:dyDescent="0.25">
      <c r="A177" s="81">
        <v>988807648</v>
      </c>
      <c r="B177" s="82" t="s">
        <v>54</v>
      </c>
      <c r="C177" s="81">
        <v>2018</v>
      </c>
      <c r="D177" s="81">
        <v>66</v>
      </c>
      <c r="E177" s="82" t="s">
        <v>259</v>
      </c>
      <c r="F177" s="82" t="s">
        <v>111</v>
      </c>
      <c r="G177" s="81">
        <v>100</v>
      </c>
      <c r="H177" s="81">
        <v>100</v>
      </c>
      <c r="I177" s="81">
        <v>11</v>
      </c>
      <c r="J177" s="81">
        <v>500600</v>
      </c>
      <c r="K177" s="90">
        <v>287.51980856760798</v>
      </c>
      <c r="L177" s="17">
        <f t="shared" si="2"/>
        <v>3162.7178942436876</v>
      </c>
    </row>
    <row r="178" spans="1:12" x14ac:dyDescent="0.25">
      <c r="A178" s="81">
        <v>988807648</v>
      </c>
      <c r="B178" s="82" t="s">
        <v>54</v>
      </c>
      <c r="C178" s="81">
        <v>2018</v>
      </c>
      <c r="D178" s="81">
        <v>132</v>
      </c>
      <c r="E178" s="82" t="s">
        <v>259</v>
      </c>
      <c r="F178" s="82" t="s">
        <v>111</v>
      </c>
      <c r="G178" s="81">
        <v>100</v>
      </c>
      <c r="H178" s="81">
        <v>100</v>
      </c>
      <c r="I178" s="81">
        <v>1</v>
      </c>
      <c r="J178" s="81">
        <v>500700</v>
      </c>
      <c r="K178" s="90">
        <v>397.05116421241098</v>
      </c>
      <c r="L178" s="17">
        <f t="shared" si="2"/>
        <v>397.05116421241098</v>
      </c>
    </row>
    <row r="179" spans="1:12" x14ac:dyDescent="0.25">
      <c r="A179" s="81">
        <v>976723805</v>
      </c>
      <c r="B179" s="82" t="s">
        <v>55</v>
      </c>
      <c r="C179" s="81">
        <v>2018</v>
      </c>
      <c r="D179" s="81">
        <v>66</v>
      </c>
      <c r="E179" s="82" t="s">
        <v>258</v>
      </c>
      <c r="F179" s="82" t="s">
        <v>109</v>
      </c>
      <c r="G179" s="81">
        <v>100</v>
      </c>
      <c r="H179" s="81">
        <v>100</v>
      </c>
      <c r="I179" s="81">
        <v>2</v>
      </c>
      <c r="J179" s="81">
        <v>501500</v>
      </c>
      <c r="K179" s="90">
        <v>135.622551211136</v>
      </c>
      <c r="L179" s="17">
        <f t="shared" si="2"/>
        <v>271.245102422272</v>
      </c>
    </row>
    <row r="180" spans="1:12" x14ac:dyDescent="0.25">
      <c r="A180" s="81">
        <v>976723805</v>
      </c>
      <c r="B180" s="82" t="s">
        <v>55</v>
      </c>
      <c r="C180" s="81">
        <v>2018</v>
      </c>
      <c r="D180" s="81">
        <v>66</v>
      </c>
      <c r="E180" s="82" t="s">
        <v>259</v>
      </c>
      <c r="F180" s="82" t="s">
        <v>109</v>
      </c>
      <c r="G180" s="81">
        <v>100</v>
      </c>
      <c r="H180" s="81">
        <v>100</v>
      </c>
      <c r="I180" s="81">
        <v>1</v>
      </c>
      <c r="J180" s="81">
        <v>500100</v>
      </c>
      <c r="K180" s="90">
        <v>271.245102422272</v>
      </c>
      <c r="L180" s="17">
        <f t="shared" si="2"/>
        <v>271.245102422272</v>
      </c>
    </row>
    <row r="181" spans="1:12" x14ac:dyDescent="0.25">
      <c r="A181" s="81">
        <v>976723805</v>
      </c>
      <c r="B181" s="82" t="s">
        <v>55</v>
      </c>
      <c r="C181" s="81">
        <v>2018</v>
      </c>
      <c r="D181" s="81">
        <v>66</v>
      </c>
      <c r="E181" s="82" t="s">
        <v>259</v>
      </c>
      <c r="F181" s="82" t="s">
        <v>111</v>
      </c>
      <c r="G181" s="81">
        <v>100</v>
      </c>
      <c r="H181" s="81">
        <v>100</v>
      </c>
      <c r="I181" s="81">
        <v>4</v>
      </c>
      <c r="J181" s="81">
        <v>500600</v>
      </c>
      <c r="K181" s="90">
        <v>287.51980856760798</v>
      </c>
      <c r="L181" s="17">
        <f t="shared" si="2"/>
        <v>1150.0792342704319</v>
      </c>
    </row>
    <row r="182" spans="1:12" x14ac:dyDescent="0.25">
      <c r="A182" s="81">
        <v>915231640</v>
      </c>
      <c r="B182" s="82" t="s">
        <v>101</v>
      </c>
      <c r="C182" s="81">
        <v>2018</v>
      </c>
      <c r="D182" s="81">
        <v>66</v>
      </c>
      <c r="E182" s="82" t="s">
        <v>259</v>
      </c>
      <c r="F182" s="82" t="s">
        <v>109</v>
      </c>
      <c r="G182" s="81">
        <v>100</v>
      </c>
      <c r="H182" s="81">
        <v>100</v>
      </c>
      <c r="I182" s="81">
        <v>1</v>
      </c>
      <c r="J182" s="81">
        <v>500100</v>
      </c>
      <c r="K182" s="90">
        <v>271.245102422272</v>
      </c>
      <c r="L182" s="17">
        <f t="shared" si="2"/>
        <v>271.245102422272</v>
      </c>
    </row>
    <row r="183" spans="1:12" ht="30" x14ac:dyDescent="0.25">
      <c r="A183" s="81">
        <v>915317898</v>
      </c>
      <c r="B183" s="82" t="s">
        <v>56</v>
      </c>
      <c r="C183" s="81">
        <v>2018</v>
      </c>
      <c r="D183" s="81">
        <v>66</v>
      </c>
      <c r="E183" s="82" t="s">
        <v>259</v>
      </c>
      <c r="F183" s="82" t="s">
        <v>109</v>
      </c>
      <c r="G183" s="81">
        <v>50</v>
      </c>
      <c r="H183" s="81">
        <v>50</v>
      </c>
      <c r="I183" s="81">
        <v>1</v>
      </c>
      <c r="J183" s="81">
        <v>500100</v>
      </c>
      <c r="K183" s="90">
        <v>271.245102422272</v>
      </c>
      <c r="L183" s="17">
        <f t="shared" si="2"/>
        <v>135.622551211136</v>
      </c>
    </row>
    <row r="184" spans="1:12" ht="30" x14ac:dyDescent="0.25">
      <c r="A184" s="81">
        <v>915317898</v>
      </c>
      <c r="B184" s="82" t="s">
        <v>56</v>
      </c>
      <c r="C184" s="81">
        <v>2018</v>
      </c>
      <c r="D184" s="81">
        <v>66</v>
      </c>
      <c r="E184" s="82" t="s">
        <v>259</v>
      </c>
      <c r="F184" s="82" t="s">
        <v>109</v>
      </c>
      <c r="G184" s="81">
        <v>100</v>
      </c>
      <c r="H184" s="81">
        <v>100</v>
      </c>
      <c r="I184" s="81">
        <v>1</v>
      </c>
      <c r="J184" s="81">
        <v>500100</v>
      </c>
      <c r="K184" s="90">
        <v>271.245102422272</v>
      </c>
      <c r="L184" s="17">
        <f t="shared" si="2"/>
        <v>271.245102422272</v>
      </c>
    </row>
    <row r="185" spans="1:12" x14ac:dyDescent="0.25">
      <c r="A185" s="81">
        <v>970974253</v>
      </c>
      <c r="B185" s="82" t="s">
        <v>102</v>
      </c>
      <c r="C185" s="81">
        <v>2018</v>
      </c>
      <c r="D185" s="81">
        <v>24</v>
      </c>
      <c r="E185" s="82" t="s">
        <v>259</v>
      </c>
      <c r="F185" s="82" t="s">
        <v>109</v>
      </c>
      <c r="G185" s="81">
        <v>100</v>
      </c>
      <c r="H185" s="81">
        <v>100</v>
      </c>
      <c r="I185" s="81">
        <v>1</v>
      </c>
      <c r="J185" s="81">
        <v>500000</v>
      </c>
      <c r="K185" s="90">
        <v>135.622551211136</v>
      </c>
      <c r="L185" s="17">
        <f t="shared" si="2"/>
        <v>135.622551211136</v>
      </c>
    </row>
    <row r="186" spans="1:12" x14ac:dyDescent="0.25">
      <c r="A186" s="81">
        <v>970974253</v>
      </c>
      <c r="B186" s="82" t="s">
        <v>102</v>
      </c>
      <c r="C186" s="81">
        <v>2018</v>
      </c>
      <c r="D186" s="81">
        <v>132</v>
      </c>
      <c r="E186" s="82" t="s">
        <v>259</v>
      </c>
      <c r="F186" s="82" t="s">
        <v>109</v>
      </c>
      <c r="G186" s="81">
        <v>100</v>
      </c>
      <c r="H186" s="81">
        <v>100</v>
      </c>
      <c r="I186" s="81">
        <v>1</v>
      </c>
      <c r="J186" s="81">
        <v>500200</v>
      </c>
      <c r="K186" s="90">
        <v>374.57657001170799</v>
      </c>
      <c r="L186" s="17">
        <f t="shared" si="2"/>
        <v>374.57657001170799</v>
      </c>
    </row>
    <row r="187" spans="1:12" x14ac:dyDescent="0.25">
      <c r="A187" s="81">
        <v>948755742</v>
      </c>
      <c r="B187" s="82" t="s">
        <v>57</v>
      </c>
      <c r="C187" s="81">
        <v>2018</v>
      </c>
      <c r="D187" s="81">
        <v>66</v>
      </c>
      <c r="E187" s="82" t="s">
        <v>259</v>
      </c>
      <c r="F187" s="82" t="s">
        <v>109</v>
      </c>
      <c r="G187" s="81">
        <v>100</v>
      </c>
      <c r="H187" s="81">
        <v>100</v>
      </c>
      <c r="I187" s="81">
        <v>5</v>
      </c>
      <c r="J187" s="81">
        <v>500100</v>
      </c>
      <c r="K187" s="90">
        <v>271.245102422272</v>
      </c>
      <c r="L187" s="17">
        <f t="shared" si="2"/>
        <v>1356.2255121113599</v>
      </c>
    </row>
    <row r="188" spans="1:12" x14ac:dyDescent="0.25">
      <c r="A188" s="81">
        <v>948755742</v>
      </c>
      <c r="B188" s="82" t="s">
        <v>57</v>
      </c>
      <c r="C188" s="81">
        <v>2018</v>
      </c>
      <c r="D188" s="81">
        <v>66</v>
      </c>
      <c r="E188" s="82" t="s">
        <v>259</v>
      </c>
      <c r="F188" s="82" t="s">
        <v>111</v>
      </c>
      <c r="G188" s="81">
        <v>100</v>
      </c>
      <c r="H188" s="81">
        <v>100</v>
      </c>
      <c r="I188" s="81">
        <v>2</v>
      </c>
      <c r="J188" s="81">
        <v>500600</v>
      </c>
      <c r="K188" s="90">
        <v>287.51980856760798</v>
      </c>
      <c r="L188" s="17">
        <f t="shared" si="2"/>
        <v>575.03961713521596</v>
      </c>
    </row>
    <row r="189" spans="1:12" x14ac:dyDescent="0.25">
      <c r="A189" s="81">
        <v>915591302</v>
      </c>
      <c r="B189" s="82" t="s">
        <v>58</v>
      </c>
      <c r="C189" s="81">
        <v>2018</v>
      </c>
      <c r="D189" s="81">
        <v>66</v>
      </c>
      <c r="E189" s="82" t="s">
        <v>259</v>
      </c>
      <c r="F189" s="82" t="s">
        <v>109</v>
      </c>
      <c r="G189" s="81">
        <v>100</v>
      </c>
      <c r="H189" s="81">
        <v>100</v>
      </c>
      <c r="I189" s="81">
        <v>2</v>
      </c>
      <c r="J189" s="81">
        <v>500100</v>
      </c>
      <c r="K189" s="90">
        <v>271.245102422272</v>
      </c>
      <c r="L189" s="17">
        <f t="shared" si="2"/>
        <v>542.490204844544</v>
      </c>
    </row>
    <row r="190" spans="1:12" x14ac:dyDescent="0.25">
      <c r="A190" s="81">
        <v>984882114</v>
      </c>
      <c r="B190" s="82" t="s">
        <v>59</v>
      </c>
      <c r="C190" s="81">
        <v>2018</v>
      </c>
      <c r="D190" s="81">
        <v>66</v>
      </c>
      <c r="E190" s="82" t="s">
        <v>258</v>
      </c>
      <c r="F190" s="82" t="s">
        <v>109</v>
      </c>
      <c r="G190" s="81">
        <v>100</v>
      </c>
      <c r="H190" s="81">
        <v>100</v>
      </c>
      <c r="I190" s="81">
        <v>1</v>
      </c>
      <c r="J190" s="81">
        <v>501500</v>
      </c>
      <c r="K190" s="90">
        <v>135.622551211136</v>
      </c>
      <c r="L190" s="17">
        <f t="shared" si="2"/>
        <v>135.622551211136</v>
      </c>
    </row>
    <row r="191" spans="1:12" x14ac:dyDescent="0.25">
      <c r="A191" s="81">
        <v>984882114</v>
      </c>
      <c r="B191" s="82" t="s">
        <v>59</v>
      </c>
      <c r="C191" s="81">
        <v>2018</v>
      </c>
      <c r="D191" s="81">
        <v>132</v>
      </c>
      <c r="E191" s="82" t="s">
        <v>258</v>
      </c>
      <c r="F191" s="82" t="s">
        <v>109</v>
      </c>
      <c r="G191" s="81">
        <v>100</v>
      </c>
      <c r="H191" s="81">
        <v>100</v>
      </c>
      <c r="I191" s="81">
        <v>1</v>
      </c>
      <c r="J191" s="81">
        <v>501600</v>
      </c>
      <c r="K191" s="90">
        <v>174.37185155717501</v>
      </c>
      <c r="L191" s="17">
        <f t="shared" si="2"/>
        <v>174.37185155717501</v>
      </c>
    </row>
    <row r="192" spans="1:12" x14ac:dyDescent="0.25">
      <c r="A192" s="81">
        <v>984882114</v>
      </c>
      <c r="B192" s="82" t="s">
        <v>59</v>
      </c>
      <c r="C192" s="81">
        <v>2018</v>
      </c>
      <c r="D192" s="81">
        <v>66</v>
      </c>
      <c r="E192" s="82" t="s">
        <v>259</v>
      </c>
      <c r="F192" s="82" t="s">
        <v>109</v>
      </c>
      <c r="G192" s="81">
        <v>100</v>
      </c>
      <c r="H192" s="81">
        <v>100</v>
      </c>
      <c r="I192" s="81">
        <v>7</v>
      </c>
      <c r="J192" s="81">
        <v>500100</v>
      </c>
      <c r="K192" s="90">
        <v>271.245102422272</v>
      </c>
      <c r="L192" s="17">
        <f t="shared" si="2"/>
        <v>1898.7157169559041</v>
      </c>
    </row>
    <row r="193" spans="1:12" x14ac:dyDescent="0.25">
      <c r="A193" s="81">
        <v>984882114</v>
      </c>
      <c r="B193" s="82" t="s">
        <v>59</v>
      </c>
      <c r="C193" s="81">
        <v>2018</v>
      </c>
      <c r="D193" s="81">
        <v>132</v>
      </c>
      <c r="E193" s="82" t="s">
        <v>259</v>
      </c>
      <c r="F193" s="82" t="s">
        <v>109</v>
      </c>
      <c r="G193" s="81">
        <v>100</v>
      </c>
      <c r="H193" s="81">
        <v>100</v>
      </c>
      <c r="I193" s="81">
        <v>3</v>
      </c>
      <c r="J193" s="81">
        <v>500200</v>
      </c>
      <c r="K193" s="90">
        <v>374.57657001170799</v>
      </c>
      <c r="L193" s="17">
        <f t="shared" si="2"/>
        <v>1123.7297100351238</v>
      </c>
    </row>
    <row r="194" spans="1:12" x14ac:dyDescent="0.25">
      <c r="A194" s="81">
        <v>984882114</v>
      </c>
      <c r="B194" s="82" t="s">
        <v>59</v>
      </c>
      <c r="C194" s="81">
        <v>2018</v>
      </c>
      <c r="D194" s="81">
        <v>66</v>
      </c>
      <c r="E194" s="82" t="s">
        <v>259</v>
      </c>
      <c r="F194" s="82" t="s">
        <v>111</v>
      </c>
      <c r="G194" s="81">
        <v>100</v>
      </c>
      <c r="H194" s="81">
        <v>100</v>
      </c>
      <c r="I194" s="81">
        <v>5</v>
      </c>
      <c r="J194" s="81">
        <v>500600</v>
      </c>
      <c r="K194" s="90">
        <v>287.51980856760798</v>
      </c>
      <c r="L194" s="17">
        <f t="shared" ref="L194:L257" si="3">(I194*0.5*(G194/100+H194/100))*K194</f>
        <v>1437.5990428380398</v>
      </c>
    </row>
    <row r="195" spans="1:12" x14ac:dyDescent="0.25">
      <c r="A195" s="81">
        <v>984882114</v>
      </c>
      <c r="B195" s="82" t="s">
        <v>59</v>
      </c>
      <c r="C195" s="81">
        <v>2018</v>
      </c>
      <c r="D195" s="81">
        <v>132</v>
      </c>
      <c r="E195" s="82" t="s">
        <v>259</v>
      </c>
      <c r="F195" s="82" t="s">
        <v>111</v>
      </c>
      <c r="G195" s="81">
        <v>100</v>
      </c>
      <c r="H195" s="81">
        <v>100</v>
      </c>
      <c r="I195" s="81">
        <v>1</v>
      </c>
      <c r="J195" s="81">
        <v>500700</v>
      </c>
      <c r="K195" s="90">
        <v>397.05116421241098</v>
      </c>
      <c r="L195" s="17">
        <f t="shared" si="3"/>
        <v>397.05116421241098</v>
      </c>
    </row>
    <row r="196" spans="1:12" x14ac:dyDescent="0.25">
      <c r="A196" s="81">
        <v>979422679</v>
      </c>
      <c r="B196" s="82" t="s">
        <v>60</v>
      </c>
      <c r="C196" s="81">
        <v>2018</v>
      </c>
      <c r="D196" s="81">
        <v>132</v>
      </c>
      <c r="E196" s="82" t="s">
        <v>258</v>
      </c>
      <c r="F196" s="82" t="s">
        <v>109</v>
      </c>
      <c r="G196" s="81">
        <v>57</v>
      </c>
      <c r="H196" s="81">
        <v>50</v>
      </c>
      <c r="I196" s="81">
        <v>1</v>
      </c>
      <c r="J196" s="81">
        <v>501600</v>
      </c>
      <c r="K196" s="90">
        <v>174.37185155717501</v>
      </c>
      <c r="L196" s="17">
        <f t="shared" si="3"/>
        <v>93.288940583088618</v>
      </c>
    </row>
    <row r="197" spans="1:12" x14ac:dyDescent="0.25">
      <c r="A197" s="81">
        <v>979422679</v>
      </c>
      <c r="B197" s="82" t="s">
        <v>60</v>
      </c>
      <c r="C197" s="81">
        <v>2018</v>
      </c>
      <c r="D197" s="81">
        <v>132</v>
      </c>
      <c r="E197" s="82" t="s">
        <v>258</v>
      </c>
      <c r="F197" s="82" t="s">
        <v>109</v>
      </c>
      <c r="G197" s="81">
        <v>70</v>
      </c>
      <c r="H197" s="81">
        <v>80</v>
      </c>
      <c r="I197" s="81">
        <v>1</v>
      </c>
      <c r="J197" s="81">
        <v>501600</v>
      </c>
      <c r="K197" s="90">
        <v>174.37185155717501</v>
      </c>
      <c r="L197" s="17">
        <f t="shared" si="3"/>
        <v>130.77888866788126</v>
      </c>
    </row>
    <row r="198" spans="1:12" x14ac:dyDescent="0.25">
      <c r="A198" s="81">
        <v>979422679</v>
      </c>
      <c r="B198" s="82" t="s">
        <v>60</v>
      </c>
      <c r="C198" s="81">
        <v>2018</v>
      </c>
      <c r="D198" s="81">
        <v>132</v>
      </c>
      <c r="E198" s="82" t="s">
        <v>258</v>
      </c>
      <c r="F198" s="82" t="s">
        <v>109</v>
      </c>
      <c r="G198" s="81">
        <v>100</v>
      </c>
      <c r="H198" s="81">
        <v>100</v>
      </c>
      <c r="I198" s="81">
        <v>10</v>
      </c>
      <c r="J198" s="81">
        <v>501600</v>
      </c>
      <c r="K198" s="90">
        <v>174.37185155717501</v>
      </c>
      <c r="L198" s="17">
        <f t="shared" si="3"/>
        <v>1743.71851557175</v>
      </c>
    </row>
    <row r="199" spans="1:12" x14ac:dyDescent="0.25">
      <c r="A199" s="81">
        <v>979422679</v>
      </c>
      <c r="B199" s="82" t="s">
        <v>60</v>
      </c>
      <c r="C199" s="81">
        <v>2018</v>
      </c>
      <c r="D199" s="81">
        <v>420</v>
      </c>
      <c r="E199" s="82" t="s">
        <v>259</v>
      </c>
      <c r="F199" s="82" t="s">
        <v>109</v>
      </c>
      <c r="G199" s="81">
        <v>2</v>
      </c>
      <c r="H199" s="81">
        <v>0</v>
      </c>
      <c r="I199" s="81">
        <v>1</v>
      </c>
      <c r="J199" s="81">
        <v>500400</v>
      </c>
      <c r="K199" s="90">
        <v>839.63285508090803</v>
      </c>
      <c r="L199" s="17">
        <f t="shared" si="3"/>
        <v>8.3963285508090806</v>
      </c>
    </row>
    <row r="200" spans="1:12" x14ac:dyDescent="0.25">
      <c r="A200" s="81">
        <v>979422679</v>
      </c>
      <c r="B200" s="82" t="s">
        <v>60</v>
      </c>
      <c r="C200" s="81">
        <v>2018</v>
      </c>
      <c r="D200" s="81">
        <v>300</v>
      </c>
      <c r="E200" s="82" t="s">
        <v>259</v>
      </c>
      <c r="F200" s="82" t="s">
        <v>109</v>
      </c>
      <c r="G200" s="81">
        <v>8</v>
      </c>
      <c r="H200" s="81">
        <v>8</v>
      </c>
      <c r="I200" s="81">
        <v>1</v>
      </c>
      <c r="J200" s="81">
        <v>500300</v>
      </c>
      <c r="K200" s="90">
        <v>839.63285508090803</v>
      </c>
      <c r="L200" s="17">
        <f t="shared" si="3"/>
        <v>67.170628406472645</v>
      </c>
    </row>
    <row r="201" spans="1:12" x14ac:dyDescent="0.25">
      <c r="A201" s="81">
        <v>979422679</v>
      </c>
      <c r="B201" s="82" t="s">
        <v>60</v>
      </c>
      <c r="C201" s="81">
        <v>2018</v>
      </c>
      <c r="D201" s="81">
        <v>300</v>
      </c>
      <c r="E201" s="82" t="s">
        <v>259</v>
      </c>
      <c r="F201" s="82" t="s">
        <v>109</v>
      </c>
      <c r="G201" s="81">
        <v>12</v>
      </c>
      <c r="H201" s="81">
        <v>12</v>
      </c>
      <c r="I201" s="81">
        <v>1</v>
      </c>
      <c r="J201" s="81">
        <v>500300</v>
      </c>
      <c r="K201" s="90">
        <v>839.63285508090803</v>
      </c>
      <c r="L201" s="17">
        <f t="shared" si="3"/>
        <v>100.75594260970895</v>
      </c>
    </row>
    <row r="202" spans="1:12" x14ac:dyDescent="0.25">
      <c r="A202" s="81">
        <v>979422679</v>
      </c>
      <c r="B202" s="82" t="s">
        <v>60</v>
      </c>
      <c r="C202" s="81">
        <v>2018</v>
      </c>
      <c r="D202" s="81">
        <v>132</v>
      </c>
      <c r="E202" s="82" t="s">
        <v>259</v>
      </c>
      <c r="F202" s="82" t="s">
        <v>109</v>
      </c>
      <c r="G202" s="81">
        <v>15</v>
      </c>
      <c r="H202" s="81">
        <v>5</v>
      </c>
      <c r="I202" s="81">
        <v>1</v>
      </c>
      <c r="J202" s="81">
        <v>500200</v>
      </c>
      <c r="K202" s="90">
        <v>374.57657001170799</v>
      </c>
      <c r="L202" s="17">
        <f t="shared" si="3"/>
        <v>37.457657001170801</v>
      </c>
    </row>
    <row r="203" spans="1:12" x14ac:dyDescent="0.25">
      <c r="A203" s="81">
        <v>979422679</v>
      </c>
      <c r="B203" s="82" t="s">
        <v>60</v>
      </c>
      <c r="C203" s="81">
        <v>2018</v>
      </c>
      <c r="D203" s="81">
        <v>66</v>
      </c>
      <c r="E203" s="82" t="s">
        <v>259</v>
      </c>
      <c r="F203" s="82" t="s">
        <v>109</v>
      </c>
      <c r="G203" s="81">
        <v>30</v>
      </c>
      <c r="H203" s="81">
        <v>30</v>
      </c>
      <c r="I203" s="81">
        <v>1</v>
      </c>
      <c r="J203" s="81">
        <v>500100</v>
      </c>
      <c r="K203" s="90">
        <v>271.245102422272</v>
      </c>
      <c r="L203" s="17">
        <f t="shared" si="3"/>
        <v>81.373530726681594</v>
      </c>
    </row>
    <row r="204" spans="1:12" x14ac:dyDescent="0.25">
      <c r="A204" s="81">
        <v>979422679</v>
      </c>
      <c r="B204" s="82" t="s">
        <v>60</v>
      </c>
      <c r="C204" s="81">
        <v>2018</v>
      </c>
      <c r="D204" s="81">
        <v>132</v>
      </c>
      <c r="E204" s="82" t="s">
        <v>259</v>
      </c>
      <c r="F204" s="82" t="s">
        <v>109</v>
      </c>
      <c r="G204" s="81">
        <v>35</v>
      </c>
      <c r="H204" s="81">
        <v>25</v>
      </c>
      <c r="I204" s="81">
        <v>1</v>
      </c>
      <c r="J204" s="81">
        <v>500200</v>
      </c>
      <c r="K204" s="90">
        <v>374.57657001170799</v>
      </c>
      <c r="L204" s="17">
        <f t="shared" si="3"/>
        <v>112.37297100351239</v>
      </c>
    </row>
    <row r="205" spans="1:12" x14ac:dyDescent="0.25">
      <c r="A205" s="81">
        <v>979422679</v>
      </c>
      <c r="B205" s="82" t="s">
        <v>60</v>
      </c>
      <c r="C205" s="81">
        <v>2018</v>
      </c>
      <c r="D205" s="81">
        <v>66</v>
      </c>
      <c r="E205" s="82" t="s">
        <v>259</v>
      </c>
      <c r="F205" s="82" t="s">
        <v>109</v>
      </c>
      <c r="G205" s="81">
        <v>40</v>
      </c>
      <c r="H205" s="81">
        <v>20</v>
      </c>
      <c r="I205" s="81">
        <v>1</v>
      </c>
      <c r="J205" s="81">
        <v>500100</v>
      </c>
      <c r="K205" s="90">
        <v>271.245102422272</v>
      </c>
      <c r="L205" s="17">
        <f t="shared" si="3"/>
        <v>81.373530726681608</v>
      </c>
    </row>
    <row r="206" spans="1:12" x14ac:dyDescent="0.25">
      <c r="A206" s="81">
        <v>979422679</v>
      </c>
      <c r="B206" s="82" t="s">
        <v>60</v>
      </c>
      <c r="C206" s="81">
        <v>2018</v>
      </c>
      <c r="D206" s="81">
        <v>132</v>
      </c>
      <c r="E206" s="82" t="s">
        <v>259</v>
      </c>
      <c r="F206" s="82" t="s">
        <v>109</v>
      </c>
      <c r="G206" s="81">
        <v>45</v>
      </c>
      <c r="H206" s="81">
        <v>25</v>
      </c>
      <c r="I206" s="81">
        <v>1</v>
      </c>
      <c r="J206" s="81">
        <v>500200</v>
      </c>
      <c r="K206" s="90">
        <v>374.57657001170799</v>
      </c>
      <c r="L206" s="17">
        <f t="shared" si="3"/>
        <v>131.10179950409778</v>
      </c>
    </row>
    <row r="207" spans="1:12" x14ac:dyDescent="0.25">
      <c r="A207" s="81">
        <v>979422679</v>
      </c>
      <c r="B207" s="82" t="s">
        <v>60</v>
      </c>
      <c r="C207" s="81">
        <v>2018</v>
      </c>
      <c r="D207" s="81">
        <v>132</v>
      </c>
      <c r="E207" s="82" t="s">
        <v>259</v>
      </c>
      <c r="F207" s="82" t="s">
        <v>109</v>
      </c>
      <c r="G207" s="81">
        <v>50</v>
      </c>
      <c r="H207" s="81">
        <v>30</v>
      </c>
      <c r="I207" s="81">
        <v>1</v>
      </c>
      <c r="J207" s="81">
        <v>500200</v>
      </c>
      <c r="K207" s="90">
        <v>374.57657001170799</v>
      </c>
      <c r="L207" s="17">
        <f t="shared" si="3"/>
        <v>149.83062800468321</v>
      </c>
    </row>
    <row r="208" spans="1:12" x14ac:dyDescent="0.25">
      <c r="A208" s="81">
        <v>979422679</v>
      </c>
      <c r="B208" s="82" t="s">
        <v>60</v>
      </c>
      <c r="C208" s="81">
        <v>2018</v>
      </c>
      <c r="D208" s="81">
        <v>132</v>
      </c>
      <c r="E208" s="82" t="s">
        <v>259</v>
      </c>
      <c r="F208" s="82" t="s">
        <v>109</v>
      </c>
      <c r="G208" s="81">
        <v>55</v>
      </c>
      <c r="H208" s="81">
        <v>30</v>
      </c>
      <c r="I208" s="81">
        <v>1</v>
      </c>
      <c r="J208" s="81">
        <v>500200</v>
      </c>
      <c r="K208" s="90">
        <v>374.57657001170799</v>
      </c>
      <c r="L208" s="17">
        <f t="shared" si="3"/>
        <v>159.1950422549759</v>
      </c>
    </row>
    <row r="209" spans="1:12" x14ac:dyDescent="0.25">
      <c r="A209" s="81">
        <v>979422679</v>
      </c>
      <c r="B209" s="82" t="s">
        <v>60</v>
      </c>
      <c r="C209" s="81">
        <v>2018</v>
      </c>
      <c r="D209" s="81">
        <v>132</v>
      </c>
      <c r="E209" s="82" t="s">
        <v>259</v>
      </c>
      <c r="F209" s="82" t="s">
        <v>109</v>
      </c>
      <c r="G209" s="81">
        <v>55</v>
      </c>
      <c r="H209" s="81">
        <v>40</v>
      </c>
      <c r="I209" s="81">
        <v>1</v>
      </c>
      <c r="J209" s="81">
        <v>500200</v>
      </c>
      <c r="K209" s="90">
        <v>374.57657001170799</v>
      </c>
      <c r="L209" s="17">
        <f t="shared" si="3"/>
        <v>177.9238707555613</v>
      </c>
    </row>
    <row r="210" spans="1:12" x14ac:dyDescent="0.25">
      <c r="A210" s="81">
        <v>979422679</v>
      </c>
      <c r="B210" s="82" t="s">
        <v>60</v>
      </c>
      <c r="C210" s="81">
        <v>2018</v>
      </c>
      <c r="D210" s="81">
        <v>132</v>
      </c>
      <c r="E210" s="82" t="s">
        <v>259</v>
      </c>
      <c r="F210" s="82" t="s">
        <v>109</v>
      </c>
      <c r="G210" s="81">
        <v>60</v>
      </c>
      <c r="H210" s="81">
        <v>70</v>
      </c>
      <c r="I210" s="81">
        <v>1</v>
      </c>
      <c r="J210" s="81">
        <v>500200</v>
      </c>
      <c r="K210" s="90">
        <v>374.57657001170799</v>
      </c>
      <c r="L210" s="17">
        <f t="shared" si="3"/>
        <v>243.47477050761015</v>
      </c>
    </row>
    <row r="211" spans="1:12" x14ac:dyDescent="0.25">
      <c r="A211" s="81">
        <v>979422679</v>
      </c>
      <c r="B211" s="82" t="s">
        <v>60</v>
      </c>
      <c r="C211" s="81">
        <v>2018</v>
      </c>
      <c r="D211" s="81">
        <v>132</v>
      </c>
      <c r="E211" s="82" t="s">
        <v>259</v>
      </c>
      <c r="F211" s="82" t="s">
        <v>109</v>
      </c>
      <c r="G211" s="81">
        <v>90</v>
      </c>
      <c r="H211" s="81">
        <v>70</v>
      </c>
      <c r="I211" s="81">
        <v>1</v>
      </c>
      <c r="J211" s="81">
        <v>500200</v>
      </c>
      <c r="K211" s="90">
        <v>374.57657001170799</v>
      </c>
      <c r="L211" s="17">
        <f t="shared" si="3"/>
        <v>299.66125600936641</v>
      </c>
    </row>
    <row r="212" spans="1:12" x14ac:dyDescent="0.25">
      <c r="A212" s="81">
        <v>979422679</v>
      </c>
      <c r="B212" s="82" t="s">
        <v>60</v>
      </c>
      <c r="C212" s="81">
        <v>2018</v>
      </c>
      <c r="D212" s="81">
        <v>66</v>
      </c>
      <c r="E212" s="82" t="s">
        <v>259</v>
      </c>
      <c r="F212" s="82" t="s">
        <v>109</v>
      </c>
      <c r="G212" s="81">
        <v>100</v>
      </c>
      <c r="H212" s="81">
        <v>100</v>
      </c>
      <c r="I212" s="81">
        <v>5</v>
      </c>
      <c r="J212" s="81">
        <v>500100</v>
      </c>
      <c r="K212" s="90">
        <v>271.245102422272</v>
      </c>
      <c r="L212" s="17">
        <f t="shared" si="3"/>
        <v>1356.2255121113599</v>
      </c>
    </row>
    <row r="213" spans="1:12" x14ac:dyDescent="0.25">
      <c r="A213" s="81">
        <v>979422679</v>
      </c>
      <c r="B213" s="82" t="s">
        <v>60</v>
      </c>
      <c r="C213" s="81">
        <v>2018</v>
      </c>
      <c r="D213" s="81">
        <v>132</v>
      </c>
      <c r="E213" s="82" t="s">
        <v>259</v>
      </c>
      <c r="F213" s="82" t="s">
        <v>109</v>
      </c>
      <c r="G213" s="81">
        <v>100</v>
      </c>
      <c r="H213" s="81">
        <v>100</v>
      </c>
      <c r="I213" s="81">
        <v>9</v>
      </c>
      <c r="J213" s="81">
        <v>500200</v>
      </c>
      <c r="K213" s="90">
        <v>374.57657001170799</v>
      </c>
      <c r="L213" s="17">
        <f t="shared" si="3"/>
        <v>3371.189130105372</v>
      </c>
    </row>
    <row r="214" spans="1:12" x14ac:dyDescent="0.25">
      <c r="A214" s="81">
        <v>979422679</v>
      </c>
      <c r="B214" s="82" t="s">
        <v>60</v>
      </c>
      <c r="C214" s="81">
        <v>2018</v>
      </c>
      <c r="D214" s="81">
        <v>132</v>
      </c>
      <c r="E214" s="82" t="s">
        <v>259</v>
      </c>
      <c r="F214" s="82" t="s">
        <v>111</v>
      </c>
      <c r="G214" s="81">
        <v>13</v>
      </c>
      <c r="H214" s="81">
        <v>10</v>
      </c>
      <c r="I214" s="81">
        <v>1</v>
      </c>
      <c r="J214" s="81">
        <v>500700</v>
      </c>
      <c r="K214" s="90">
        <v>397.05116421241098</v>
      </c>
      <c r="L214" s="17">
        <f t="shared" si="3"/>
        <v>45.660883884427264</v>
      </c>
    </row>
    <row r="215" spans="1:12" x14ac:dyDescent="0.25">
      <c r="A215" s="81">
        <v>979422679</v>
      </c>
      <c r="B215" s="82" t="s">
        <v>60</v>
      </c>
      <c r="C215" s="81">
        <v>2018</v>
      </c>
      <c r="D215" s="81">
        <v>66</v>
      </c>
      <c r="E215" s="82" t="s">
        <v>259</v>
      </c>
      <c r="F215" s="82" t="s">
        <v>111</v>
      </c>
      <c r="G215" s="81">
        <v>25</v>
      </c>
      <c r="H215" s="81">
        <v>10</v>
      </c>
      <c r="I215" s="81">
        <v>1</v>
      </c>
      <c r="J215" s="81">
        <v>500600</v>
      </c>
      <c r="K215" s="90">
        <v>287.51980856760798</v>
      </c>
      <c r="L215" s="17">
        <f t="shared" si="3"/>
        <v>50.315966499331395</v>
      </c>
    </row>
    <row r="216" spans="1:12" x14ac:dyDescent="0.25">
      <c r="A216" s="81">
        <v>979422679</v>
      </c>
      <c r="B216" s="82" t="s">
        <v>60</v>
      </c>
      <c r="C216" s="81">
        <v>2018</v>
      </c>
      <c r="D216" s="81">
        <v>132</v>
      </c>
      <c r="E216" s="82" t="s">
        <v>259</v>
      </c>
      <c r="F216" s="82" t="s">
        <v>111</v>
      </c>
      <c r="G216" s="81">
        <v>25</v>
      </c>
      <c r="H216" s="81">
        <v>20</v>
      </c>
      <c r="I216" s="81">
        <v>1</v>
      </c>
      <c r="J216" s="81">
        <v>500700</v>
      </c>
      <c r="K216" s="90">
        <v>397.05116421241098</v>
      </c>
      <c r="L216" s="17">
        <f t="shared" si="3"/>
        <v>89.336511947792474</v>
      </c>
    </row>
    <row r="217" spans="1:12" x14ac:dyDescent="0.25">
      <c r="A217" s="81">
        <v>979422679</v>
      </c>
      <c r="B217" s="82" t="s">
        <v>60</v>
      </c>
      <c r="C217" s="81">
        <v>2018</v>
      </c>
      <c r="D217" s="81">
        <v>132</v>
      </c>
      <c r="E217" s="82" t="s">
        <v>259</v>
      </c>
      <c r="F217" s="82" t="s">
        <v>111</v>
      </c>
      <c r="G217" s="81">
        <v>35</v>
      </c>
      <c r="H217" s="81">
        <v>20</v>
      </c>
      <c r="I217" s="81">
        <v>1</v>
      </c>
      <c r="J217" s="81">
        <v>500700</v>
      </c>
      <c r="K217" s="90">
        <v>397.05116421241098</v>
      </c>
      <c r="L217" s="17">
        <f t="shared" si="3"/>
        <v>109.18907015841303</v>
      </c>
    </row>
    <row r="218" spans="1:12" x14ac:dyDescent="0.25">
      <c r="A218" s="81">
        <v>979422679</v>
      </c>
      <c r="B218" s="82" t="s">
        <v>60</v>
      </c>
      <c r="C218" s="81">
        <v>2018</v>
      </c>
      <c r="D218" s="81">
        <v>132</v>
      </c>
      <c r="E218" s="82" t="s">
        <v>259</v>
      </c>
      <c r="F218" s="82" t="s">
        <v>111</v>
      </c>
      <c r="G218" s="81">
        <v>50</v>
      </c>
      <c r="H218" s="81">
        <v>30</v>
      </c>
      <c r="I218" s="81">
        <v>1</v>
      </c>
      <c r="J218" s="81">
        <v>500700</v>
      </c>
      <c r="K218" s="90">
        <v>397.05116421241098</v>
      </c>
      <c r="L218" s="17">
        <f t="shared" si="3"/>
        <v>158.8204656849644</v>
      </c>
    </row>
    <row r="219" spans="1:12" x14ac:dyDescent="0.25">
      <c r="A219" s="81">
        <v>979422679</v>
      </c>
      <c r="B219" s="82" t="s">
        <v>60</v>
      </c>
      <c r="C219" s="81">
        <v>2018</v>
      </c>
      <c r="D219" s="81">
        <v>132</v>
      </c>
      <c r="E219" s="82" t="s">
        <v>259</v>
      </c>
      <c r="F219" s="82" t="s">
        <v>111</v>
      </c>
      <c r="G219" s="81">
        <v>55</v>
      </c>
      <c r="H219" s="81">
        <v>50</v>
      </c>
      <c r="I219" s="81">
        <v>1</v>
      </c>
      <c r="J219" s="81">
        <v>500700</v>
      </c>
      <c r="K219" s="90">
        <v>397.05116421241098</v>
      </c>
      <c r="L219" s="17">
        <f t="shared" si="3"/>
        <v>208.45186121151576</v>
      </c>
    </row>
    <row r="220" spans="1:12" x14ac:dyDescent="0.25">
      <c r="A220" s="81">
        <v>979422679</v>
      </c>
      <c r="B220" s="82" t="s">
        <v>60</v>
      </c>
      <c r="C220" s="81">
        <v>2018</v>
      </c>
      <c r="D220" s="81">
        <v>132</v>
      </c>
      <c r="E220" s="82" t="s">
        <v>259</v>
      </c>
      <c r="F220" s="82" t="s">
        <v>111</v>
      </c>
      <c r="G220" s="81">
        <v>70</v>
      </c>
      <c r="H220" s="81">
        <v>80</v>
      </c>
      <c r="I220" s="81">
        <v>1</v>
      </c>
      <c r="J220" s="81">
        <v>500700</v>
      </c>
      <c r="K220" s="90">
        <v>397.05116421241098</v>
      </c>
      <c r="L220" s="17">
        <f t="shared" si="3"/>
        <v>297.78837315930821</v>
      </c>
    </row>
    <row r="221" spans="1:12" x14ac:dyDescent="0.25">
      <c r="A221" s="81">
        <v>979422679</v>
      </c>
      <c r="B221" s="82" t="s">
        <v>60</v>
      </c>
      <c r="C221" s="81">
        <v>2018</v>
      </c>
      <c r="D221" s="81">
        <v>132</v>
      </c>
      <c r="E221" s="82" t="s">
        <v>259</v>
      </c>
      <c r="F221" s="82" t="s">
        <v>111</v>
      </c>
      <c r="G221" s="81">
        <v>75</v>
      </c>
      <c r="H221" s="81">
        <v>60</v>
      </c>
      <c r="I221" s="81">
        <v>1</v>
      </c>
      <c r="J221" s="81">
        <v>500700</v>
      </c>
      <c r="K221" s="90">
        <v>397.05116421241098</v>
      </c>
      <c r="L221" s="17">
        <f t="shared" si="3"/>
        <v>268.00953584337742</v>
      </c>
    </row>
    <row r="222" spans="1:12" x14ac:dyDescent="0.25">
      <c r="A222" s="81">
        <v>979422679</v>
      </c>
      <c r="B222" s="82" t="s">
        <v>60</v>
      </c>
      <c r="C222" s="81">
        <v>2018</v>
      </c>
      <c r="D222" s="81">
        <v>132</v>
      </c>
      <c r="E222" s="82" t="s">
        <v>259</v>
      </c>
      <c r="F222" s="82" t="s">
        <v>111</v>
      </c>
      <c r="G222" s="81">
        <v>80</v>
      </c>
      <c r="H222" s="81">
        <v>90</v>
      </c>
      <c r="I222" s="81">
        <v>1</v>
      </c>
      <c r="J222" s="81">
        <v>500700</v>
      </c>
      <c r="K222" s="90">
        <v>397.05116421241098</v>
      </c>
      <c r="L222" s="17">
        <f t="shared" si="3"/>
        <v>337.49348958054935</v>
      </c>
    </row>
    <row r="223" spans="1:12" x14ac:dyDescent="0.25">
      <c r="A223" s="81">
        <v>979422679</v>
      </c>
      <c r="B223" s="82" t="s">
        <v>60</v>
      </c>
      <c r="C223" s="81">
        <v>2018</v>
      </c>
      <c r="D223" s="81">
        <v>132</v>
      </c>
      <c r="E223" s="82" t="s">
        <v>259</v>
      </c>
      <c r="F223" s="82" t="s">
        <v>111</v>
      </c>
      <c r="G223" s="81">
        <v>95</v>
      </c>
      <c r="H223" s="81">
        <v>80</v>
      </c>
      <c r="I223" s="81">
        <v>1</v>
      </c>
      <c r="J223" s="81">
        <v>500700</v>
      </c>
      <c r="K223" s="90">
        <v>397.05116421241098</v>
      </c>
      <c r="L223" s="17">
        <f t="shared" si="3"/>
        <v>347.41976868585959</v>
      </c>
    </row>
    <row r="224" spans="1:12" x14ac:dyDescent="0.25">
      <c r="A224" s="81">
        <v>979422679</v>
      </c>
      <c r="B224" s="82" t="s">
        <v>60</v>
      </c>
      <c r="C224" s="81">
        <v>2018</v>
      </c>
      <c r="D224" s="81">
        <v>66</v>
      </c>
      <c r="E224" s="82" t="s">
        <v>259</v>
      </c>
      <c r="F224" s="82" t="s">
        <v>111</v>
      </c>
      <c r="G224" s="81">
        <v>100</v>
      </c>
      <c r="H224" s="81">
        <v>100</v>
      </c>
      <c r="I224" s="81">
        <v>4</v>
      </c>
      <c r="J224" s="81">
        <v>500600</v>
      </c>
      <c r="K224" s="90">
        <v>287.51980856760798</v>
      </c>
      <c r="L224" s="17">
        <f t="shared" si="3"/>
        <v>1150.0792342704319</v>
      </c>
    </row>
    <row r="225" spans="1:12" x14ac:dyDescent="0.25">
      <c r="A225" s="81">
        <v>979422679</v>
      </c>
      <c r="B225" s="82" t="s">
        <v>60</v>
      </c>
      <c r="C225" s="81">
        <v>2018</v>
      </c>
      <c r="D225" s="81">
        <v>132</v>
      </c>
      <c r="E225" s="82" t="s">
        <v>259</v>
      </c>
      <c r="F225" s="82" t="s">
        <v>111</v>
      </c>
      <c r="G225" s="81">
        <v>100</v>
      </c>
      <c r="H225" s="81">
        <v>100</v>
      </c>
      <c r="I225" s="81">
        <v>33</v>
      </c>
      <c r="J225" s="81">
        <v>500700</v>
      </c>
      <c r="K225" s="90">
        <v>397.05116421241098</v>
      </c>
      <c r="L225" s="17">
        <f t="shared" si="3"/>
        <v>13102.688419009562</v>
      </c>
    </row>
    <row r="226" spans="1:12" x14ac:dyDescent="0.25">
      <c r="A226" s="81">
        <v>916069634</v>
      </c>
      <c r="B226" s="82" t="s">
        <v>61</v>
      </c>
      <c r="C226" s="81">
        <v>2018</v>
      </c>
      <c r="D226" s="81">
        <v>66</v>
      </c>
      <c r="E226" s="82" t="s">
        <v>258</v>
      </c>
      <c r="F226" s="82" t="s">
        <v>109</v>
      </c>
      <c r="G226" s="81">
        <v>100</v>
      </c>
      <c r="H226" s="81">
        <v>100</v>
      </c>
      <c r="I226" s="81">
        <v>1</v>
      </c>
      <c r="J226" s="81">
        <v>501500</v>
      </c>
      <c r="K226" s="90">
        <v>135.622551211136</v>
      </c>
      <c r="L226" s="17">
        <f t="shared" si="3"/>
        <v>135.622551211136</v>
      </c>
    </row>
    <row r="227" spans="1:12" x14ac:dyDescent="0.25">
      <c r="A227" s="81">
        <v>916069634</v>
      </c>
      <c r="B227" s="82" t="s">
        <v>61</v>
      </c>
      <c r="C227" s="81">
        <v>2018</v>
      </c>
      <c r="D227" s="81">
        <v>66</v>
      </c>
      <c r="E227" s="82" t="s">
        <v>259</v>
      </c>
      <c r="F227" s="82" t="s">
        <v>109</v>
      </c>
      <c r="G227" s="81">
        <v>100</v>
      </c>
      <c r="H227" s="81">
        <v>100</v>
      </c>
      <c r="I227" s="81">
        <v>2</v>
      </c>
      <c r="J227" s="81">
        <v>500100</v>
      </c>
      <c r="K227" s="90">
        <v>271.245102422272</v>
      </c>
      <c r="L227" s="17">
        <f t="shared" si="3"/>
        <v>542.490204844544</v>
      </c>
    </row>
    <row r="228" spans="1:12" x14ac:dyDescent="0.25">
      <c r="A228" s="81">
        <v>916069634</v>
      </c>
      <c r="B228" s="82" t="s">
        <v>61</v>
      </c>
      <c r="C228" s="81">
        <v>2018</v>
      </c>
      <c r="D228" s="81">
        <v>132</v>
      </c>
      <c r="E228" s="82" t="s">
        <v>259</v>
      </c>
      <c r="F228" s="82" t="s">
        <v>109</v>
      </c>
      <c r="G228" s="81">
        <v>100</v>
      </c>
      <c r="H228" s="81">
        <v>100</v>
      </c>
      <c r="I228" s="81">
        <v>2</v>
      </c>
      <c r="J228" s="81">
        <v>500200</v>
      </c>
      <c r="K228" s="90">
        <v>374.57657001170799</v>
      </c>
      <c r="L228" s="17">
        <f t="shared" si="3"/>
        <v>749.15314002341597</v>
      </c>
    </row>
    <row r="229" spans="1:12" x14ac:dyDescent="0.25">
      <c r="A229" s="81">
        <v>916069634</v>
      </c>
      <c r="B229" s="82" t="s">
        <v>61</v>
      </c>
      <c r="C229" s="81">
        <v>2018</v>
      </c>
      <c r="D229" s="81">
        <v>66</v>
      </c>
      <c r="E229" s="82" t="s">
        <v>259</v>
      </c>
      <c r="F229" s="82" t="s">
        <v>111</v>
      </c>
      <c r="G229" s="81">
        <v>50</v>
      </c>
      <c r="H229" s="81">
        <v>100</v>
      </c>
      <c r="I229" s="81">
        <v>1</v>
      </c>
      <c r="J229" s="81">
        <v>500600</v>
      </c>
      <c r="K229" s="90">
        <v>287.51980856760798</v>
      </c>
      <c r="L229" s="17">
        <f t="shared" si="3"/>
        <v>215.639856425706</v>
      </c>
    </row>
    <row r="230" spans="1:12" x14ac:dyDescent="0.25">
      <c r="A230" s="81">
        <v>916069634</v>
      </c>
      <c r="B230" s="82" t="s">
        <v>61</v>
      </c>
      <c r="C230" s="81">
        <v>2018</v>
      </c>
      <c r="D230" s="81">
        <v>66</v>
      </c>
      <c r="E230" s="82" t="s">
        <v>259</v>
      </c>
      <c r="F230" s="82" t="s">
        <v>111</v>
      </c>
      <c r="G230" s="81">
        <v>100</v>
      </c>
      <c r="H230" s="81">
        <v>100</v>
      </c>
      <c r="I230" s="81">
        <v>3</v>
      </c>
      <c r="J230" s="81">
        <v>500600</v>
      </c>
      <c r="K230" s="90">
        <v>287.51980856760798</v>
      </c>
      <c r="L230" s="17">
        <f t="shared" si="3"/>
        <v>862.559425702824</v>
      </c>
    </row>
    <row r="231" spans="1:12" x14ac:dyDescent="0.25">
      <c r="A231" s="81">
        <v>985294836</v>
      </c>
      <c r="B231" s="82" t="s">
        <v>62</v>
      </c>
      <c r="C231" s="81">
        <v>2018</v>
      </c>
      <c r="D231" s="81">
        <v>66</v>
      </c>
      <c r="E231" s="82" t="s">
        <v>259</v>
      </c>
      <c r="F231" s="82" t="s">
        <v>109</v>
      </c>
      <c r="G231" s="81">
        <v>100</v>
      </c>
      <c r="H231" s="81">
        <v>100</v>
      </c>
      <c r="I231" s="81">
        <v>1</v>
      </c>
      <c r="J231" s="81">
        <v>500100</v>
      </c>
      <c r="K231" s="90">
        <v>271.245102422272</v>
      </c>
      <c r="L231" s="17">
        <f t="shared" si="3"/>
        <v>271.245102422272</v>
      </c>
    </row>
    <row r="232" spans="1:12" x14ac:dyDescent="0.25">
      <c r="A232" s="81">
        <v>985294836</v>
      </c>
      <c r="B232" s="82" t="s">
        <v>62</v>
      </c>
      <c r="C232" s="81">
        <v>2018</v>
      </c>
      <c r="D232" s="81">
        <v>66</v>
      </c>
      <c r="E232" s="82" t="s">
        <v>259</v>
      </c>
      <c r="F232" s="82" t="s">
        <v>111</v>
      </c>
      <c r="G232" s="81">
        <v>100</v>
      </c>
      <c r="H232" s="81">
        <v>100</v>
      </c>
      <c r="I232" s="81">
        <v>2</v>
      </c>
      <c r="J232" s="81">
        <v>500600</v>
      </c>
      <c r="K232" s="90">
        <v>287.51980856760798</v>
      </c>
      <c r="L232" s="17">
        <f t="shared" si="3"/>
        <v>575.03961713521596</v>
      </c>
    </row>
    <row r="233" spans="1:12" x14ac:dyDescent="0.25">
      <c r="A233" s="81">
        <v>987059729</v>
      </c>
      <c r="B233" s="82" t="s">
        <v>87</v>
      </c>
      <c r="C233" s="81">
        <v>2018</v>
      </c>
      <c r="D233" s="81">
        <v>132</v>
      </c>
      <c r="E233" s="82" t="s">
        <v>258</v>
      </c>
      <c r="F233" s="82" t="s">
        <v>109</v>
      </c>
      <c r="G233" s="81">
        <v>100</v>
      </c>
      <c r="H233" s="81">
        <v>100</v>
      </c>
      <c r="I233" s="81">
        <v>1</v>
      </c>
      <c r="J233" s="81">
        <v>501600</v>
      </c>
      <c r="K233" s="90">
        <v>174.37185155717501</v>
      </c>
      <c r="L233" s="17">
        <f t="shared" si="3"/>
        <v>174.37185155717501</v>
      </c>
    </row>
    <row r="234" spans="1:12" x14ac:dyDescent="0.25">
      <c r="A234" s="81">
        <v>962986633</v>
      </c>
      <c r="B234" s="82" t="s">
        <v>63</v>
      </c>
      <c r="C234" s="81">
        <v>2018</v>
      </c>
      <c r="D234" s="81">
        <v>132</v>
      </c>
      <c r="E234" s="82" t="s">
        <v>258</v>
      </c>
      <c r="F234" s="82" t="s">
        <v>109</v>
      </c>
      <c r="G234" s="81">
        <v>0</v>
      </c>
      <c r="H234" s="81">
        <v>0</v>
      </c>
      <c r="I234" s="81">
        <v>2</v>
      </c>
      <c r="J234" s="81">
        <v>501600</v>
      </c>
      <c r="K234" s="90">
        <v>174.37185155717501</v>
      </c>
      <c r="L234" s="17">
        <f t="shared" si="3"/>
        <v>0</v>
      </c>
    </row>
    <row r="235" spans="1:12" x14ac:dyDescent="0.25">
      <c r="A235" s="81">
        <v>962986633</v>
      </c>
      <c r="B235" s="82" t="s">
        <v>63</v>
      </c>
      <c r="C235" s="81">
        <v>2018</v>
      </c>
      <c r="D235" s="81">
        <v>300</v>
      </c>
      <c r="E235" s="82" t="s">
        <v>258</v>
      </c>
      <c r="F235" s="82" t="s">
        <v>109</v>
      </c>
      <c r="G235" s="81">
        <v>0</v>
      </c>
      <c r="H235" s="81">
        <v>0</v>
      </c>
      <c r="I235" s="81">
        <v>2</v>
      </c>
      <c r="J235" s="81">
        <v>501700</v>
      </c>
      <c r="K235" s="90">
        <v>390.86357046869898</v>
      </c>
      <c r="L235" s="17">
        <f t="shared" si="3"/>
        <v>0</v>
      </c>
    </row>
    <row r="236" spans="1:12" x14ac:dyDescent="0.25">
      <c r="A236" s="81">
        <v>962986633</v>
      </c>
      <c r="B236" s="82" t="s">
        <v>63</v>
      </c>
      <c r="C236" s="81">
        <v>2018</v>
      </c>
      <c r="D236" s="81">
        <v>300</v>
      </c>
      <c r="E236" s="82" t="s">
        <v>258</v>
      </c>
      <c r="F236" s="82" t="s">
        <v>111</v>
      </c>
      <c r="G236" s="81">
        <v>0</v>
      </c>
      <c r="H236" s="81">
        <v>0</v>
      </c>
      <c r="I236" s="81">
        <v>2</v>
      </c>
      <c r="J236" s="81">
        <v>502100</v>
      </c>
      <c r="K236" s="90">
        <v>414.31538469682101</v>
      </c>
      <c r="L236" s="17">
        <f t="shared" si="3"/>
        <v>0</v>
      </c>
    </row>
    <row r="237" spans="1:12" x14ac:dyDescent="0.25">
      <c r="A237" s="81">
        <v>962986633</v>
      </c>
      <c r="B237" s="82" t="s">
        <v>63</v>
      </c>
      <c r="C237" s="81">
        <v>2018</v>
      </c>
      <c r="D237" s="81">
        <v>24</v>
      </c>
      <c r="E237" s="82" t="s">
        <v>259</v>
      </c>
      <c r="F237" s="82" t="s">
        <v>109</v>
      </c>
      <c r="G237" s="81">
        <v>0</v>
      </c>
      <c r="H237" s="81">
        <v>0</v>
      </c>
      <c r="I237" s="81">
        <v>1</v>
      </c>
      <c r="J237" s="81">
        <v>500000</v>
      </c>
      <c r="K237" s="90">
        <v>135.622551211136</v>
      </c>
      <c r="L237" s="17">
        <f t="shared" si="3"/>
        <v>0</v>
      </c>
    </row>
    <row r="238" spans="1:12" x14ac:dyDescent="0.25">
      <c r="A238" s="81">
        <v>962986633</v>
      </c>
      <c r="B238" s="82" t="s">
        <v>63</v>
      </c>
      <c r="C238" s="81">
        <v>2018</v>
      </c>
      <c r="D238" s="81">
        <v>66</v>
      </c>
      <c r="E238" s="82" t="s">
        <v>259</v>
      </c>
      <c r="F238" s="82" t="s">
        <v>109</v>
      </c>
      <c r="G238" s="81">
        <v>0</v>
      </c>
      <c r="H238" s="81">
        <v>0</v>
      </c>
      <c r="I238" s="81">
        <v>2</v>
      </c>
      <c r="J238" s="81">
        <v>500100</v>
      </c>
      <c r="K238" s="90">
        <v>271.245102422272</v>
      </c>
      <c r="L238" s="17">
        <f t="shared" si="3"/>
        <v>0</v>
      </c>
    </row>
    <row r="239" spans="1:12" x14ac:dyDescent="0.25">
      <c r="A239" s="81">
        <v>962986633</v>
      </c>
      <c r="B239" s="82" t="s">
        <v>63</v>
      </c>
      <c r="C239" s="81">
        <v>2018</v>
      </c>
      <c r="D239" s="81">
        <v>132</v>
      </c>
      <c r="E239" s="82" t="s">
        <v>259</v>
      </c>
      <c r="F239" s="82" t="s">
        <v>109</v>
      </c>
      <c r="G239" s="81">
        <v>0</v>
      </c>
      <c r="H239" s="81">
        <v>0</v>
      </c>
      <c r="I239" s="81">
        <v>19</v>
      </c>
      <c r="J239" s="81">
        <v>500200</v>
      </c>
      <c r="K239" s="90">
        <v>374.57657001170799</v>
      </c>
      <c r="L239" s="17">
        <f t="shared" si="3"/>
        <v>0</v>
      </c>
    </row>
    <row r="240" spans="1:12" x14ac:dyDescent="0.25">
      <c r="A240" s="81">
        <v>962986633</v>
      </c>
      <c r="B240" s="82" t="s">
        <v>63</v>
      </c>
      <c r="C240" s="81">
        <v>2018</v>
      </c>
      <c r="D240" s="81">
        <v>300</v>
      </c>
      <c r="E240" s="82" t="s">
        <v>259</v>
      </c>
      <c r="F240" s="82" t="s">
        <v>109</v>
      </c>
      <c r="G240" s="81">
        <v>0</v>
      </c>
      <c r="H240" s="81">
        <v>0</v>
      </c>
      <c r="I240" s="81">
        <v>14</v>
      </c>
      <c r="J240" s="81">
        <v>500300</v>
      </c>
      <c r="K240" s="90">
        <v>839.63285508090803</v>
      </c>
      <c r="L240" s="17">
        <f t="shared" si="3"/>
        <v>0</v>
      </c>
    </row>
    <row r="241" spans="1:12" x14ac:dyDescent="0.25">
      <c r="A241" s="81">
        <v>962986633</v>
      </c>
      <c r="B241" s="82" t="s">
        <v>63</v>
      </c>
      <c r="C241" s="81">
        <v>2018</v>
      </c>
      <c r="D241" s="81">
        <v>420</v>
      </c>
      <c r="E241" s="82" t="s">
        <v>259</v>
      </c>
      <c r="F241" s="82" t="s">
        <v>109</v>
      </c>
      <c r="G241" s="81">
        <v>0</v>
      </c>
      <c r="H241" s="81">
        <v>0</v>
      </c>
      <c r="I241" s="81">
        <v>11</v>
      </c>
      <c r="J241" s="81">
        <v>500400</v>
      </c>
      <c r="K241" s="90">
        <v>839.63285508090803</v>
      </c>
      <c r="L241" s="17">
        <f t="shared" si="3"/>
        <v>0</v>
      </c>
    </row>
    <row r="242" spans="1:12" x14ac:dyDescent="0.25">
      <c r="A242" s="81">
        <v>962986633</v>
      </c>
      <c r="B242" s="82" t="s">
        <v>63</v>
      </c>
      <c r="C242" s="81">
        <v>2018</v>
      </c>
      <c r="D242" s="81">
        <v>300</v>
      </c>
      <c r="E242" s="82" t="s">
        <v>259</v>
      </c>
      <c r="F242" s="82" t="s">
        <v>109</v>
      </c>
      <c r="G242" s="81">
        <v>100</v>
      </c>
      <c r="H242" s="81">
        <v>100</v>
      </c>
      <c r="I242" s="81">
        <v>1</v>
      </c>
      <c r="J242" s="81">
        <v>500300</v>
      </c>
      <c r="K242" s="90">
        <v>839.63285508090803</v>
      </c>
      <c r="L242" s="17">
        <f t="shared" si="3"/>
        <v>839.63285508090803</v>
      </c>
    </row>
    <row r="243" spans="1:12" x14ac:dyDescent="0.25">
      <c r="A243" s="81">
        <v>962986633</v>
      </c>
      <c r="B243" s="82" t="s">
        <v>63</v>
      </c>
      <c r="C243" s="81">
        <v>2018</v>
      </c>
      <c r="D243" s="81">
        <v>132</v>
      </c>
      <c r="E243" s="82" t="s">
        <v>259</v>
      </c>
      <c r="F243" s="82" t="s">
        <v>111</v>
      </c>
      <c r="G243" s="81">
        <v>0</v>
      </c>
      <c r="H243" s="81">
        <v>0</v>
      </c>
      <c r="I243" s="81">
        <v>2</v>
      </c>
      <c r="J243" s="81">
        <v>500700</v>
      </c>
      <c r="K243" s="90">
        <v>397.05116421241098</v>
      </c>
      <c r="L243" s="17">
        <f t="shared" si="3"/>
        <v>0</v>
      </c>
    </row>
    <row r="244" spans="1:12" x14ac:dyDescent="0.25">
      <c r="A244" s="81">
        <v>962986633</v>
      </c>
      <c r="B244" s="82" t="s">
        <v>63</v>
      </c>
      <c r="C244" s="81">
        <v>2018</v>
      </c>
      <c r="D244" s="81">
        <v>300</v>
      </c>
      <c r="E244" s="82" t="s">
        <v>259</v>
      </c>
      <c r="F244" s="82" t="s">
        <v>111</v>
      </c>
      <c r="G244" s="81">
        <v>0</v>
      </c>
      <c r="H244" s="81">
        <v>0</v>
      </c>
      <c r="I244" s="81">
        <v>6</v>
      </c>
      <c r="J244" s="81">
        <v>500800</v>
      </c>
      <c r="K244" s="90">
        <v>890.01082638576304</v>
      </c>
      <c r="L244" s="17">
        <f t="shared" si="3"/>
        <v>0</v>
      </c>
    </row>
    <row r="245" spans="1:12" x14ac:dyDescent="0.25">
      <c r="A245" s="81">
        <v>962986633</v>
      </c>
      <c r="B245" s="82" t="s">
        <v>63</v>
      </c>
      <c r="C245" s="81">
        <v>2018</v>
      </c>
      <c r="D245" s="81">
        <v>420</v>
      </c>
      <c r="E245" s="82" t="s">
        <v>259</v>
      </c>
      <c r="F245" s="82" t="s">
        <v>111</v>
      </c>
      <c r="G245" s="81">
        <v>0</v>
      </c>
      <c r="H245" s="81">
        <v>0</v>
      </c>
      <c r="I245" s="81">
        <v>4</v>
      </c>
      <c r="J245" s="81">
        <v>500900</v>
      </c>
      <c r="K245" s="90">
        <v>890.01082638576304</v>
      </c>
      <c r="L245" s="17">
        <f t="shared" si="3"/>
        <v>0</v>
      </c>
    </row>
    <row r="246" spans="1:12" x14ac:dyDescent="0.25">
      <c r="A246" s="81">
        <v>971034998</v>
      </c>
      <c r="B246" s="82" t="s">
        <v>64</v>
      </c>
      <c r="C246" s="81">
        <v>2018</v>
      </c>
      <c r="D246" s="81">
        <v>66</v>
      </c>
      <c r="E246" s="82" t="s">
        <v>259</v>
      </c>
      <c r="F246" s="82" t="s">
        <v>109</v>
      </c>
      <c r="G246" s="81">
        <v>100</v>
      </c>
      <c r="H246" s="81">
        <v>100</v>
      </c>
      <c r="I246" s="81">
        <v>2</v>
      </c>
      <c r="J246" s="81">
        <v>500100</v>
      </c>
      <c r="K246" s="90">
        <v>271.245102422272</v>
      </c>
      <c r="L246" s="17">
        <f t="shared" si="3"/>
        <v>542.490204844544</v>
      </c>
    </row>
    <row r="247" spans="1:12" x14ac:dyDescent="0.25">
      <c r="A247" s="81">
        <v>916501420</v>
      </c>
      <c r="B247" s="82" t="s">
        <v>65</v>
      </c>
      <c r="C247" s="81">
        <v>2018</v>
      </c>
      <c r="D247" s="81">
        <v>24</v>
      </c>
      <c r="E247" s="82" t="s">
        <v>259</v>
      </c>
      <c r="F247" s="82" t="s">
        <v>109</v>
      </c>
      <c r="G247" s="81">
        <v>100</v>
      </c>
      <c r="H247" s="81">
        <v>100</v>
      </c>
      <c r="I247" s="81">
        <v>1</v>
      </c>
      <c r="J247" s="81">
        <v>500000</v>
      </c>
      <c r="K247" s="90">
        <v>135.622551211136</v>
      </c>
      <c r="L247" s="17">
        <f t="shared" si="3"/>
        <v>135.622551211136</v>
      </c>
    </row>
    <row r="248" spans="1:12" x14ac:dyDescent="0.25">
      <c r="A248" s="81">
        <v>916501420</v>
      </c>
      <c r="B248" s="82" t="s">
        <v>65</v>
      </c>
      <c r="C248" s="81">
        <v>2018</v>
      </c>
      <c r="D248" s="81">
        <v>66</v>
      </c>
      <c r="E248" s="82" t="s">
        <v>259</v>
      </c>
      <c r="F248" s="82" t="s">
        <v>109</v>
      </c>
      <c r="G248" s="81">
        <v>100</v>
      </c>
      <c r="H248" s="81">
        <v>100</v>
      </c>
      <c r="I248" s="81">
        <v>5</v>
      </c>
      <c r="J248" s="81">
        <v>500100</v>
      </c>
      <c r="K248" s="90">
        <v>271.245102422272</v>
      </c>
      <c r="L248" s="17">
        <f t="shared" si="3"/>
        <v>1356.2255121113599</v>
      </c>
    </row>
    <row r="249" spans="1:12" x14ac:dyDescent="0.25">
      <c r="A249" s="81">
        <v>916501420</v>
      </c>
      <c r="B249" s="82" t="s">
        <v>65</v>
      </c>
      <c r="C249" s="81">
        <v>2018</v>
      </c>
      <c r="D249" s="81">
        <v>132</v>
      </c>
      <c r="E249" s="82" t="s">
        <v>259</v>
      </c>
      <c r="F249" s="82" t="s">
        <v>109</v>
      </c>
      <c r="G249" s="81">
        <v>100</v>
      </c>
      <c r="H249" s="81">
        <v>100</v>
      </c>
      <c r="I249" s="81">
        <v>1</v>
      </c>
      <c r="J249" s="81">
        <v>500200</v>
      </c>
      <c r="K249" s="90">
        <v>374.57657001170799</v>
      </c>
      <c r="L249" s="17">
        <f t="shared" si="3"/>
        <v>374.57657001170799</v>
      </c>
    </row>
    <row r="250" spans="1:12" x14ac:dyDescent="0.25">
      <c r="A250" s="81">
        <v>916501420</v>
      </c>
      <c r="B250" s="82" t="s">
        <v>65</v>
      </c>
      <c r="C250" s="81">
        <v>2018</v>
      </c>
      <c r="D250" s="81">
        <v>66</v>
      </c>
      <c r="E250" s="82" t="s">
        <v>259</v>
      </c>
      <c r="F250" s="82" t="s">
        <v>111</v>
      </c>
      <c r="G250" s="81">
        <v>100</v>
      </c>
      <c r="H250" s="81">
        <v>100</v>
      </c>
      <c r="I250" s="81">
        <v>2</v>
      </c>
      <c r="J250" s="81">
        <v>500600</v>
      </c>
      <c r="K250" s="90">
        <v>287.51980856760798</v>
      </c>
      <c r="L250" s="17">
        <f t="shared" si="3"/>
        <v>575.03961713521596</v>
      </c>
    </row>
    <row r="251" spans="1:12" x14ac:dyDescent="0.25">
      <c r="A251" s="81">
        <v>916501420</v>
      </c>
      <c r="B251" s="82" t="s">
        <v>65</v>
      </c>
      <c r="C251" s="81">
        <v>2018</v>
      </c>
      <c r="D251" s="81">
        <v>132</v>
      </c>
      <c r="E251" s="82" t="s">
        <v>259</v>
      </c>
      <c r="F251" s="82" t="s">
        <v>111</v>
      </c>
      <c r="G251" s="81">
        <v>100</v>
      </c>
      <c r="H251" s="81">
        <v>100</v>
      </c>
      <c r="I251" s="81">
        <v>1</v>
      </c>
      <c r="J251" s="81">
        <v>500700</v>
      </c>
      <c r="K251" s="90">
        <v>397.05116421241098</v>
      </c>
      <c r="L251" s="17">
        <f t="shared" si="3"/>
        <v>397.05116421241098</v>
      </c>
    </row>
    <row r="252" spans="1:12" x14ac:dyDescent="0.25">
      <c r="A252" s="81">
        <v>919763159</v>
      </c>
      <c r="B252" s="82" t="s">
        <v>66</v>
      </c>
      <c r="C252" s="81">
        <v>2018</v>
      </c>
      <c r="D252" s="81">
        <v>24</v>
      </c>
      <c r="E252" s="82" t="s">
        <v>259</v>
      </c>
      <c r="F252" s="82" t="s">
        <v>109</v>
      </c>
      <c r="G252" s="81">
        <v>100</v>
      </c>
      <c r="H252" s="81">
        <v>100</v>
      </c>
      <c r="I252" s="81">
        <v>1</v>
      </c>
      <c r="J252" s="81">
        <v>500000</v>
      </c>
      <c r="K252" s="90">
        <v>135.622551211136</v>
      </c>
      <c r="L252" s="17">
        <f t="shared" si="3"/>
        <v>135.622551211136</v>
      </c>
    </row>
    <row r="253" spans="1:12" x14ac:dyDescent="0.25">
      <c r="A253" s="81">
        <v>919763159</v>
      </c>
      <c r="B253" s="82" t="s">
        <v>66</v>
      </c>
      <c r="C253" s="81">
        <v>2018</v>
      </c>
      <c r="D253" s="81">
        <v>66</v>
      </c>
      <c r="E253" s="82" t="s">
        <v>259</v>
      </c>
      <c r="F253" s="82" t="s">
        <v>109</v>
      </c>
      <c r="G253" s="81">
        <v>100</v>
      </c>
      <c r="H253" s="81">
        <v>100</v>
      </c>
      <c r="I253" s="81">
        <v>2</v>
      </c>
      <c r="J253" s="81">
        <v>500100</v>
      </c>
      <c r="K253" s="90">
        <v>271.245102422272</v>
      </c>
      <c r="L253" s="17">
        <f t="shared" si="3"/>
        <v>542.490204844544</v>
      </c>
    </row>
    <row r="254" spans="1:12" x14ac:dyDescent="0.25">
      <c r="A254" s="81">
        <v>978631029</v>
      </c>
      <c r="B254" s="82" t="s">
        <v>298</v>
      </c>
      <c r="C254" s="81">
        <v>2018</v>
      </c>
      <c r="D254" s="81">
        <v>66</v>
      </c>
      <c r="E254" s="82" t="s">
        <v>258</v>
      </c>
      <c r="F254" s="82" t="s">
        <v>109</v>
      </c>
      <c r="G254" s="81">
        <v>100</v>
      </c>
      <c r="H254" s="81">
        <v>100</v>
      </c>
      <c r="I254" s="81">
        <v>2</v>
      </c>
      <c r="J254" s="81">
        <v>501500</v>
      </c>
      <c r="K254" s="90">
        <v>135.622551211136</v>
      </c>
      <c r="L254" s="17">
        <f t="shared" si="3"/>
        <v>271.245102422272</v>
      </c>
    </row>
    <row r="255" spans="1:12" x14ac:dyDescent="0.25">
      <c r="A255" s="81">
        <v>978631029</v>
      </c>
      <c r="B255" s="82" t="s">
        <v>298</v>
      </c>
      <c r="C255" s="81">
        <v>2018</v>
      </c>
      <c r="D255" s="81">
        <v>132</v>
      </c>
      <c r="E255" s="82" t="s">
        <v>258</v>
      </c>
      <c r="F255" s="82" t="s">
        <v>109</v>
      </c>
      <c r="G255" s="81">
        <v>100</v>
      </c>
      <c r="H255" s="81">
        <v>100</v>
      </c>
      <c r="I255" s="81">
        <v>2</v>
      </c>
      <c r="J255" s="81">
        <v>501600</v>
      </c>
      <c r="K255" s="90">
        <v>174.37185155717501</v>
      </c>
      <c r="L255" s="17">
        <f t="shared" si="3"/>
        <v>348.74370311435001</v>
      </c>
    </row>
    <row r="256" spans="1:12" x14ac:dyDescent="0.25">
      <c r="A256" s="81">
        <v>978631029</v>
      </c>
      <c r="B256" s="82" t="s">
        <v>298</v>
      </c>
      <c r="C256" s="81">
        <v>2018</v>
      </c>
      <c r="D256" s="81">
        <v>66</v>
      </c>
      <c r="E256" s="82" t="s">
        <v>258</v>
      </c>
      <c r="F256" s="82" t="s">
        <v>111</v>
      </c>
      <c r="G256" s="81">
        <v>100</v>
      </c>
      <c r="H256" s="81">
        <v>100</v>
      </c>
      <c r="I256" s="81">
        <v>1</v>
      </c>
      <c r="J256" s="81">
        <v>501900</v>
      </c>
      <c r="K256" s="90">
        <v>143.75990428380399</v>
      </c>
      <c r="L256" s="17">
        <f t="shared" si="3"/>
        <v>143.75990428380399</v>
      </c>
    </row>
    <row r="257" spans="1:12" x14ac:dyDescent="0.25">
      <c r="A257" s="81">
        <v>978631029</v>
      </c>
      <c r="B257" s="82" t="s">
        <v>298</v>
      </c>
      <c r="C257" s="81">
        <v>2018</v>
      </c>
      <c r="D257" s="81">
        <v>66</v>
      </c>
      <c r="E257" s="82" t="s">
        <v>259</v>
      </c>
      <c r="F257" s="82" t="s">
        <v>109</v>
      </c>
      <c r="G257" s="81">
        <v>100</v>
      </c>
      <c r="H257" s="81">
        <v>100</v>
      </c>
      <c r="I257" s="81">
        <v>17</v>
      </c>
      <c r="J257" s="81">
        <v>500100</v>
      </c>
      <c r="K257" s="90">
        <v>271.245102422272</v>
      </c>
      <c r="L257" s="17">
        <f t="shared" si="3"/>
        <v>4611.1667411786239</v>
      </c>
    </row>
    <row r="258" spans="1:12" x14ac:dyDescent="0.25">
      <c r="A258" s="81">
        <v>978631029</v>
      </c>
      <c r="B258" s="82" t="s">
        <v>298</v>
      </c>
      <c r="C258" s="81">
        <v>2018</v>
      </c>
      <c r="D258" s="81">
        <v>132</v>
      </c>
      <c r="E258" s="82" t="s">
        <v>259</v>
      </c>
      <c r="F258" s="82" t="s">
        <v>109</v>
      </c>
      <c r="G258" s="81">
        <v>100</v>
      </c>
      <c r="H258" s="81">
        <v>100</v>
      </c>
      <c r="I258" s="81">
        <v>10</v>
      </c>
      <c r="J258" s="81">
        <v>500200</v>
      </c>
      <c r="K258" s="90">
        <v>374.57657001170799</v>
      </c>
      <c r="L258" s="17">
        <f t="shared" ref="L258:L321" si="4">(I258*0.5*(G258/100+H258/100))*K258</f>
        <v>3745.7657001170801</v>
      </c>
    </row>
    <row r="259" spans="1:12" x14ac:dyDescent="0.25">
      <c r="A259" s="81">
        <v>978631029</v>
      </c>
      <c r="B259" s="82" t="s">
        <v>298</v>
      </c>
      <c r="C259" s="81">
        <v>2018</v>
      </c>
      <c r="D259" s="81">
        <v>66</v>
      </c>
      <c r="E259" s="82" t="s">
        <v>259</v>
      </c>
      <c r="F259" s="82" t="s">
        <v>110</v>
      </c>
      <c r="G259" s="81">
        <v>100</v>
      </c>
      <c r="H259" s="81">
        <v>100</v>
      </c>
      <c r="I259" s="81">
        <v>3</v>
      </c>
      <c r="J259" s="81">
        <v>501100</v>
      </c>
      <c r="K259" s="90">
        <v>311.93186778561198</v>
      </c>
      <c r="L259" s="17">
        <f t="shared" si="4"/>
        <v>935.79560335683595</v>
      </c>
    </row>
    <row r="260" spans="1:12" x14ac:dyDescent="0.25">
      <c r="A260" s="81">
        <v>978631029</v>
      </c>
      <c r="B260" s="82" t="s">
        <v>298</v>
      </c>
      <c r="C260" s="81">
        <v>2018</v>
      </c>
      <c r="D260" s="81">
        <v>66</v>
      </c>
      <c r="E260" s="82" t="s">
        <v>259</v>
      </c>
      <c r="F260" s="82" t="s">
        <v>111</v>
      </c>
      <c r="G260" s="81">
        <v>100</v>
      </c>
      <c r="H260" s="81">
        <v>100</v>
      </c>
      <c r="I260" s="81">
        <v>23</v>
      </c>
      <c r="J260" s="81">
        <v>500600</v>
      </c>
      <c r="K260" s="90">
        <v>287.51980856760798</v>
      </c>
      <c r="L260" s="17">
        <f t="shared" si="4"/>
        <v>6612.9555970549836</v>
      </c>
    </row>
    <row r="261" spans="1:12" x14ac:dyDescent="0.25">
      <c r="A261" s="81">
        <v>978631029</v>
      </c>
      <c r="B261" s="82" t="s">
        <v>298</v>
      </c>
      <c r="C261" s="81">
        <v>2018</v>
      </c>
      <c r="D261" s="81">
        <v>132</v>
      </c>
      <c r="E261" s="82" t="s">
        <v>259</v>
      </c>
      <c r="F261" s="82" t="s">
        <v>111</v>
      </c>
      <c r="G261" s="81">
        <v>100</v>
      </c>
      <c r="H261" s="81">
        <v>100</v>
      </c>
      <c r="I261" s="81">
        <v>2</v>
      </c>
      <c r="J261" s="81">
        <v>500700</v>
      </c>
      <c r="K261" s="90">
        <v>397.05116421241098</v>
      </c>
      <c r="L261" s="17">
        <f t="shared" si="4"/>
        <v>794.10232842482196</v>
      </c>
    </row>
    <row r="262" spans="1:12" x14ac:dyDescent="0.25">
      <c r="A262" s="81">
        <v>916763476</v>
      </c>
      <c r="B262" s="82" t="s">
        <v>67</v>
      </c>
      <c r="C262" s="81">
        <v>2018</v>
      </c>
      <c r="D262" s="81">
        <v>132</v>
      </c>
      <c r="E262" s="82" t="s">
        <v>259</v>
      </c>
      <c r="F262" s="82" t="s">
        <v>111</v>
      </c>
      <c r="G262" s="81">
        <v>100</v>
      </c>
      <c r="H262" s="81">
        <v>100</v>
      </c>
      <c r="I262" s="81">
        <v>1</v>
      </c>
      <c r="J262" s="81">
        <v>500700</v>
      </c>
      <c r="K262" s="90">
        <v>397.05116421241098</v>
      </c>
      <c r="L262" s="17">
        <f t="shared" si="4"/>
        <v>397.05116421241098</v>
      </c>
    </row>
    <row r="263" spans="1:12" x14ac:dyDescent="0.25">
      <c r="A263" s="81">
        <v>917983550</v>
      </c>
      <c r="B263" s="82" t="s">
        <v>68</v>
      </c>
      <c r="C263" s="81">
        <v>2018</v>
      </c>
      <c r="D263" s="81">
        <v>132</v>
      </c>
      <c r="E263" s="82" t="s">
        <v>259</v>
      </c>
      <c r="F263" s="82" t="s">
        <v>109</v>
      </c>
      <c r="G263" s="81">
        <v>100</v>
      </c>
      <c r="H263" s="81">
        <v>100</v>
      </c>
      <c r="I263" s="81">
        <v>2</v>
      </c>
      <c r="J263" s="81">
        <v>500200</v>
      </c>
      <c r="K263" s="90">
        <v>374.57657001170799</v>
      </c>
      <c r="L263" s="17">
        <f t="shared" si="4"/>
        <v>749.15314002341597</v>
      </c>
    </row>
    <row r="264" spans="1:12" x14ac:dyDescent="0.25">
      <c r="A264" s="81">
        <v>979151950</v>
      </c>
      <c r="B264" s="82" t="s">
        <v>69</v>
      </c>
      <c r="C264" s="81">
        <v>2018</v>
      </c>
      <c r="D264" s="81">
        <v>66</v>
      </c>
      <c r="E264" s="82" t="s">
        <v>258</v>
      </c>
      <c r="F264" s="82" t="s">
        <v>109</v>
      </c>
      <c r="G264" s="81">
        <v>100</v>
      </c>
      <c r="H264" s="81">
        <v>100</v>
      </c>
      <c r="I264" s="81">
        <v>1</v>
      </c>
      <c r="J264" s="81">
        <v>501500</v>
      </c>
      <c r="K264" s="90">
        <v>135.622551211136</v>
      </c>
      <c r="L264" s="17">
        <f t="shared" si="4"/>
        <v>135.622551211136</v>
      </c>
    </row>
    <row r="265" spans="1:12" x14ac:dyDescent="0.25">
      <c r="A265" s="81">
        <v>979151950</v>
      </c>
      <c r="B265" s="82" t="s">
        <v>69</v>
      </c>
      <c r="C265" s="81">
        <v>2018</v>
      </c>
      <c r="D265" s="81">
        <v>132</v>
      </c>
      <c r="E265" s="82" t="s">
        <v>258</v>
      </c>
      <c r="F265" s="82" t="s">
        <v>109</v>
      </c>
      <c r="G265" s="81">
        <v>100</v>
      </c>
      <c r="H265" s="81">
        <v>100</v>
      </c>
      <c r="I265" s="81">
        <v>3</v>
      </c>
      <c r="J265" s="81">
        <v>501600</v>
      </c>
      <c r="K265" s="90">
        <v>174.37185155717501</v>
      </c>
      <c r="L265" s="17">
        <f t="shared" si="4"/>
        <v>523.11555467152505</v>
      </c>
    </row>
    <row r="266" spans="1:12" x14ac:dyDescent="0.25">
      <c r="A266" s="81">
        <v>979151950</v>
      </c>
      <c r="B266" s="82" t="s">
        <v>69</v>
      </c>
      <c r="C266" s="81">
        <v>2018</v>
      </c>
      <c r="D266" s="81">
        <v>24</v>
      </c>
      <c r="E266" s="82" t="s">
        <v>259</v>
      </c>
      <c r="F266" s="82" t="s">
        <v>109</v>
      </c>
      <c r="G266" s="81">
        <v>100</v>
      </c>
      <c r="H266" s="81">
        <v>100</v>
      </c>
      <c r="I266" s="81">
        <v>1</v>
      </c>
      <c r="J266" s="81">
        <v>500000</v>
      </c>
      <c r="K266" s="90">
        <v>135.622551211136</v>
      </c>
      <c r="L266" s="17">
        <f t="shared" si="4"/>
        <v>135.622551211136</v>
      </c>
    </row>
    <row r="267" spans="1:12" x14ac:dyDescent="0.25">
      <c r="A267" s="81">
        <v>979151950</v>
      </c>
      <c r="B267" s="82" t="s">
        <v>69</v>
      </c>
      <c r="C267" s="81">
        <v>2018</v>
      </c>
      <c r="D267" s="81">
        <v>66</v>
      </c>
      <c r="E267" s="82" t="s">
        <v>259</v>
      </c>
      <c r="F267" s="82" t="s">
        <v>109</v>
      </c>
      <c r="G267" s="81">
        <v>100</v>
      </c>
      <c r="H267" s="81">
        <v>100</v>
      </c>
      <c r="I267" s="81">
        <v>10</v>
      </c>
      <c r="J267" s="81">
        <v>500100</v>
      </c>
      <c r="K267" s="90">
        <v>271.245102422272</v>
      </c>
      <c r="L267" s="17">
        <f t="shared" si="4"/>
        <v>2712.4510242227198</v>
      </c>
    </row>
    <row r="268" spans="1:12" x14ac:dyDescent="0.25">
      <c r="A268" s="81">
        <v>979151950</v>
      </c>
      <c r="B268" s="82" t="s">
        <v>69</v>
      </c>
      <c r="C268" s="81">
        <v>2018</v>
      </c>
      <c r="D268" s="81">
        <v>132</v>
      </c>
      <c r="E268" s="82" t="s">
        <v>259</v>
      </c>
      <c r="F268" s="82" t="s">
        <v>109</v>
      </c>
      <c r="G268" s="81">
        <v>100</v>
      </c>
      <c r="H268" s="81">
        <v>100</v>
      </c>
      <c r="I268" s="81">
        <v>12</v>
      </c>
      <c r="J268" s="81">
        <v>500200</v>
      </c>
      <c r="K268" s="90">
        <v>374.57657001170799</v>
      </c>
      <c r="L268" s="17">
        <f t="shared" si="4"/>
        <v>4494.9188401404954</v>
      </c>
    </row>
    <row r="269" spans="1:12" x14ac:dyDescent="0.25">
      <c r="A269" s="81">
        <v>979151950</v>
      </c>
      <c r="B269" s="82" t="s">
        <v>69</v>
      </c>
      <c r="C269" s="81">
        <v>2018</v>
      </c>
      <c r="D269" s="81">
        <v>66</v>
      </c>
      <c r="E269" s="82" t="s">
        <v>259</v>
      </c>
      <c r="F269" s="82" t="s">
        <v>110</v>
      </c>
      <c r="G269" s="81">
        <v>100</v>
      </c>
      <c r="H269" s="81">
        <v>100</v>
      </c>
      <c r="I269" s="81">
        <v>2</v>
      </c>
      <c r="J269" s="81">
        <v>501100</v>
      </c>
      <c r="K269" s="90">
        <v>311.93186778561198</v>
      </c>
      <c r="L269" s="17">
        <f t="shared" si="4"/>
        <v>623.86373557122397</v>
      </c>
    </row>
    <row r="270" spans="1:12" x14ac:dyDescent="0.25">
      <c r="A270" s="81">
        <v>979151950</v>
      </c>
      <c r="B270" s="82" t="s">
        <v>69</v>
      </c>
      <c r="C270" s="81">
        <v>2018</v>
      </c>
      <c r="D270" s="81">
        <v>132</v>
      </c>
      <c r="E270" s="82" t="s">
        <v>259</v>
      </c>
      <c r="F270" s="82" t="s">
        <v>110</v>
      </c>
      <c r="G270" s="81">
        <v>100</v>
      </c>
      <c r="H270" s="81">
        <v>100</v>
      </c>
      <c r="I270" s="81">
        <v>1</v>
      </c>
      <c r="J270" s="81">
        <v>501200</v>
      </c>
      <c r="K270" s="90">
        <v>430.76305551346502</v>
      </c>
      <c r="L270" s="17">
        <f t="shared" si="4"/>
        <v>430.76305551346502</v>
      </c>
    </row>
    <row r="271" spans="1:12" x14ac:dyDescent="0.25">
      <c r="A271" s="81">
        <v>979151950</v>
      </c>
      <c r="B271" s="82" t="s">
        <v>69</v>
      </c>
      <c r="C271" s="81">
        <v>2018</v>
      </c>
      <c r="D271" s="81">
        <v>66</v>
      </c>
      <c r="E271" s="82" t="s">
        <v>259</v>
      </c>
      <c r="F271" s="82" t="s">
        <v>111</v>
      </c>
      <c r="G271" s="81">
        <v>100</v>
      </c>
      <c r="H271" s="81">
        <v>100</v>
      </c>
      <c r="I271" s="81">
        <v>2</v>
      </c>
      <c r="J271" s="81">
        <v>500600</v>
      </c>
      <c r="K271" s="90">
        <v>287.51980856760798</v>
      </c>
      <c r="L271" s="17">
        <f t="shared" si="4"/>
        <v>575.03961713521596</v>
      </c>
    </row>
    <row r="272" spans="1:12" x14ac:dyDescent="0.25">
      <c r="A272" s="81">
        <v>979151950</v>
      </c>
      <c r="B272" s="82" t="s">
        <v>69</v>
      </c>
      <c r="C272" s="81">
        <v>2018</v>
      </c>
      <c r="D272" s="81">
        <v>132</v>
      </c>
      <c r="E272" s="82" t="s">
        <v>259</v>
      </c>
      <c r="F272" s="82" t="s">
        <v>111</v>
      </c>
      <c r="G272" s="81">
        <v>100</v>
      </c>
      <c r="H272" s="81">
        <v>100</v>
      </c>
      <c r="I272" s="81">
        <v>2</v>
      </c>
      <c r="J272" s="81">
        <v>500700</v>
      </c>
      <c r="K272" s="90">
        <v>397.05116421241098</v>
      </c>
      <c r="L272" s="17">
        <f t="shared" si="4"/>
        <v>794.10232842482196</v>
      </c>
    </row>
    <row r="273" spans="1:12" x14ac:dyDescent="0.25">
      <c r="A273" s="81">
        <v>971058854</v>
      </c>
      <c r="B273" s="82" t="s">
        <v>70</v>
      </c>
      <c r="C273" s="81">
        <v>2018</v>
      </c>
      <c r="D273" s="81">
        <v>66</v>
      </c>
      <c r="E273" s="82" t="s">
        <v>259</v>
      </c>
      <c r="F273" s="82" t="s">
        <v>109</v>
      </c>
      <c r="G273" s="81">
        <v>100</v>
      </c>
      <c r="H273" s="81">
        <v>100</v>
      </c>
      <c r="I273" s="81">
        <v>2</v>
      </c>
      <c r="J273" s="81">
        <v>500100</v>
      </c>
      <c r="K273" s="90">
        <v>271.245102422272</v>
      </c>
      <c r="L273" s="17">
        <f t="shared" si="4"/>
        <v>542.490204844544</v>
      </c>
    </row>
    <row r="274" spans="1:12" x14ac:dyDescent="0.25">
      <c r="A274" s="81">
        <v>971058854</v>
      </c>
      <c r="B274" s="82" t="s">
        <v>70</v>
      </c>
      <c r="C274" s="81">
        <v>2018</v>
      </c>
      <c r="D274" s="81">
        <v>132</v>
      </c>
      <c r="E274" s="82" t="s">
        <v>259</v>
      </c>
      <c r="F274" s="82" t="s">
        <v>109</v>
      </c>
      <c r="G274" s="81">
        <v>100</v>
      </c>
      <c r="H274" s="81">
        <v>100</v>
      </c>
      <c r="I274" s="81">
        <v>6</v>
      </c>
      <c r="J274" s="81">
        <v>500200</v>
      </c>
      <c r="K274" s="90">
        <v>374.57657001170799</v>
      </c>
      <c r="L274" s="17">
        <f t="shared" si="4"/>
        <v>2247.4594200702477</v>
      </c>
    </row>
    <row r="275" spans="1:12" x14ac:dyDescent="0.25">
      <c r="A275" s="81">
        <v>971058854</v>
      </c>
      <c r="B275" s="82" t="s">
        <v>70</v>
      </c>
      <c r="C275" s="81">
        <v>2018</v>
      </c>
      <c r="D275" s="81">
        <v>132</v>
      </c>
      <c r="E275" s="82" t="s">
        <v>259</v>
      </c>
      <c r="F275" s="82" t="s">
        <v>111</v>
      </c>
      <c r="G275" s="81">
        <v>100</v>
      </c>
      <c r="H275" s="81">
        <v>100</v>
      </c>
      <c r="I275" s="81">
        <v>5</v>
      </c>
      <c r="J275" s="81">
        <v>500700</v>
      </c>
      <c r="K275" s="90">
        <v>397.05116421241098</v>
      </c>
      <c r="L275" s="17">
        <f t="shared" si="4"/>
        <v>1985.255821062055</v>
      </c>
    </row>
    <row r="276" spans="1:12" x14ac:dyDescent="0.25">
      <c r="A276" s="81">
        <v>968168134</v>
      </c>
      <c r="B276" s="82" t="s">
        <v>71</v>
      </c>
      <c r="C276" s="81">
        <v>2018</v>
      </c>
      <c r="D276" s="81">
        <v>66</v>
      </c>
      <c r="E276" s="82" t="s">
        <v>258</v>
      </c>
      <c r="F276" s="82" t="s">
        <v>109</v>
      </c>
      <c r="G276" s="81">
        <v>100</v>
      </c>
      <c r="H276" s="81">
        <v>100</v>
      </c>
      <c r="I276" s="81">
        <v>2</v>
      </c>
      <c r="J276" s="81">
        <v>501500</v>
      </c>
      <c r="K276" s="90">
        <v>135.622551211136</v>
      </c>
      <c r="L276" s="17">
        <f t="shared" si="4"/>
        <v>271.245102422272</v>
      </c>
    </row>
    <row r="277" spans="1:12" x14ac:dyDescent="0.25">
      <c r="A277" s="81">
        <v>968168134</v>
      </c>
      <c r="B277" s="82" t="s">
        <v>71</v>
      </c>
      <c r="C277" s="81">
        <v>2018</v>
      </c>
      <c r="D277" s="81">
        <v>66</v>
      </c>
      <c r="E277" s="82" t="s">
        <v>259</v>
      </c>
      <c r="F277" s="82" t="s">
        <v>109</v>
      </c>
      <c r="G277" s="81">
        <v>100</v>
      </c>
      <c r="H277" s="81">
        <v>100</v>
      </c>
      <c r="I277" s="81">
        <v>5</v>
      </c>
      <c r="J277" s="81">
        <v>500100</v>
      </c>
      <c r="K277" s="90">
        <v>271.245102422272</v>
      </c>
      <c r="L277" s="17">
        <f t="shared" si="4"/>
        <v>1356.2255121113599</v>
      </c>
    </row>
    <row r="278" spans="1:12" x14ac:dyDescent="0.25">
      <c r="A278" s="81">
        <v>955996836</v>
      </c>
      <c r="B278" s="82" t="s">
        <v>72</v>
      </c>
      <c r="C278" s="81">
        <v>2018</v>
      </c>
      <c r="D278" s="81">
        <v>66</v>
      </c>
      <c r="E278" s="82" t="s">
        <v>258</v>
      </c>
      <c r="F278" s="82" t="s">
        <v>109</v>
      </c>
      <c r="G278" s="81">
        <v>100</v>
      </c>
      <c r="H278" s="81">
        <v>100</v>
      </c>
      <c r="I278" s="81">
        <v>1</v>
      </c>
      <c r="J278" s="81">
        <v>501500</v>
      </c>
      <c r="K278" s="90">
        <v>135.622551211136</v>
      </c>
      <c r="L278" s="17">
        <f t="shared" si="4"/>
        <v>135.622551211136</v>
      </c>
    </row>
    <row r="279" spans="1:12" x14ac:dyDescent="0.25">
      <c r="A279" s="81">
        <v>955996836</v>
      </c>
      <c r="B279" s="82" t="s">
        <v>72</v>
      </c>
      <c r="C279" s="81">
        <v>2018</v>
      </c>
      <c r="D279" s="81">
        <v>66</v>
      </c>
      <c r="E279" s="82" t="s">
        <v>259</v>
      </c>
      <c r="F279" s="82" t="s">
        <v>109</v>
      </c>
      <c r="G279" s="81">
        <v>70</v>
      </c>
      <c r="H279" s="81">
        <v>70</v>
      </c>
      <c r="I279" s="81">
        <v>1</v>
      </c>
      <c r="J279" s="81">
        <v>500100</v>
      </c>
      <c r="K279" s="90">
        <v>271.245102422272</v>
      </c>
      <c r="L279" s="17">
        <f t="shared" si="4"/>
        <v>189.87157169559038</v>
      </c>
    </row>
    <row r="280" spans="1:12" x14ac:dyDescent="0.25">
      <c r="A280" s="81">
        <v>955996836</v>
      </c>
      <c r="B280" s="82" t="s">
        <v>72</v>
      </c>
      <c r="C280" s="81">
        <v>2018</v>
      </c>
      <c r="D280" s="81">
        <v>24</v>
      </c>
      <c r="E280" s="82" t="s">
        <v>259</v>
      </c>
      <c r="F280" s="82" t="s">
        <v>109</v>
      </c>
      <c r="G280" s="81">
        <v>100</v>
      </c>
      <c r="H280" s="81">
        <v>100</v>
      </c>
      <c r="I280" s="81">
        <v>1</v>
      </c>
      <c r="J280" s="81">
        <v>500000</v>
      </c>
      <c r="K280" s="90">
        <v>135.622551211136</v>
      </c>
      <c r="L280" s="17">
        <f t="shared" si="4"/>
        <v>135.622551211136</v>
      </c>
    </row>
    <row r="281" spans="1:12" x14ac:dyDescent="0.25">
      <c r="A281" s="81">
        <v>955996836</v>
      </c>
      <c r="B281" s="82" t="s">
        <v>72</v>
      </c>
      <c r="C281" s="81">
        <v>2018</v>
      </c>
      <c r="D281" s="81">
        <v>66</v>
      </c>
      <c r="E281" s="82" t="s">
        <v>259</v>
      </c>
      <c r="F281" s="82" t="s">
        <v>109</v>
      </c>
      <c r="G281" s="81">
        <v>100</v>
      </c>
      <c r="H281" s="81">
        <v>100</v>
      </c>
      <c r="I281" s="81">
        <v>3</v>
      </c>
      <c r="J281" s="81">
        <v>500100</v>
      </c>
      <c r="K281" s="90">
        <v>271.245102422272</v>
      </c>
      <c r="L281" s="17">
        <f t="shared" si="4"/>
        <v>813.73530726681599</v>
      </c>
    </row>
    <row r="282" spans="1:12" x14ac:dyDescent="0.25">
      <c r="A282" s="81">
        <v>955996836</v>
      </c>
      <c r="B282" s="82" t="s">
        <v>72</v>
      </c>
      <c r="C282" s="81">
        <v>2018</v>
      </c>
      <c r="D282" s="81">
        <v>132</v>
      </c>
      <c r="E282" s="82" t="s">
        <v>259</v>
      </c>
      <c r="F282" s="82" t="s">
        <v>109</v>
      </c>
      <c r="G282" s="81">
        <v>100</v>
      </c>
      <c r="H282" s="81">
        <v>100</v>
      </c>
      <c r="I282" s="81">
        <v>1</v>
      </c>
      <c r="J282" s="81">
        <v>500200</v>
      </c>
      <c r="K282" s="90">
        <v>374.57657001170799</v>
      </c>
      <c r="L282" s="17">
        <f t="shared" si="4"/>
        <v>374.57657001170799</v>
      </c>
    </row>
    <row r="283" spans="1:12" x14ac:dyDescent="0.25">
      <c r="A283" s="81">
        <v>955996836</v>
      </c>
      <c r="B283" s="82" t="s">
        <v>72</v>
      </c>
      <c r="C283" s="81">
        <v>2018</v>
      </c>
      <c r="D283" s="81">
        <v>66</v>
      </c>
      <c r="E283" s="82" t="s">
        <v>259</v>
      </c>
      <c r="F283" s="82" t="s">
        <v>111</v>
      </c>
      <c r="G283" s="81">
        <v>100</v>
      </c>
      <c r="H283" s="81">
        <v>100</v>
      </c>
      <c r="I283" s="81">
        <v>1</v>
      </c>
      <c r="J283" s="81">
        <v>500600</v>
      </c>
      <c r="K283" s="90">
        <v>287.51980856760798</v>
      </c>
      <c r="L283" s="17">
        <f t="shared" si="4"/>
        <v>287.51980856760798</v>
      </c>
    </row>
    <row r="284" spans="1:12" x14ac:dyDescent="0.25">
      <c r="A284" s="81">
        <v>882783022</v>
      </c>
      <c r="B284" s="82" t="s">
        <v>257</v>
      </c>
      <c r="C284" s="81">
        <v>2018</v>
      </c>
      <c r="D284" s="81">
        <v>132</v>
      </c>
      <c r="E284" s="82" t="s">
        <v>259</v>
      </c>
      <c r="F284" s="82" t="s">
        <v>109</v>
      </c>
      <c r="G284" s="81">
        <v>0</v>
      </c>
      <c r="H284" s="81">
        <v>0</v>
      </c>
      <c r="I284" s="81">
        <v>1</v>
      </c>
      <c r="J284" s="81">
        <v>500200</v>
      </c>
      <c r="K284" s="90">
        <v>374.57657001170799</v>
      </c>
      <c r="L284" s="17">
        <f t="shared" si="4"/>
        <v>0</v>
      </c>
    </row>
    <row r="285" spans="1:12" x14ac:dyDescent="0.25">
      <c r="A285" s="81">
        <v>918999361</v>
      </c>
      <c r="B285" s="82" t="s">
        <v>73</v>
      </c>
      <c r="C285" s="81">
        <v>2018</v>
      </c>
      <c r="D285" s="81">
        <v>66</v>
      </c>
      <c r="E285" s="82" t="s">
        <v>259</v>
      </c>
      <c r="F285" s="82" t="s">
        <v>109</v>
      </c>
      <c r="G285" s="81">
        <v>100</v>
      </c>
      <c r="H285" s="81">
        <v>100</v>
      </c>
      <c r="I285" s="81">
        <v>1</v>
      </c>
      <c r="J285" s="81">
        <v>500100</v>
      </c>
      <c r="K285" s="90">
        <v>271.245102422272</v>
      </c>
      <c r="L285" s="17">
        <f t="shared" si="4"/>
        <v>271.245102422272</v>
      </c>
    </row>
    <row r="286" spans="1:12" x14ac:dyDescent="0.25">
      <c r="A286" s="81">
        <v>918999361</v>
      </c>
      <c r="B286" s="82" t="s">
        <v>73</v>
      </c>
      <c r="C286" s="81">
        <v>2018</v>
      </c>
      <c r="D286" s="81">
        <v>132</v>
      </c>
      <c r="E286" s="82" t="s">
        <v>259</v>
      </c>
      <c r="F286" s="82" t="s">
        <v>109</v>
      </c>
      <c r="G286" s="81">
        <v>100</v>
      </c>
      <c r="H286" s="81">
        <v>100</v>
      </c>
      <c r="I286" s="81">
        <v>3</v>
      </c>
      <c r="J286" s="81">
        <v>500200</v>
      </c>
      <c r="K286" s="90">
        <v>374.57657001170799</v>
      </c>
      <c r="L286" s="17">
        <f t="shared" si="4"/>
        <v>1123.7297100351238</v>
      </c>
    </row>
    <row r="287" spans="1:12" x14ac:dyDescent="0.25">
      <c r="A287" s="81">
        <v>918999361</v>
      </c>
      <c r="B287" s="82" t="s">
        <v>73</v>
      </c>
      <c r="C287" s="81">
        <v>2018</v>
      </c>
      <c r="D287" s="81">
        <v>66</v>
      </c>
      <c r="E287" s="82" t="s">
        <v>259</v>
      </c>
      <c r="F287" s="82" t="s">
        <v>111</v>
      </c>
      <c r="G287" s="81">
        <v>100</v>
      </c>
      <c r="H287" s="81">
        <v>100</v>
      </c>
      <c r="I287" s="81">
        <v>1</v>
      </c>
      <c r="J287" s="81">
        <v>500600</v>
      </c>
      <c r="K287" s="90">
        <v>287.51980856760798</v>
      </c>
      <c r="L287" s="17">
        <f t="shared" si="4"/>
        <v>287.51980856760798</v>
      </c>
    </row>
    <row r="288" spans="1:12" x14ac:dyDescent="0.25">
      <c r="A288" s="81">
        <v>918999361</v>
      </c>
      <c r="B288" s="82" t="s">
        <v>73</v>
      </c>
      <c r="C288" s="81">
        <v>2018</v>
      </c>
      <c r="D288" s="81">
        <v>132</v>
      </c>
      <c r="E288" s="82" t="s">
        <v>259</v>
      </c>
      <c r="F288" s="82" t="s">
        <v>111</v>
      </c>
      <c r="G288" s="81">
        <v>100</v>
      </c>
      <c r="H288" s="81">
        <v>100</v>
      </c>
      <c r="I288" s="81">
        <v>1</v>
      </c>
      <c r="J288" s="81">
        <v>500700</v>
      </c>
      <c r="K288" s="90">
        <v>397.05116421241098</v>
      </c>
      <c r="L288" s="17">
        <f t="shared" si="4"/>
        <v>397.05116421241098</v>
      </c>
    </row>
    <row r="289" spans="1:12" x14ac:dyDescent="0.25">
      <c r="A289" s="81">
        <v>914678412</v>
      </c>
      <c r="B289" s="82" t="s">
        <v>74</v>
      </c>
      <c r="C289" s="81">
        <v>2018</v>
      </c>
      <c r="D289" s="81">
        <v>66</v>
      </c>
      <c r="E289" s="82" t="s">
        <v>259</v>
      </c>
      <c r="F289" s="82" t="s">
        <v>109</v>
      </c>
      <c r="G289" s="81">
        <v>100</v>
      </c>
      <c r="H289" s="81">
        <v>100</v>
      </c>
      <c r="I289" s="81">
        <v>3</v>
      </c>
      <c r="J289" s="81">
        <v>500100</v>
      </c>
      <c r="K289" s="90">
        <v>271.245102422272</v>
      </c>
      <c r="L289" s="17">
        <f t="shared" si="4"/>
        <v>813.73530726681599</v>
      </c>
    </row>
    <row r="290" spans="1:12" x14ac:dyDescent="0.25">
      <c r="A290" s="81">
        <v>914678412</v>
      </c>
      <c r="B290" s="82" t="s">
        <v>74</v>
      </c>
      <c r="C290" s="81">
        <v>2018</v>
      </c>
      <c r="D290" s="81">
        <v>66</v>
      </c>
      <c r="E290" s="82" t="s">
        <v>259</v>
      </c>
      <c r="F290" s="82" t="s">
        <v>111</v>
      </c>
      <c r="G290" s="81">
        <v>100</v>
      </c>
      <c r="H290" s="81">
        <v>100</v>
      </c>
      <c r="I290" s="81">
        <v>3</v>
      </c>
      <c r="J290" s="81">
        <v>500600</v>
      </c>
      <c r="K290" s="90">
        <v>287.51980856760798</v>
      </c>
      <c r="L290" s="17">
        <f t="shared" si="4"/>
        <v>862.559425702824</v>
      </c>
    </row>
    <row r="291" spans="1:12" x14ac:dyDescent="0.25">
      <c r="A291" s="49"/>
      <c r="B291" s="50"/>
      <c r="C291" s="49"/>
      <c r="D291" s="49"/>
      <c r="E291" s="50"/>
      <c r="F291" s="50"/>
      <c r="G291" s="49"/>
      <c r="H291" s="49"/>
      <c r="I291" s="49"/>
      <c r="J291" s="49"/>
      <c r="K291" s="66"/>
      <c r="L291" s="17">
        <f t="shared" si="4"/>
        <v>0</v>
      </c>
    </row>
    <row r="292" spans="1:12" x14ac:dyDescent="0.25">
      <c r="A292" s="49"/>
      <c r="B292" s="50"/>
      <c r="C292" s="49"/>
      <c r="D292" s="49"/>
      <c r="E292" s="50"/>
      <c r="F292" s="50"/>
      <c r="G292" s="49"/>
      <c r="H292" s="49"/>
      <c r="I292" s="49"/>
      <c r="J292" s="49"/>
      <c r="K292" s="66"/>
      <c r="L292" s="17">
        <f t="shared" si="4"/>
        <v>0</v>
      </c>
    </row>
    <row r="293" spans="1:12" x14ac:dyDescent="0.25">
      <c r="A293" s="49"/>
      <c r="B293" s="50"/>
      <c r="C293" s="49"/>
      <c r="D293" s="49"/>
      <c r="E293" s="50"/>
      <c r="F293" s="50"/>
      <c r="G293" s="49"/>
      <c r="H293" s="49"/>
      <c r="I293" s="49"/>
      <c r="J293" s="49"/>
      <c r="K293" s="66"/>
      <c r="L293" s="17">
        <f t="shared" si="4"/>
        <v>0</v>
      </c>
    </row>
    <row r="294" spans="1:12" x14ac:dyDescent="0.25">
      <c r="A294" s="49"/>
      <c r="B294" s="50"/>
      <c r="C294" s="49"/>
      <c r="D294" s="49"/>
      <c r="E294" s="50"/>
      <c r="F294" s="50"/>
      <c r="G294" s="49"/>
      <c r="H294" s="49"/>
      <c r="I294" s="49"/>
      <c r="J294" s="49"/>
      <c r="K294" s="66"/>
      <c r="L294" s="17">
        <f t="shared" si="4"/>
        <v>0</v>
      </c>
    </row>
    <row r="295" spans="1:12" x14ac:dyDescent="0.25">
      <c r="A295" s="49"/>
      <c r="B295" s="50"/>
      <c r="C295" s="49"/>
      <c r="D295" s="49"/>
      <c r="E295" s="50"/>
      <c r="F295" s="50"/>
      <c r="G295" s="49"/>
      <c r="H295" s="49"/>
      <c r="I295" s="49"/>
      <c r="J295" s="49"/>
      <c r="K295" s="66"/>
      <c r="L295" s="17">
        <f t="shared" si="4"/>
        <v>0</v>
      </c>
    </row>
    <row r="296" spans="1:12" x14ac:dyDescent="0.25">
      <c r="A296" s="49"/>
      <c r="B296" s="50"/>
      <c r="C296" s="49"/>
      <c r="D296" s="49"/>
      <c r="E296" s="50"/>
      <c r="F296" s="50"/>
      <c r="G296" s="49"/>
      <c r="H296" s="49"/>
      <c r="I296" s="49"/>
      <c r="J296" s="49"/>
      <c r="K296" s="66"/>
      <c r="L296" s="17">
        <f t="shared" si="4"/>
        <v>0</v>
      </c>
    </row>
    <row r="297" spans="1:12" x14ac:dyDescent="0.25">
      <c r="A297" s="49"/>
      <c r="B297" s="50"/>
      <c r="C297" s="49"/>
      <c r="D297" s="49"/>
      <c r="E297" s="50"/>
      <c r="F297" s="50"/>
      <c r="G297" s="49"/>
      <c r="H297" s="49"/>
      <c r="I297" s="49"/>
      <c r="J297" s="49"/>
      <c r="K297" s="66"/>
      <c r="L297" s="17">
        <f t="shared" si="4"/>
        <v>0</v>
      </c>
    </row>
    <row r="298" spans="1:12" x14ac:dyDescent="0.25">
      <c r="A298" s="49"/>
      <c r="B298" s="50"/>
      <c r="C298" s="49"/>
      <c r="D298" s="49"/>
      <c r="E298" s="50"/>
      <c r="F298" s="50"/>
      <c r="G298" s="49"/>
      <c r="H298" s="49"/>
      <c r="I298" s="49"/>
      <c r="J298" s="49"/>
      <c r="K298" s="66"/>
      <c r="L298" s="17">
        <f t="shared" si="4"/>
        <v>0</v>
      </c>
    </row>
    <row r="299" spans="1:12" x14ac:dyDescent="0.25">
      <c r="A299" s="49"/>
      <c r="B299" s="50"/>
      <c r="C299" s="49"/>
      <c r="D299" s="49"/>
      <c r="E299" s="50"/>
      <c r="F299" s="50"/>
      <c r="G299" s="49"/>
      <c r="H299" s="49"/>
      <c r="I299" s="49"/>
      <c r="J299" s="49"/>
      <c r="K299" s="66"/>
      <c r="L299" s="17">
        <f t="shared" si="4"/>
        <v>0</v>
      </c>
    </row>
    <row r="300" spans="1:12" x14ac:dyDescent="0.25">
      <c r="A300" s="49"/>
      <c r="B300" s="50"/>
      <c r="C300" s="49"/>
      <c r="D300" s="49"/>
      <c r="E300" s="50"/>
      <c r="F300" s="50"/>
      <c r="G300" s="49"/>
      <c r="H300" s="49"/>
      <c r="I300" s="49"/>
      <c r="J300" s="49"/>
      <c r="K300" s="66"/>
      <c r="L300" s="17">
        <f t="shared" si="4"/>
        <v>0</v>
      </c>
    </row>
    <row r="301" spans="1:12" x14ac:dyDescent="0.25">
      <c r="A301" s="49"/>
      <c r="B301" s="50"/>
      <c r="C301" s="49"/>
      <c r="D301" s="49"/>
      <c r="E301" s="50"/>
      <c r="F301" s="50"/>
      <c r="G301" s="49"/>
      <c r="H301" s="49"/>
      <c r="I301" s="49"/>
      <c r="J301" s="49"/>
      <c r="K301" s="66"/>
      <c r="L301" s="17">
        <f t="shared" si="4"/>
        <v>0</v>
      </c>
    </row>
    <row r="302" spans="1:12" x14ac:dyDescent="0.25">
      <c r="A302" s="49"/>
      <c r="B302" s="50"/>
      <c r="C302" s="49"/>
      <c r="D302" s="49"/>
      <c r="E302" s="50"/>
      <c r="F302" s="50"/>
      <c r="G302" s="49"/>
      <c r="H302" s="49"/>
      <c r="I302" s="49"/>
      <c r="J302" s="49"/>
      <c r="K302" s="66"/>
      <c r="L302" s="17">
        <f t="shared" si="4"/>
        <v>0</v>
      </c>
    </row>
    <row r="303" spans="1:12" x14ac:dyDescent="0.25">
      <c r="A303" s="49"/>
      <c r="B303" s="50"/>
      <c r="C303" s="49"/>
      <c r="D303" s="49"/>
      <c r="E303" s="50"/>
      <c r="F303" s="50"/>
      <c r="G303" s="49"/>
      <c r="H303" s="49"/>
      <c r="I303" s="49"/>
      <c r="J303" s="49"/>
      <c r="K303" s="66"/>
      <c r="L303" s="17">
        <f t="shared" si="4"/>
        <v>0</v>
      </c>
    </row>
    <row r="304" spans="1:12" x14ac:dyDescent="0.25">
      <c r="A304" s="49"/>
      <c r="B304" s="50"/>
      <c r="C304" s="49"/>
      <c r="D304" s="49"/>
      <c r="E304" s="50"/>
      <c r="F304" s="50"/>
      <c r="G304" s="49"/>
      <c r="H304" s="49"/>
      <c r="I304" s="49"/>
      <c r="J304" s="49"/>
      <c r="K304" s="66"/>
      <c r="L304" s="17">
        <f t="shared" si="4"/>
        <v>0</v>
      </c>
    </row>
    <row r="305" spans="1:12" x14ac:dyDescent="0.25">
      <c r="A305" s="49"/>
      <c r="B305" s="50"/>
      <c r="C305" s="49"/>
      <c r="D305" s="49"/>
      <c r="E305" s="50"/>
      <c r="F305" s="50"/>
      <c r="G305" s="49"/>
      <c r="H305" s="49"/>
      <c r="I305" s="49"/>
      <c r="J305" s="49"/>
      <c r="K305" s="66"/>
      <c r="L305" s="17">
        <f t="shared" si="4"/>
        <v>0</v>
      </c>
    </row>
    <row r="306" spans="1:12" x14ac:dyDescent="0.25">
      <c r="A306" s="49"/>
      <c r="B306" s="50"/>
      <c r="C306" s="49"/>
      <c r="D306" s="49"/>
      <c r="E306" s="50"/>
      <c r="F306" s="50"/>
      <c r="G306" s="49"/>
      <c r="H306" s="49"/>
      <c r="I306" s="49"/>
      <c r="J306" s="49"/>
      <c r="K306" s="66"/>
      <c r="L306" s="17">
        <f t="shared" si="4"/>
        <v>0</v>
      </c>
    </row>
    <row r="307" spans="1:12" x14ac:dyDescent="0.25">
      <c r="A307" s="49"/>
      <c r="B307" s="50"/>
      <c r="C307" s="49"/>
      <c r="D307" s="49"/>
      <c r="E307" s="50"/>
      <c r="F307" s="50"/>
      <c r="G307" s="49"/>
      <c r="H307" s="49"/>
      <c r="I307" s="49"/>
      <c r="J307" s="49"/>
      <c r="K307" s="66"/>
      <c r="L307" s="17">
        <f t="shared" si="4"/>
        <v>0</v>
      </c>
    </row>
    <row r="308" spans="1:12" x14ac:dyDescent="0.25">
      <c r="A308" s="49"/>
      <c r="B308" s="50"/>
      <c r="C308" s="49"/>
      <c r="D308" s="49"/>
      <c r="E308" s="50"/>
      <c r="F308" s="50"/>
      <c r="G308" s="49"/>
      <c r="H308" s="49"/>
      <c r="I308" s="49"/>
      <c r="J308" s="49"/>
      <c r="K308" s="66"/>
      <c r="L308" s="17">
        <f t="shared" si="4"/>
        <v>0</v>
      </c>
    </row>
    <row r="309" spans="1:12" x14ac:dyDescent="0.25">
      <c r="A309" s="49"/>
      <c r="B309" s="50"/>
      <c r="C309" s="49"/>
      <c r="D309" s="49"/>
      <c r="E309" s="50"/>
      <c r="F309" s="50"/>
      <c r="G309" s="49"/>
      <c r="H309" s="49"/>
      <c r="I309" s="49"/>
      <c r="J309" s="49"/>
      <c r="K309" s="66"/>
      <c r="L309" s="17">
        <f t="shared" si="4"/>
        <v>0</v>
      </c>
    </row>
    <row r="310" spans="1:12" x14ac:dyDescent="0.25">
      <c r="A310" s="49"/>
      <c r="B310" s="50"/>
      <c r="C310" s="49"/>
      <c r="D310" s="49"/>
      <c r="E310" s="50"/>
      <c r="F310" s="50"/>
      <c r="G310" s="49"/>
      <c r="H310" s="49"/>
      <c r="I310" s="49"/>
      <c r="J310" s="49"/>
      <c r="K310" s="66"/>
      <c r="L310" s="17">
        <f t="shared" si="4"/>
        <v>0</v>
      </c>
    </row>
    <row r="311" spans="1:12" x14ac:dyDescent="0.25">
      <c r="A311" s="49"/>
      <c r="B311" s="50"/>
      <c r="C311" s="49"/>
      <c r="D311" s="49"/>
      <c r="E311" s="50"/>
      <c r="F311" s="50"/>
      <c r="G311" s="49"/>
      <c r="H311" s="49"/>
      <c r="I311" s="49"/>
      <c r="J311" s="49"/>
      <c r="K311" s="66"/>
      <c r="L311" s="17">
        <f t="shared" si="4"/>
        <v>0</v>
      </c>
    </row>
    <row r="312" spans="1:12" x14ac:dyDescent="0.25">
      <c r="A312" s="49"/>
      <c r="B312" s="50"/>
      <c r="C312" s="49"/>
      <c r="D312" s="49"/>
      <c r="E312" s="50"/>
      <c r="F312" s="50"/>
      <c r="G312" s="49"/>
      <c r="H312" s="49"/>
      <c r="I312" s="49"/>
      <c r="J312" s="49"/>
      <c r="K312" s="66"/>
      <c r="L312" s="17">
        <f t="shared" si="4"/>
        <v>0</v>
      </c>
    </row>
    <row r="313" spans="1:12" x14ac:dyDescent="0.25">
      <c r="A313" s="49"/>
      <c r="B313" s="50"/>
      <c r="C313" s="49"/>
      <c r="D313" s="49"/>
      <c r="E313" s="50"/>
      <c r="F313" s="50"/>
      <c r="G313" s="49"/>
      <c r="H313" s="49"/>
      <c r="I313" s="49"/>
      <c r="J313" s="49"/>
      <c r="K313" s="66"/>
      <c r="L313" s="17">
        <f t="shared" si="4"/>
        <v>0</v>
      </c>
    </row>
    <row r="314" spans="1:12" x14ac:dyDescent="0.25">
      <c r="A314" s="49"/>
      <c r="B314" s="50"/>
      <c r="C314" s="49"/>
      <c r="D314" s="49"/>
      <c r="E314" s="50"/>
      <c r="F314" s="50"/>
      <c r="G314" s="49"/>
      <c r="H314" s="49"/>
      <c r="I314" s="49"/>
      <c r="J314" s="49"/>
      <c r="K314" s="66"/>
      <c r="L314" s="17">
        <f t="shared" si="4"/>
        <v>0</v>
      </c>
    </row>
    <row r="315" spans="1:12" x14ac:dyDescent="0.25">
      <c r="A315" s="49"/>
      <c r="B315" s="50"/>
      <c r="C315" s="49"/>
      <c r="D315" s="49"/>
      <c r="E315" s="50"/>
      <c r="F315" s="50"/>
      <c r="G315" s="49"/>
      <c r="H315" s="49"/>
      <c r="I315" s="49"/>
      <c r="J315" s="49"/>
      <c r="K315" s="66"/>
      <c r="L315" s="17">
        <f t="shared" si="4"/>
        <v>0</v>
      </c>
    </row>
    <row r="316" spans="1:12" x14ac:dyDescent="0.25">
      <c r="A316" s="49"/>
      <c r="B316" s="50"/>
      <c r="C316" s="49"/>
      <c r="D316" s="49"/>
      <c r="E316" s="50"/>
      <c r="F316" s="50"/>
      <c r="G316" s="49"/>
      <c r="H316" s="49"/>
      <c r="I316" s="49"/>
      <c r="J316" s="49"/>
      <c r="K316" s="66"/>
      <c r="L316" s="17">
        <f t="shared" si="4"/>
        <v>0</v>
      </c>
    </row>
    <row r="317" spans="1:12" x14ac:dyDescent="0.25">
      <c r="A317" s="49"/>
      <c r="B317" s="50"/>
      <c r="C317" s="49"/>
      <c r="D317" s="49"/>
      <c r="E317" s="50"/>
      <c r="F317" s="50"/>
      <c r="G317" s="49"/>
      <c r="H317" s="49"/>
      <c r="I317" s="49"/>
      <c r="J317" s="49"/>
      <c r="K317" s="66"/>
      <c r="L317" s="17">
        <f t="shared" si="4"/>
        <v>0</v>
      </c>
    </row>
    <row r="318" spans="1:12" x14ac:dyDescent="0.25">
      <c r="A318" s="49"/>
      <c r="B318" s="50"/>
      <c r="C318" s="49"/>
      <c r="D318" s="49"/>
      <c r="E318" s="50"/>
      <c r="F318" s="50"/>
      <c r="G318" s="49"/>
      <c r="H318" s="49"/>
      <c r="I318" s="49"/>
      <c r="J318" s="49"/>
      <c r="K318" s="66"/>
      <c r="L318" s="17">
        <f t="shared" si="4"/>
        <v>0</v>
      </c>
    </row>
    <row r="319" spans="1:12" x14ac:dyDescent="0.25">
      <c r="A319" s="49"/>
      <c r="B319" s="50"/>
      <c r="C319" s="49"/>
      <c r="D319" s="49"/>
      <c r="E319" s="50"/>
      <c r="F319" s="50"/>
      <c r="G319" s="49"/>
      <c r="H319" s="49"/>
      <c r="I319" s="49"/>
      <c r="J319" s="49"/>
      <c r="K319" s="66"/>
      <c r="L319" s="17">
        <f t="shared" si="4"/>
        <v>0</v>
      </c>
    </row>
    <row r="320" spans="1:12" x14ac:dyDescent="0.25">
      <c r="A320" s="49"/>
      <c r="B320" s="50"/>
      <c r="C320" s="49"/>
      <c r="D320" s="49"/>
      <c r="E320" s="50"/>
      <c r="F320" s="50"/>
      <c r="G320" s="49"/>
      <c r="H320" s="49"/>
      <c r="I320" s="49"/>
      <c r="J320" s="49"/>
      <c r="K320" s="66"/>
      <c r="L320" s="17">
        <f t="shared" si="4"/>
        <v>0</v>
      </c>
    </row>
    <row r="321" spans="1:12" x14ac:dyDescent="0.25">
      <c r="A321" s="49"/>
      <c r="B321" s="50"/>
      <c r="C321" s="49"/>
      <c r="D321" s="49"/>
      <c r="E321" s="50"/>
      <c r="F321" s="50"/>
      <c r="G321" s="49"/>
      <c r="H321" s="49"/>
      <c r="I321" s="49"/>
      <c r="J321" s="49"/>
      <c r="K321" s="66"/>
      <c r="L321" s="17">
        <f t="shared" si="4"/>
        <v>0</v>
      </c>
    </row>
    <row r="322" spans="1:12" x14ac:dyDescent="0.25">
      <c r="A322" s="49"/>
      <c r="B322" s="50"/>
      <c r="C322" s="49"/>
      <c r="D322" s="49"/>
      <c r="E322" s="50"/>
      <c r="F322" s="50"/>
      <c r="G322" s="49"/>
      <c r="H322" s="49"/>
      <c r="I322" s="49"/>
      <c r="J322" s="49"/>
      <c r="K322" s="66"/>
      <c r="L322" s="17">
        <f t="shared" ref="L322:L329" si="5">(I322*0.5*(G322/100+H322/100))*K322</f>
        <v>0</v>
      </c>
    </row>
    <row r="323" spans="1:12" x14ac:dyDescent="0.25">
      <c r="A323" s="49"/>
      <c r="B323" s="50"/>
      <c r="C323" s="49"/>
      <c r="D323" s="49"/>
      <c r="E323" s="50"/>
      <c r="F323" s="50"/>
      <c r="G323" s="49"/>
      <c r="H323" s="49"/>
      <c r="I323" s="49"/>
      <c r="J323" s="49"/>
      <c r="K323" s="66"/>
      <c r="L323" s="17">
        <f t="shared" si="5"/>
        <v>0</v>
      </c>
    </row>
    <row r="324" spans="1:12" x14ac:dyDescent="0.25">
      <c r="A324" s="49"/>
      <c r="B324" s="50"/>
      <c r="C324" s="49"/>
      <c r="D324" s="49"/>
      <c r="E324" s="50"/>
      <c r="F324" s="50"/>
      <c r="G324" s="49"/>
      <c r="H324" s="49"/>
      <c r="I324" s="49"/>
      <c r="J324" s="49"/>
      <c r="K324" s="66"/>
      <c r="L324" s="17">
        <f t="shared" si="5"/>
        <v>0</v>
      </c>
    </row>
    <row r="325" spans="1:12" x14ac:dyDescent="0.25">
      <c r="A325" s="49"/>
      <c r="B325" s="50"/>
      <c r="C325" s="49"/>
      <c r="D325" s="49"/>
      <c r="E325" s="50"/>
      <c r="F325" s="50"/>
      <c r="G325" s="49"/>
      <c r="H325" s="49"/>
      <c r="I325" s="49"/>
      <c r="J325" s="49"/>
      <c r="K325" s="66"/>
      <c r="L325" s="17">
        <f t="shared" si="5"/>
        <v>0</v>
      </c>
    </row>
    <row r="326" spans="1:12" x14ac:dyDescent="0.25">
      <c r="A326" s="49"/>
      <c r="B326" s="50"/>
      <c r="C326" s="49"/>
      <c r="D326" s="49"/>
      <c r="E326" s="50"/>
      <c r="F326" s="50"/>
      <c r="G326" s="49"/>
      <c r="H326" s="49"/>
      <c r="I326" s="49"/>
      <c r="J326" s="49"/>
      <c r="K326" s="66"/>
      <c r="L326" s="17">
        <f t="shared" si="5"/>
        <v>0</v>
      </c>
    </row>
    <row r="327" spans="1:12" x14ac:dyDescent="0.25">
      <c r="A327" s="49"/>
      <c r="B327" s="50"/>
      <c r="C327" s="49"/>
      <c r="D327" s="49"/>
      <c r="E327" s="50"/>
      <c r="F327" s="50"/>
      <c r="G327" s="49"/>
      <c r="H327" s="49"/>
      <c r="I327" s="49"/>
      <c r="J327" s="49"/>
      <c r="K327" s="66"/>
      <c r="L327" s="17">
        <f t="shared" si="5"/>
        <v>0</v>
      </c>
    </row>
    <row r="328" spans="1:12" x14ac:dyDescent="0.25">
      <c r="A328" s="49"/>
      <c r="B328" s="50"/>
      <c r="C328" s="49"/>
      <c r="D328" s="49"/>
      <c r="E328" s="50"/>
      <c r="F328" s="50"/>
      <c r="G328" s="49"/>
      <c r="H328" s="49"/>
      <c r="I328" s="49"/>
      <c r="J328" s="49"/>
      <c r="K328" s="66"/>
      <c r="L328" s="17">
        <f t="shared" si="5"/>
        <v>0</v>
      </c>
    </row>
    <row r="329" spans="1:12" x14ac:dyDescent="0.25">
      <c r="A329" s="49"/>
      <c r="B329" s="50"/>
      <c r="C329" s="49"/>
      <c r="D329" s="49"/>
      <c r="E329" s="50"/>
      <c r="F329" s="50"/>
      <c r="G329" s="49"/>
      <c r="H329" s="49"/>
      <c r="I329" s="49"/>
      <c r="J329" s="49"/>
      <c r="K329" s="66"/>
      <c r="L329" s="17">
        <f t="shared" si="5"/>
        <v>0</v>
      </c>
    </row>
  </sheetData>
  <autoFilter ref="A2:L329" xr:uid="{00000000-0009-0000-0000-00000F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DD49-67B6-4D4D-BA69-ECAFEFE4B1C8}">
  <dimension ref="A1:B69"/>
  <sheetViews>
    <sheetView workbookViewId="0"/>
  </sheetViews>
  <sheetFormatPr baseColWidth="10" defaultRowHeight="15" x14ac:dyDescent="0.25"/>
  <cols>
    <col min="1" max="1" width="13.5703125" bestFit="1" customWidth="1"/>
    <col min="2" max="2" width="21.42578125" bestFit="1" customWidth="1"/>
  </cols>
  <sheetData>
    <row r="1" spans="1:2" x14ac:dyDescent="0.25">
      <c r="A1" s="32" t="s">
        <v>0</v>
      </c>
      <c r="B1" t="s">
        <v>417</v>
      </c>
    </row>
    <row r="2" spans="1:2" x14ac:dyDescent="0.25">
      <c r="A2" s="33">
        <v>882023702</v>
      </c>
      <c r="B2" s="35">
        <v>1101.255115834424</v>
      </c>
    </row>
    <row r="3" spans="1:2" x14ac:dyDescent="0.25">
      <c r="A3" s="33">
        <v>882783022</v>
      </c>
      <c r="B3" s="35">
        <v>0</v>
      </c>
    </row>
    <row r="4" spans="1:2" x14ac:dyDescent="0.25">
      <c r="A4" s="33">
        <v>911305631</v>
      </c>
      <c r="B4" s="35">
        <v>3158.5846355401109</v>
      </c>
    </row>
    <row r="5" spans="1:2" x14ac:dyDescent="0.25">
      <c r="A5" s="33">
        <v>912631532</v>
      </c>
      <c r="B5" s="35">
        <v>9129.7226545302019</v>
      </c>
    </row>
    <row r="6" spans="1:2" x14ac:dyDescent="0.25">
      <c r="A6" s="33">
        <v>914078865</v>
      </c>
      <c r="B6" s="35">
        <v>558.76491098988004</v>
      </c>
    </row>
    <row r="7" spans="1:2" x14ac:dyDescent="0.25">
      <c r="A7" s="33">
        <v>914678412</v>
      </c>
      <c r="B7" s="35">
        <v>1676.2947329696399</v>
      </c>
    </row>
    <row r="8" spans="1:2" x14ac:dyDescent="0.25">
      <c r="A8" s="33">
        <v>914780152</v>
      </c>
      <c r="B8" s="35">
        <v>1146.2043042358268</v>
      </c>
    </row>
    <row r="9" spans="1:2" x14ac:dyDescent="0.25">
      <c r="A9" s="33">
        <v>915231640</v>
      </c>
      <c r="B9" s="35">
        <v>271.245102422272</v>
      </c>
    </row>
    <row r="10" spans="1:2" x14ac:dyDescent="0.25">
      <c r="A10" s="33">
        <v>915317898</v>
      </c>
      <c r="B10" s="35">
        <v>406.867653633408</v>
      </c>
    </row>
    <row r="11" spans="1:2" x14ac:dyDescent="0.25">
      <c r="A11" s="33">
        <v>915591302</v>
      </c>
      <c r="B11" s="35">
        <v>542.490204844544</v>
      </c>
    </row>
    <row r="12" spans="1:2" x14ac:dyDescent="0.25">
      <c r="A12" s="33">
        <v>915635857</v>
      </c>
      <c r="B12" s="35">
        <v>10808.160992080027</v>
      </c>
    </row>
    <row r="13" spans="1:2" x14ac:dyDescent="0.25">
      <c r="A13" s="33">
        <v>915729290</v>
      </c>
      <c r="B13" s="35">
        <v>542.490204844544</v>
      </c>
    </row>
    <row r="14" spans="1:2" x14ac:dyDescent="0.25">
      <c r="A14" s="33">
        <v>916069634</v>
      </c>
      <c r="B14" s="35">
        <v>2505.4651782076262</v>
      </c>
    </row>
    <row r="15" spans="1:2" x14ac:dyDescent="0.25">
      <c r="A15" s="33">
        <v>916319908</v>
      </c>
      <c r="B15" s="35">
        <v>1627.470614533632</v>
      </c>
    </row>
    <row r="16" spans="1:2" x14ac:dyDescent="0.25">
      <c r="A16" s="33">
        <v>916501420</v>
      </c>
      <c r="B16" s="35">
        <v>2838.5154146818309</v>
      </c>
    </row>
    <row r="17" spans="1:2" x14ac:dyDescent="0.25">
      <c r="A17" s="33">
        <v>916763476</v>
      </c>
      <c r="B17" s="35">
        <v>397.05116421241098</v>
      </c>
    </row>
    <row r="18" spans="1:2" x14ac:dyDescent="0.25">
      <c r="A18" s="33">
        <v>917424799</v>
      </c>
      <c r="B18" s="35">
        <v>6316.5234494077831</v>
      </c>
    </row>
    <row r="19" spans="1:2" x14ac:dyDescent="0.25">
      <c r="A19" s="33">
        <v>917983550</v>
      </c>
      <c r="B19" s="35">
        <v>749.15314002341597</v>
      </c>
    </row>
    <row r="20" spans="1:2" x14ac:dyDescent="0.25">
      <c r="A20" s="33">
        <v>918312730</v>
      </c>
      <c r="B20" s="35">
        <v>2506.304746381792</v>
      </c>
    </row>
    <row r="21" spans="1:2" x14ac:dyDescent="0.25">
      <c r="A21" s="33">
        <v>918999361</v>
      </c>
      <c r="B21" s="35">
        <v>2079.5457852374147</v>
      </c>
    </row>
    <row r="22" spans="1:2" x14ac:dyDescent="0.25">
      <c r="A22" s="33">
        <v>919415096</v>
      </c>
      <c r="B22" s="35">
        <v>746.05319599573397</v>
      </c>
    </row>
    <row r="23" spans="1:2" x14ac:dyDescent="0.25">
      <c r="A23" s="33">
        <v>919763159</v>
      </c>
      <c r="B23" s="35">
        <v>678.11275605567994</v>
      </c>
    </row>
    <row r="24" spans="1:2" x14ac:dyDescent="0.25">
      <c r="A24" s="33">
        <v>933297292</v>
      </c>
      <c r="B24" s="35">
        <v>542.490204844544</v>
      </c>
    </row>
    <row r="25" spans="1:2" x14ac:dyDescent="0.25">
      <c r="A25" s="33">
        <v>938260494</v>
      </c>
      <c r="B25" s="35">
        <v>813.73530726681599</v>
      </c>
    </row>
    <row r="26" spans="1:2" x14ac:dyDescent="0.25">
      <c r="A26" s="33">
        <v>948526786</v>
      </c>
      <c r="B26" s="35">
        <v>271.245102422272</v>
      </c>
    </row>
    <row r="27" spans="1:2" x14ac:dyDescent="0.25">
      <c r="A27" s="33">
        <v>948755742</v>
      </c>
      <c r="B27" s="35">
        <v>1931.2651292465757</v>
      </c>
    </row>
    <row r="28" spans="1:2" x14ac:dyDescent="0.25">
      <c r="A28" s="33">
        <v>955996836</v>
      </c>
      <c r="B28" s="35">
        <v>1936.9483599639943</v>
      </c>
    </row>
    <row r="29" spans="1:2" x14ac:dyDescent="0.25">
      <c r="A29" s="33">
        <v>956740134</v>
      </c>
      <c r="B29" s="35">
        <v>1084.980409689088</v>
      </c>
    </row>
    <row r="30" spans="1:2" x14ac:dyDescent="0.25">
      <c r="A30" s="33">
        <v>960684737</v>
      </c>
      <c r="B30" s="35">
        <v>3664.9088267283496</v>
      </c>
    </row>
    <row r="31" spans="1:2" x14ac:dyDescent="0.25">
      <c r="A31" s="33">
        <v>962986633</v>
      </c>
      <c r="B31" s="35">
        <v>839.63285508090803</v>
      </c>
    </row>
    <row r="32" spans="1:2" x14ac:dyDescent="0.25">
      <c r="A32" s="33">
        <v>963022158</v>
      </c>
      <c r="B32" s="35">
        <v>287.51980856760798</v>
      </c>
    </row>
    <row r="33" spans="1:2" x14ac:dyDescent="0.25">
      <c r="A33" s="33">
        <v>966731508</v>
      </c>
      <c r="B33" s="35">
        <v>430.76305551346502</v>
      </c>
    </row>
    <row r="34" spans="1:2" x14ac:dyDescent="0.25">
      <c r="A34" s="33">
        <v>968168134</v>
      </c>
      <c r="B34" s="35">
        <v>1627.4706145336318</v>
      </c>
    </row>
    <row r="35" spans="1:2" x14ac:dyDescent="0.25">
      <c r="A35" s="33">
        <v>970974253</v>
      </c>
      <c r="B35" s="35">
        <v>510.19912122284398</v>
      </c>
    </row>
    <row r="36" spans="1:2" x14ac:dyDescent="0.25">
      <c r="A36" s="33">
        <v>971028440</v>
      </c>
      <c r="B36" s="35">
        <v>668.29626663468298</v>
      </c>
    </row>
    <row r="37" spans="1:2" x14ac:dyDescent="0.25">
      <c r="A37" s="33">
        <v>971028513</v>
      </c>
      <c r="B37" s="35">
        <v>271.245102422272</v>
      </c>
    </row>
    <row r="38" spans="1:2" x14ac:dyDescent="0.25">
      <c r="A38" s="33">
        <v>971029390</v>
      </c>
      <c r="B38" s="35">
        <v>1665.8970040434524</v>
      </c>
    </row>
    <row r="39" spans="1:2" x14ac:dyDescent="0.25">
      <c r="A39" s="33">
        <v>971030569</v>
      </c>
      <c r="B39" s="35">
        <v>813.73530726681599</v>
      </c>
    </row>
    <row r="40" spans="1:2" x14ac:dyDescent="0.25">
      <c r="A40" s="33">
        <v>971034998</v>
      </c>
      <c r="B40" s="35">
        <v>542.490204844544</v>
      </c>
    </row>
    <row r="41" spans="1:2" x14ac:dyDescent="0.25">
      <c r="A41" s="33">
        <v>971048611</v>
      </c>
      <c r="B41" s="35">
        <v>972.09078134762694</v>
      </c>
    </row>
    <row r="42" spans="1:2" x14ac:dyDescent="0.25">
      <c r="A42" s="33">
        <v>971058854</v>
      </c>
      <c r="B42" s="35">
        <v>4775.205445976846</v>
      </c>
    </row>
    <row r="43" spans="1:2" x14ac:dyDescent="0.25">
      <c r="A43" s="33">
        <v>971589752</v>
      </c>
      <c r="B43" s="35">
        <v>1980.0892476825838</v>
      </c>
    </row>
    <row r="44" spans="1:2" x14ac:dyDescent="0.25">
      <c r="A44" s="33">
        <v>976723805</v>
      </c>
      <c r="B44" s="35">
        <v>1692.5694391149759</v>
      </c>
    </row>
    <row r="45" spans="1:2" x14ac:dyDescent="0.25">
      <c r="A45" s="33">
        <v>976894677</v>
      </c>
      <c r="B45" s="35">
        <v>773.67969431430265</v>
      </c>
    </row>
    <row r="46" spans="1:2" x14ac:dyDescent="0.25">
      <c r="A46" s="33">
        <v>976944801</v>
      </c>
      <c r="B46" s="35">
        <v>15360.175215445468</v>
      </c>
    </row>
    <row r="47" spans="1:2" x14ac:dyDescent="0.25">
      <c r="A47" s="33">
        <v>978631029</v>
      </c>
      <c r="B47" s="35">
        <v>17463.534679952769</v>
      </c>
    </row>
    <row r="48" spans="1:2" x14ac:dyDescent="0.25">
      <c r="A48" s="33">
        <v>979151950</v>
      </c>
      <c r="B48" s="35">
        <v>10425.499258101741</v>
      </c>
    </row>
    <row r="49" spans="1:2" x14ac:dyDescent="0.25">
      <c r="A49" s="33">
        <v>979379455</v>
      </c>
      <c r="B49" s="35">
        <v>2314.8832026723567</v>
      </c>
    </row>
    <row r="50" spans="1:2" x14ac:dyDescent="0.25">
      <c r="A50" s="33">
        <v>979399901</v>
      </c>
      <c r="B50" s="35">
        <v>907.25028543525491</v>
      </c>
    </row>
    <row r="51" spans="1:2" x14ac:dyDescent="0.25">
      <c r="A51" s="33">
        <v>979422679</v>
      </c>
      <c r="B51" s="35">
        <v>24510.542523036314</v>
      </c>
    </row>
    <row r="52" spans="1:2" x14ac:dyDescent="0.25">
      <c r="A52" s="33">
        <v>980038408</v>
      </c>
      <c r="B52" s="35">
        <v>13756.841289767433</v>
      </c>
    </row>
    <row r="53" spans="1:2" x14ac:dyDescent="0.25">
      <c r="A53" s="33">
        <v>980234088</v>
      </c>
      <c r="B53" s="35">
        <v>1146.2043042358268</v>
      </c>
    </row>
    <row r="54" spans="1:2" x14ac:dyDescent="0.25">
      <c r="A54" s="33">
        <v>980283976</v>
      </c>
      <c r="B54" s="35">
        <v>1204.58658342386</v>
      </c>
    </row>
    <row r="55" spans="1:2" x14ac:dyDescent="0.25">
      <c r="A55" s="33">
        <v>980489698</v>
      </c>
      <c r="B55" s="35">
        <v>51025.1561942646</v>
      </c>
    </row>
    <row r="56" spans="1:2" x14ac:dyDescent="0.25">
      <c r="A56" s="33">
        <v>981915550</v>
      </c>
      <c r="B56" s="35">
        <v>17641.65229721005</v>
      </c>
    </row>
    <row r="57" spans="1:2" x14ac:dyDescent="0.25">
      <c r="A57" s="33">
        <v>981963849</v>
      </c>
      <c r="B57" s="35">
        <v>26319.10613328424</v>
      </c>
    </row>
    <row r="58" spans="1:2" x14ac:dyDescent="0.25">
      <c r="A58" s="33">
        <v>982897327</v>
      </c>
      <c r="B58" s="35">
        <v>2063.2710790920787</v>
      </c>
    </row>
    <row r="59" spans="1:2" x14ac:dyDescent="0.25">
      <c r="A59" s="33">
        <v>982974011</v>
      </c>
      <c r="B59" s="35">
        <v>22628.428923076281</v>
      </c>
    </row>
    <row r="60" spans="1:2" x14ac:dyDescent="0.25">
      <c r="A60" s="33">
        <v>983099807</v>
      </c>
      <c r="B60" s="35">
        <v>2069.8584601509037</v>
      </c>
    </row>
    <row r="61" spans="1:2" x14ac:dyDescent="0.25">
      <c r="A61" s="33">
        <v>984882114</v>
      </c>
      <c r="B61" s="35">
        <v>5167.09003680979</v>
      </c>
    </row>
    <row r="62" spans="1:2" x14ac:dyDescent="0.25">
      <c r="A62" s="33">
        <v>985294836</v>
      </c>
      <c r="B62" s="35">
        <v>846.28471955748796</v>
      </c>
    </row>
    <row r="63" spans="1:2" x14ac:dyDescent="0.25">
      <c r="A63" s="33">
        <v>985411131</v>
      </c>
      <c r="B63" s="35">
        <v>5130.9240231534877</v>
      </c>
    </row>
    <row r="64" spans="1:2" x14ac:dyDescent="0.25">
      <c r="A64" s="33">
        <v>986347801</v>
      </c>
      <c r="B64" s="35">
        <v>2815.9116561466399</v>
      </c>
    </row>
    <row r="65" spans="1:2" x14ac:dyDescent="0.25">
      <c r="A65" s="33">
        <v>987059729</v>
      </c>
      <c r="B65" s="35">
        <v>174.37185155717501</v>
      </c>
    </row>
    <row r="66" spans="1:2" x14ac:dyDescent="0.25">
      <c r="A66" s="33">
        <v>988807648</v>
      </c>
      <c r="B66" s="35">
        <v>12446.275271147675</v>
      </c>
    </row>
    <row r="67" spans="1:2" x14ac:dyDescent="0.25">
      <c r="A67" s="33">
        <v>990892679</v>
      </c>
      <c r="B67" s="35">
        <v>7472.1567500611472</v>
      </c>
    </row>
    <row r="68" spans="1:2" x14ac:dyDescent="0.25">
      <c r="A68" s="33">
        <v>995114666</v>
      </c>
      <c r="B68" s="35">
        <v>2854.531792158195</v>
      </c>
    </row>
    <row r="69" spans="1:2" x14ac:dyDescent="0.25">
      <c r="A69" s="33">
        <v>998509289</v>
      </c>
      <c r="B69" s="35">
        <v>1588.785995104324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8"/>
  <sheetViews>
    <sheetView workbookViewId="0"/>
  </sheetViews>
  <sheetFormatPr baseColWidth="10" defaultRowHeight="15" x14ac:dyDescent="0.25"/>
  <cols>
    <col min="2" max="2" width="38.28515625" customWidth="1"/>
    <col min="3" max="3" width="7.5703125" bestFit="1" customWidth="1"/>
    <col min="4" max="4" width="24.85546875" customWidth="1"/>
    <col min="5" max="5" width="7.85546875" bestFit="1" customWidth="1"/>
    <col min="6" max="6" width="14" bestFit="1" customWidth="1"/>
    <col min="7" max="7" width="15.42578125" bestFit="1" customWidth="1"/>
    <col min="10" max="10" width="13.85546875" bestFit="1" customWidth="1"/>
    <col min="11" max="11" width="15.28515625" bestFit="1" customWidth="1"/>
    <col min="12" max="12" width="22.140625" bestFit="1" customWidth="1"/>
    <col min="13" max="13" width="22.5703125" bestFit="1" customWidth="1"/>
    <col min="14" max="14" width="36.42578125" bestFit="1" customWidth="1"/>
  </cols>
  <sheetData>
    <row r="1" spans="1:14" ht="30" x14ac:dyDescent="0.25">
      <c r="B1" s="5" t="s">
        <v>104</v>
      </c>
      <c r="J1" s="51"/>
      <c r="N1" s="27">
        <f>SUBTOTAL(9,N3:N88)</f>
        <v>6788.4030399999992</v>
      </c>
    </row>
    <row r="2" spans="1:14" ht="24.75" customHeight="1" x14ac:dyDescent="0.25">
      <c r="A2" s="28" t="s">
        <v>0</v>
      </c>
      <c r="B2" s="29" t="s">
        <v>1</v>
      </c>
      <c r="C2" s="29" t="s">
        <v>2</v>
      </c>
      <c r="D2" s="29" t="s">
        <v>106</v>
      </c>
      <c r="E2" s="29" t="s">
        <v>3</v>
      </c>
      <c r="F2" s="29" t="s">
        <v>8</v>
      </c>
      <c r="G2" s="29" t="s">
        <v>9</v>
      </c>
      <c r="H2" s="29" t="s">
        <v>89</v>
      </c>
      <c r="I2" s="29" t="s">
        <v>235</v>
      </c>
      <c r="J2" s="29" t="s">
        <v>107</v>
      </c>
      <c r="K2" s="29" t="s">
        <v>236</v>
      </c>
      <c r="L2" s="29" t="s">
        <v>93</v>
      </c>
      <c r="M2" s="29" t="s">
        <v>94</v>
      </c>
      <c r="N2" s="29" t="s">
        <v>237</v>
      </c>
    </row>
    <row r="3" spans="1:14" x14ac:dyDescent="0.25">
      <c r="A3" s="81">
        <v>982974011</v>
      </c>
      <c r="B3" s="82" t="s">
        <v>19</v>
      </c>
      <c r="C3" s="81">
        <v>2018</v>
      </c>
      <c r="D3" s="82" t="s">
        <v>238</v>
      </c>
      <c r="E3" s="81">
        <v>66</v>
      </c>
      <c r="F3" s="81">
        <v>100</v>
      </c>
      <c r="G3" s="81">
        <v>100</v>
      </c>
      <c r="H3" s="81">
        <v>2</v>
      </c>
      <c r="I3" s="81">
        <v>20</v>
      </c>
      <c r="J3" s="81">
        <v>15.1</v>
      </c>
      <c r="K3" s="81">
        <v>2.98</v>
      </c>
      <c r="L3" s="9">
        <f t="shared" ref="L3:L28" si="0">H3*0.5*(F3/100+G3/100)*J3</f>
        <v>30.2</v>
      </c>
      <c r="M3" s="9">
        <f t="shared" ref="M3:M28" si="1">I3*0.5*(F3/100+G3/100)*K3</f>
        <v>59.6</v>
      </c>
      <c r="N3" s="9">
        <f t="shared" ref="N3:N28" si="2">M3+L3</f>
        <v>89.8</v>
      </c>
    </row>
    <row r="4" spans="1:14" x14ac:dyDescent="0.25">
      <c r="A4" s="81">
        <v>982974011</v>
      </c>
      <c r="B4" s="82" t="s">
        <v>19</v>
      </c>
      <c r="C4" s="81">
        <v>2018</v>
      </c>
      <c r="D4" s="82" t="s">
        <v>238</v>
      </c>
      <c r="E4" s="81">
        <v>132</v>
      </c>
      <c r="F4" s="81">
        <v>100</v>
      </c>
      <c r="G4" s="81">
        <v>100</v>
      </c>
      <c r="H4" s="81">
        <v>1</v>
      </c>
      <c r="I4" s="81">
        <v>35</v>
      </c>
      <c r="J4" s="81">
        <v>15.1</v>
      </c>
      <c r="K4" s="81">
        <v>2.98</v>
      </c>
      <c r="L4" s="9">
        <f t="shared" si="0"/>
        <v>15.1</v>
      </c>
      <c r="M4" s="9">
        <f t="shared" si="1"/>
        <v>104.3</v>
      </c>
      <c r="N4" s="9">
        <f t="shared" si="2"/>
        <v>119.39999999999999</v>
      </c>
    </row>
    <row r="5" spans="1:14" x14ac:dyDescent="0.25">
      <c r="A5" s="81">
        <v>976944801</v>
      </c>
      <c r="B5" s="82" t="s">
        <v>30</v>
      </c>
      <c r="C5" s="81">
        <v>2018</v>
      </c>
      <c r="D5" s="82" t="s">
        <v>238</v>
      </c>
      <c r="E5" s="81">
        <v>66</v>
      </c>
      <c r="F5" s="81">
        <v>100</v>
      </c>
      <c r="G5" s="81">
        <v>100</v>
      </c>
      <c r="H5" s="81">
        <v>4</v>
      </c>
      <c r="I5" s="81">
        <v>116</v>
      </c>
      <c r="J5" s="81">
        <v>15.1</v>
      </c>
      <c r="K5" s="81">
        <v>2.98</v>
      </c>
      <c r="L5" s="9">
        <f t="shared" si="0"/>
        <v>60.4</v>
      </c>
      <c r="M5" s="9">
        <f t="shared" si="1"/>
        <v>345.68</v>
      </c>
      <c r="N5" s="9">
        <f t="shared" si="2"/>
        <v>406.08</v>
      </c>
    </row>
    <row r="6" spans="1:14" x14ac:dyDescent="0.25">
      <c r="A6" s="81">
        <v>976944801</v>
      </c>
      <c r="B6" s="82" t="s">
        <v>30</v>
      </c>
      <c r="C6" s="81">
        <v>2018</v>
      </c>
      <c r="D6" s="82" t="s">
        <v>239</v>
      </c>
      <c r="E6" s="81">
        <v>300</v>
      </c>
      <c r="F6" s="81">
        <v>0</v>
      </c>
      <c r="G6" s="81">
        <v>0</v>
      </c>
      <c r="H6" s="81">
        <v>3</v>
      </c>
      <c r="I6" s="81">
        <v>512</v>
      </c>
      <c r="J6" s="81">
        <v>15.1</v>
      </c>
      <c r="K6" s="81">
        <v>10.292</v>
      </c>
      <c r="L6" s="9">
        <f t="shared" si="0"/>
        <v>0</v>
      </c>
      <c r="M6" s="9">
        <f t="shared" si="1"/>
        <v>0</v>
      </c>
      <c r="N6" s="9">
        <f t="shared" si="2"/>
        <v>0</v>
      </c>
    </row>
    <row r="7" spans="1:14" x14ac:dyDescent="0.25">
      <c r="A7" s="81">
        <v>981963849</v>
      </c>
      <c r="B7" s="82" t="s">
        <v>31</v>
      </c>
      <c r="C7" s="81">
        <v>2018</v>
      </c>
      <c r="D7" s="82" t="s">
        <v>238</v>
      </c>
      <c r="E7" s="81">
        <v>66</v>
      </c>
      <c r="F7" s="81">
        <v>100</v>
      </c>
      <c r="G7" s="81">
        <v>100</v>
      </c>
      <c r="H7" s="81">
        <v>3</v>
      </c>
      <c r="I7" s="81">
        <v>61.04</v>
      </c>
      <c r="J7" s="81">
        <v>15.1</v>
      </c>
      <c r="K7" s="81">
        <v>2.98</v>
      </c>
      <c r="L7" s="9">
        <f t="shared" si="0"/>
        <v>45.3</v>
      </c>
      <c r="M7" s="9">
        <f t="shared" si="1"/>
        <v>181.89920000000001</v>
      </c>
      <c r="N7" s="9">
        <f t="shared" si="2"/>
        <v>227.19920000000002</v>
      </c>
    </row>
    <row r="8" spans="1:14" x14ac:dyDescent="0.25">
      <c r="A8" s="81">
        <v>980489698</v>
      </c>
      <c r="B8" s="82" t="s">
        <v>293</v>
      </c>
      <c r="C8" s="81">
        <v>2018</v>
      </c>
      <c r="D8" s="82" t="s">
        <v>238</v>
      </c>
      <c r="E8" s="81">
        <v>66</v>
      </c>
      <c r="F8" s="81">
        <v>100</v>
      </c>
      <c r="G8" s="81">
        <v>100</v>
      </c>
      <c r="H8" s="81">
        <v>14</v>
      </c>
      <c r="I8" s="81">
        <v>450.2</v>
      </c>
      <c r="J8" s="81">
        <v>15.1</v>
      </c>
      <c r="K8" s="81">
        <v>2.98</v>
      </c>
      <c r="L8" s="9">
        <f t="shared" si="0"/>
        <v>211.4</v>
      </c>
      <c r="M8" s="9">
        <f t="shared" si="1"/>
        <v>1341.596</v>
      </c>
      <c r="N8" s="9">
        <f t="shared" si="2"/>
        <v>1552.9960000000001</v>
      </c>
    </row>
    <row r="9" spans="1:14" x14ac:dyDescent="0.25">
      <c r="A9" s="81">
        <v>981915550</v>
      </c>
      <c r="B9" s="82" t="s">
        <v>294</v>
      </c>
      <c r="C9" s="81">
        <v>2018</v>
      </c>
      <c r="D9" s="82" t="s">
        <v>238</v>
      </c>
      <c r="E9" s="81">
        <v>66</v>
      </c>
      <c r="F9" s="81">
        <v>100</v>
      </c>
      <c r="G9" s="81">
        <v>100</v>
      </c>
      <c r="H9" s="81">
        <v>3</v>
      </c>
      <c r="I9" s="81">
        <v>45</v>
      </c>
      <c r="J9" s="81">
        <v>15.1</v>
      </c>
      <c r="K9" s="81">
        <v>2.98</v>
      </c>
      <c r="L9" s="9">
        <f t="shared" si="0"/>
        <v>45.3</v>
      </c>
      <c r="M9" s="9">
        <f t="shared" si="1"/>
        <v>134.1</v>
      </c>
      <c r="N9" s="9">
        <f t="shared" si="2"/>
        <v>179.39999999999998</v>
      </c>
    </row>
    <row r="10" spans="1:14" x14ac:dyDescent="0.25">
      <c r="A10" s="81">
        <v>916319908</v>
      </c>
      <c r="B10" s="82" t="s">
        <v>295</v>
      </c>
      <c r="C10" s="81">
        <v>2018</v>
      </c>
      <c r="D10" s="82" t="s">
        <v>239</v>
      </c>
      <c r="E10" s="81">
        <v>66</v>
      </c>
      <c r="F10" s="81">
        <v>100</v>
      </c>
      <c r="G10" s="81">
        <v>100</v>
      </c>
      <c r="H10" s="81">
        <v>2</v>
      </c>
      <c r="I10" s="81">
        <v>8.3960000000000008</v>
      </c>
      <c r="J10" s="81">
        <v>15.1</v>
      </c>
      <c r="K10" s="81">
        <v>10.292</v>
      </c>
      <c r="L10" s="9">
        <f t="shared" si="0"/>
        <v>30.2</v>
      </c>
      <c r="M10" s="9">
        <f t="shared" si="1"/>
        <v>86.411632000000012</v>
      </c>
      <c r="N10" s="9">
        <f t="shared" si="2"/>
        <v>116.61163200000001</v>
      </c>
    </row>
    <row r="11" spans="1:14" x14ac:dyDescent="0.25">
      <c r="A11" s="81">
        <v>919415096</v>
      </c>
      <c r="B11" s="82" t="s">
        <v>296</v>
      </c>
      <c r="C11" s="81">
        <v>2018</v>
      </c>
      <c r="D11" s="82" t="s">
        <v>238</v>
      </c>
      <c r="E11" s="81">
        <v>66</v>
      </c>
      <c r="F11" s="81">
        <v>100</v>
      </c>
      <c r="G11" s="81">
        <v>100</v>
      </c>
      <c r="H11" s="81">
        <v>2</v>
      </c>
      <c r="I11" s="81">
        <v>2.54</v>
      </c>
      <c r="J11" s="81">
        <v>15.1</v>
      </c>
      <c r="K11" s="81">
        <v>2.98</v>
      </c>
      <c r="L11" s="9">
        <f t="shared" si="0"/>
        <v>30.2</v>
      </c>
      <c r="M11" s="9">
        <f t="shared" si="1"/>
        <v>7.5692000000000004</v>
      </c>
      <c r="N11" s="9">
        <f t="shared" si="2"/>
        <v>37.769199999999998</v>
      </c>
    </row>
    <row r="12" spans="1:14" x14ac:dyDescent="0.25">
      <c r="A12" s="81">
        <v>917424799</v>
      </c>
      <c r="B12" s="82" t="s">
        <v>35</v>
      </c>
      <c r="C12" s="81">
        <v>2018</v>
      </c>
      <c r="D12" s="82" t="s">
        <v>238</v>
      </c>
      <c r="E12" s="81">
        <v>33</v>
      </c>
      <c r="F12" s="81">
        <v>100</v>
      </c>
      <c r="G12" s="81">
        <v>100</v>
      </c>
      <c r="H12" s="81">
        <v>6</v>
      </c>
      <c r="I12" s="81">
        <v>150</v>
      </c>
      <c r="J12" s="81">
        <v>15.1</v>
      </c>
      <c r="K12" s="81">
        <v>2.98</v>
      </c>
      <c r="L12" s="9">
        <f t="shared" si="0"/>
        <v>90.6</v>
      </c>
      <c r="M12" s="9">
        <f t="shared" si="1"/>
        <v>447</v>
      </c>
      <c r="N12" s="9">
        <f t="shared" si="2"/>
        <v>537.6</v>
      </c>
    </row>
    <row r="13" spans="1:14" x14ac:dyDescent="0.25">
      <c r="A13" s="81">
        <v>998509289</v>
      </c>
      <c r="B13" s="82" t="s">
        <v>37</v>
      </c>
      <c r="C13" s="81">
        <v>2018</v>
      </c>
      <c r="D13" s="82" t="s">
        <v>239</v>
      </c>
      <c r="E13" s="81">
        <v>132</v>
      </c>
      <c r="F13" s="81">
        <v>100</v>
      </c>
      <c r="G13" s="81">
        <v>100</v>
      </c>
      <c r="H13" s="81">
        <v>1</v>
      </c>
      <c r="I13" s="81">
        <v>16.399999999999999</v>
      </c>
      <c r="J13" s="81">
        <v>15.1</v>
      </c>
      <c r="K13" s="81">
        <v>10.292</v>
      </c>
      <c r="L13" s="9">
        <f t="shared" si="0"/>
        <v>15.1</v>
      </c>
      <c r="M13" s="9">
        <f t="shared" si="1"/>
        <v>168.78879999999998</v>
      </c>
      <c r="N13" s="9">
        <f t="shared" si="2"/>
        <v>183.88879999999997</v>
      </c>
    </row>
    <row r="14" spans="1:14" x14ac:dyDescent="0.25">
      <c r="A14" s="81">
        <v>985411131</v>
      </c>
      <c r="B14" s="82" t="s">
        <v>297</v>
      </c>
      <c r="C14" s="81">
        <v>2018</v>
      </c>
      <c r="D14" s="82" t="s">
        <v>238</v>
      </c>
      <c r="E14" s="81">
        <v>132</v>
      </c>
      <c r="F14" s="81">
        <v>100</v>
      </c>
      <c r="G14" s="81">
        <v>100</v>
      </c>
      <c r="H14" s="81">
        <v>3</v>
      </c>
      <c r="I14" s="81">
        <v>20.399999999999999</v>
      </c>
      <c r="J14" s="81">
        <v>15.1</v>
      </c>
      <c r="K14" s="81">
        <v>2.98</v>
      </c>
      <c r="L14" s="9">
        <f t="shared" si="0"/>
        <v>45.3</v>
      </c>
      <c r="M14" s="9">
        <f t="shared" si="1"/>
        <v>60.791999999999994</v>
      </c>
      <c r="N14" s="9">
        <f t="shared" si="2"/>
        <v>106.09199999999998</v>
      </c>
    </row>
    <row r="15" spans="1:14" x14ac:dyDescent="0.25">
      <c r="A15" s="81">
        <v>912631532</v>
      </c>
      <c r="B15" s="82" t="s">
        <v>47</v>
      </c>
      <c r="C15" s="81">
        <v>2018</v>
      </c>
      <c r="D15" s="82" t="s">
        <v>238</v>
      </c>
      <c r="E15" s="81">
        <v>33</v>
      </c>
      <c r="F15" s="81">
        <v>100</v>
      </c>
      <c r="G15" s="81">
        <v>100</v>
      </c>
      <c r="H15" s="81">
        <v>2</v>
      </c>
      <c r="I15" s="81">
        <v>12</v>
      </c>
      <c r="J15" s="81">
        <v>15.1</v>
      </c>
      <c r="K15" s="81">
        <v>2.98</v>
      </c>
      <c r="L15" s="9">
        <f t="shared" si="0"/>
        <v>30.2</v>
      </c>
      <c r="M15" s="9">
        <f t="shared" si="1"/>
        <v>35.76</v>
      </c>
      <c r="N15" s="9">
        <f t="shared" si="2"/>
        <v>65.959999999999994</v>
      </c>
    </row>
    <row r="16" spans="1:14" x14ac:dyDescent="0.25">
      <c r="A16" s="81">
        <v>912631532</v>
      </c>
      <c r="B16" s="82" t="s">
        <v>47</v>
      </c>
      <c r="C16" s="81">
        <v>2018</v>
      </c>
      <c r="D16" s="82" t="s">
        <v>239</v>
      </c>
      <c r="E16" s="81">
        <v>66</v>
      </c>
      <c r="F16" s="81">
        <v>100</v>
      </c>
      <c r="G16" s="81">
        <v>100</v>
      </c>
      <c r="H16" s="81">
        <v>3</v>
      </c>
      <c r="I16" s="81">
        <v>10.289</v>
      </c>
      <c r="J16" s="81">
        <v>15.1</v>
      </c>
      <c r="K16" s="81">
        <v>10.292</v>
      </c>
      <c r="L16" s="9">
        <f t="shared" si="0"/>
        <v>45.3</v>
      </c>
      <c r="M16" s="9">
        <f t="shared" si="1"/>
        <v>105.89438799999999</v>
      </c>
      <c r="N16" s="9">
        <f t="shared" si="2"/>
        <v>151.194388</v>
      </c>
    </row>
    <row r="17" spans="1:14" x14ac:dyDescent="0.25">
      <c r="A17" s="81">
        <v>912631532</v>
      </c>
      <c r="B17" s="82" t="s">
        <v>47</v>
      </c>
      <c r="C17" s="81">
        <v>2018</v>
      </c>
      <c r="D17" s="82" t="s">
        <v>239</v>
      </c>
      <c r="E17" s="81">
        <v>132</v>
      </c>
      <c r="F17" s="81">
        <v>90</v>
      </c>
      <c r="G17" s="81">
        <v>90</v>
      </c>
      <c r="H17" s="81">
        <v>1</v>
      </c>
      <c r="I17" s="81">
        <v>22.9</v>
      </c>
      <c r="J17" s="81">
        <v>15.1</v>
      </c>
      <c r="K17" s="81">
        <v>10.292</v>
      </c>
      <c r="L17" s="9">
        <f t="shared" si="0"/>
        <v>13.59</v>
      </c>
      <c r="M17" s="9">
        <f t="shared" si="1"/>
        <v>212.11811999999998</v>
      </c>
      <c r="N17" s="9">
        <f t="shared" si="2"/>
        <v>225.70811999999998</v>
      </c>
    </row>
    <row r="18" spans="1:14" x14ac:dyDescent="0.25">
      <c r="A18" s="81">
        <v>912631532</v>
      </c>
      <c r="B18" s="82" t="s">
        <v>47</v>
      </c>
      <c r="C18" s="81">
        <v>2018</v>
      </c>
      <c r="D18" s="82" t="s">
        <v>239</v>
      </c>
      <c r="E18" s="81">
        <v>132</v>
      </c>
      <c r="F18" s="81">
        <v>100</v>
      </c>
      <c r="G18" s="81">
        <v>100</v>
      </c>
      <c r="H18" s="81">
        <v>4</v>
      </c>
      <c r="I18" s="81">
        <v>59.851999999999997</v>
      </c>
      <c r="J18" s="81">
        <v>15.1</v>
      </c>
      <c r="K18" s="81">
        <v>10.292</v>
      </c>
      <c r="L18" s="9">
        <f t="shared" si="0"/>
        <v>60.4</v>
      </c>
      <c r="M18" s="9">
        <f t="shared" si="1"/>
        <v>615.99678399999993</v>
      </c>
      <c r="N18" s="9">
        <f t="shared" si="2"/>
        <v>676.39678399999991</v>
      </c>
    </row>
    <row r="19" spans="1:14" x14ac:dyDescent="0.25">
      <c r="A19" s="81">
        <v>983099807</v>
      </c>
      <c r="B19" s="82" t="s">
        <v>48</v>
      </c>
      <c r="C19" s="81">
        <v>2018</v>
      </c>
      <c r="D19" s="82" t="s">
        <v>238</v>
      </c>
      <c r="E19" s="81">
        <v>66</v>
      </c>
      <c r="F19" s="81">
        <v>100</v>
      </c>
      <c r="G19" s="81">
        <v>100</v>
      </c>
      <c r="H19" s="81">
        <v>2</v>
      </c>
      <c r="I19" s="81">
        <v>18</v>
      </c>
      <c r="J19" s="81">
        <v>15.1</v>
      </c>
      <c r="K19" s="81">
        <v>2.98</v>
      </c>
      <c r="L19" s="9">
        <f t="shared" si="0"/>
        <v>30.2</v>
      </c>
      <c r="M19" s="9">
        <f t="shared" si="1"/>
        <v>53.64</v>
      </c>
      <c r="N19" s="9">
        <f t="shared" si="2"/>
        <v>83.84</v>
      </c>
    </row>
    <row r="20" spans="1:14" x14ac:dyDescent="0.25">
      <c r="A20" s="81">
        <v>988807648</v>
      </c>
      <c r="B20" s="82" t="s">
        <v>54</v>
      </c>
      <c r="C20" s="81">
        <v>2018</v>
      </c>
      <c r="D20" s="82" t="s">
        <v>239</v>
      </c>
      <c r="E20" s="81">
        <v>66</v>
      </c>
      <c r="F20" s="81">
        <v>100</v>
      </c>
      <c r="G20" s="81">
        <v>100</v>
      </c>
      <c r="H20" s="81">
        <v>11</v>
      </c>
      <c r="I20" s="81">
        <v>29.398</v>
      </c>
      <c r="J20" s="81">
        <v>15.1</v>
      </c>
      <c r="K20" s="81">
        <v>10.292</v>
      </c>
      <c r="L20" s="9">
        <f t="shared" si="0"/>
        <v>166.1</v>
      </c>
      <c r="M20" s="9">
        <f t="shared" si="1"/>
        <v>302.56421599999999</v>
      </c>
      <c r="N20" s="9">
        <f t="shared" si="2"/>
        <v>468.66421600000001</v>
      </c>
    </row>
    <row r="21" spans="1:14" x14ac:dyDescent="0.25">
      <c r="A21" s="81">
        <v>976723805</v>
      </c>
      <c r="B21" s="82" t="s">
        <v>55</v>
      </c>
      <c r="C21" s="81">
        <v>2018</v>
      </c>
      <c r="D21" s="82" t="s">
        <v>239</v>
      </c>
      <c r="E21" s="81">
        <v>66</v>
      </c>
      <c r="F21" s="81">
        <v>100</v>
      </c>
      <c r="G21" s="81">
        <v>100</v>
      </c>
      <c r="H21" s="81">
        <v>5</v>
      </c>
      <c r="I21" s="81">
        <v>17.956</v>
      </c>
      <c r="J21" s="81">
        <v>15.1</v>
      </c>
      <c r="K21" s="81">
        <v>10.292</v>
      </c>
      <c r="L21" s="9">
        <f t="shared" si="0"/>
        <v>75.5</v>
      </c>
      <c r="M21" s="9">
        <f t="shared" si="1"/>
        <v>184.80315199999998</v>
      </c>
      <c r="N21" s="9">
        <f t="shared" si="2"/>
        <v>260.30315199999995</v>
      </c>
    </row>
    <row r="22" spans="1:14" x14ac:dyDescent="0.25">
      <c r="A22" s="81">
        <v>962986633</v>
      </c>
      <c r="B22" s="82" t="s">
        <v>63</v>
      </c>
      <c r="C22" s="81">
        <v>2018</v>
      </c>
      <c r="D22" s="82" t="s">
        <v>238</v>
      </c>
      <c r="E22" s="81">
        <v>66</v>
      </c>
      <c r="F22" s="81">
        <v>0</v>
      </c>
      <c r="G22" s="81">
        <v>0</v>
      </c>
      <c r="H22" s="81">
        <v>1</v>
      </c>
      <c r="I22" s="81">
        <v>2.032</v>
      </c>
      <c r="J22" s="81">
        <v>15.1</v>
      </c>
      <c r="K22" s="81">
        <v>2.98</v>
      </c>
      <c r="L22" s="9">
        <f t="shared" si="0"/>
        <v>0</v>
      </c>
      <c r="M22" s="9">
        <f t="shared" si="1"/>
        <v>0</v>
      </c>
      <c r="N22" s="9">
        <f t="shared" si="2"/>
        <v>0</v>
      </c>
    </row>
    <row r="23" spans="1:14" x14ac:dyDescent="0.25">
      <c r="A23" s="81">
        <v>962986633</v>
      </c>
      <c r="B23" s="82" t="s">
        <v>63</v>
      </c>
      <c r="C23" s="81">
        <v>2018</v>
      </c>
      <c r="D23" s="82" t="s">
        <v>238</v>
      </c>
      <c r="E23" s="81">
        <v>66</v>
      </c>
      <c r="F23" s="81">
        <v>100</v>
      </c>
      <c r="G23" s="81">
        <v>100</v>
      </c>
      <c r="H23" s="81">
        <v>1</v>
      </c>
      <c r="I23" s="81">
        <v>7.5</v>
      </c>
      <c r="J23" s="81">
        <v>15.1</v>
      </c>
      <c r="K23" s="81">
        <v>2.98</v>
      </c>
      <c r="L23" s="9">
        <f t="shared" si="0"/>
        <v>15.1</v>
      </c>
      <c r="M23" s="9">
        <f t="shared" si="1"/>
        <v>22.35</v>
      </c>
      <c r="N23" s="9">
        <f t="shared" si="2"/>
        <v>37.450000000000003</v>
      </c>
    </row>
    <row r="24" spans="1:14" x14ac:dyDescent="0.25">
      <c r="A24" s="81">
        <v>978631029</v>
      </c>
      <c r="B24" s="82" t="s">
        <v>298</v>
      </c>
      <c r="C24" s="81">
        <v>2018</v>
      </c>
      <c r="D24" s="82" t="s">
        <v>238</v>
      </c>
      <c r="E24" s="81">
        <v>33</v>
      </c>
      <c r="F24" s="81">
        <v>100</v>
      </c>
      <c r="G24" s="81">
        <v>100</v>
      </c>
      <c r="H24" s="81">
        <v>24</v>
      </c>
      <c r="I24" s="81">
        <v>201.9</v>
      </c>
      <c r="J24" s="81">
        <v>15.1</v>
      </c>
      <c r="K24" s="81">
        <v>2.98</v>
      </c>
      <c r="L24" s="9">
        <f t="shared" si="0"/>
        <v>362.4</v>
      </c>
      <c r="M24" s="9">
        <f t="shared" si="1"/>
        <v>601.66200000000003</v>
      </c>
      <c r="N24" s="9">
        <f t="shared" si="2"/>
        <v>964.06200000000001</v>
      </c>
    </row>
    <row r="25" spans="1:14" x14ac:dyDescent="0.25">
      <c r="A25" s="81">
        <v>917983550</v>
      </c>
      <c r="B25" s="82" t="s">
        <v>68</v>
      </c>
      <c r="C25" s="81">
        <v>2018</v>
      </c>
      <c r="D25" s="82" t="s">
        <v>238</v>
      </c>
      <c r="E25" s="81">
        <v>132</v>
      </c>
      <c r="F25" s="81">
        <v>0</v>
      </c>
      <c r="G25" s="81">
        <v>0</v>
      </c>
      <c r="H25" s="81">
        <v>1</v>
      </c>
      <c r="I25" s="81">
        <v>20</v>
      </c>
      <c r="J25" s="81">
        <v>15.1</v>
      </c>
      <c r="K25" s="81">
        <v>2.98</v>
      </c>
      <c r="L25" s="9">
        <f t="shared" si="0"/>
        <v>0</v>
      </c>
      <c r="M25" s="9">
        <f t="shared" si="1"/>
        <v>0</v>
      </c>
      <c r="N25" s="9">
        <f t="shared" si="2"/>
        <v>0</v>
      </c>
    </row>
    <row r="26" spans="1:14" x14ac:dyDescent="0.25">
      <c r="A26" s="81">
        <v>979151950</v>
      </c>
      <c r="B26" s="82" t="s">
        <v>69</v>
      </c>
      <c r="C26" s="81">
        <v>2018</v>
      </c>
      <c r="D26" s="82" t="s">
        <v>239</v>
      </c>
      <c r="E26" s="81">
        <v>132</v>
      </c>
      <c r="F26" s="81">
        <v>100</v>
      </c>
      <c r="G26" s="81">
        <v>100</v>
      </c>
      <c r="H26" s="81">
        <v>2</v>
      </c>
      <c r="I26" s="81">
        <v>26.018999999999998</v>
      </c>
      <c r="J26" s="81">
        <v>15.1</v>
      </c>
      <c r="K26" s="81">
        <v>10.292</v>
      </c>
      <c r="L26" s="9">
        <f t="shared" si="0"/>
        <v>30.2</v>
      </c>
      <c r="M26" s="9">
        <f t="shared" si="1"/>
        <v>267.78754799999996</v>
      </c>
      <c r="N26" s="9">
        <f t="shared" si="2"/>
        <v>297.98754799999995</v>
      </c>
    </row>
    <row r="27" spans="1:14" x14ac:dyDescent="0.25">
      <c r="A27" s="30"/>
      <c r="B27" s="31"/>
      <c r="C27" s="30"/>
      <c r="D27" s="31"/>
      <c r="E27" s="30"/>
      <c r="F27" s="30"/>
      <c r="G27" s="30"/>
      <c r="H27" s="30"/>
      <c r="I27" s="30"/>
      <c r="J27" s="30"/>
      <c r="K27" s="30"/>
      <c r="L27" s="9">
        <f t="shared" si="0"/>
        <v>0</v>
      </c>
      <c r="M27" s="9">
        <f t="shared" si="1"/>
        <v>0</v>
      </c>
      <c r="N27" s="9">
        <f t="shared" si="2"/>
        <v>0</v>
      </c>
    </row>
    <row r="28" spans="1:14" x14ac:dyDescent="0.25">
      <c r="A28" s="30"/>
      <c r="B28" s="31"/>
      <c r="C28" s="30"/>
      <c r="D28" s="31"/>
      <c r="E28" s="30"/>
      <c r="F28" s="30"/>
      <c r="G28" s="30"/>
      <c r="H28" s="30"/>
      <c r="I28" s="30"/>
      <c r="J28" s="30"/>
      <c r="K28" s="30"/>
      <c r="L28" s="9">
        <f t="shared" si="0"/>
        <v>0</v>
      </c>
      <c r="M28" s="9">
        <f t="shared" si="1"/>
        <v>0</v>
      </c>
      <c r="N28" s="9">
        <f t="shared" si="2"/>
        <v>0</v>
      </c>
    </row>
  </sheetData>
  <autoFilter ref="A2:N28" xr:uid="{00000000-0009-0000-0000-000011000000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2B7D-3914-4D76-B8E4-F37E5A5A6F09}">
  <dimension ref="A1:B19"/>
  <sheetViews>
    <sheetView workbookViewId="0"/>
  </sheetViews>
  <sheetFormatPr baseColWidth="10" defaultRowHeight="15" x14ac:dyDescent="0.25"/>
  <cols>
    <col min="1" max="1" width="13.5703125" bestFit="1" customWidth="1"/>
    <col min="2" max="2" width="30.5703125" customWidth="1"/>
  </cols>
  <sheetData>
    <row r="1" spans="1:2" ht="34.15" customHeight="1" x14ac:dyDescent="0.25">
      <c r="A1" s="32" t="s">
        <v>0</v>
      </c>
      <c r="B1" s="4" t="s">
        <v>418</v>
      </c>
    </row>
    <row r="2" spans="1:2" x14ac:dyDescent="0.25">
      <c r="A2" s="33">
        <v>912631532</v>
      </c>
      <c r="B2" s="35">
        <v>1119.2592919999997</v>
      </c>
    </row>
    <row r="3" spans="1:2" x14ac:dyDescent="0.25">
      <c r="A3" s="33">
        <v>916319908</v>
      </c>
      <c r="B3" s="35">
        <v>116.61163200000001</v>
      </c>
    </row>
    <row r="4" spans="1:2" x14ac:dyDescent="0.25">
      <c r="A4" s="33">
        <v>917424799</v>
      </c>
      <c r="B4" s="35">
        <v>537.6</v>
      </c>
    </row>
    <row r="5" spans="1:2" x14ac:dyDescent="0.25">
      <c r="A5" s="33">
        <v>917983550</v>
      </c>
      <c r="B5" s="35">
        <v>0</v>
      </c>
    </row>
    <row r="6" spans="1:2" x14ac:dyDescent="0.25">
      <c r="A6" s="33">
        <v>919415096</v>
      </c>
      <c r="B6" s="35">
        <v>37.769199999999998</v>
      </c>
    </row>
    <row r="7" spans="1:2" x14ac:dyDescent="0.25">
      <c r="A7" s="33">
        <v>962986633</v>
      </c>
      <c r="B7" s="35">
        <v>37.450000000000003</v>
      </c>
    </row>
    <row r="8" spans="1:2" x14ac:dyDescent="0.25">
      <c r="A8" s="33">
        <v>976723805</v>
      </c>
      <c r="B8" s="35">
        <v>260.30315199999995</v>
      </c>
    </row>
    <row r="9" spans="1:2" x14ac:dyDescent="0.25">
      <c r="A9" s="33">
        <v>976944801</v>
      </c>
      <c r="B9" s="35">
        <v>406.08</v>
      </c>
    </row>
    <row r="10" spans="1:2" x14ac:dyDescent="0.25">
      <c r="A10" s="33">
        <v>978631029</v>
      </c>
      <c r="B10" s="35">
        <v>964.06200000000001</v>
      </c>
    </row>
    <row r="11" spans="1:2" x14ac:dyDescent="0.25">
      <c r="A11" s="33">
        <v>979151950</v>
      </c>
      <c r="B11" s="35">
        <v>297.98754799999995</v>
      </c>
    </row>
    <row r="12" spans="1:2" x14ac:dyDescent="0.25">
      <c r="A12" s="33">
        <v>980489698</v>
      </c>
      <c r="B12" s="35">
        <v>1552.9960000000001</v>
      </c>
    </row>
    <row r="13" spans="1:2" x14ac:dyDescent="0.25">
      <c r="A13" s="33">
        <v>981915550</v>
      </c>
      <c r="B13" s="35">
        <v>179.39999999999998</v>
      </c>
    </row>
    <row r="14" spans="1:2" x14ac:dyDescent="0.25">
      <c r="A14" s="33">
        <v>981963849</v>
      </c>
      <c r="B14" s="35">
        <v>227.19920000000002</v>
      </c>
    </row>
    <row r="15" spans="1:2" x14ac:dyDescent="0.25">
      <c r="A15" s="33">
        <v>982974011</v>
      </c>
      <c r="B15" s="35">
        <v>209.2</v>
      </c>
    </row>
    <row r="16" spans="1:2" x14ac:dyDescent="0.25">
      <c r="A16" s="33">
        <v>983099807</v>
      </c>
      <c r="B16" s="35">
        <v>83.84</v>
      </c>
    </row>
    <row r="17" spans="1:2" x14ac:dyDescent="0.25">
      <c r="A17" s="33">
        <v>985411131</v>
      </c>
      <c r="B17" s="35">
        <v>106.09199999999998</v>
      </c>
    </row>
    <row r="18" spans="1:2" x14ac:dyDescent="0.25">
      <c r="A18" s="33">
        <v>988807648</v>
      </c>
      <c r="B18" s="35">
        <v>468.66421600000001</v>
      </c>
    </row>
    <row r="19" spans="1:2" x14ac:dyDescent="0.25">
      <c r="A19" s="33">
        <v>998509289</v>
      </c>
      <c r="B19" s="35">
        <v>183.88879999999997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E228-8F52-4DD2-B5AB-0ACACA986802}">
  <dimension ref="A1:B59"/>
  <sheetViews>
    <sheetView workbookViewId="0"/>
  </sheetViews>
  <sheetFormatPr baseColWidth="10" defaultRowHeight="15" x14ac:dyDescent="0.25"/>
  <cols>
    <col min="1" max="1" width="13.5703125" bestFit="1" customWidth="1"/>
    <col min="2" max="2" width="25.42578125" bestFit="1" customWidth="1"/>
  </cols>
  <sheetData>
    <row r="1" spans="1:2" x14ac:dyDescent="0.25">
      <c r="A1" s="32" t="s">
        <v>0</v>
      </c>
      <c r="B1" t="s">
        <v>241</v>
      </c>
    </row>
    <row r="2" spans="1:2" x14ac:dyDescent="0.25">
      <c r="A2" s="33">
        <v>911305631</v>
      </c>
      <c r="B2" s="35">
        <v>29269.026934598129</v>
      </c>
    </row>
    <row r="3" spans="1:2" x14ac:dyDescent="0.25">
      <c r="A3" s="33">
        <v>912631532</v>
      </c>
      <c r="B3" s="35">
        <v>64315.275130333459</v>
      </c>
    </row>
    <row r="4" spans="1:2" x14ac:dyDescent="0.25">
      <c r="A4" s="33">
        <v>914078865</v>
      </c>
      <c r="B4" s="35">
        <v>2247.7655581161298</v>
      </c>
    </row>
    <row r="5" spans="1:2" x14ac:dyDescent="0.25">
      <c r="A5" s="33">
        <v>914678412</v>
      </c>
      <c r="B5" s="35">
        <v>28912.674359458102</v>
      </c>
    </row>
    <row r="6" spans="1:2" x14ac:dyDescent="0.25">
      <c r="A6" s="33">
        <v>914780152</v>
      </c>
      <c r="B6" s="35">
        <v>3354.7686584999997</v>
      </c>
    </row>
    <row r="7" spans="1:2" x14ac:dyDescent="0.25">
      <c r="A7" s="33">
        <v>915317898</v>
      </c>
      <c r="B7" s="35">
        <v>2235.5446078799996</v>
      </c>
    </row>
    <row r="8" spans="1:2" x14ac:dyDescent="0.25">
      <c r="A8" s="33">
        <v>915591302</v>
      </c>
      <c r="B8" s="35">
        <v>5828.9431391865064</v>
      </c>
    </row>
    <row r="9" spans="1:2" x14ac:dyDescent="0.25">
      <c r="A9" s="33">
        <v>915635857</v>
      </c>
      <c r="B9" s="35">
        <v>67334.916379221133</v>
      </c>
    </row>
    <row r="10" spans="1:2" x14ac:dyDescent="0.25">
      <c r="A10" s="33">
        <v>915729290</v>
      </c>
      <c r="B10" s="35">
        <v>4946.8003805540511</v>
      </c>
    </row>
    <row r="11" spans="1:2" x14ac:dyDescent="0.25">
      <c r="A11" s="33">
        <v>916069634</v>
      </c>
      <c r="B11" s="35">
        <v>12084.349487378986</v>
      </c>
    </row>
    <row r="12" spans="1:2" x14ac:dyDescent="0.25">
      <c r="A12" s="33">
        <v>916319908</v>
      </c>
      <c r="B12" s="35">
        <v>7681.3452010164974</v>
      </c>
    </row>
    <row r="13" spans="1:2" x14ac:dyDescent="0.25">
      <c r="A13" s="33">
        <v>916501420</v>
      </c>
      <c r="B13" s="35">
        <v>15911.234847046053</v>
      </c>
    </row>
    <row r="14" spans="1:2" x14ac:dyDescent="0.25">
      <c r="A14" s="33">
        <v>916763476</v>
      </c>
      <c r="B14" s="35">
        <v>34.637281237252402</v>
      </c>
    </row>
    <row r="15" spans="1:2" x14ac:dyDescent="0.25">
      <c r="A15" s="33">
        <v>917424799</v>
      </c>
      <c r="B15" s="35">
        <v>72912.649032289381</v>
      </c>
    </row>
    <row r="16" spans="1:2" x14ac:dyDescent="0.25">
      <c r="A16" s="33">
        <v>917983550</v>
      </c>
      <c r="B16" s="35">
        <v>398.7773131216</v>
      </c>
    </row>
    <row r="17" spans="1:2" x14ac:dyDescent="0.25">
      <c r="A17" s="33">
        <v>918312730</v>
      </c>
      <c r="B17" s="35">
        <v>7309.0343632926997</v>
      </c>
    </row>
    <row r="18" spans="1:2" x14ac:dyDescent="0.25">
      <c r="A18" s="33">
        <v>918999361</v>
      </c>
      <c r="B18" s="35">
        <v>6621.1307394595515</v>
      </c>
    </row>
    <row r="19" spans="1:2" x14ac:dyDescent="0.25">
      <c r="A19" s="33">
        <v>919415096</v>
      </c>
      <c r="B19" s="35">
        <v>1933.4355443999998</v>
      </c>
    </row>
    <row r="20" spans="1:2" x14ac:dyDescent="0.25">
      <c r="A20" s="33">
        <v>919763159</v>
      </c>
      <c r="B20" s="35">
        <v>966.7177721999999</v>
      </c>
    </row>
    <row r="21" spans="1:2" x14ac:dyDescent="0.25">
      <c r="A21" s="33">
        <v>933297292</v>
      </c>
      <c r="B21" s="35">
        <v>2477.0537196690002</v>
      </c>
    </row>
    <row r="22" spans="1:2" x14ac:dyDescent="0.25">
      <c r="A22" s="33">
        <v>938260494</v>
      </c>
      <c r="B22" s="35">
        <v>14210.985483359998</v>
      </c>
    </row>
    <row r="23" spans="1:2" x14ac:dyDescent="0.25">
      <c r="A23" s="33">
        <v>948755742</v>
      </c>
      <c r="B23" s="35">
        <v>28626.276957537506</v>
      </c>
    </row>
    <row r="24" spans="1:2" x14ac:dyDescent="0.25">
      <c r="A24" s="33">
        <v>955996836</v>
      </c>
      <c r="B24" s="35">
        <v>9398.0634774124119</v>
      </c>
    </row>
    <row r="25" spans="1:2" x14ac:dyDescent="0.25">
      <c r="A25" s="33">
        <v>956740134</v>
      </c>
      <c r="B25" s="35">
        <v>14693.2420848936</v>
      </c>
    </row>
    <row r="26" spans="1:2" x14ac:dyDescent="0.25">
      <c r="A26" s="33">
        <v>960684737</v>
      </c>
      <c r="B26" s="35">
        <v>34011.408300351577</v>
      </c>
    </row>
    <row r="27" spans="1:2" x14ac:dyDescent="0.25">
      <c r="A27" s="33">
        <v>962986633</v>
      </c>
      <c r="B27" s="35">
        <v>145759.37778615762</v>
      </c>
    </row>
    <row r="28" spans="1:2" x14ac:dyDescent="0.25">
      <c r="A28" s="33">
        <v>968168134</v>
      </c>
      <c r="B28" s="35">
        <v>9886.7084694227833</v>
      </c>
    </row>
    <row r="29" spans="1:2" x14ac:dyDescent="0.25">
      <c r="A29" s="33">
        <v>971029390</v>
      </c>
      <c r="B29" s="35">
        <v>8489.5540586637981</v>
      </c>
    </row>
    <row r="30" spans="1:2" x14ac:dyDescent="0.25">
      <c r="A30" s="33">
        <v>971030569</v>
      </c>
      <c r="B30" s="35">
        <v>1810.1790284444999</v>
      </c>
    </row>
    <row r="31" spans="1:2" x14ac:dyDescent="0.25">
      <c r="A31" s="33">
        <v>971034998</v>
      </c>
      <c r="B31" s="35">
        <v>4187.4417665086412</v>
      </c>
    </row>
    <row r="32" spans="1:2" x14ac:dyDescent="0.25">
      <c r="A32" s="33">
        <v>971040246</v>
      </c>
      <c r="B32" s="35">
        <v>540.73846599499996</v>
      </c>
    </row>
    <row r="33" spans="1:2" x14ac:dyDescent="0.25">
      <c r="A33" s="33">
        <v>971048611</v>
      </c>
      <c r="B33" s="35">
        <v>15294.275992519559</v>
      </c>
    </row>
    <row r="34" spans="1:2" x14ac:dyDescent="0.25">
      <c r="A34" s="33">
        <v>971058854</v>
      </c>
      <c r="B34" s="35">
        <v>39949.446435820872</v>
      </c>
    </row>
    <row r="35" spans="1:2" x14ac:dyDescent="0.25">
      <c r="A35" s="33">
        <v>971589752</v>
      </c>
      <c r="B35" s="35">
        <v>7612.095750752268</v>
      </c>
    </row>
    <row r="36" spans="1:2" x14ac:dyDescent="0.25">
      <c r="A36" s="33">
        <v>976723805</v>
      </c>
      <c r="B36" s="35">
        <v>3907.7283799899742</v>
      </c>
    </row>
    <row r="37" spans="1:2" x14ac:dyDescent="0.25">
      <c r="A37" s="33">
        <v>976944801</v>
      </c>
      <c r="B37" s="35">
        <v>100375.53859564218</v>
      </c>
    </row>
    <row r="38" spans="1:2" x14ac:dyDescent="0.25">
      <c r="A38" s="33">
        <v>978631029</v>
      </c>
      <c r="B38" s="35">
        <v>131748.25073552286</v>
      </c>
    </row>
    <row r="39" spans="1:2" x14ac:dyDescent="0.25">
      <c r="A39" s="33">
        <v>979151950</v>
      </c>
      <c r="B39" s="35">
        <v>43041.717365751618</v>
      </c>
    </row>
    <row r="40" spans="1:2" x14ac:dyDescent="0.25">
      <c r="A40" s="33">
        <v>979379455</v>
      </c>
      <c r="B40" s="35">
        <v>15855.421564365601</v>
      </c>
    </row>
    <row r="41" spans="1:2" x14ac:dyDescent="0.25">
      <c r="A41" s="33">
        <v>979399901</v>
      </c>
      <c r="B41" s="35">
        <v>3019.5942322947403</v>
      </c>
    </row>
    <row r="42" spans="1:2" x14ac:dyDescent="0.25">
      <c r="A42" s="33">
        <v>979422679</v>
      </c>
      <c r="B42" s="35">
        <v>223738.24493462869</v>
      </c>
    </row>
    <row r="43" spans="1:2" x14ac:dyDescent="0.25">
      <c r="A43" s="33">
        <v>980038408</v>
      </c>
      <c r="B43" s="35">
        <v>78479.189482270944</v>
      </c>
    </row>
    <row r="44" spans="1:2" x14ac:dyDescent="0.25">
      <c r="A44" s="33">
        <v>980234088</v>
      </c>
      <c r="B44" s="35">
        <v>67.282994520000003</v>
      </c>
    </row>
    <row r="45" spans="1:2" x14ac:dyDescent="0.25">
      <c r="A45" s="33">
        <v>980283976</v>
      </c>
      <c r="B45" s="35">
        <v>5424.9925335759181</v>
      </c>
    </row>
    <row r="46" spans="1:2" x14ac:dyDescent="0.25">
      <c r="A46" s="33">
        <v>980489698</v>
      </c>
      <c r="B46" s="35">
        <v>177293.58714317379</v>
      </c>
    </row>
    <row r="47" spans="1:2" x14ac:dyDescent="0.25">
      <c r="A47" s="33">
        <v>981915550</v>
      </c>
      <c r="B47" s="35">
        <v>132014.41271590651</v>
      </c>
    </row>
    <row r="48" spans="1:2" x14ac:dyDescent="0.25">
      <c r="A48" s="33">
        <v>981963849</v>
      </c>
      <c r="B48" s="35">
        <v>188357.26302459574</v>
      </c>
    </row>
    <row r="49" spans="1:2" x14ac:dyDescent="0.25">
      <c r="A49" s="33">
        <v>982897327</v>
      </c>
      <c r="B49" s="35">
        <v>22619.878282700287</v>
      </c>
    </row>
    <row r="50" spans="1:2" x14ac:dyDescent="0.25">
      <c r="A50" s="33">
        <v>982974011</v>
      </c>
      <c r="B50" s="35">
        <v>160363.87497188602</v>
      </c>
    </row>
    <row r="51" spans="1:2" x14ac:dyDescent="0.25">
      <c r="A51" s="33">
        <v>983099807</v>
      </c>
      <c r="B51" s="35">
        <v>5049.800635273742</v>
      </c>
    </row>
    <row r="52" spans="1:2" x14ac:dyDescent="0.25">
      <c r="A52" s="33">
        <v>984882114</v>
      </c>
      <c r="B52" s="35">
        <v>38360.279953829107</v>
      </c>
    </row>
    <row r="53" spans="1:2" x14ac:dyDescent="0.25">
      <c r="A53" s="33">
        <v>985294836</v>
      </c>
      <c r="B53" s="35">
        <v>447.68700030581999</v>
      </c>
    </row>
    <row r="54" spans="1:2" x14ac:dyDescent="0.25">
      <c r="A54" s="33">
        <v>985411131</v>
      </c>
      <c r="B54" s="35">
        <v>17070.958245286078</v>
      </c>
    </row>
    <row r="55" spans="1:2" x14ac:dyDescent="0.25">
      <c r="A55" s="33">
        <v>986347801</v>
      </c>
      <c r="B55" s="35">
        <v>20248.518376083059</v>
      </c>
    </row>
    <row r="56" spans="1:2" x14ac:dyDescent="0.25">
      <c r="A56" s="33">
        <v>988807648</v>
      </c>
      <c r="B56" s="35">
        <v>100487.1527786856</v>
      </c>
    </row>
    <row r="57" spans="1:2" x14ac:dyDescent="0.25">
      <c r="A57" s="33">
        <v>990892679</v>
      </c>
      <c r="B57" s="35">
        <v>61364.727793659578</v>
      </c>
    </row>
    <row r="58" spans="1:2" x14ac:dyDescent="0.25">
      <c r="A58" s="33">
        <v>995114666</v>
      </c>
      <c r="B58" s="35">
        <v>23322.622686870003</v>
      </c>
    </row>
    <row r="59" spans="1:2" x14ac:dyDescent="0.25">
      <c r="A59" s="33">
        <v>998509289</v>
      </c>
      <c r="B59" s="35">
        <v>480.78436758000004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8"/>
  <sheetViews>
    <sheetView workbookViewId="0"/>
  </sheetViews>
  <sheetFormatPr baseColWidth="10" defaultRowHeight="15" x14ac:dyDescent="0.25"/>
  <cols>
    <col min="2" max="2" width="48.140625" bestFit="1" customWidth="1"/>
    <col min="11" max="11" width="19" bestFit="1" customWidth="1"/>
  </cols>
  <sheetData>
    <row r="1" spans="1:11" x14ac:dyDescent="0.25">
      <c r="K1" s="70">
        <f>SUBTOTAL(9,K3:K100)</f>
        <v>96909.223455607498</v>
      </c>
    </row>
    <row r="2" spans="1:11" x14ac:dyDescent="0.25">
      <c r="A2" s="69" t="s">
        <v>0</v>
      </c>
      <c r="B2" s="69" t="s">
        <v>1</v>
      </c>
      <c r="C2" s="69" t="s">
        <v>2</v>
      </c>
      <c r="D2" s="69" t="s">
        <v>3</v>
      </c>
      <c r="E2" s="69" t="s">
        <v>106</v>
      </c>
      <c r="F2" s="69" t="s">
        <v>8</v>
      </c>
      <c r="G2" s="69" t="s">
        <v>9</v>
      </c>
      <c r="H2" s="69" t="s">
        <v>89</v>
      </c>
      <c r="I2" s="69" t="s">
        <v>14</v>
      </c>
      <c r="J2" s="69" t="s">
        <v>77</v>
      </c>
      <c r="K2" s="69" t="s">
        <v>290</v>
      </c>
    </row>
    <row r="3" spans="1:11" x14ac:dyDescent="0.25">
      <c r="A3" s="81">
        <v>982974011</v>
      </c>
      <c r="B3" s="82" t="s">
        <v>19</v>
      </c>
      <c r="C3" s="81">
        <v>2018</v>
      </c>
      <c r="D3" s="81">
        <v>24</v>
      </c>
      <c r="E3" s="82" t="s">
        <v>23</v>
      </c>
      <c r="F3" s="81">
        <v>100</v>
      </c>
      <c r="G3" s="81">
        <v>100</v>
      </c>
      <c r="H3" s="81">
        <v>8</v>
      </c>
      <c r="I3" s="81">
        <v>400200</v>
      </c>
      <c r="J3" s="81">
        <v>32.904186975259101</v>
      </c>
      <c r="K3" s="17">
        <f t="shared" ref="K3:K66" si="0">H3*0.5*(F3/100+G3/100)*J3</f>
        <v>263.23349580207281</v>
      </c>
    </row>
    <row r="4" spans="1:11" x14ac:dyDescent="0.25">
      <c r="A4" s="81">
        <v>975332438</v>
      </c>
      <c r="B4" s="82" t="s">
        <v>260</v>
      </c>
      <c r="C4" s="81">
        <v>2018</v>
      </c>
      <c r="D4" s="81">
        <v>24</v>
      </c>
      <c r="E4" s="82" t="s">
        <v>23</v>
      </c>
      <c r="F4" s="81">
        <v>100</v>
      </c>
      <c r="G4" s="81">
        <v>100</v>
      </c>
      <c r="H4" s="81">
        <v>5</v>
      </c>
      <c r="I4" s="81">
        <v>400200</v>
      </c>
      <c r="J4" s="81">
        <v>32.904186975259101</v>
      </c>
      <c r="K4" s="17">
        <f t="shared" si="0"/>
        <v>164.52093487629551</v>
      </c>
    </row>
    <row r="5" spans="1:11" x14ac:dyDescent="0.25">
      <c r="A5" s="81">
        <v>976944801</v>
      </c>
      <c r="B5" s="82" t="s">
        <v>30</v>
      </c>
      <c r="C5" s="81">
        <v>2018</v>
      </c>
      <c r="D5" s="81">
        <v>24</v>
      </c>
      <c r="E5" s="82" t="s">
        <v>21</v>
      </c>
      <c r="F5" s="81">
        <v>100</v>
      </c>
      <c r="G5" s="81">
        <v>100</v>
      </c>
      <c r="H5" s="81">
        <v>302</v>
      </c>
      <c r="I5" s="81">
        <v>400300</v>
      </c>
      <c r="J5" s="81">
        <v>65.808373950518202</v>
      </c>
      <c r="K5" s="17">
        <f t="shared" si="0"/>
        <v>19874.128933056498</v>
      </c>
    </row>
    <row r="6" spans="1:11" x14ac:dyDescent="0.25">
      <c r="A6" s="81">
        <v>976944801</v>
      </c>
      <c r="B6" s="82" t="s">
        <v>30</v>
      </c>
      <c r="C6" s="81">
        <v>2018</v>
      </c>
      <c r="D6" s="81">
        <v>24</v>
      </c>
      <c r="E6" s="82" t="s">
        <v>23</v>
      </c>
      <c r="F6" s="81">
        <v>100</v>
      </c>
      <c r="G6" s="81">
        <v>100</v>
      </c>
      <c r="H6" s="81">
        <v>284</v>
      </c>
      <c r="I6" s="81">
        <v>400200</v>
      </c>
      <c r="J6" s="81">
        <v>32.904186975259101</v>
      </c>
      <c r="K6" s="17">
        <f t="shared" si="0"/>
        <v>9344.7891009735849</v>
      </c>
    </row>
    <row r="7" spans="1:11" x14ac:dyDescent="0.25">
      <c r="A7" s="81">
        <v>971028440</v>
      </c>
      <c r="B7" s="82" t="s">
        <v>96</v>
      </c>
      <c r="C7" s="81">
        <v>2018</v>
      </c>
      <c r="D7" s="81">
        <v>24</v>
      </c>
      <c r="E7" s="82" t="s">
        <v>21</v>
      </c>
      <c r="F7" s="81">
        <v>100</v>
      </c>
      <c r="G7" s="81">
        <v>100</v>
      </c>
      <c r="H7" s="81">
        <v>7</v>
      </c>
      <c r="I7" s="81">
        <v>400300</v>
      </c>
      <c r="J7" s="81">
        <v>65.808373950518202</v>
      </c>
      <c r="K7" s="17">
        <f t="shared" si="0"/>
        <v>460.6586176536274</v>
      </c>
    </row>
    <row r="8" spans="1:11" x14ac:dyDescent="0.25">
      <c r="A8" s="81">
        <v>971028440</v>
      </c>
      <c r="B8" s="82" t="s">
        <v>96</v>
      </c>
      <c r="C8" s="81">
        <v>2018</v>
      </c>
      <c r="D8" s="81">
        <v>24</v>
      </c>
      <c r="E8" s="82" t="s">
        <v>23</v>
      </c>
      <c r="F8" s="81">
        <v>100</v>
      </c>
      <c r="G8" s="81">
        <v>100</v>
      </c>
      <c r="H8" s="81">
        <v>1</v>
      </c>
      <c r="I8" s="81">
        <v>400200</v>
      </c>
      <c r="J8" s="81">
        <v>32.904186975259101</v>
      </c>
      <c r="K8" s="17">
        <f t="shared" si="0"/>
        <v>32.904186975259101</v>
      </c>
    </row>
    <row r="9" spans="1:11" x14ac:dyDescent="0.25">
      <c r="A9" s="81">
        <v>971028513</v>
      </c>
      <c r="B9" s="82" t="s">
        <v>84</v>
      </c>
      <c r="C9" s="81">
        <v>2018</v>
      </c>
      <c r="D9" s="81">
        <v>24</v>
      </c>
      <c r="E9" s="82" t="s">
        <v>21</v>
      </c>
      <c r="F9" s="81">
        <v>100</v>
      </c>
      <c r="G9" s="81">
        <v>100</v>
      </c>
      <c r="H9" s="81">
        <v>7</v>
      </c>
      <c r="I9" s="81">
        <v>400300</v>
      </c>
      <c r="J9" s="81">
        <v>65.808373950518202</v>
      </c>
      <c r="K9" s="17">
        <f t="shared" si="0"/>
        <v>460.6586176536274</v>
      </c>
    </row>
    <row r="10" spans="1:11" x14ac:dyDescent="0.25">
      <c r="A10" s="81">
        <v>971028513</v>
      </c>
      <c r="B10" s="82" t="s">
        <v>84</v>
      </c>
      <c r="C10" s="81">
        <v>2018</v>
      </c>
      <c r="D10" s="81">
        <v>24</v>
      </c>
      <c r="E10" s="82" t="s">
        <v>23</v>
      </c>
      <c r="F10" s="81">
        <v>100</v>
      </c>
      <c r="G10" s="81">
        <v>100</v>
      </c>
      <c r="H10" s="81">
        <v>1</v>
      </c>
      <c r="I10" s="81">
        <v>400200</v>
      </c>
      <c r="J10" s="81">
        <v>32.904186975259101</v>
      </c>
      <c r="K10" s="17">
        <f t="shared" si="0"/>
        <v>32.904186975259101</v>
      </c>
    </row>
    <row r="11" spans="1:11" x14ac:dyDescent="0.25">
      <c r="A11" s="81">
        <v>944664440</v>
      </c>
      <c r="B11" s="82" t="s">
        <v>261</v>
      </c>
      <c r="C11" s="81">
        <v>2018</v>
      </c>
      <c r="D11" s="81">
        <v>24</v>
      </c>
      <c r="E11" s="82" t="s">
        <v>23</v>
      </c>
      <c r="F11" s="81">
        <v>100</v>
      </c>
      <c r="G11" s="81">
        <v>100</v>
      </c>
      <c r="H11" s="81">
        <v>8</v>
      </c>
      <c r="I11" s="81">
        <v>400200</v>
      </c>
      <c r="J11" s="81">
        <v>32.904186975259101</v>
      </c>
      <c r="K11" s="17">
        <f t="shared" si="0"/>
        <v>263.23349580207281</v>
      </c>
    </row>
    <row r="12" spans="1:11" x14ac:dyDescent="0.25">
      <c r="A12" s="81">
        <v>971028548</v>
      </c>
      <c r="B12" s="82" t="s">
        <v>262</v>
      </c>
      <c r="C12" s="81">
        <v>2018</v>
      </c>
      <c r="D12" s="81">
        <v>24</v>
      </c>
      <c r="E12" s="82" t="s">
        <v>23</v>
      </c>
      <c r="F12" s="81">
        <v>100</v>
      </c>
      <c r="G12" s="81">
        <v>100</v>
      </c>
      <c r="H12" s="81">
        <v>6</v>
      </c>
      <c r="I12" s="81">
        <v>400200</v>
      </c>
      <c r="J12" s="81">
        <v>32.904186975259101</v>
      </c>
      <c r="K12" s="17">
        <f t="shared" si="0"/>
        <v>197.42512185155459</v>
      </c>
    </row>
    <row r="13" spans="1:11" x14ac:dyDescent="0.25">
      <c r="A13" s="81">
        <v>982677386</v>
      </c>
      <c r="B13" s="82" t="s">
        <v>85</v>
      </c>
      <c r="C13" s="81">
        <v>2018</v>
      </c>
      <c r="D13" s="81">
        <v>24</v>
      </c>
      <c r="E13" s="82" t="s">
        <v>23</v>
      </c>
      <c r="F13" s="81">
        <v>100</v>
      </c>
      <c r="G13" s="81">
        <v>100</v>
      </c>
      <c r="H13" s="81">
        <v>1</v>
      </c>
      <c r="I13" s="81">
        <v>400200</v>
      </c>
      <c r="J13" s="81">
        <v>32.904186975259101</v>
      </c>
      <c r="K13" s="17">
        <f t="shared" si="0"/>
        <v>32.904186975259101</v>
      </c>
    </row>
    <row r="14" spans="1:11" x14ac:dyDescent="0.25">
      <c r="A14" s="81">
        <v>971031107</v>
      </c>
      <c r="B14" s="82" t="s">
        <v>263</v>
      </c>
      <c r="C14" s="81">
        <v>2018</v>
      </c>
      <c r="D14" s="81">
        <v>24</v>
      </c>
      <c r="E14" s="82" t="s">
        <v>23</v>
      </c>
      <c r="F14" s="81">
        <v>100</v>
      </c>
      <c r="G14" s="81">
        <v>100</v>
      </c>
      <c r="H14" s="81">
        <v>6</v>
      </c>
      <c r="I14" s="81">
        <v>400200</v>
      </c>
      <c r="J14" s="81">
        <v>32.904186975259101</v>
      </c>
      <c r="K14" s="17">
        <f t="shared" si="0"/>
        <v>197.42512185155459</v>
      </c>
    </row>
    <row r="15" spans="1:11" x14ac:dyDescent="0.25">
      <c r="A15" s="81">
        <v>971031107</v>
      </c>
      <c r="B15" s="82" t="s">
        <v>263</v>
      </c>
      <c r="C15" s="81">
        <v>2018</v>
      </c>
      <c r="D15" s="81">
        <v>66</v>
      </c>
      <c r="E15" s="82" t="s">
        <v>23</v>
      </c>
      <c r="F15" s="81">
        <v>100</v>
      </c>
      <c r="G15" s="81">
        <v>100</v>
      </c>
      <c r="H15" s="81">
        <v>1</v>
      </c>
      <c r="I15" s="81">
        <v>400400</v>
      </c>
      <c r="J15" s="81">
        <v>94.011962786454603</v>
      </c>
      <c r="K15" s="17">
        <f t="shared" si="0"/>
        <v>94.011962786454603</v>
      </c>
    </row>
    <row r="16" spans="1:11" x14ac:dyDescent="0.25">
      <c r="A16" s="81">
        <v>858837162</v>
      </c>
      <c r="B16" s="82" t="s">
        <v>264</v>
      </c>
      <c r="C16" s="81">
        <v>2018</v>
      </c>
      <c r="D16" s="81">
        <v>24</v>
      </c>
      <c r="E16" s="82" t="s">
        <v>23</v>
      </c>
      <c r="F16" s="81">
        <v>0</v>
      </c>
      <c r="G16" s="81">
        <v>100</v>
      </c>
      <c r="H16" s="81">
        <v>4</v>
      </c>
      <c r="I16" s="81">
        <v>400200</v>
      </c>
      <c r="J16" s="81">
        <v>32.904186975259101</v>
      </c>
      <c r="K16" s="17">
        <f t="shared" si="0"/>
        <v>65.808373950518202</v>
      </c>
    </row>
    <row r="17" spans="1:11" x14ac:dyDescent="0.25">
      <c r="A17" s="81">
        <v>858837162</v>
      </c>
      <c r="B17" s="82" t="s">
        <v>264</v>
      </c>
      <c r="C17" s="81">
        <v>2018</v>
      </c>
      <c r="D17" s="81">
        <v>24</v>
      </c>
      <c r="E17" s="82" t="s">
        <v>23</v>
      </c>
      <c r="F17" s="81">
        <v>100</v>
      </c>
      <c r="G17" s="81">
        <v>100</v>
      </c>
      <c r="H17" s="81">
        <v>9</v>
      </c>
      <c r="I17" s="81">
        <v>400200</v>
      </c>
      <c r="J17" s="81">
        <v>32.904186975259101</v>
      </c>
      <c r="K17" s="17">
        <f t="shared" si="0"/>
        <v>296.13768277733192</v>
      </c>
    </row>
    <row r="18" spans="1:11" x14ac:dyDescent="0.25">
      <c r="A18" s="81">
        <v>919415096</v>
      </c>
      <c r="B18" s="82" t="s">
        <v>296</v>
      </c>
      <c r="C18" s="81">
        <v>2018</v>
      </c>
      <c r="D18" s="81">
        <v>24</v>
      </c>
      <c r="E18" s="82" t="s">
        <v>23</v>
      </c>
      <c r="F18" s="81">
        <v>100</v>
      </c>
      <c r="G18" s="81">
        <v>100</v>
      </c>
      <c r="H18" s="81">
        <v>15</v>
      </c>
      <c r="I18" s="81">
        <v>400200</v>
      </c>
      <c r="J18" s="81">
        <v>32.904186975259101</v>
      </c>
      <c r="K18" s="17">
        <f t="shared" si="0"/>
        <v>493.56280462888651</v>
      </c>
    </row>
    <row r="19" spans="1:11" x14ac:dyDescent="0.25">
      <c r="A19" s="81">
        <v>998509289</v>
      </c>
      <c r="B19" s="82" t="s">
        <v>37</v>
      </c>
      <c r="C19" s="81">
        <v>2018</v>
      </c>
      <c r="D19" s="81">
        <v>24</v>
      </c>
      <c r="E19" s="82" t="s">
        <v>21</v>
      </c>
      <c r="F19" s="81">
        <v>100</v>
      </c>
      <c r="G19" s="81">
        <v>100</v>
      </c>
      <c r="H19" s="81">
        <v>126</v>
      </c>
      <c r="I19" s="81">
        <v>400300</v>
      </c>
      <c r="J19" s="81">
        <v>65.808373950518202</v>
      </c>
      <c r="K19" s="17">
        <f t="shared" si="0"/>
        <v>8291.8551177652935</v>
      </c>
    </row>
    <row r="20" spans="1:11" x14ac:dyDescent="0.25">
      <c r="A20" s="81">
        <v>917537534</v>
      </c>
      <c r="B20" s="82" t="s">
        <v>265</v>
      </c>
      <c r="C20" s="81">
        <v>2018</v>
      </c>
      <c r="D20" s="81">
        <v>24</v>
      </c>
      <c r="E20" s="82" t="s">
        <v>23</v>
      </c>
      <c r="F20" s="81">
        <v>62</v>
      </c>
      <c r="G20" s="81">
        <v>62</v>
      </c>
      <c r="H20" s="81">
        <v>29</v>
      </c>
      <c r="I20" s="81">
        <v>400200</v>
      </c>
      <c r="J20" s="81">
        <v>32.904186975259101</v>
      </c>
      <c r="K20" s="17">
        <f t="shared" si="0"/>
        <v>591.61728181515866</v>
      </c>
    </row>
    <row r="21" spans="1:11" x14ac:dyDescent="0.25">
      <c r="A21" s="81">
        <v>917537534</v>
      </c>
      <c r="B21" s="82" t="s">
        <v>265</v>
      </c>
      <c r="C21" s="81">
        <v>2018</v>
      </c>
      <c r="D21" s="81">
        <v>5</v>
      </c>
      <c r="E21" s="82" t="s">
        <v>23</v>
      </c>
      <c r="F21" s="81">
        <v>100</v>
      </c>
      <c r="G21" s="81">
        <v>100</v>
      </c>
      <c r="H21" s="81">
        <v>29</v>
      </c>
      <c r="I21" s="81">
        <v>400000</v>
      </c>
      <c r="J21" s="81">
        <v>32.904186975259101</v>
      </c>
      <c r="K21" s="17">
        <f t="shared" si="0"/>
        <v>954.22142228251391</v>
      </c>
    </row>
    <row r="22" spans="1:11" x14ac:dyDescent="0.25">
      <c r="A22" s="81">
        <v>917537534</v>
      </c>
      <c r="B22" s="82" t="s">
        <v>265</v>
      </c>
      <c r="C22" s="81">
        <v>2018</v>
      </c>
      <c r="D22" s="81">
        <v>24</v>
      </c>
      <c r="E22" s="82" t="s">
        <v>23</v>
      </c>
      <c r="F22" s="81">
        <v>100</v>
      </c>
      <c r="G22" s="81">
        <v>100</v>
      </c>
      <c r="H22" s="81">
        <v>239</v>
      </c>
      <c r="I22" s="81">
        <v>400200</v>
      </c>
      <c r="J22" s="81">
        <v>32.904186975259101</v>
      </c>
      <c r="K22" s="17">
        <f t="shared" si="0"/>
        <v>7864.1006870869251</v>
      </c>
    </row>
    <row r="23" spans="1:11" x14ac:dyDescent="0.25">
      <c r="A23" s="81">
        <v>917537534</v>
      </c>
      <c r="B23" s="82" t="s">
        <v>265</v>
      </c>
      <c r="C23" s="81">
        <v>2018</v>
      </c>
      <c r="D23" s="81">
        <v>132</v>
      </c>
      <c r="E23" s="82" t="s">
        <v>23</v>
      </c>
      <c r="F23" s="81">
        <v>100</v>
      </c>
      <c r="G23" s="81">
        <v>100</v>
      </c>
      <c r="H23" s="81">
        <v>6</v>
      </c>
      <c r="I23" s="81">
        <v>400600</v>
      </c>
      <c r="J23" s="81">
        <v>206.82631813020001</v>
      </c>
      <c r="K23" s="17">
        <f t="shared" si="0"/>
        <v>1240.9579087812001</v>
      </c>
    </row>
    <row r="24" spans="1:11" x14ac:dyDescent="0.25">
      <c r="A24" s="81">
        <v>917537534</v>
      </c>
      <c r="B24" s="82" t="s">
        <v>265</v>
      </c>
      <c r="C24" s="81">
        <v>2018</v>
      </c>
      <c r="D24" s="81">
        <v>300</v>
      </c>
      <c r="E24" s="82" t="s">
        <v>23</v>
      </c>
      <c r="F24" s="81">
        <v>100</v>
      </c>
      <c r="G24" s="81">
        <v>100</v>
      </c>
      <c r="H24" s="81">
        <v>1</v>
      </c>
      <c r="I24" s="81">
        <v>400800</v>
      </c>
      <c r="J24" s="81">
        <v>564.07177671872796</v>
      </c>
      <c r="K24" s="17">
        <f t="shared" si="0"/>
        <v>564.07177671872796</v>
      </c>
    </row>
    <row r="25" spans="1:11" x14ac:dyDescent="0.25">
      <c r="A25" s="81">
        <v>930187240</v>
      </c>
      <c r="B25" s="82" t="s">
        <v>266</v>
      </c>
      <c r="C25" s="81">
        <v>2018</v>
      </c>
      <c r="D25" s="81">
        <v>24</v>
      </c>
      <c r="E25" s="82" t="s">
        <v>23</v>
      </c>
      <c r="F25" s="81">
        <v>100</v>
      </c>
      <c r="G25" s="81">
        <v>100</v>
      </c>
      <c r="H25" s="81">
        <v>1</v>
      </c>
      <c r="I25" s="81">
        <v>400200</v>
      </c>
      <c r="J25" s="81">
        <v>32.904186975259101</v>
      </c>
      <c r="K25" s="17">
        <f t="shared" si="0"/>
        <v>32.904186975259101</v>
      </c>
    </row>
    <row r="26" spans="1:11" x14ac:dyDescent="0.25">
      <c r="A26" s="81">
        <v>985411131</v>
      </c>
      <c r="B26" s="82" t="s">
        <v>297</v>
      </c>
      <c r="C26" s="81">
        <v>2018</v>
      </c>
      <c r="D26" s="81">
        <v>66</v>
      </c>
      <c r="E26" s="82" t="s">
        <v>23</v>
      </c>
      <c r="F26" s="81">
        <v>100</v>
      </c>
      <c r="G26" s="81">
        <v>100</v>
      </c>
      <c r="H26" s="81">
        <v>2</v>
      </c>
      <c r="I26" s="81">
        <v>400400</v>
      </c>
      <c r="J26" s="81">
        <v>94.011962786454603</v>
      </c>
      <c r="K26" s="17">
        <f t="shared" si="0"/>
        <v>188.02392557290921</v>
      </c>
    </row>
    <row r="27" spans="1:11" x14ac:dyDescent="0.25">
      <c r="A27" s="81">
        <v>882023702</v>
      </c>
      <c r="B27" s="82" t="s">
        <v>97</v>
      </c>
      <c r="C27" s="81">
        <v>2018</v>
      </c>
      <c r="D27" s="81">
        <v>24</v>
      </c>
      <c r="E27" s="82" t="s">
        <v>23</v>
      </c>
      <c r="F27" s="81">
        <v>100</v>
      </c>
      <c r="G27" s="81">
        <v>100</v>
      </c>
      <c r="H27" s="81">
        <v>22</v>
      </c>
      <c r="I27" s="81">
        <v>400200</v>
      </c>
      <c r="J27" s="81">
        <v>32.904186975259101</v>
      </c>
      <c r="K27" s="17">
        <f t="shared" si="0"/>
        <v>723.89211345570027</v>
      </c>
    </row>
    <row r="28" spans="1:11" x14ac:dyDescent="0.25">
      <c r="A28" s="81">
        <v>977285712</v>
      </c>
      <c r="B28" s="82" t="s">
        <v>267</v>
      </c>
      <c r="C28" s="81">
        <v>2018</v>
      </c>
      <c r="D28" s="81">
        <v>24</v>
      </c>
      <c r="E28" s="82" t="s">
        <v>21</v>
      </c>
      <c r="F28" s="81">
        <v>50</v>
      </c>
      <c r="G28" s="81">
        <v>50</v>
      </c>
      <c r="H28" s="81">
        <v>6</v>
      </c>
      <c r="I28" s="81">
        <v>400300</v>
      </c>
      <c r="J28" s="81">
        <v>65.808373950518202</v>
      </c>
      <c r="K28" s="17">
        <f t="shared" si="0"/>
        <v>197.42512185155459</v>
      </c>
    </row>
    <row r="29" spans="1:11" x14ac:dyDescent="0.25">
      <c r="A29" s="81">
        <v>977285712</v>
      </c>
      <c r="B29" s="82" t="s">
        <v>267</v>
      </c>
      <c r="C29" s="81">
        <v>2018</v>
      </c>
      <c r="D29" s="81">
        <v>66</v>
      </c>
      <c r="E29" s="82" t="s">
        <v>21</v>
      </c>
      <c r="F29" s="81">
        <v>50</v>
      </c>
      <c r="G29" s="81">
        <v>50</v>
      </c>
      <c r="H29" s="81">
        <v>3</v>
      </c>
      <c r="I29" s="81">
        <v>400500</v>
      </c>
      <c r="J29" s="81">
        <v>188.02392557290901</v>
      </c>
      <c r="K29" s="17">
        <f t="shared" si="0"/>
        <v>282.03588835936353</v>
      </c>
    </row>
    <row r="30" spans="1:11" x14ac:dyDescent="0.25">
      <c r="A30" s="81">
        <v>977285712</v>
      </c>
      <c r="B30" s="82" t="s">
        <v>267</v>
      </c>
      <c r="C30" s="81">
        <v>2018</v>
      </c>
      <c r="D30" s="81">
        <v>24</v>
      </c>
      <c r="E30" s="82" t="s">
        <v>21</v>
      </c>
      <c r="F30" s="81">
        <v>100</v>
      </c>
      <c r="G30" s="81">
        <v>100</v>
      </c>
      <c r="H30" s="81">
        <v>16</v>
      </c>
      <c r="I30" s="81">
        <v>400300</v>
      </c>
      <c r="J30" s="81">
        <v>65.808373950518202</v>
      </c>
      <c r="K30" s="17">
        <f t="shared" si="0"/>
        <v>1052.9339832082912</v>
      </c>
    </row>
    <row r="31" spans="1:11" x14ac:dyDescent="0.25">
      <c r="A31" s="81">
        <v>977285712</v>
      </c>
      <c r="B31" s="82" t="s">
        <v>267</v>
      </c>
      <c r="C31" s="81">
        <v>2018</v>
      </c>
      <c r="D31" s="81">
        <v>66</v>
      </c>
      <c r="E31" s="82" t="s">
        <v>21</v>
      </c>
      <c r="F31" s="81">
        <v>100</v>
      </c>
      <c r="G31" s="81">
        <v>100</v>
      </c>
      <c r="H31" s="81">
        <v>5</v>
      </c>
      <c r="I31" s="81">
        <v>400500</v>
      </c>
      <c r="J31" s="81">
        <v>188.02392557290901</v>
      </c>
      <c r="K31" s="17">
        <f t="shared" si="0"/>
        <v>940.11962786454501</v>
      </c>
    </row>
    <row r="32" spans="1:11" x14ac:dyDescent="0.25">
      <c r="A32" s="81">
        <v>979599684</v>
      </c>
      <c r="B32" s="82" t="s">
        <v>268</v>
      </c>
      <c r="C32" s="81">
        <v>2018</v>
      </c>
      <c r="D32" s="81">
        <v>24</v>
      </c>
      <c r="E32" s="82" t="s">
        <v>21</v>
      </c>
      <c r="F32" s="81">
        <v>100</v>
      </c>
      <c r="G32" s="81">
        <v>100</v>
      </c>
      <c r="H32" s="81">
        <v>1</v>
      </c>
      <c r="I32" s="81">
        <v>400300</v>
      </c>
      <c r="J32" s="81">
        <v>65.808373950518202</v>
      </c>
      <c r="K32" s="17">
        <f t="shared" si="0"/>
        <v>65.808373950518202</v>
      </c>
    </row>
    <row r="33" spans="1:11" x14ac:dyDescent="0.25">
      <c r="A33" s="81">
        <v>966309202</v>
      </c>
      <c r="B33" s="82" t="s">
        <v>269</v>
      </c>
      <c r="C33" s="81">
        <v>2018</v>
      </c>
      <c r="D33" s="81">
        <v>24</v>
      </c>
      <c r="E33" s="82" t="s">
        <v>21</v>
      </c>
      <c r="F33" s="81">
        <v>100</v>
      </c>
      <c r="G33" s="81">
        <v>100</v>
      </c>
      <c r="H33" s="81">
        <v>13</v>
      </c>
      <c r="I33" s="81">
        <v>400300</v>
      </c>
      <c r="J33" s="81">
        <v>65.808373950518202</v>
      </c>
      <c r="K33" s="17">
        <f t="shared" si="0"/>
        <v>855.50886135673659</v>
      </c>
    </row>
    <row r="34" spans="1:11" x14ac:dyDescent="0.25">
      <c r="A34" s="81">
        <v>966309202</v>
      </c>
      <c r="B34" s="82" t="s">
        <v>269</v>
      </c>
      <c r="C34" s="81">
        <v>2018</v>
      </c>
      <c r="D34" s="81">
        <v>24</v>
      </c>
      <c r="E34" s="82" t="s">
        <v>23</v>
      </c>
      <c r="F34" s="81">
        <v>100</v>
      </c>
      <c r="G34" s="81">
        <v>100</v>
      </c>
      <c r="H34" s="81">
        <v>2</v>
      </c>
      <c r="I34" s="81">
        <v>400200</v>
      </c>
      <c r="J34" s="81">
        <v>32.904186975259101</v>
      </c>
      <c r="K34" s="17">
        <f t="shared" si="0"/>
        <v>65.808373950518202</v>
      </c>
    </row>
    <row r="35" spans="1:11" x14ac:dyDescent="0.25">
      <c r="A35" s="81">
        <v>933297292</v>
      </c>
      <c r="B35" s="82" t="s">
        <v>42</v>
      </c>
      <c r="C35" s="81">
        <v>2018</v>
      </c>
      <c r="D35" s="81">
        <v>24</v>
      </c>
      <c r="E35" s="82" t="s">
        <v>21</v>
      </c>
      <c r="F35" s="81">
        <v>50</v>
      </c>
      <c r="G35" s="81">
        <v>50</v>
      </c>
      <c r="H35" s="81">
        <v>4</v>
      </c>
      <c r="I35" s="81">
        <v>400300</v>
      </c>
      <c r="J35" s="81">
        <v>65.808373950518202</v>
      </c>
      <c r="K35" s="17">
        <f t="shared" si="0"/>
        <v>131.6167479010364</v>
      </c>
    </row>
    <row r="36" spans="1:11" x14ac:dyDescent="0.25">
      <c r="A36" s="81">
        <v>933297292</v>
      </c>
      <c r="B36" s="82" t="s">
        <v>42</v>
      </c>
      <c r="C36" s="81">
        <v>2018</v>
      </c>
      <c r="D36" s="81">
        <v>24</v>
      </c>
      <c r="E36" s="82" t="s">
        <v>23</v>
      </c>
      <c r="F36" s="81">
        <v>50</v>
      </c>
      <c r="G36" s="81">
        <v>50</v>
      </c>
      <c r="H36" s="81">
        <v>2</v>
      </c>
      <c r="I36" s="81">
        <v>400200</v>
      </c>
      <c r="J36" s="81">
        <v>32.904186975259101</v>
      </c>
      <c r="K36" s="17">
        <f t="shared" si="0"/>
        <v>32.904186975259101</v>
      </c>
    </row>
    <row r="37" spans="1:11" x14ac:dyDescent="0.25">
      <c r="A37" s="81">
        <v>933297292</v>
      </c>
      <c r="B37" s="82" t="s">
        <v>42</v>
      </c>
      <c r="C37" s="81">
        <v>2018</v>
      </c>
      <c r="D37" s="81">
        <v>24</v>
      </c>
      <c r="E37" s="82" t="s">
        <v>23</v>
      </c>
      <c r="F37" s="81">
        <v>100</v>
      </c>
      <c r="G37" s="81">
        <v>100</v>
      </c>
      <c r="H37" s="81">
        <v>6</v>
      </c>
      <c r="I37" s="81">
        <v>400200</v>
      </c>
      <c r="J37" s="81">
        <v>32.904186975259101</v>
      </c>
      <c r="K37" s="17">
        <f t="shared" si="0"/>
        <v>197.42512185155459</v>
      </c>
    </row>
    <row r="38" spans="1:11" x14ac:dyDescent="0.25">
      <c r="A38" s="81">
        <v>980038408</v>
      </c>
      <c r="B38" s="82" t="s">
        <v>43</v>
      </c>
      <c r="C38" s="81">
        <v>2018</v>
      </c>
      <c r="D38" s="81">
        <v>24</v>
      </c>
      <c r="E38" s="82" t="s">
        <v>21</v>
      </c>
      <c r="F38" s="81">
        <v>100</v>
      </c>
      <c r="G38" s="81">
        <v>100</v>
      </c>
      <c r="H38" s="81">
        <v>147</v>
      </c>
      <c r="I38" s="81">
        <v>400300</v>
      </c>
      <c r="J38" s="81">
        <v>65.808373950518202</v>
      </c>
      <c r="K38" s="17">
        <f t="shared" si="0"/>
        <v>9673.830970726176</v>
      </c>
    </row>
    <row r="39" spans="1:11" x14ac:dyDescent="0.25">
      <c r="A39" s="81">
        <v>980038408</v>
      </c>
      <c r="B39" s="82" t="s">
        <v>43</v>
      </c>
      <c r="C39" s="81">
        <v>2018</v>
      </c>
      <c r="D39" s="81">
        <v>24</v>
      </c>
      <c r="E39" s="82" t="s">
        <v>23</v>
      </c>
      <c r="F39" s="81">
        <v>50</v>
      </c>
      <c r="G39" s="81">
        <v>50</v>
      </c>
      <c r="H39" s="81">
        <v>9</v>
      </c>
      <c r="I39" s="81">
        <v>400200</v>
      </c>
      <c r="J39" s="81">
        <v>32.904186975259101</v>
      </c>
      <c r="K39" s="17">
        <f t="shared" si="0"/>
        <v>148.06884138866596</v>
      </c>
    </row>
    <row r="40" spans="1:11" x14ac:dyDescent="0.25">
      <c r="A40" s="81">
        <v>980038408</v>
      </c>
      <c r="B40" s="82" t="s">
        <v>43</v>
      </c>
      <c r="C40" s="81">
        <v>2018</v>
      </c>
      <c r="D40" s="81">
        <v>24</v>
      </c>
      <c r="E40" s="82" t="s">
        <v>23</v>
      </c>
      <c r="F40" s="81">
        <v>100</v>
      </c>
      <c r="G40" s="81">
        <v>100</v>
      </c>
      <c r="H40" s="81">
        <v>291</v>
      </c>
      <c r="I40" s="81">
        <v>400200</v>
      </c>
      <c r="J40" s="81">
        <v>32.904186975259101</v>
      </c>
      <c r="K40" s="17">
        <f t="shared" si="0"/>
        <v>9575.1184098003978</v>
      </c>
    </row>
    <row r="41" spans="1:11" x14ac:dyDescent="0.25">
      <c r="A41" s="81">
        <v>980038408</v>
      </c>
      <c r="B41" s="82" t="s">
        <v>43</v>
      </c>
      <c r="C41" s="81">
        <v>2018</v>
      </c>
      <c r="D41" s="81">
        <v>66</v>
      </c>
      <c r="E41" s="82" t="s">
        <v>23</v>
      </c>
      <c r="F41" s="81">
        <v>100</v>
      </c>
      <c r="G41" s="81">
        <v>100</v>
      </c>
      <c r="H41" s="81">
        <v>1</v>
      </c>
      <c r="I41" s="81">
        <v>400400</v>
      </c>
      <c r="J41" s="81">
        <v>94.011962786454603</v>
      </c>
      <c r="K41" s="17">
        <f t="shared" si="0"/>
        <v>94.011962786454603</v>
      </c>
    </row>
    <row r="42" spans="1:11" x14ac:dyDescent="0.25">
      <c r="A42" s="81">
        <v>914078865</v>
      </c>
      <c r="B42" s="82" t="s">
        <v>44</v>
      </c>
      <c r="C42" s="81">
        <v>2018</v>
      </c>
      <c r="D42" s="81">
        <v>24</v>
      </c>
      <c r="E42" s="82" t="s">
        <v>23</v>
      </c>
      <c r="F42" s="81">
        <v>100</v>
      </c>
      <c r="G42" s="81">
        <v>100</v>
      </c>
      <c r="H42" s="81">
        <v>1</v>
      </c>
      <c r="I42" s="81">
        <v>400200</v>
      </c>
      <c r="J42" s="81">
        <v>32.904186975259101</v>
      </c>
      <c r="K42" s="17">
        <f t="shared" si="0"/>
        <v>32.904186975259101</v>
      </c>
    </row>
    <row r="43" spans="1:11" x14ac:dyDescent="0.25">
      <c r="A43" s="81">
        <v>963022158</v>
      </c>
      <c r="B43" s="82" t="s">
        <v>99</v>
      </c>
      <c r="C43" s="81">
        <v>2018</v>
      </c>
      <c r="D43" s="81">
        <v>24</v>
      </c>
      <c r="E43" s="82" t="s">
        <v>23</v>
      </c>
      <c r="F43" s="81">
        <v>100</v>
      </c>
      <c r="G43" s="81">
        <v>100</v>
      </c>
      <c r="H43" s="81">
        <v>24</v>
      </c>
      <c r="I43" s="81">
        <v>400200</v>
      </c>
      <c r="J43" s="81">
        <v>32.904186975259101</v>
      </c>
      <c r="K43" s="17">
        <f t="shared" si="0"/>
        <v>789.70048740621837</v>
      </c>
    </row>
    <row r="44" spans="1:11" x14ac:dyDescent="0.25">
      <c r="A44" s="81">
        <v>983099807</v>
      </c>
      <c r="B44" s="82" t="s">
        <v>48</v>
      </c>
      <c r="C44" s="81">
        <v>2018</v>
      </c>
      <c r="D44" s="81">
        <v>24</v>
      </c>
      <c r="E44" s="82" t="s">
        <v>23</v>
      </c>
      <c r="F44" s="81">
        <v>100</v>
      </c>
      <c r="G44" s="81">
        <v>100</v>
      </c>
      <c r="H44" s="81">
        <v>6</v>
      </c>
      <c r="I44" s="81">
        <v>400200</v>
      </c>
      <c r="J44" s="81">
        <v>32.904186975259101</v>
      </c>
      <c r="K44" s="17">
        <f t="shared" si="0"/>
        <v>197.42512185155459</v>
      </c>
    </row>
    <row r="45" spans="1:11" x14ac:dyDescent="0.25">
      <c r="A45" s="81">
        <v>960684737</v>
      </c>
      <c r="B45" s="82" t="s">
        <v>51</v>
      </c>
      <c r="C45" s="81">
        <v>2018</v>
      </c>
      <c r="D45" s="81">
        <v>24</v>
      </c>
      <c r="E45" s="82" t="s">
        <v>23</v>
      </c>
      <c r="F45" s="81">
        <v>100</v>
      </c>
      <c r="G45" s="81">
        <v>100</v>
      </c>
      <c r="H45" s="81">
        <v>4</v>
      </c>
      <c r="I45" s="81">
        <v>400200</v>
      </c>
      <c r="J45" s="81">
        <v>32.904186975259101</v>
      </c>
      <c r="K45" s="17">
        <f t="shared" si="0"/>
        <v>131.6167479010364</v>
      </c>
    </row>
    <row r="46" spans="1:11" x14ac:dyDescent="0.25">
      <c r="A46" s="81">
        <v>948526786</v>
      </c>
      <c r="B46" s="82" t="s">
        <v>100</v>
      </c>
      <c r="C46" s="81">
        <v>2018</v>
      </c>
      <c r="D46" s="81">
        <v>24</v>
      </c>
      <c r="E46" s="82" t="s">
        <v>23</v>
      </c>
      <c r="F46" s="81">
        <v>100</v>
      </c>
      <c r="G46" s="81">
        <v>100</v>
      </c>
      <c r="H46" s="81">
        <v>2</v>
      </c>
      <c r="I46" s="81">
        <v>400200</v>
      </c>
      <c r="J46" s="81">
        <v>32.904186975259101</v>
      </c>
      <c r="K46" s="17">
        <f t="shared" si="0"/>
        <v>65.808373950518202</v>
      </c>
    </row>
    <row r="47" spans="1:11" x14ac:dyDescent="0.25">
      <c r="A47" s="81">
        <v>980234088</v>
      </c>
      <c r="B47" s="82" t="s">
        <v>53</v>
      </c>
      <c r="C47" s="81">
        <v>2018</v>
      </c>
      <c r="D47" s="81">
        <v>24</v>
      </c>
      <c r="E47" s="82" t="s">
        <v>21</v>
      </c>
      <c r="F47" s="81">
        <v>0</v>
      </c>
      <c r="G47" s="81">
        <v>20</v>
      </c>
      <c r="H47" s="81">
        <v>80</v>
      </c>
      <c r="I47" s="81">
        <v>400300</v>
      </c>
      <c r="J47" s="81">
        <v>65.808373950518202</v>
      </c>
      <c r="K47" s="17">
        <f t="shared" si="0"/>
        <v>526.46699160414562</v>
      </c>
    </row>
    <row r="48" spans="1:11" x14ac:dyDescent="0.25">
      <c r="A48" s="81">
        <v>980234088</v>
      </c>
      <c r="B48" s="82" t="s">
        <v>53</v>
      </c>
      <c r="C48" s="81">
        <v>2018</v>
      </c>
      <c r="D48" s="81">
        <v>24</v>
      </c>
      <c r="E48" s="82" t="s">
        <v>21</v>
      </c>
      <c r="F48" s="81">
        <v>0</v>
      </c>
      <c r="G48" s="81">
        <v>50</v>
      </c>
      <c r="H48" s="81">
        <v>18</v>
      </c>
      <c r="I48" s="81">
        <v>400300</v>
      </c>
      <c r="J48" s="81">
        <v>65.808373950518202</v>
      </c>
      <c r="K48" s="17">
        <f t="shared" si="0"/>
        <v>296.13768277733192</v>
      </c>
    </row>
    <row r="49" spans="1:11" x14ac:dyDescent="0.25">
      <c r="A49" s="81">
        <v>980234088</v>
      </c>
      <c r="B49" s="82" t="s">
        <v>53</v>
      </c>
      <c r="C49" s="81">
        <v>2018</v>
      </c>
      <c r="D49" s="81">
        <v>24</v>
      </c>
      <c r="E49" s="82" t="s">
        <v>21</v>
      </c>
      <c r="F49" s="81">
        <v>100</v>
      </c>
      <c r="G49" s="81">
        <v>100</v>
      </c>
      <c r="H49" s="81">
        <v>104</v>
      </c>
      <c r="I49" s="81">
        <v>400300</v>
      </c>
      <c r="J49" s="81">
        <v>65.808373950518202</v>
      </c>
      <c r="K49" s="17">
        <f t="shared" si="0"/>
        <v>6844.0708908538927</v>
      </c>
    </row>
    <row r="50" spans="1:11" x14ac:dyDescent="0.25">
      <c r="A50" s="81">
        <v>980234088</v>
      </c>
      <c r="B50" s="82" t="s">
        <v>53</v>
      </c>
      <c r="C50" s="81">
        <v>2018</v>
      </c>
      <c r="D50" s="81">
        <v>24</v>
      </c>
      <c r="E50" s="82" t="s">
        <v>23</v>
      </c>
      <c r="F50" s="81">
        <v>0</v>
      </c>
      <c r="G50" s="81">
        <v>20</v>
      </c>
      <c r="H50" s="81">
        <v>25</v>
      </c>
      <c r="I50" s="81">
        <v>400200</v>
      </c>
      <c r="J50" s="81">
        <v>32.904186975259101</v>
      </c>
      <c r="K50" s="17">
        <f t="shared" si="0"/>
        <v>82.260467438147757</v>
      </c>
    </row>
    <row r="51" spans="1:11" x14ac:dyDescent="0.25">
      <c r="A51" s="81">
        <v>980234088</v>
      </c>
      <c r="B51" s="82" t="s">
        <v>53</v>
      </c>
      <c r="C51" s="81">
        <v>2018</v>
      </c>
      <c r="D51" s="81">
        <v>24</v>
      </c>
      <c r="E51" s="82" t="s">
        <v>23</v>
      </c>
      <c r="F51" s="81">
        <v>100</v>
      </c>
      <c r="G51" s="81">
        <v>100</v>
      </c>
      <c r="H51" s="81">
        <v>43</v>
      </c>
      <c r="I51" s="81">
        <v>400200</v>
      </c>
      <c r="J51" s="81">
        <v>32.904186975259101</v>
      </c>
      <c r="K51" s="17">
        <f t="shared" si="0"/>
        <v>1414.8800399361414</v>
      </c>
    </row>
    <row r="52" spans="1:11" x14ac:dyDescent="0.25">
      <c r="A52" s="81">
        <v>976723805</v>
      </c>
      <c r="B52" s="82" t="s">
        <v>55</v>
      </c>
      <c r="C52" s="81">
        <v>2018</v>
      </c>
      <c r="D52" s="81">
        <v>24</v>
      </c>
      <c r="E52" s="82" t="s">
        <v>21</v>
      </c>
      <c r="F52" s="81">
        <v>100</v>
      </c>
      <c r="G52" s="81">
        <v>100</v>
      </c>
      <c r="H52" s="81">
        <v>17</v>
      </c>
      <c r="I52" s="81">
        <v>400300</v>
      </c>
      <c r="J52" s="81">
        <v>65.808373950518202</v>
      </c>
      <c r="K52" s="17">
        <f t="shared" si="0"/>
        <v>1118.7423571588095</v>
      </c>
    </row>
    <row r="53" spans="1:11" x14ac:dyDescent="0.25">
      <c r="A53" s="81">
        <v>976723805</v>
      </c>
      <c r="B53" s="82" t="s">
        <v>55</v>
      </c>
      <c r="C53" s="81">
        <v>2018</v>
      </c>
      <c r="D53" s="81">
        <v>24</v>
      </c>
      <c r="E53" s="82" t="s">
        <v>23</v>
      </c>
      <c r="F53" s="81">
        <v>100</v>
      </c>
      <c r="G53" s="81">
        <v>100</v>
      </c>
      <c r="H53" s="81">
        <v>35</v>
      </c>
      <c r="I53" s="81">
        <v>400200</v>
      </c>
      <c r="J53" s="81">
        <v>32.904186975259101</v>
      </c>
      <c r="K53" s="17">
        <f t="shared" si="0"/>
        <v>1151.6465441340686</v>
      </c>
    </row>
    <row r="54" spans="1:11" x14ac:dyDescent="0.25">
      <c r="A54" s="81">
        <v>968398083</v>
      </c>
      <c r="B54" s="82" t="s">
        <v>270</v>
      </c>
      <c r="C54" s="81">
        <v>2018</v>
      </c>
      <c r="D54" s="81">
        <v>24</v>
      </c>
      <c r="E54" s="82" t="s">
        <v>21</v>
      </c>
      <c r="F54" s="81">
        <v>100</v>
      </c>
      <c r="G54" s="81">
        <v>100</v>
      </c>
      <c r="H54" s="81">
        <v>14</v>
      </c>
      <c r="I54" s="81">
        <v>400300</v>
      </c>
      <c r="J54" s="81">
        <v>65.808373950518202</v>
      </c>
      <c r="K54" s="17">
        <f t="shared" si="0"/>
        <v>921.3172353072548</v>
      </c>
    </row>
    <row r="55" spans="1:11" x14ac:dyDescent="0.25">
      <c r="A55" s="81">
        <v>968398083</v>
      </c>
      <c r="B55" s="82" t="s">
        <v>270</v>
      </c>
      <c r="C55" s="81">
        <v>2018</v>
      </c>
      <c r="D55" s="81">
        <v>24</v>
      </c>
      <c r="E55" s="82" t="s">
        <v>23</v>
      </c>
      <c r="F55" s="81">
        <v>100</v>
      </c>
      <c r="G55" s="81">
        <v>100</v>
      </c>
      <c r="H55" s="81">
        <v>6</v>
      </c>
      <c r="I55" s="81">
        <v>400200</v>
      </c>
      <c r="J55" s="81">
        <v>32.904186975259101</v>
      </c>
      <c r="K55" s="17">
        <f t="shared" si="0"/>
        <v>197.42512185155459</v>
      </c>
    </row>
    <row r="56" spans="1:11" x14ac:dyDescent="0.25">
      <c r="A56" s="81">
        <v>915317898</v>
      </c>
      <c r="B56" s="82" t="s">
        <v>56</v>
      </c>
      <c r="C56" s="81">
        <v>2018</v>
      </c>
      <c r="D56" s="81">
        <v>24</v>
      </c>
      <c r="E56" s="82" t="s">
        <v>23</v>
      </c>
      <c r="F56" s="81">
        <v>100</v>
      </c>
      <c r="G56" s="81">
        <v>100</v>
      </c>
      <c r="H56" s="81">
        <v>2</v>
      </c>
      <c r="I56" s="81">
        <v>400200</v>
      </c>
      <c r="J56" s="81">
        <v>32.904186975259101</v>
      </c>
      <c r="K56" s="17">
        <f t="shared" si="0"/>
        <v>65.808373950518202</v>
      </c>
    </row>
    <row r="57" spans="1:11" x14ac:dyDescent="0.25">
      <c r="A57" s="81">
        <v>948755742</v>
      </c>
      <c r="B57" s="82" t="s">
        <v>57</v>
      </c>
      <c r="C57" s="81">
        <v>2018</v>
      </c>
      <c r="D57" s="81">
        <v>24</v>
      </c>
      <c r="E57" s="82" t="s">
        <v>23</v>
      </c>
      <c r="F57" s="81">
        <v>100</v>
      </c>
      <c r="G57" s="81">
        <v>100</v>
      </c>
      <c r="H57" s="81">
        <v>2</v>
      </c>
      <c r="I57" s="81">
        <v>400200</v>
      </c>
      <c r="J57" s="81">
        <v>32.904186975259101</v>
      </c>
      <c r="K57" s="17">
        <f t="shared" si="0"/>
        <v>65.808373950518202</v>
      </c>
    </row>
    <row r="58" spans="1:11" x14ac:dyDescent="0.25">
      <c r="A58" s="81">
        <v>915591302</v>
      </c>
      <c r="B58" s="82" t="s">
        <v>58</v>
      </c>
      <c r="C58" s="81">
        <v>2018</v>
      </c>
      <c r="D58" s="81">
        <v>24</v>
      </c>
      <c r="E58" s="82" t="s">
        <v>23</v>
      </c>
      <c r="F58" s="81">
        <v>100</v>
      </c>
      <c r="G58" s="81">
        <v>100</v>
      </c>
      <c r="H58" s="81">
        <v>11</v>
      </c>
      <c r="I58" s="81">
        <v>400200</v>
      </c>
      <c r="J58" s="81">
        <v>32.904186975259101</v>
      </c>
      <c r="K58" s="17">
        <f t="shared" si="0"/>
        <v>361.94605672785013</v>
      </c>
    </row>
    <row r="59" spans="1:11" x14ac:dyDescent="0.25">
      <c r="A59" s="81">
        <v>984882114</v>
      </c>
      <c r="B59" s="82" t="s">
        <v>59</v>
      </c>
      <c r="C59" s="81">
        <v>2018</v>
      </c>
      <c r="D59" s="81">
        <v>5</v>
      </c>
      <c r="E59" s="82" t="s">
        <v>23</v>
      </c>
      <c r="F59" s="81">
        <v>100</v>
      </c>
      <c r="G59" s="81">
        <v>100</v>
      </c>
      <c r="H59" s="81">
        <v>1</v>
      </c>
      <c r="I59" s="81">
        <v>400000</v>
      </c>
      <c r="J59" s="81">
        <v>32.904186975259101</v>
      </c>
      <c r="K59" s="17">
        <f t="shared" si="0"/>
        <v>32.904186975259101</v>
      </c>
    </row>
    <row r="60" spans="1:11" x14ac:dyDescent="0.25">
      <c r="A60" s="81">
        <v>984882114</v>
      </c>
      <c r="B60" s="82" t="s">
        <v>59</v>
      </c>
      <c r="C60" s="81">
        <v>2018</v>
      </c>
      <c r="D60" s="81">
        <v>24</v>
      </c>
      <c r="E60" s="82" t="s">
        <v>23</v>
      </c>
      <c r="F60" s="81">
        <v>100</v>
      </c>
      <c r="G60" s="81">
        <v>100</v>
      </c>
      <c r="H60" s="81">
        <v>71</v>
      </c>
      <c r="I60" s="81">
        <v>400200</v>
      </c>
      <c r="J60" s="81">
        <v>32.904186975259101</v>
      </c>
      <c r="K60" s="17">
        <f t="shared" si="0"/>
        <v>2336.1972752433962</v>
      </c>
    </row>
    <row r="61" spans="1:11" x14ac:dyDescent="0.25">
      <c r="A61" s="81">
        <v>991077537</v>
      </c>
      <c r="B61" s="82" t="s">
        <v>271</v>
      </c>
      <c r="C61" s="81">
        <v>2018</v>
      </c>
      <c r="D61" s="81">
        <v>24</v>
      </c>
      <c r="E61" s="82" t="s">
        <v>23</v>
      </c>
      <c r="F61" s="81">
        <v>100</v>
      </c>
      <c r="G61" s="81">
        <v>100</v>
      </c>
      <c r="H61" s="81">
        <v>3</v>
      </c>
      <c r="I61" s="81">
        <v>400200</v>
      </c>
      <c r="J61" s="81">
        <v>32.904186975259101</v>
      </c>
      <c r="K61" s="17">
        <f t="shared" si="0"/>
        <v>98.712560925777296</v>
      </c>
    </row>
    <row r="62" spans="1:11" x14ac:dyDescent="0.25">
      <c r="A62" s="81">
        <v>916069634</v>
      </c>
      <c r="B62" s="82" t="s">
        <v>61</v>
      </c>
      <c r="C62" s="81">
        <v>2018</v>
      </c>
      <c r="D62" s="81">
        <v>24</v>
      </c>
      <c r="E62" s="82" t="s">
        <v>23</v>
      </c>
      <c r="F62" s="81">
        <v>100</v>
      </c>
      <c r="G62" s="81">
        <v>100</v>
      </c>
      <c r="H62" s="81">
        <v>14</v>
      </c>
      <c r="I62" s="81">
        <v>400200</v>
      </c>
      <c r="J62" s="81">
        <v>32.904186975259101</v>
      </c>
      <c r="K62" s="17">
        <f t="shared" si="0"/>
        <v>460.6586176536274</v>
      </c>
    </row>
    <row r="63" spans="1:11" x14ac:dyDescent="0.25">
      <c r="A63" s="81">
        <v>976626192</v>
      </c>
      <c r="B63" s="82" t="s">
        <v>272</v>
      </c>
      <c r="C63" s="81">
        <v>2018</v>
      </c>
      <c r="D63" s="81">
        <v>24</v>
      </c>
      <c r="E63" s="82" t="s">
        <v>23</v>
      </c>
      <c r="F63" s="81">
        <v>100</v>
      </c>
      <c r="G63" s="81">
        <v>100</v>
      </c>
      <c r="H63" s="81">
        <v>6</v>
      </c>
      <c r="I63" s="81">
        <v>400200</v>
      </c>
      <c r="J63" s="81">
        <v>32.904186975259101</v>
      </c>
      <c r="K63" s="17">
        <f t="shared" si="0"/>
        <v>197.42512185155459</v>
      </c>
    </row>
    <row r="64" spans="1:11" x14ac:dyDescent="0.25">
      <c r="A64" s="81">
        <v>971029102</v>
      </c>
      <c r="B64" s="82" t="s">
        <v>273</v>
      </c>
      <c r="C64" s="81">
        <v>2018</v>
      </c>
      <c r="D64" s="81">
        <v>24</v>
      </c>
      <c r="E64" s="82" t="s">
        <v>23</v>
      </c>
      <c r="F64" s="81">
        <v>100</v>
      </c>
      <c r="G64" s="81">
        <v>100</v>
      </c>
      <c r="H64" s="81">
        <v>13</v>
      </c>
      <c r="I64" s="81">
        <v>400200</v>
      </c>
      <c r="J64" s="81">
        <v>32.904186975259101</v>
      </c>
      <c r="K64" s="17">
        <f t="shared" si="0"/>
        <v>427.75443067836829</v>
      </c>
    </row>
    <row r="65" spans="1:11" x14ac:dyDescent="0.25">
      <c r="A65" s="81">
        <v>919763159</v>
      </c>
      <c r="B65" s="82" t="s">
        <v>66</v>
      </c>
      <c r="C65" s="81">
        <v>2018</v>
      </c>
      <c r="D65" s="81">
        <v>24</v>
      </c>
      <c r="E65" s="82" t="s">
        <v>23</v>
      </c>
      <c r="F65" s="81">
        <v>100</v>
      </c>
      <c r="G65" s="81">
        <v>100</v>
      </c>
      <c r="H65" s="81">
        <v>20</v>
      </c>
      <c r="I65" s="81">
        <v>400200</v>
      </c>
      <c r="J65" s="81">
        <v>32.904186975259101</v>
      </c>
      <c r="K65" s="17">
        <f t="shared" si="0"/>
        <v>658.08373950518205</v>
      </c>
    </row>
    <row r="66" spans="1:11" x14ac:dyDescent="0.25">
      <c r="A66" s="81">
        <v>997712099</v>
      </c>
      <c r="B66" s="82" t="s">
        <v>274</v>
      </c>
      <c r="C66" s="81">
        <v>2018</v>
      </c>
      <c r="D66" s="81">
        <v>24</v>
      </c>
      <c r="E66" s="82" t="s">
        <v>23</v>
      </c>
      <c r="F66" s="81">
        <v>100</v>
      </c>
      <c r="G66" s="81">
        <v>100</v>
      </c>
      <c r="H66" s="81">
        <v>3</v>
      </c>
      <c r="I66" s="81">
        <v>400200</v>
      </c>
      <c r="J66" s="81">
        <v>32.904186975259101</v>
      </c>
      <c r="K66" s="17">
        <f t="shared" si="0"/>
        <v>98.712560925777296</v>
      </c>
    </row>
    <row r="67" spans="1:11" x14ac:dyDescent="0.25">
      <c r="A67" s="81">
        <v>978631029</v>
      </c>
      <c r="B67" s="82" t="s">
        <v>298</v>
      </c>
      <c r="C67" s="81">
        <v>2018</v>
      </c>
      <c r="D67" s="81">
        <v>24</v>
      </c>
      <c r="E67" s="82" t="s">
        <v>23</v>
      </c>
      <c r="F67" s="81">
        <v>100</v>
      </c>
      <c r="G67" s="81">
        <v>100</v>
      </c>
      <c r="H67" s="81">
        <v>4</v>
      </c>
      <c r="I67" s="81">
        <v>400200</v>
      </c>
      <c r="J67" s="81">
        <v>32.904186975259101</v>
      </c>
      <c r="K67" s="17">
        <f t="shared" ref="K67:K78" si="1">H67*0.5*(F67/100+G67/100)*J67</f>
        <v>131.6167479010364</v>
      </c>
    </row>
    <row r="68" spans="1:11" x14ac:dyDescent="0.25">
      <c r="A68" s="81">
        <v>982173329</v>
      </c>
      <c r="B68" s="82" t="s">
        <v>275</v>
      </c>
      <c r="C68" s="81">
        <v>2018</v>
      </c>
      <c r="D68" s="81">
        <v>24</v>
      </c>
      <c r="E68" s="82" t="s">
        <v>23</v>
      </c>
      <c r="F68" s="81">
        <v>100</v>
      </c>
      <c r="G68" s="81">
        <v>100</v>
      </c>
      <c r="H68" s="81">
        <v>1</v>
      </c>
      <c r="I68" s="81">
        <v>400200</v>
      </c>
      <c r="J68" s="81">
        <v>32.904186975259101</v>
      </c>
      <c r="K68" s="17">
        <f t="shared" si="1"/>
        <v>32.904186975259101</v>
      </c>
    </row>
    <row r="69" spans="1:11" x14ac:dyDescent="0.25">
      <c r="A69" s="81">
        <v>982173329</v>
      </c>
      <c r="B69" s="82" t="s">
        <v>275</v>
      </c>
      <c r="C69" s="81">
        <v>2018</v>
      </c>
      <c r="D69" s="81">
        <v>132</v>
      </c>
      <c r="E69" s="82" t="s">
        <v>23</v>
      </c>
      <c r="F69" s="81">
        <v>100</v>
      </c>
      <c r="G69" s="81">
        <v>100</v>
      </c>
      <c r="H69" s="81">
        <v>1</v>
      </c>
      <c r="I69" s="81">
        <v>400600</v>
      </c>
      <c r="J69" s="81">
        <v>206.82631813020001</v>
      </c>
      <c r="K69" s="17">
        <f t="shared" si="1"/>
        <v>206.82631813020001</v>
      </c>
    </row>
    <row r="70" spans="1:11" x14ac:dyDescent="0.25">
      <c r="A70" s="81">
        <v>917983550</v>
      </c>
      <c r="B70" s="82" t="s">
        <v>68</v>
      </c>
      <c r="C70" s="81">
        <v>2018</v>
      </c>
      <c r="D70" s="81">
        <v>24</v>
      </c>
      <c r="E70" s="82" t="s">
        <v>23</v>
      </c>
      <c r="F70" s="81">
        <v>100</v>
      </c>
      <c r="G70" s="81">
        <v>100</v>
      </c>
      <c r="H70" s="81">
        <v>8</v>
      </c>
      <c r="I70" s="81">
        <v>400200</v>
      </c>
      <c r="J70" s="81">
        <v>32.904186975259101</v>
      </c>
      <c r="K70" s="17">
        <f t="shared" si="1"/>
        <v>263.23349580207281</v>
      </c>
    </row>
    <row r="71" spans="1:11" x14ac:dyDescent="0.25">
      <c r="A71" s="81">
        <v>978645178</v>
      </c>
      <c r="B71" s="82" t="s">
        <v>276</v>
      </c>
      <c r="C71" s="81">
        <v>2018</v>
      </c>
      <c r="D71" s="81">
        <v>24</v>
      </c>
      <c r="E71" s="82" t="s">
        <v>23</v>
      </c>
      <c r="F71" s="81">
        <v>100</v>
      </c>
      <c r="G71" s="81">
        <v>100</v>
      </c>
      <c r="H71" s="81">
        <v>8</v>
      </c>
      <c r="I71" s="81">
        <v>400200</v>
      </c>
      <c r="J71" s="81">
        <v>32.904186975259101</v>
      </c>
      <c r="K71" s="17">
        <f t="shared" si="1"/>
        <v>263.23349580207281</v>
      </c>
    </row>
    <row r="72" spans="1:11" x14ac:dyDescent="0.25">
      <c r="A72" s="81">
        <v>953681781</v>
      </c>
      <c r="B72" s="82" t="s">
        <v>277</v>
      </c>
      <c r="C72" s="81">
        <v>2018</v>
      </c>
      <c r="D72" s="81">
        <v>24</v>
      </c>
      <c r="E72" s="82" t="s">
        <v>23</v>
      </c>
      <c r="F72" s="81">
        <v>100</v>
      </c>
      <c r="G72" s="81">
        <v>100</v>
      </c>
      <c r="H72" s="81">
        <v>2</v>
      </c>
      <c r="I72" s="81">
        <v>400200</v>
      </c>
      <c r="J72" s="81">
        <v>32.904186975259101</v>
      </c>
      <c r="K72" s="17">
        <f t="shared" si="1"/>
        <v>65.808373950518202</v>
      </c>
    </row>
    <row r="73" spans="1:11" x14ac:dyDescent="0.25">
      <c r="A73" s="81">
        <v>882783022</v>
      </c>
      <c r="B73" s="82" t="s">
        <v>257</v>
      </c>
      <c r="C73" s="81">
        <v>2018</v>
      </c>
      <c r="D73" s="81">
        <v>24</v>
      </c>
      <c r="E73" s="82" t="s">
        <v>21</v>
      </c>
      <c r="F73" s="81">
        <v>100</v>
      </c>
      <c r="G73" s="81">
        <v>100</v>
      </c>
      <c r="H73" s="81">
        <v>11</v>
      </c>
      <c r="I73" s="81">
        <v>400300</v>
      </c>
      <c r="J73" s="81">
        <v>65.808373950518202</v>
      </c>
      <c r="K73" s="17">
        <f t="shared" si="1"/>
        <v>723.89211345570027</v>
      </c>
    </row>
    <row r="74" spans="1:11" x14ac:dyDescent="0.25">
      <c r="A74" s="81">
        <v>882783022</v>
      </c>
      <c r="B74" s="82" t="s">
        <v>257</v>
      </c>
      <c r="C74" s="81">
        <v>2018</v>
      </c>
      <c r="D74" s="81">
        <v>24</v>
      </c>
      <c r="E74" s="82" t="s">
        <v>23</v>
      </c>
      <c r="F74" s="81">
        <v>0</v>
      </c>
      <c r="G74" s="81">
        <v>100</v>
      </c>
      <c r="H74" s="81">
        <v>1</v>
      </c>
      <c r="I74" s="81">
        <v>400200</v>
      </c>
      <c r="J74" s="81">
        <v>32.904186975259101</v>
      </c>
      <c r="K74" s="17">
        <f t="shared" si="1"/>
        <v>16.452093487629551</v>
      </c>
    </row>
    <row r="75" spans="1:11" x14ac:dyDescent="0.25">
      <c r="A75" s="81">
        <v>882783022</v>
      </c>
      <c r="B75" s="82" t="s">
        <v>257</v>
      </c>
      <c r="C75" s="81">
        <v>2018</v>
      </c>
      <c r="D75" s="81">
        <v>24</v>
      </c>
      <c r="E75" s="82" t="s">
        <v>23</v>
      </c>
      <c r="F75" s="81">
        <v>100</v>
      </c>
      <c r="G75" s="81">
        <v>100</v>
      </c>
      <c r="H75" s="81">
        <v>6</v>
      </c>
      <c r="I75" s="81">
        <v>400200</v>
      </c>
      <c r="J75" s="81">
        <v>32.904186975259101</v>
      </c>
      <c r="K75" s="17">
        <f t="shared" si="1"/>
        <v>197.42512185155459</v>
      </c>
    </row>
    <row r="76" spans="1:11" x14ac:dyDescent="0.25">
      <c r="A76" s="81">
        <v>918999361</v>
      </c>
      <c r="B76" s="82" t="s">
        <v>73</v>
      </c>
      <c r="C76" s="81">
        <v>2018</v>
      </c>
      <c r="D76" s="81">
        <v>5</v>
      </c>
      <c r="E76" s="82" t="s">
        <v>23</v>
      </c>
      <c r="F76" s="81">
        <v>100</v>
      </c>
      <c r="G76" s="81">
        <v>100</v>
      </c>
      <c r="H76" s="81">
        <v>7</v>
      </c>
      <c r="I76" s="81">
        <v>400000</v>
      </c>
      <c r="J76" s="81">
        <v>32.904186975259101</v>
      </c>
      <c r="K76" s="17">
        <f t="shared" si="1"/>
        <v>230.3293088268137</v>
      </c>
    </row>
    <row r="77" spans="1:11" x14ac:dyDescent="0.25">
      <c r="A77" s="81">
        <v>918999361</v>
      </c>
      <c r="B77" s="82" t="s">
        <v>73</v>
      </c>
      <c r="C77" s="81">
        <v>2018</v>
      </c>
      <c r="D77" s="81">
        <v>24</v>
      </c>
      <c r="E77" s="82" t="s">
        <v>23</v>
      </c>
      <c r="F77" s="81">
        <v>100</v>
      </c>
      <c r="G77" s="81">
        <v>100</v>
      </c>
      <c r="H77" s="81">
        <v>4</v>
      </c>
      <c r="I77" s="81">
        <v>400200</v>
      </c>
      <c r="J77" s="81">
        <v>32.904186975259101</v>
      </c>
      <c r="K77" s="17">
        <f t="shared" si="1"/>
        <v>131.6167479010364</v>
      </c>
    </row>
    <row r="78" spans="1:11" x14ac:dyDescent="0.25">
      <c r="A78" s="81">
        <v>971031425</v>
      </c>
      <c r="B78" s="82" t="s">
        <v>278</v>
      </c>
      <c r="C78" s="81">
        <v>2018</v>
      </c>
      <c r="D78" s="81">
        <v>24</v>
      </c>
      <c r="E78" s="82" t="s">
        <v>23</v>
      </c>
      <c r="F78" s="81">
        <v>100</v>
      </c>
      <c r="G78" s="81">
        <v>100</v>
      </c>
      <c r="H78" s="81">
        <v>1</v>
      </c>
      <c r="I78" s="81">
        <v>400200</v>
      </c>
      <c r="J78" s="81">
        <v>32.904186975259101</v>
      </c>
      <c r="K78" s="17">
        <f t="shared" si="1"/>
        <v>32.904186975259101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4"/>
  <sheetViews>
    <sheetView workbookViewId="0"/>
  </sheetViews>
  <sheetFormatPr baseColWidth="10" defaultRowHeight="15" x14ac:dyDescent="0.25"/>
  <cols>
    <col min="1" max="1" width="13.28515625" customWidth="1"/>
    <col min="2" max="2" width="48.140625" bestFit="1" customWidth="1"/>
    <col min="9" max="9" width="0" hidden="1" customWidth="1"/>
  </cols>
  <sheetData>
    <row r="1" spans="1:14" x14ac:dyDescent="0.25">
      <c r="N1" s="73">
        <f>SUBTOTAL(9,N3:N50)</f>
        <v>8579.1659088683427</v>
      </c>
    </row>
    <row r="2" spans="1:14" s="4" customFormat="1" ht="60" x14ac:dyDescent="0.25">
      <c r="A2" s="74" t="s">
        <v>0</v>
      </c>
      <c r="B2" s="74" t="s">
        <v>1</v>
      </c>
      <c r="C2" s="74" t="s">
        <v>2</v>
      </c>
      <c r="D2" s="74" t="s">
        <v>3</v>
      </c>
      <c r="E2" s="74" t="s">
        <v>8</v>
      </c>
      <c r="F2" s="74" t="s">
        <v>9</v>
      </c>
      <c r="G2" s="74" t="s">
        <v>89</v>
      </c>
      <c r="H2" s="74" t="s">
        <v>90</v>
      </c>
      <c r="I2" s="74" t="s">
        <v>14</v>
      </c>
      <c r="J2" s="74" t="s">
        <v>91</v>
      </c>
      <c r="K2" s="74" t="s">
        <v>92</v>
      </c>
      <c r="L2" s="74" t="s">
        <v>291</v>
      </c>
      <c r="M2" s="74" t="s">
        <v>94</v>
      </c>
      <c r="N2" s="74" t="s">
        <v>292</v>
      </c>
    </row>
    <row r="3" spans="1:14" x14ac:dyDescent="0.25">
      <c r="A3" s="81">
        <v>971031107</v>
      </c>
      <c r="B3" s="82" t="s">
        <v>263</v>
      </c>
      <c r="C3" s="81">
        <v>2018</v>
      </c>
      <c r="D3" s="81">
        <v>66</v>
      </c>
      <c r="E3" s="81">
        <v>100</v>
      </c>
      <c r="F3" s="81">
        <v>100</v>
      </c>
      <c r="G3" s="81">
        <v>1</v>
      </c>
      <c r="H3" s="81">
        <v>5</v>
      </c>
      <c r="I3" s="81">
        <v>600100</v>
      </c>
      <c r="J3" s="81">
        <v>147.32938519715199</v>
      </c>
      <c r="K3" s="81">
        <v>4.8755363355116996</v>
      </c>
      <c r="L3" s="36">
        <f>G3*0.5*(E3/100+F3/100)*J3</f>
        <v>147.32938519715199</v>
      </c>
      <c r="M3" s="36">
        <f>H3*0.5*(E3/100+F3/100)*K3</f>
        <v>24.377681677558499</v>
      </c>
      <c r="N3" s="36">
        <f>M3+L3</f>
        <v>171.70706687471051</v>
      </c>
    </row>
    <row r="4" spans="1:14" x14ac:dyDescent="0.25">
      <c r="A4" s="81">
        <v>998509289</v>
      </c>
      <c r="B4" s="82" t="s">
        <v>37</v>
      </c>
      <c r="C4" s="81">
        <v>2018</v>
      </c>
      <c r="D4" s="81">
        <v>132</v>
      </c>
      <c r="E4" s="81">
        <v>100</v>
      </c>
      <c r="F4" s="81">
        <v>100</v>
      </c>
      <c r="G4" s="81">
        <v>8</v>
      </c>
      <c r="H4" s="81">
        <v>240</v>
      </c>
      <c r="I4" s="81">
        <v>600200</v>
      </c>
      <c r="J4" s="81">
        <v>226.622172039064</v>
      </c>
      <c r="K4" s="81">
        <v>4.2861857894608004</v>
      </c>
      <c r="L4" s="36">
        <f t="shared" ref="L4:L14" si="0">G4*0.5*(E4/100+F4/100)*J4</f>
        <v>1812.977376312512</v>
      </c>
      <c r="M4" s="36">
        <f t="shared" ref="M4:M14" si="1">H4*0.5*(E4/100+F4/100)*K4</f>
        <v>1028.6845894705921</v>
      </c>
      <c r="N4" s="36">
        <f t="shared" ref="N4:N14" si="2">M4+L4</f>
        <v>2841.6619657831043</v>
      </c>
    </row>
    <row r="5" spans="1:14" x14ac:dyDescent="0.25">
      <c r="A5" s="81">
        <v>917537534</v>
      </c>
      <c r="B5" s="82" t="s">
        <v>265</v>
      </c>
      <c r="C5" s="81">
        <v>2018</v>
      </c>
      <c r="D5" s="81">
        <v>132</v>
      </c>
      <c r="E5" s="81">
        <v>100</v>
      </c>
      <c r="F5" s="81">
        <v>100</v>
      </c>
      <c r="G5" s="81">
        <v>6</v>
      </c>
      <c r="H5" s="81">
        <v>275</v>
      </c>
      <c r="I5" s="81">
        <v>600200</v>
      </c>
      <c r="J5" s="81">
        <v>226.622172039064</v>
      </c>
      <c r="K5" s="81">
        <v>4.2861857894608004</v>
      </c>
      <c r="L5" s="36">
        <f t="shared" si="0"/>
        <v>1359.7330322343839</v>
      </c>
      <c r="M5" s="36">
        <f t="shared" si="1"/>
        <v>1178.7010921017202</v>
      </c>
      <c r="N5" s="36">
        <f t="shared" si="2"/>
        <v>2538.4341243361041</v>
      </c>
    </row>
    <row r="6" spans="1:14" x14ac:dyDescent="0.25">
      <c r="A6" s="81">
        <v>917537534</v>
      </c>
      <c r="B6" s="82" t="s">
        <v>265</v>
      </c>
      <c r="C6" s="81">
        <v>2018</v>
      </c>
      <c r="D6" s="81">
        <v>300</v>
      </c>
      <c r="E6" s="81">
        <v>100</v>
      </c>
      <c r="F6" s="81">
        <v>100</v>
      </c>
      <c r="G6" s="81">
        <v>1</v>
      </c>
      <c r="H6" s="81">
        <v>148</v>
      </c>
      <c r="I6" s="81">
        <v>600300</v>
      </c>
      <c r="J6" s="81">
        <v>551.82991776195399</v>
      </c>
      <c r="K6" s="81">
        <v>4.8219590131435002</v>
      </c>
      <c r="L6" s="36">
        <f t="shared" si="0"/>
        <v>551.82991776195399</v>
      </c>
      <c r="M6" s="36">
        <f t="shared" si="1"/>
        <v>713.64993394523799</v>
      </c>
      <c r="N6" s="36">
        <f t="shared" si="2"/>
        <v>1265.479851707192</v>
      </c>
    </row>
    <row r="7" spans="1:14" x14ac:dyDescent="0.25">
      <c r="A7" s="81">
        <v>977285712</v>
      </c>
      <c r="B7" s="82" t="s">
        <v>267</v>
      </c>
      <c r="C7" s="81">
        <v>2018</v>
      </c>
      <c r="D7" s="81">
        <v>66</v>
      </c>
      <c r="E7" s="81">
        <v>50</v>
      </c>
      <c r="F7" s="81">
        <v>50</v>
      </c>
      <c r="G7" s="81">
        <v>3</v>
      </c>
      <c r="H7" s="81">
        <v>44</v>
      </c>
      <c r="I7" s="81">
        <v>600100</v>
      </c>
      <c r="J7" s="81">
        <v>147.32938519715199</v>
      </c>
      <c r="K7" s="81">
        <v>4.8755363355116996</v>
      </c>
      <c r="L7" s="36">
        <f t="shared" si="0"/>
        <v>220.994077795728</v>
      </c>
      <c r="M7" s="36">
        <f t="shared" si="1"/>
        <v>107.26179938125739</v>
      </c>
      <c r="N7" s="36">
        <f t="shared" si="2"/>
        <v>328.25587717698539</v>
      </c>
    </row>
    <row r="8" spans="1:14" x14ac:dyDescent="0.25">
      <c r="A8" s="81">
        <v>977285712</v>
      </c>
      <c r="B8" s="82" t="s">
        <v>267</v>
      </c>
      <c r="C8" s="81">
        <v>2018</v>
      </c>
      <c r="D8" s="81">
        <v>66</v>
      </c>
      <c r="E8" s="81">
        <v>100</v>
      </c>
      <c r="F8" s="81">
        <v>100</v>
      </c>
      <c r="G8" s="81">
        <v>5</v>
      </c>
      <c r="H8" s="81">
        <v>82</v>
      </c>
      <c r="I8" s="81">
        <v>600100</v>
      </c>
      <c r="J8" s="81">
        <v>147.32938519715199</v>
      </c>
      <c r="K8" s="81">
        <v>4.8755363355116996</v>
      </c>
      <c r="L8" s="36">
        <f t="shared" si="0"/>
        <v>736.64692598575994</v>
      </c>
      <c r="M8" s="36">
        <f t="shared" si="1"/>
        <v>399.79397951195938</v>
      </c>
      <c r="N8" s="36">
        <f t="shared" si="2"/>
        <v>1136.4409054977193</v>
      </c>
    </row>
    <row r="9" spans="1:14" x14ac:dyDescent="0.25">
      <c r="A9" s="81">
        <v>978631029</v>
      </c>
      <c r="B9" s="82" t="s">
        <v>298</v>
      </c>
      <c r="C9" s="81">
        <v>2018</v>
      </c>
      <c r="D9" s="81">
        <v>66</v>
      </c>
      <c r="E9" s="81">
        <v>4.41</v>
      </c>
      <c r="F9" s="81">
        <v>12.74</v>
      </c>
      <c r="G9" s="81">
        <v>0</v>
      </c>
      <c r="H9" s="81">
        <v>15</v>
      </c>
      <c r="I9" s="81">
        <v>600100</v>
      </c>
      <c r="J9" s="81">
        <v>147.32938519715199</v>
      </c>
      <c r="K9" s="81">
        <v>4.8755363355116996</v>
      </c>
      <c r="L9" s="36">
        <f t="shared" si="0"/>
        <v>0</v>
      </c>
      <c r="M9" s="36">
        <f t="shared" si="1"/>
        <v>6.2711586115519244</v>
      </c>
      <c r="N9" s="36">
        <f t="shared" si="2"/>
        <v>6.2711586115519244</v>
      </c>
    </row>
    <row r="10" spans="1:14" x14ac:dyDescent="0.25">
      <c r="A10" s="81">
        <v>982173329</v>
      </c>
      <c r="B10" s="82" t="s">
        <v>275</v>
      </c>
      <c r="C10" s="81">
        <v>2018</v>
      </c>
      <c r="D10" s="81">
        <v>132</v>
      </c>
      <c r="E10" s="81">
        <v>100</v>
      </c>
      <c r="F10" s="81">
        <v>100</v>
      </c>
      <c r="G10" s="81">
        <v>1</v>
      </c>
      <c r="H10" s="81">
        <v>15</v>
      </c>
      <c r="I10" s="81">
        <v>600200</v>
      </c>
      <c r="J10" s="81">
        <v>226.622172039064</v>
      </c>
      <c r="K10" s="81">
        <v>4.2861857894608004</v>
      </c>
      <c r="L10" s="36">
        <f t="shared" si="0"/>
        <v>226.622172039064</v>
      </c>
      <c r="M10" s="36">
        <f t="shared" si="1"/>
        <v>64.292786841912005</v>
      </c>
      <c r="N10" s="36">
        <f t="shared" si="2"/>
        <v>290.91495888097597</v>
      </c>
    </row>
    <row r="11" spans="1:14" x14ac:dyDescent="0.25">
      <c r="A11" s="71"/>
      <c r="B11" s="72"/>
      <c r="C11" s="71"/>
      <c r="D11" s="71"/>
      <c r="E11" s="71"/>
      <c r="F11" s="71"/>
      <c r="G11" s="71"/>
      <c r="H11" s="71"/>
      <c r="I11" s="71"/>
      <c r="J11" s="75"/>
      <c r="K11" s="75"/>
      <c r="L11" s="36">
        <f t="shared" si="0"/>
        <v>0</v>
      </c>
      <c r="M11" s="36">
        <f t="shared" si="1"/>
        <v>0</v>
      </c>
      <c r="N11" s="36">
        <f t="shared" si="2"/>
        <v>0</v>
      </c>
    </row>
    <row r="12" spans="1:14" x14ac:dyDescent="0.25">
      <c r="A12" s="71"/>
      <c r="B12" s="72"/>
      <c r="C12" s="71"/>
      <c r="D12" s="71"/>
      <c r="E12" s="71"/>
      <c r="F12" s="71"/>
      <c r="G12" s="71"/>
      <c r="H12" s="71"/>
      <c r="I12" s="71"/>
      <c r="J12" s="75"/>
      <c r="K12" s="75"/>
      <c r="L12" s="36">
        <f t="shared" si="0"/>
        <v>0</v>
      </c>
      <c r="M12" s="36">
        <f t="shared" si="1"/>
        <v>0</v>
      </c>
      <c r="N12" s="36">
        <f t="shared" si="2"/>
        <v>0</v>
      </c>
    </row>
    <row r="13" spans="1:14" x14ac:dyDescent="0.25">
      <c r="A13" s="71"/>
      <c r="B13" s="72"/>
      <c r="C13" s="71"/>
      <c r="D13" s="71"/>
      <c r="E13" s="71"/>
      <c r="F13" s="71"/>
      <c r="G13" s="71"/>
      <c r="H13" s="71"/>
      <c r="I13" s="71"/>
      <c r="J13" s="75"/>
      <c r="K13" s="75"/>
      <c r="L13" s="36">
        <f t="shared" si="0"/>
        <v>0</v>
      </c>
      <c r="M13" s="36">
        <f t="shared" si="1"/>
        <v>0</v>
      </c>
      <c r="N13" s="36">
        <f t="shared" si="2"/>
        <v>0</v>
      </c>
    </row>
    <row r="14" spans="1:14" x14ac:dyDescent="0.25">
      <c r="A14" s="71"/>
      <c r="B14" s="72"/>
      <c r="C14" s="71"/>
      <c r="D14" s="71"/>
      <c r="E14" s="71"/>
      <c r="F14" s="71"/>
      <c r="G14" s="71"/>
      <c r="H14" s="71"/>
      <c r="I14" s="71"/>
      <c r="J14" s="75"/>
      <c r="K14" s="75"/>
      <c r="L14" s="36">
        <f t="shared" si="0"/>
        <v>0</v>
      </c>
      <c r="M14" s="36">
        <f t="shared" si="1"/>
        <v>0</v>
      </c>
      <c r="N14" s="36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7"/>
  <sheetViews>
    <sheetView workbookViewId="0"/>
  </sheetViews>
  <sheetFormatPr baseColWidth="10" defaultRowHeight="15" x14ac:dyDescent="0.25"/>
  <cols>
    <col min="1" max="1" width="13" bestFit="1" customWidth="1"/>
    <col min="2" max="2" width="28" bestFit="1" customWidth="1"/>
    <col min="4" max="4" width="12.5703125" bestFit="1" customWidth="1"/>
    <col min="5" max="5" width="21" customWidth="1"/>
    <col min="6" max="6" width="28" bestFit="1" customWidth="1"/>
    <col min="7" max="7" width="16.28515625" bestFit="1" customWidth="1"/>
  </cols>
  <sheetData>
    <row r="1" spans="1:15" x14ac:dyDescent="0.25">
      <c r="N1" s="24">
        <v>65.7</v>
      </c>
      <c r="O1" s="24" t="s">
        <v>115</v>
      </c>
    </row>
    <row r="2" spans="1:15" x14ac:dyDescent="0.25">
      <c r="N2" s="24">
        <v>123.1</v>
      </c>
      <c r="O2" s="24" t="s">
        <v>116</v>
      </c>
    </row>
    <row r="3" spans="1:15" x14ac:dyDescent="0.25">
      <c r="J3" s="56">
        <v>21.2</v>
      </c>
      <c r="K3" s="56">
        <v>44.9</v>
      </c>
    </row>
    <row r="4" spans="1:15" s="4" customFormat="1" ht="57.75" customHeight="1" x14ac:dyDescent="0.25">
      <c r="A4" s="53" t="s">
        <v>0</v>
      </c>
      <c r="B4" s="53" t="s">
        <v>1</v>
      </c>
      <c r="C4" s="53" t="s">
        <v>2</v>
      </c>
      <c r="D4" s="53" t="s">
        <v>3</v>
      </c>
      <c r="E4" s="54" t="s">
        <v>117</v>
      </c>
      <c r="F4" s="54" t="s">
        <v>118</v>
      </c>
      <c r="G4" s="53" t="s">
        <v>279</v>
      </c>
      <c r="H4" s="54" t="s">
        <v>119</v>
      </c>
      <c r="I4" s="53" t="s">
        <v>280</v>
      </c>
      <c r="J4" s="55" t="s">
        <v>120</v>
      </c>
      <c r="K4" s="55" t="s">
        <v>121</v>
      </c>
      <c r="L4" s="54" t="s">
        <v>122</v>
      </c>
      <c r="M4" s="57" t="s">
        <v>281</v>
      </c>
    </row>
    <row r="5" spans="1:15" x14ac:dyDescent="0.25">
      <c r="A5" s="76">
        <v>982974011</v>
      </c>
      <c r="B5" s="77" t="s">
        <v>19</v>
      </c>
      <c r="C5" s="76">
        <v>2018</v>
      </c>
      <c r="D5" s="76">
        <v>132</v>
      </c>
      <c r="E5" s="77" t="s">
        <v>123</v>
      </c>
      <c r="F5" s="77" t="s">
        <v>300</v>
      </c>
      <c r="G5" s="76">
        <v>1305</v>
      </c>
      <c r="H5" s="76" t="b">
        <v>0</v>
      </c>
      <c r="I5" s="76">
        <v>2</v>
      </c>
      <c r="J5">
        <f>I5*$J$3</f>
        <v>42.4</v>
      </c>
      <c r="K5" s="25">
        <f>(G5/1000)*$K$3</f>
        <v>58.594499999999996</v>
      </c>
      <c r="L5">
        <f t="shared" ref="L5:L36" si="0">IF(H5=FALSE,0,(IF(G5&lt;132,I5*N$1,I5*N$2)))</f>
        <v>0</v>
      </c>
      <c r="M5" s="26">
        <f>J5+K5+L5</f>
        <v>100.99449999999999</v>
      </c>
    </row>
    <row r="6" spans="1:15" x14ac:dyDescent="0.25">
      <c r="A6" s="76">
        <v>982974011</v>
      </c>
      <c r="B6" s="77" t="s">
        <v>19</v>
      </c>
      <c r="C6" s="76">
        <v>2018</v>
      </c>
      <c r="D6" s="76">
        <v>132</v>
      </c>
      <c r="E6" s="77" t="s">
        <v>124</v>
      </c>
      <c r="F6" s="77" t="s">
        <v>301</v>
      </c>
      <c r="G6" s="76">
        <v>459</v>
      </c>
      <c r="H6" s="76" t="b">
        <v>0</v>
      </c>
      <c r="I6" s="76">
        <v>1</v>
      </c>
      <c r="J6">
        <f t="shared" ref="J6:J73" si="1">I6*$J$3</f>
        <v>21.2</v>
      </c>
      <c r="K6" s="25">
        <f t="shared" ref="K6:K73" si="2">(G6/1000)*$K$3</f>
        <v>20.609100000000002</v>
      </c>
      <c r="L6">
        <f t="shared" si="0"/>
        <v>0</v>
      </c>
      <c r="M6" s="26">
        <f t="shared" ref="M6:M73" si="3">J6+K6+L6</f>
        <v>41.809100000000001</v>
      </c>
    </row>
    <row r="7" spans="1:15" x14ac:dyDescent="0.25">
      <c r="A7" s="76">
        <v>982974011</v>
      </c>
      <c r="B7" s="77" t="s">
        <v>19</v>
      </c>
      <c r="C7" s="76">
        <v>2018</v>
      </c>
      <c r="D7" s="76">
        <v>132</v>
      </c>
      <c r="E7" s="77" t="s">
        <v>125</v>
      </c>
      <c r="F7" s="77" t="s">
        <v>302</v>
      </c>
      <c r="G7" s="76">
        <v>388</v>
      </c>
      <c r="H7" s="76" t="b">
        <v>0</v>
      </c>
      <c r="I7" s="76">
        <v>1</v>
      </c>
      <c r="J7">
        <f t="shared" si="1"/>
        <v>21.2</v>
      </c>
      <c r="K7" s="25">
        <f t="shared" si="2"/>
        <v>17.421199999999999</v>
      </c>
      <c r="L7">
        <f t="shared" si="0"/>
        <v>0</v>
      </c>
      <c r="M7" s="26">
        <f t="shared" si="3"/>
        <v>38.621200000000002</v>
      </c>
    </row>
    <row r="8" spans="1:15" x14ac:dyDescent="0.25">
      <c r="A8" s="76">
        <v>982974011</v>
      </c>
      <c r="B8" s="77" t="s">
        <v>19</v>
      </c>
      <c r="C8" s="76">
        <v>2018</v>
      </c>
      <c r="D8" s="76">
        <v>66</v>
      </c>
      <c r="E8" s="77" t="s">
        <v>126</v>
      </c>
      <c r="F8" s="77" t="s">
        <v>303</v>
      </c>
      <c r="G8" s="76">
        <v>725</v>
      </c>
      <c r="H8" s="76" t="b">
        <v>0</v>
      </c>
      <c r="I8" s="76">
        <v>1</v>
      </c>
      <c r="J8">
        <f t="shared" si="1"/>
        <v>21.2</v>
      </c>
      <c r="K8" s="25">
        <f t="shared" si="2"/>
        <v>32.552499999999995</v>
      </c>
      <c r="L8">
        <f t="shared" si="0"/>
        <v>0</v>
      </c>
      <c r="M8" s="26">
        <f t="shared" si="3"/>
        <v>53.752499999999998</v>
      </c>
    </row>
    <row r="9" spans="1:15" x14ac:dyDescent="0.25">
      <c r="A9" s="76">
        <v>982974011</v>
      </c>
      <c r="B9" s="77" t="s">
        <v>19</v>
      </c>
      <c r="C9" s="76">
        <v>2018</v>
      </c>
      <c r="D9" s="76">
        <v>132</v>
      </c>
      <c r="E9" s="77" t="s">
        <v>127</v>
      </c>
      <c r="F9" s="77" t="s">
        <v>304</v>
      </c>
      <c r="G9" s="76">
        <v>1836</v>
      </c>
      <c r="H9" s="76" t="b">
        <v>0</v>
      </c>
      <c r="I9" s="76">
        <v>2</v>
      </c>
      <c r="J9">
        <f t="shared" si="1"/>
        <v>42.4</v>
      </c>
      <c r="K9" s="25">
        <f t="shared" si="2"/>
        <v>82.436400000000006</v>
      </c>
      <c r="L9">
        <f t="shared" si="0"/>
        <v>0</v>
      </c>
      <c r="M9" s="26">
        <f t="shared" si="3"/>
        <v>124.8364</v>
      </c>
    </row>
    <row r="10" spans="1:15" x14ac:dyDescent="0.25">
      <c r="A10" s="76">
        <v>982974011</v>
      </c>
      <c r="B10" s="77" t="s">
        <v>19</v>
      </c>
      <c r="C10" s="76">
        <v>2018</v>
      </c>
      <c r="D10" s="76">
        <v>132</v>
      </c>
      <c r="E10" s="77" t="s">
        <v>128</v>
      </c>
      <c r="F10" s="77" t="s">
        <v>129</v>
      </c>
      <c r="G10" s="76">
        <v>300</v>
      </c>
      <c r="H10" s="76" t="b">
        <v>0</v>
      </c>
      <c r="I10" s="76">
        <v>1</v>
      </c>
      <c r="J10">
        <f t="shared" si="1"/>
        <v>21.2</v>
      </c>
      <c r="K10" s="25">
        <f t="shared" si="2"/>
        <v>13.469999999999999</v>
      </c>
      <c r="L10">
        <f t="shared" si="0"/>
        <v>0</v>
      </c>
      <c r="M10" s="26">
        <f t="shared" si="3"/>
        <v>34.67</v>
      </c>
    </row>
    <row r="11" spans="1:15" x14ac:dyDescent="0.25">
      <c r="A11" s="76">
        <v>982974011</v>
      </c>
      <c r="B11" s="77" t="s">
        <v>19</v>
      </c>
      <c r="C11" s="76">
        <v>2018</v>
      </c>
      <c r="D11" s="76">
        <v>132</v>
      </c>
      <c r="E11" s="77" t="s">
        <v>130</v>
      </c>
      <c r="F11" s="77" t="s">
        <v>305</v>
      </c>
      <c r="G11" s="76">
        <v>510</v>
      </c>
      <c r="H11" s="76" t="b">
        <v>0</v>
      </c>
      <c r="I11" s="76">
        <v>1</v>
      </c>
      <c r="J11">
        <f t="shared" si="1"/>
        <v>21.2</v>
      </c>
      <c r="K11" s="25">
        <f t="shared" si="2"/>
        <v>22.899000000000001</v>
      </c>
      <c r="L11">
        <f t="shared" si="0"/>
        <v>0</v>
      </c>
      <c r="M11" s="26">
        <f t="shared" si="3"/>
        <v>44.099000000000004</v>
      </c>
    </row>
    <row r="12" spans="1:15" x14ac:dyDescent="0.25">
      <c r="A12" s="76">
        <v>982974011</v>
      </c>
      <c r="B12" s="77" t="s">
        <v>19</v>
      </c>
      <c r="C12" s="76">
        <v>2018</v>
      </c>
      <c r="D12" s="76">
        <v>132</v>
      </c>
      <c r="E12" s="77" t="s">
        <v>129</v>
      </c>
      <c r="F12" s="77" t="s">
        <v>306</v>
      </c>
      <c r="G12" s="76">
        <v>717</v>
      </c>
      <c r="H12" s="76" t="b">
        <v>0</v>
      </c>
      <c r="I12" s="76">
        <v>1</v>
      </c>
      <c r="J12">
        <f t="shared" si="1"/>
        <v>21.2</v>
      </c>
      <c r="K12" s="25">
        <f t="shared" si="2"/>
        <v>32.193300000000001</v>
      </c>
      <c r="L12">
        <f t="shared" si="0"/>
        <v>0</v>
      </c>
      <c r="M12" s="26">
        <f t="shared" si="3"/>
        <v>53.393299999999996</v>
      </c>
    </row>
    <row r="13" spans="1:15" x14ac:dyDescent="0.25">
      <c r="A13" s="76">
        <v>982974011</v>
      </c>
      <c r="B13" s="77" t="s">
        <v>19</v>
      </c>
      <c r="C13" s="76">
        <v>2018</v>
      </c>
      <c r="D13" s="76">
        <v>132</v>
      </c>
      <c r="E13" s="77" t="s">
        <v>131</v>
      </c>
      <c r="F13" s="77" t="s">
        <v>307</v>
      </c>
      <c r="G13" s="76">
        <v>812</v>
      </c>
      <c r="H13" s="76" t="b">
        <v>0</v>
      </c>
      <c r="I13" s="76">
        <v>2</v>
      </c>
      <c r="J13">
        <f t="shared" si="1"/>
        <v>42.4</v>
      </c>
      <c r="K13" s="25">
        <f t="shared" si="2"/>
        <v>36.458800000000004</v>
      </c>
      <c r="L13">
        <f t="shared" si="0"/>
        <v>0</v>
      </c>
      <c r="M13" s="26">
        <f t="shared" si="3"/>
        <v>78.858800000000002</v>
      </c>
    </row>
    <row r="14" spans="1:15" x14ac:dyDescent="0.25">
      <c r="A14" s="76">
        <v>982974011</v>
      </c>
      <c r="B14" s="77" t="s">
        <v>19</v>
      </c>
      <c r="C14" s="76">
        <v>2018</v>
      </c>
      <c r="D14" s="76">
        <v>132</v>
      </c>
      <c r="E14" s="77" t="s">
        <v>131</v>
      </c>
      <c r="F14" s="77" t="s">
        <v>128</v>
      </c>
      <c r="G14" s="76">
        <v>1000</v>
      </c>
      <c r="H14" s="76" t="b">
        <v>0</v>
      </c>
      <c r="I14" s="76">
        <v>2</v>
      </c>
      <c r="J14">
        <f t="shared" si="1"/>
        <v>42.4</v>
      </c>
      <c r="K14" s="25">
        <f t="shared" si="2"/>
        <v>44.9</v>
      </c>
      <c r="L14">
        <f t="shared" si="0"/>
        <v>0</v>
      </c>
      <c r="M14" s="26">
        <f t="shared" si="3"/>
        <v>87.3</v>
      </c>
    </row>
    <row r="15" spans="1:15" x14ac:dyDescent="0.25">
      <c r="A15" s="76">
        <v>911305631</v>
      </c>
      <c r="B15" s="77" t="s">
        <v>29</v>
      </c>
      <c r="C15" s="76">
        <v>2018</v>
      </c>
      <c r="D15" s="76">
        <v>66</v>
      </c>
      <c r="E15" s="77" t="s">
        <v>132</v>
      </c>
      <c r="F15" s="77" t="s">
        <v>308</v>
      </c>
      <c r="G15" s="76">
        <v>523</v>
      </c>
      <c r="H15" s="76" t="b">
        <v>0</v>
      </c>
      <c r="I15" s="76">
        <v>1</v>
      </c>
      <c r="J15">
        <f t="shared" si="1"/>
        <v>21.2</v>
      </c>
      <c r="K15" s="25">
        <f t="shared" si="2"/>
        <v>23.482700000000001</v>
      </c>
      <c r="L15">
        <f t="shared" si="0"/>
        <v>0</v>
      </c>
      <c r="M15" s="26">
        <f t="shared" si="3"/>
        <v>44.682699999999997</v>
      </c>
    </row>
    <row r="16" spans="1:15" x14ac:dyDescent="0.25">
      <c r="A16" s="76">
        <v>976944801</v>
      </c>
      <c r="B16" s="77" t="s">
        <v>30</v>
      </c>
      <c r="C16" s="76">
        <v>2018</v>
      </c>
      <c r="D16" s="76">
        <v>300</v>
      </c>
      <c r="E16" s="77" t="s">
        <v>133</v>
      </c>
      <c r="F16" s="77" t="s">
        <v>134</v>
      </c>
      <c r="G16" s="76">
        <v>1472</v>
      </c>
      <c r="H16" s="76" t="b">
        <v>1</v>
      </c>
      <c r="I16" s="76">
        <v>1</v>
      </c>
      <c r="J16">
        <f t="shared" si="1"/>
        <v>21.2</v>
      </c>
      <c r="K16" s="25">
        <f t="shared" si="2"/>
        <v>66.092799999999997</v>
      </c>
      <c r="L16">
        <f t="shared" si="0"/>
        <v>123.1</v>
      </c>
      <c r="M16" s="26">
        <f t="shared" si="3"/>
        <v>210.39279999999999</v>
      </c>
    </row>
    <row r="17" spans="1:13" x14ac:dyDescent="0.25">
      <c r="A17" s="76">
        <v>976944801</v>
      </c>
      <c r="B17" s="77" t="s">
        <v>30</v>
      </c>
      <c r="C17" s="76">
        <v>2018</v>
      </c>
      <c r="D17" s="76">
        <v>300</v>
      </c>
      <c r="E17" s="77" t="s">
        <v>135</v>
      </c>
      <c r="F17" s="77" t="s">
        <v>134</v>
      </c>
      <c r="G17" s="76">
        <v>4484</v>
      </c>
      <c r="H17" s="76" t="b">
        <v>1</v>
      </c>
      <c r="I17" s="76">
        <v>3</v>
      </c>
      <c r="J17">
        <f t="shared" si="1"/>
        <v>63.599999999999994</v>
      </c>
      <c r="K17" s="25">
        <f t="shared" si="2"/>
        <v>201.33159999999998</v>
      </c>
      <c r="L17">
        <f t="shared" si="0"/>
        <v>369.29999999999995</v>
      </c>
      <c r="M17" s="26">
        <f t="shared" si="3"/>
        <v>634.23159999999996</v>
      </c>
    </row>
    <row r="18" spans="1:13" x14ac:dyDescent="0.25">
      <c r="A18" s="76">
        <v>976944801</v>
      </c>
      <c r="B18" s="77" t="s">
        <v>30</v>
      </c>
      <c r="C18" s="76">
        <v>2018</v>
      </c>
      <c r="D18" s="76">
        <v>132</v>
      </c>
      <c r="E18" s="77" t="s">
        <v>136</v>
      </c>
      <c r="F18" s="77" t="s">
        <v>309</v>
      </c>
      <c r="G18" s="76">
        <v>689</v>
      </c>
      <c r="H18" s="76" t="b">
        <v>0</v>
      </c>
      <c r="I18" s="76">
        <v>1</v>
      </c>
      <c r="J18">
        <f t="shared" si="1"/>
        <v>21.2</v>
      </c>
      <c r="K18" s="25">
        <f t="shared" si="2"/>
        <v>30.936099999999996</v>
      </c>
      <c r="L18">
        <f t="shared" si="0"/>
        <v>0</v>
      </c>
      <c r="M18" s="26">
        <f t="shared" si="3"/>
        <v>52.136099999999999</v>
      </c>
    </row>
    <row r="19" spans="1:13" x14ac:dyDescent="0.25">
      <c r="A19" s="76">
        <v>976944801</v>
      </c>
      <c r="B19" s="77" t="s">
        <v>30</v>
      </c>
      <c r="C19" s="76">
        <v>2018</v>
      </c>
      <c r="D19" s="76">
        <v>300</v>
      </c>
      <c r="E19" s="77" t="s">
        <v>134</v>
      </c>
      <c r="F19" s="77" t="s">
        <v>137</v>
      </c>
      <c r="G19" s="76">
        <v>5020</v>
      </c>
      <c r="H19" s="76" t="b">
        <v>1</v>
      </c>
      <c r="I19" s="76">
        <v>5</v>
      </c>
      <c r="J19">
        <f t="shared" si="1"/>
        <v>106</v>
      </c>
      <c r="K19" s="25">
        <f t="shared" si="2"/>
        <v>225.39799999999997</v>
      </c>
      <c r="L19">
        <f t="shared" si="0"/>
        <v>615.5</v>
      </c>
      <c r="M19" s="26">
        <f t="shared" si="3"/>
        <v>946.89799999999991</v>
      </c>
    </row>
    <row r="20" spans="1:13" x14ac:dyDescent="0.25">
      <c r="A20" s="76">
        <v>976944801</v>
      </c>
      <c r="B20" s="77" t="s">
        <v>30</v>
      </c>
      <c r="C20" s="76">
        <v>2018</v>
      </c>
      <c r="D20" s="76">
        <v>132</v>
      </c>
      <c r="E20" s="77" t="s">
        <v>138</v>
      </c>
      <c r="F20" s="77" t="s">
        <v>310</v>
      </c>
      <c r="G20" s="76">
        <v>2886</v>
      </c>
      <c r="H20" s="76" t="b">
        <v>1</v>
      </c>
      <c r="I20" s="76">
        <v>3</v>
      </c>
      <c r="J20">
        <f t="shared" si="1"/>
        <v>63.599999999999994</v>
      </c>
      <c r="K20" s="25">
        <f t="shared" si="2"/>
        <v>129.5814</v>
      </c>
      <c r="L20">
        <f t="shared" si="0"/>
        <v>369.29999999999995</v>
      </c>
      <c r="M20" s="26">
        <f t="shared" si="3"/>
        <v>562.48139999999989</v>
      </c>
    </row>
    <row r="21" spans="1:13" x14ac:dyDescent="0.25">
      <c r="A21" s="76">
        <v>976944801</v>
      </c>
      <c r="B21" s="77" t="s">
        <v>30</v>
      </c>
      <c r="C21" s="76">
        <v>2018</v>
      </c>
      <c r="D21" s="76">
        <v>132</v>
      </c>
      <c r="E21" s="77" t="s">
        <v>138</v>
      </c>
      <c r="F21" s="77" t="s">
        <v>311</v>
      </c>
      <c r="G21" s="76">
        <v>2689</v>
      </c>
      <c r="H21" s="76" t="b">
        <v>1</v>
      </c>
      <c r="I21" s="76">
        <v>2</v>
      </c>
      <c r="J21">
        <f t="shared" si="1"/>
        <v>42.4</v>
      </c>
      <c r="K21" s="25">
        <f t="shared" si="2"/>
        <v>120.73609999999999</v>
      </c>
      <c r="L21">
        <f t="shared" si="0"/>
        <v>246.2</v>
      </c>
      <c r="M21" s="26">
        <f t="shared" si="3"/>
        <v>409.33609999999999</v>
      </c>
    </row>
    <row r="22" spans="1:13" x14ac:dyDescent="0.25">
      <c r="A22" s="76">
        <v>976944801</v>
      </c>
      <c r="B22" s="77" t="s">
        <v>30</v>
      </c>
      <c r="C22" s="76">
        <v>2018</v>
      </c>
      <c r="D22" s="76">
        <v>300</v>
      </c>
      <c r="E22" s="77" t="s">
        <v>137</v>
      </c>
      <c r="F22" s="77" t="s">
        <v>312</v>
      </c>
      <c r="G22" s="76">
        <v>1963</v>
      </c>
      <c r="H22" s="76" t="b">
        <v>0</v>
      </c>
      <c r="I22" s="76">
        <v>2</v>
      </c>
      <c r="J22">
        <f t="shared" si="1"/>
        <v>42.4</v>
      </c>
      <c r="K22" s="25">
        <f t="shared" si="2"/>
        <v>88.1387</v>
      </c>
      <c r="L22">
        <f t="shared" si="0"/>
        <v>0</v>
      </c>
      <c r="M22" s="26">
        <f t="shared" si="3"/>
        <v>130.53870000000001</v>
      </c>
    </row>
    <row r="23" spans="1:13" x14ac:dyDescent="0.25">
      <c r="A23" s="76">
        <v>976944801</v>
      </c>
      <c r="B23" s="77" t="s">
        <v>30</v>
      </c>
      <c r="C23" s="76">
        <v>2018</v>
      </c>
      <c r="D23" s="76">
        <v>300</v>
      </c>
      <c r="E23" s="77" t="s">
        <v>137</v>
      </c>
      <c r="F23" s="77" t="s">
        <v>313</v>
      </c>
      <c r="G23" s="76">
        <v>3291</v>
      </c>
      <c r="H23" s="76" t="b">
        <v>0</v>
      </c>
      <c r="I23" s="76">
        <v>6</v>
      </c>
      <c r="J23">
        <f t="shared" si="1"/>
        <v>127.19999999999999</v>
      </c>
      <c r="K23" s="25">
        <f t="shared" si="2"/>
        <v>147.76589999999999</v>
      </c>
      <c r="L23">
        <f t="shared" si="0"/>
        <v>0</v>
      </c>
      <c r="M23" s="26">
        <f t="shared" si="3"/>
        <v>274.96589999999998</v>
      </c>
    </row>
    <row r="24" spans="1:13" x14ac:dyDescent="0.25">
      <c r="A24" s="76">
        <v>976944801</v>
      </c>
      <c r="B24" s="77" t="s">
        <v>30</v>
      </c>
      <c r="C24" s="76">
        <v>2018</v>
      </c>
      <c r="D24" s="76">
        <v>300</v>
      </c>
      <c r="E24" s="77" t="s">
        <v>139</v>
      </c>
      <c r="F24" s="77" t="s">
        <v>314</v>
      </c>
      <c r="G24" s="76">
        <v>1860</v>
      </c>
      <c r="H24" s="76" t="b">
        <v>1</v>
      </c>
      <c r="I24" s="76">
        <v>2</v>
      </c>
      <c r="J24">
        <f t="shared" si="1"/>
        <v>42.4</v>
      </c>
      <c r="K24" s="25">
        <f t="shared" si="2"/>
        <v>83.513999999999996</v>
      </c>
      <c r="L24">
        <f t="shared" si="0"/>
        <v>246.2</v>
      </c>
      <c r="M24" s="26">
        <f t="shared" si="3"/>
        <v>372.11399999999998</v>
      </c>
    </row>
    <row r="25" spans="1:13" x14ac:dyDescent="0.25">
      <c r="A25" s="76">
        <v>976944801</v>
      </c>
      <c r="B25" s="77" t="s">
        <v>30</v>
      </c>
      <c r="C25" s="76">
        <v>2018</v>
      </c>
      <c r="D25" s="76">
        <v>300</v>
      </c>
      <c r="E25" s="77" t="s">
        <v>140</v>
      </c>
      <c r="F25" s="77" t="s">
        <v>315</v>
      </c>
      <c r="G25" s="76">
        <v>5720</v>
      </c>
      <c r="H25" s="76" t="b">
        <v>1</v>
      </c>
      <c r="I25" s="76">
        <v>1</v>
      </c>
      <c r="J25">
        <f t="shared" si="1"/>
        <v>21.2</v>
      </c>
      <c r="K25" s="25">
        <f t="shared" si="2"/>
        <v>256.82799999999997</v>
      </c>
      <c r="L25">
        <f t="shared" si="0"/>
        <v>123.1</v>
      </c>
      <c r="M25" s="26">
        <f t="shared" si="3"/>
        <v>401.12799999999993</v>
      </c>
    </row>
    <row r="26" spans="1:13" x14ac:dyDescent="0.25">
      <c r="A26" s="76">
        <v>976944801</v>
      </c>
      <c r="B26" s="77" t="s">
        <v>30</v>
      </c>
      <c r="C26" s="76">
        <v>2018</v>
      </c>
      <c r="D26" s="76">
        <v>132</v>
      </c>
      <c r="E26" s="77" t="s">
        <v>141</v>
      </c>
      <c r="F26" s="77" t="s">
        <v>316</v>
      </c>
      <c r="G26" s="76">
        <v>1298</v>
      </c>
      <c r="H26" s="76" t="b">
        <v>0</v>
      </c>
      <c r="I26" s="76">
        <v>2</v>
      </c>
      <c r="J26">
        <f t="shared" si="1"/>
        <v>42.4</v>
      </c>
      <c r="K26" s="25">
        <f t="shared" si="2"/>
        <v>58.280200000000001</v>
      </c>
      <c r="L26">
        <f t="shared" si="0"/>
        <v>0</v>
      </c>
      <c r="M26" s="26">
        <f t="shared" si="3"/>
        <v>100.6802</v>
      </c>
    </row>
    <row r="27" spans="1:13" x14ac:dyDescent="0.25">
      <c r="A27" s="76">
        <v>976944801</v>
      </c>
      <c r="B27" s="77" t="s">
        <v>30</v>
      </c>
      <c r="C27" s="76">
        <v>2018</v>
      </c>
      <c r="D27" s="76">
        <v>66</v>
      </c>
      <c r="E27" s="77" t="s">
        <v>142</v>
      </c>
      <c r="F27" s="77" t="s">
        <v>317</v>
      </c>
      <c r="G27" s="76">
        <v>1939</v>
      </c>
      <c r="H27" s="76" t="b">
        <v>1</v>
      </c>
      <c r="I27" s="76">
        <v>1</v>
      </c>
      <c r="J27">
        <f t="shared" si="1"/>
        <v>21.2</v>
      </c>
      <c r="K27" s="25">
        <f t="shared" si="2"/>
        <v>87.061099999999996</v>
      </c>
      <c r="L27">
        <f t="shared" si="0"/>
        <v>123.1</v>
      </c>
      <c r="M27" s="26">
        <f t="shared" si="3"/>
        <v>231.36109999999999</v>
      </c>
    </row>
    <row r="28" spans="1:13" x14ac:dyDescent="0.25">
      <c r="A28" s="76">
        <v>976944801</v>
      </c>
      <c r="B28" s="77" t="s">
        <v>30</v>
      </c>
      <c r="C28" s="76">
        <v>2018</v>
      </c>
      <c r="D28" s="76">
        <v>132</v>
      </c>
      <c r="E28" s="77" t="s">
        <v>143</v>
      </c>
      <c r="F28" s="77" t="s">
        <v>144</v>
      </c>
      <c r="G28" s="76">
        <v>550</v>
      </c>
      <c r="H28" s="76" t="b">
        <v>0</v>
      </c>
      <c r="I28" s="76">
        <v>1</v>
      </c>
      <c r="J28">
        <f t="shared" si="1"/>
        <v>21.2</v>
      </c>
      <c r="K28" s="25">
        <f t="shared" si="2"/>
        <v>24.695</v>
      </c>
      <c r="L28">
        <f t="shared" si="0"/>
        <v>0</v>
      </c>
      <c r="M28" s="26">
        <f t="shared" si="3"/>
        <v>45.894999999999996</v>
      </c>
    </row>
    <row r="29" spans="1:13" x14ac:dyDescent="0.25">
      <c r="A29" s="76">
        <v>976944801</v>
      </c>
      <c r="B29" s="77" t="s">
        <v>30</v>
      </c>
      <c r="C29" s="76">
        <v>2018</v>
      </c>
      <c r="D29" s="76">
        <v>132</v>
      </c>
      <c r="E29" s="77" t="s">
        <v>143</v>
      </c>
      <c r="F29" s="77" t="s">
        <v>318</v>
      </c>
      <c r="G29" s="76">
        <v>497</v>
      </c>
      <c r="H29" s="76" t="b">
        <v>0</v>
      </c>
      <c r="I29" s="76">
        <v>1</v>
      </c>
      <c r="J29">
        <f t="shared" si="1"/>
        <v>21.2</v>
      </c>
      <c r="K29" s="25">
        <f t="shared" si="2"/>
        <v>22.315300000000001</v>
      </c>
      <c r="L29">
        <f t="shared" si="0"/>
        <v>0</v>
      </c>
      <c r="M29" s="26">
        <f t="shared" si="3"/>
        <v>43.515299999999996</v>
      </c>
    </row>
    <row r="30" spans="1:13" x14ac:dyDescent="0.25">
      <c r="A30" s="76">
        <v>976944801</v>
      </c>
      <c r="B30" s="77" t="s">
        <v>30</v>
      </c>
      <c r="C30" s="76">
        <v>2018</v>
      </c>
      <c r="D30" s="76">
        <v>300</v>
      </c>
      <c r="E30" s="77" t="s">
        <v>145</v>
      </c>
      <c r="F30" s="77" t="s">
        <v>319</v>
      </c>
      <c r="G30" s="76">
        <v>995</v>
      </c>
      <c r="H30" s="76" t="b">
        <v>0</v>
      </c>
      <c r="I30" s="76">
        <v>1</v>
      </c>
      <c r="J30">
        <f t="shared" si="1"/>
        <v>21.2</v>
      </c>
      <c r="K30" s="25">
        <f t="shared" si="2"/>
        <v>44.6755</v>
      </c>
      <c r="L30">
        <f t="shared" si="0"/>
        <v>0</v>
      </c>
      <c r="M30" s="26">
        <f t="shared" si="3"/>
        <v>65.875500000000002</v>
      </c>
    </row>
    <row r="31" spans="1:13" x14ac:dyDescent="0.25">
      <c r="A31" s="76">
        <v>976944801</v>
      </c>
      <c r="B31" s="77" t="s">
        <v>30</v>
      </c>
      <c r="C31" s="76">
        <v>2018</v>
      </c>
      <c r="D31" s="76">
        <v>132</v>
      </c>
      <c r="E31" s="77" t="s">
        <v>146</v>
      </c>
      <c r="F31" s="77" t="s">
        <v>310</v>
      </c>
      <c r="G31" s="76">
        <v>1405</v>
      </c>
      <c r="H31" s="76" t="b">
        <v>0</v>
      </c>
      <c r="I31" s="76">
        <v>1</v>
      </c>
      <c r="J31">
        <f t="shared" si="1"/>
        <v>21.2</v>
      </c>
      <c r="K31" s="25">
        <f t="shared" si="2"/>
        <v>63.084499999999998</v>
      </c>
      <c r="L31">
        <f t="shared" si="0"/>
        <v>0</v>
      </c>
      <c r="M31" s="26">
        <f t="shared" si="3"/>
        <v>84.284499999999994</v>
      </c>
    </row>
    <row r="32" spans="1:13" x14ac:dyDescent="0.25">
      <c r="A32" s="76">
        <v>976944801</v>
      </c>
      <c r="B32" s="77" t="s">
        <v>30</v>
      </c>
      <c r="C32" s="76">
        <v>2018</v>
      </c>
      <c r="D32" s="76">
        <v>132</v>
      </c>
      <c r="E32" s="77" t="s">
        <v>147</v>
      </c>
      <c r="F32" s="77" t="s">
        <v>148</v>
      </c>
      <c r="G32" s="76">
        <v>4481</v>
      </c>
      <c r="H32" s="76" t="b">
        <v>1</v>
      </c>
      <c r="I32" s="76">
        <v>6</v>
      </c>
      <c r="J32">
        <f t="shared" si="1"/>
        <v>127.19999999999999</v>
      </c>
      <c r="K32" s="25">
        <f t="shared" si="2"/>
        <v>201.1969</v>
      </c>
      <c r="L32">
        <f t="shared" si="0"/>
        <v>738.59999999999991</v>
      </c>
      <c r="M32" s="26">
        <f t="shared" si="3"/>
        <v>1066.9968999999999</v>
      </c>
    </row>
    <row r="33" spans="1:13" x14ac:dyDescent="0.25">
      <c r="A33" s="76">
        <v>976944801</v>
      </c>
      <c r="B33" s="77" t="s">
        <v>30</v>
      </c>
      <c r="C33" s="76">
        <v>2018</v>
      </c>
      <c r="D33" s="76">
        <v>132</v>
      </c>
      <c r="E33" s="77" t="s">
        <v>144</v>
      </c>
      <c r="F33" s="77" t="s">
        <v>320</v>
      </c>
      <c r="G33" s="76">
        <v>784</v>
      </c>
      <c r="H33" s="76" t="b">
        <v>0</v>
      </c>
      <c r="I33" s="76">
        <v>1</v>
      </c>
      <c r="J33">
        <f t="shared" si="1"/>
        <v>21.2</v>
      </c>
      <c r="K33" s="25">
        <f t="shared" si="2"/>
        <v>35.201599999999999</v>
      </c>
      <c r="L33">
        <f t="shared" si="0"/>
        <v>0</v>
      </c>
      <c r="M33" s="26">
        <f t="shared" si="3"/>
        <v>56.401600000000002</v>
      </c>
    </row>
    <row r="34" spans="1:13" x14ac:dyDescent="0.25">
      <c r="A34" s="76">
        <v>976944801</v>
      </c>
      <c r="B34" s="77" t="s">
        <v>30</v>
      </c>
      <c r="C34" s="76">
        <v>2018</v>
      </c>
      <c r="D34" s="76">
        <v>132</v>
      </c>
      <c r="E34" s="77" t="s">
        <v>148</v>
      </c>
      <c r="F34" s="77" t="s">
        <v>321</v>
      </c>
      <c r="G34" s="76">
        <v>2160</v>
      </c>
      <c r="H34" s="76" t="b">
        <v>1</v>
      </c>
      <c r="I34" s="76">
        <v>1</v>
      </c>
      <c r="J34">
        <f t="shared" si="1"/>
        <v>21.2</v>
      </c>
      <c r="K34" s="25">
        <f t="shared" si="2"/>
        <v>96.984000000000009</v>
      </c>
      <c r="L34">
        <f t="shared" si="0"/>
        <v>123.1</v>
      </c>
      <c r="M34" s="26">
        <f t="shared" si="3"/>
        <v>241.28399999999999</v>
      </c>
    </row>
    <row r="35" spans="1:13" x14ac:dyDescent="0.25">
      <c r="A35" s="76">
        <v>976944801</v>
      </c>
      <c r="B35" s="77" t="s">
        <v>30</v>
      </c>
      <c r="C35" s="76">
        <v>2018</v>
      </c>
      <c r="D35" s="76">
        <v>132</v>
      </c>
      <c r="E35" s="77" t="s">
        <v>149</v>
      </c>
      <c r="F35" s="77" t="s">
        <v>322</v>
      </c>
      <c r="G35" s="76">
        <v>656</v>
      </c>
      <c r="H35" s="76" t="b">
        <v>1</v>
      </c>
      <c r="I35" s="76">
        <v>1</v>
      </c>
      <c r="J35">
        <f t="shared" si="1"/>
        <v>21.2</v>
      </c>
      <c r="K35" s="25">
        <f t="shared" si="2"/>
        <v>29.4544</v>
      </c>
      <c r="L35">
        <f t="shared" si="0"/>
        <v>123.1</v>
      </c>
      <c r="M35" s="26">
        <f t="shared" si="3"/>
        <v>173.75439999999998</v>
      </c>
    </row>
    <row r="36" spans="1:13" x14ac:dyDescent="0.25">
      <c r="A36" s="76">
        <v>976944801</v>
      </c>
      <c r="B36" s="77" t="s">
        <v>30</v>
      </c>
      <c r="C36" s="76">
        <v>2018</v>
      </c>
      <c r="D36" s="76">
        <v>132</v>
      </c>
      <c r="E36" s="77" t="s">
        <v>401</v>
      </c>
      <c r="F36" s="77" t="s">
        <v>313</v>
      </c>
      <c r="G36" s="76">
        <v>0</v>
      </c>
      <c r="H36" s="76" t="b">
        <v>0</v>
      </c>
      <c r="I36" s="76">
        <v>0</v>
      </c>
      <c r="J36">
        <f t="shared" si="1"/>
        <v>0</v>
      </c>
      <c r="K36" s="25">
        <f t="shared" si="2"/>
        <v>0</v>
      </c>
      <c r="L36">
        <f t="shared" si="0"/>
        <v>0</v>
      </c>
      <c r="M36" s="26">
        <f t="shared" si="3"/>
        <v>0</v>
      </c>
    </row>
    <row r="37" spans="1:13" x14ac:dyDescent="0.25">
      <c r="A37" s="76">
        <v>981963849</v>
      </c>
      <c r="B37" s="77" t="s">
        <v>31</v>
      </c>
      <c r="C37" s="76">
        <v>2018</v>
      </c>
      <c r="D37" s="76">
        <v>132</v>
      </c>
      <c r="E37" s="77" t="s">
        <v>150</v>
      </c>
      <c r="F37" s="77" t="s">
        <v>323</v>
      </c>
      <c r="G37" s="76">
        <v>518</v>
      </c>
      <c r="H37" s="76" t="b">
        <v>0</v>
      </c>
      <c r="I37" s="76">
        <v>1</v>
      </c>
      <c r="J37">
        <f t="shared" si="1"/>
        <v>21.2</v>
      </c>
      <c r="K37" s="25">
        <f t="shared" si="2"/>
        <v>23.258199999999999</v>
      </c>
      <c r="L37">
        <f t="shared" ref="L37:L72" si="4">IF(H37=FALSE,0,(IF(G37&lt;132,I37*N$1,I37*N$2)))</f>
        <v>0</v>
      </c>
      <c r="M37" s="26">
        <f t="shared" si="3"/>
        <v>44.458199999999998</v>
      </c>
    </row>
    <row r="38" spans="1:13" x14ac:dyDescent="0.25">
      <c r="A38" s="76">
        <v>980489698</v>
      </c>
      <c r="B38" s="77" t="s">
        <v>293</v>
      </c>
      <c r="C38" s="76">
        <v>2018</v>
      </c>
      <c r="D38" s="76">
        <v>66</v>
      </c>
      <c r="E38" s="77" t="s">
        <v>151</v>
      </c>
      <c r="F38" s="77" t="s">
        <v>151</v>
      </c>
      <c r="G38" s="76">
        <v>558</v>
      </c>
      <c r="H38" s="76" t="b">
        <v>1</v>
      </c>
      <c r="I38" s="78"/>
      <c r="J38">
        <f t="shared" si="1"/>
        <v>0</v>
      </c>
      <c r="K38" s="25">
        <f t="shared" si="2"/>
        <v>25.054200000000002</v>
      </c>
      <c r="L38">
        <f t="shared" si="4"/>
        <v>0</v>
      </c>
      <c r="M38" s="26">
        <f t="shared" si="3"/>
        <v>25.054200000000002</v>
      </c>
    </row>
    <row r="39" spans="1:13" x14ac:dyDescent="0.25">
      <c r="A39" s="76">
        <v>980489698</v>
      </c>
      <c r="B39" s="77" t="s">
        <v>293</v>
      </c>
      <c r="C39" s="76">
        <v>2018</v>
      </c>
      <c r="D39" s="76">
        <v>66</v>
      </c>
      <c r="E39" s="77" t="s">
        <v>152</v>
      </c>
      <c r="F39" s="77" t="s">
        <v>152</v>
      </c>
      <c r="G39" s="76">
        <v>436</v>
      </c>
      <c r="H39" s="76" t="b">
        <v>1</v>
      </c>
      <c r="I39" s="78"/>
      <c r="J39">
        <f t="shared" si="1"/>
        <v>0</v>
      </c>
      <c r="K39" s="25">
        <f t="shared" si="2"/>
        <v>19.5764</v>
      </c>
      <c r="L39">
        <f t="shared" si="4"/>
        <v>0</v>
      </c>
      <c r="M39" s="26">
        <f t="shared" si="3"/>
        <v>19.5764</v>
      </c>
    </row>
    <row r="40" spans="1:13" x14ac:dyDescent="0.25">
      <c r="A40" s="76">
        <v>982897327</v>
      </c>
      <c r="B40" s="77" t="s">
        <v>33</v>
      </c>
      <c r="C40" s="76">
        <v>2018</v>
      </c>
      <c r="D40" s="76">
        <v>132</v>
      </c>
      <c r="E40" s="77" t="s">
        <v>153</v>
      </c>
      <c r="F40" s="77" t="s">
        <v>402</v>
      </c>
      <c r="G40" s="78">
        <v>1247</v>
      </c>
      <c r="H40" s="76" t="b">
        <v>0</v>
      </c>
      <c r="I40" s="78">
        <v>1</v>
      </c>
      <c r="J40">
        <f t="shared" si="1"/>
        <v>21.2</v>
      </c>
      <c r="K40" s="25">
        <f t="shared" si="2"/>
        <v>55.990300000000005</v>
      </c>
      <c r="L40">
        <f t="shared" si="4"/>
        <v>0</v>
      </c>
      <c r="M40" s="26">
        <f t="shared" si="3"/>
        <v>77.190300000000008</v>
      </c>
    </row>
    <row r="41" spans="1:13" x14ac:dyDescent="0.25">
      <c r="A41" s="76">
        <v>982897327</v>
      </c>
      <c r="B41" s="77" t="s">
        <v>33</v>
      </c>
      <c r="C41" s="76">
        <v>2018</v>
      </c>
      <c r="D41" s="76">
        <v>66</v>
      </c>
      <c r="E41" s="77" t="s">
        <v>154</v>
      </c>
      <c r="F41" s="77" t="s">
        <v>324</v>
      </c>
      <c r="G41" s="76">
        <v>1260</v>
      </c>
      <c r="H41" s="76" t="b">
        <v>0</v>
      </c>
      <c r="I41" s="76">
        <v>1</v>
      </c>
      <c r="J41">
        <f t="shared" si="1"/>
        <v>21.2</v>
      </c>
      <c r="K41" s="25">
        <f t="shared" si="2"/>
        <v>56.573999999999998</v>
      </c>
      <c r="L41">
        <f t="shared" si="4"/>
        <v>0</v>
      </c>
      <c r="M41" s="26">
        <f t="shared" si="3"/>
        <v>77.774000000000001</v>
      </c>
    </row>
    <row r="42" spans="1:13" x14ac:dyDescent="0.25">
      <c r="A42" s="76">
        <v>982897327</v>
      </c>
      <c r="B42" s="77" t="s">
        <v>33</v>
      </c>
      <c r="C42" s="76">
        <v>2018</v>
      </c>
      <c r="D42" s="76">
        <v>132</v>
      </c>
      <c r="E42" s="77" t="s">
        <v>155</v>
      </c>
      <c r="F42" s="77" t="s">
        <v>403</v>
      </c>
      <c r="G42" s="78">
        <v>1250</v>
      </c>
      <c r="H42" s="76" t="b">
        <v>0</v>
      </c>
      <c r="I42" s="78">
        <v>1</v>
      </c>
      <c r="J42">
        <f t="shared" si="1"/>
        <v>21.2</v>
      </c>
      <c r="K42" s="25">
        <f t="shared" si="2"/>
        <v>56.125</v>
      </c>
      <c r="L42">
        <f t="shared" si="4"/>
        <v>0</v>
      </c>
      <c r="M42" s="26">
        <f t="shared" si="3"/>
        <v>77.325000000000003</v>
      </c>
    </row>
    <row r="43" spans="1:13" x14ac:dyDescent="0.25">
      <c r="A43" s="76">
        <v>915635857</v>
      </c>
      <c r="B43" s="77" t="s">
        <v>34</v>
      </c>
      <c r="C43" s="76">
        <v>2018</v>
      </c>
      <c r="D43" s="76">
        <v>66</v>
      </c>
      <c r="E43" s="77" t="s">
        <v>156</v>
      </c>
      <c r="F43" s="77" t="s">
        <v>330</v>
      </c>
      <c r="G43" s="76">
        <v>700</v>
      </c>
      <c r="H43" s="76" t="b">
        <v>0</v>
      </c>
      <c r="I43" s="76">
        <v>1</v>
      </c>
      <c r="J43">
        <f t="shared" si="1"/>
        <v>21.2</v>
      </c>
      <c r="K43" s="25">
        <f t="shared" si="2"/>
        <v>31.429999999999996</v>
      </c>
      <c r="L43">
        <f t="shared" si="4"/>
        <v>0</v>
      </c>
      <c r="M43" s="26">
        <f t="shared" si="3"/>
        <v>52.629999999999995</v>
      </c>
    </row>
    <row r="44" spans="1:13" x14ac:dyDescent="0.25">
      <c r="A44" s="76">
        <v>915635857</v>
      </c>
      <c r="B44" s="77" t="s">
        <v>34</v>
      </c>
      <c r="C44" s="76">
        <v>2018</v>
      </c>
      <c r="D44" s="76">
        <v>300</v>
      </c>
      <c r="E44" s="77" t="s">
        <v>160</v>
      </c>
      <c r="F44" s="77" t="s">
        <v>328</v>
      </c>
      <c r="G44" s="76">
        <v>1000</v>
      </c>
      <c r="H44" s="76" t="b">
        <v>0</v>
      </c>
      <c r="I44" s="76">
        <v>1</v>
      </c>
      <c r="J44">
        <f t="shared" si="1"/>
        <v>21.2</v>
      </c>
      <c r="K44" s="25">
        <f t="shared" si="2"/>
        <v>44.9</v>
      </c>
      <c r="L44">
        <f t="shared" si="4"/>
        <v>0</v>
      </c>
      <c r="M44" s="26">
        <f t="shared" si="3"/>
        <v>66.099999999999994</v>
      </c>
    </row>
    <row r="45" spans="1:13" x14ac:dyDescent="0.25">
      <c r="A45" s="76">
        <v>915635857</v>
      </c>
      <c r="B45" s="77" t="s">
        <v>34</v>
      </c>
      <c r="C45" s="76">
        <v>2018</v>
      </c>
      <c r="D45" s="76">
        <v>66</v>
      </c>
      <c r="E45" s="77" t="s">
        <v>161</v>
      </c>
      <c r="F45" s="77" t="s">
        <v>329</v>
      </c>
      <c r="G45" s="76">
        <v>3090</v>
      </c>
      <c r="H45" s="76" t="b">
        <v>0</v>
      </c>
      <c r="I45" s="76">
        <v>1</v>
      </c>
      <c r="J45">
        <f t="shared" si="1"/>
        <v>21.2</v>
      </c>
      <c r="K45" s="25">
        <f t="shared" si="2"/>
        <v>138.74099999999999</v>
      </c>
      <c r="L45">
        <f t="shared" si="4"/>
        <v>0</v>
      </c>
      <c r="M45" s="26">
        <f t="shared" si="3"/>
        <v>159.94099999999997</v>
      </c>
    </row>
    <row r="46" spans="1:13" x14ac:dyDescent="0.25">
      <c r="A46" s="76">
        <v>915635857</v>
      </c>
      <c r="B46" s="77" t="s">
        <v>34</v>
      </c>
      <c r="C46" s="76">
        <v>2018</v>
      </c>
      <c r="D46" s="76">
        <v>66</v>
      </c>
      <c r="E46" s="77" t="s">
        <v>157</v>
      </c>
      <c r="F46" s="77" t="s">
        <v>325</v>
      </c>
      <c r="G46" s="76">
        <v>2322</v>
      </c>
      <c r="H46" s="76" t="b">
        <v>0</v>
      </c>
      <c r="I46" s="76">
        <v>1</v>
      </c>
      <c r="J46">
        <f t="shared" si="1"/>
        <v>21.2</v>
      </c>
      <c r="K46" s="25">
        <f t="shared" si="2"/>
        <v>104.2578</v>
      </c>
      <c r="L46">
        <f t="shared" si="4"/>
        <v>0</v>
      </c>
      <c r="M46" s="26">
        <f t="shared" si="3"/>
        <v>125.45780000000001</v>
      </c>
    </row>
    <row r="47" spans="1:13" x14ac:dyDescent="0.25">
      <c r="A47" s="76">
        <v>915635857</v>
      </c>
      <c r="B47" s="77" t="s">
        <v>34</v>
      </c>
      <c r="C47" s="76">
        <v>2018</v>
      </c>
      <c r="D47" s="76">
        <v>300</v>
      </c>
      <c r="E47" s="77" t="s">
        <v>158</v>
      </c>
      <c r="F47" s="77" t="s">
        <v>326</v>
      </c>
      <c r="G47" s="76">
        <v>2637</v>
      </c>
      <c r="H47" s="76" t="b">
        <v>0</v>
      </c>
      <c r="I47" s="76">
        <v>1</v>
      </c>
      <c r="J47">
        <f t="shared" si="1"/>
        <v>21.2</v>
      </c>
      <c r="K47" s="25">
        <f t="shared" si="2"/>
        <v>118.40129999999999</v>
      </c>
      <c r="L47">
        <f t="shared" si="4"/>
        <v>0</v>
      </c>
      <c r="M47" s="26">
        <f t="shared" si="3"/>
        <v>139.60129999999998</v>
      </c>
    </row>
    <row r="48" spans="1:13" x14ac:dyDescent="0.25">
      <c r="A48" s="76">
        <v>915635857</v>
      </c>
      <c r="B48" s="77" t="s">
        <v>34</v>
      </c>
      <c r="C48" s="76">
        <v>2018</v>
      </c>
      <c r="D48" s="76">
        <v>300</v>
      </c>
      <c r="E48" s="77" t="s">
        <v>159</v>
      </c>
      <c r="F48" s="77" t="s">
        <v>327</v>
      </c>
      <c r="G48" s="76">
        <v>1407</v>
      </c>
      <c r="H48" s="76" t="b">
        <v>1</v>
      </c>
      <c r="I48" s="76">
        <v>1</v>
      </c>
      <c r="J48">
        <f t="shared" si="1"/>
        <v>21.2</v>
      </c>
      <c r="K48" s="25">
        <f t="shared" si="2"/>
        <v>63.174300000000002</v>
      </c>
      <c r="L48">
        <f t="shared" si="4"/>
        <v>123.1</v>
      </c>
      <c r="M48" s="26">
        <f t="shared" si="3"/>
        <v>207.4743</v>
      </c>
    </row>
    <row r="49" spans="1:13" x14ac:dyDescent="0.25">
      <c r="A49" s="76">
        <v>917424799</v>
      </c>
      <c r="B49" s="77" t="s">
        <v>35</v>
      </c>
      <c r="C49" s="76">
        <v>2018</v>
      </c>
      <c r="D49" s="76">
        <v>132</v>
      </c>
      <c r="E49" s="77" t="s">
        <v>162</v>
      </c>
      <c r="F49" s="77" t="s">
        <v>331</v>
      </c>
      <c r="G49" s="76">
        <v>590</v>
      </c>
      <c r="H49" s="76" t="b">
        <v>1</v>
      </c>
      <c r="I49" s="76">
        <v>1</v>
      </c>
      <c r="J49">
        <f t="shared" si="1"/>
        <v>21.2</v>
      </c>
      <c r="K49" s="25">
        <f t="shared" si="2"/>
        <v>26.490999999999996</v>
      </c>
      <c r="L49">
        <f t="shared" si="4"/>
        <v>123.1</v>
      </c>
      <c r="M49" s="26">
        <f t="shared" si="3"/>
        <v>170.791</v>
      </c>
    </row>
    <row r="50" spans="1:13" x14ac:dyDescent="0.25">
      <c r="A50" s="76">
        <v>917424799</v>
      </c>
      <c r="B50" s="77" t="s">
        <v>35</v>
      </c>
      <c r="C50" s="76">
        <v>2018</v>
      </c>
      <c r="D50" s="76">
        <v>132</v>
      </c>
      <c r="E50" s="77" t="s">
        <v>163</v>
      </c>
      <c r="F50" s="77" t="s">
        <v>332</v>
      </c>
      <c r="G50" s="76">
        <v>700</v>
      </c>
      <c r="H50" s="76" t="b">
        <v>0</v>
      </c>
      <c r="I50" s="76">
        <v>1</v>
      </c>
      <c r="J50">
        <f t="shared" si="1"/>
        <v>21.2</v>
      </c>
      <c r="K50" s="25">
        <f t="shared" si="2"/>
        <v>31.429999999999996</v>
      </c>
      <c r="L50">
        <f t="shared" si="4"/>
        <v>0</v>
      </c>
      <c r="M50" s="26">
        <f t="shared" si="3"/>
        <v>52.629999999999995</v>
      </c>
    </row>
    <row r="51" spans="1:13" x14ac:dyDescent="0.25">
      <c r="A51" s="76">
        <v>917424799</v>
      </c>
      <c r="B51" s="77" t="s">
        <v>35</v>
      </c>
      <c r="C51" s="76">
        <v>2018</v>
      </c>
      <c r="D51" s="76">
        <v>132</v>
      </c>
      <c r="E51" s="77" t="s">
        <v>164</v>
      </c>
      <c r="F51" s="77" t="s">
        <v>333</v>
      </c>
      <c r="G51" s="76">
        <v>2900</v>
      </c>
      <c r="H51" s="76" t="b">
        <v>0</v>
      </c>
      <c r="I51" s="76">
        <v>1</v>
      </c>
      <c r="J51">
        <f t="shared" si="1"/>
        <v>21.2</v>
      </c>
      <c r="K51" s="25">
        <f t="shared" si="2"/>
        <v>130.20999999999998</v>
      </c>
      <c r="L51">
        <f t="shared" si="4"/>
        <v>0</v>
      </c>
      <c r="M51" s="26">
        <f t="shared" si="3"/>
        <v>151.40999999999997</v>
      </c>
    </row>
    <row r="52" spans="1:13" x14ac:dyDescent="0.25">
      <c r="A52" s="76">
        <v>998509289</v>
      </c>
      <c r="B52" s="77" t="s">
        <v>37</v>
      </c>
      <c r="C52" s="76">
        <v>2018</v>
      </c>
      <c r="D52" s="76">
        <v>132</v>
      </c>
      <c r="E52" s="77" t="s">
        <v>165</v>
      </c>
      <c r="F52" s="77" t="s">
        <v>334</v>
      </c>
      <c r="G52" s="76">
        <v>1200</v>
      </c>
      <c r="H52" s="76" t="b">
        <v>1</v>
      </c>
      <c r="I52" s="76">
        <v>1</v>
      </c>
      <c r="J52">
        <f t="shared" si="1"/>
        <v>21.2</v>
      </c>
      <c r="K52" s="25">
        <f t="shared" si="2"/>
        <v>53.879999999999995</v>
      </c>
      <c r="L52">
        <f t="shared" si="4"/>
        <v>123.1</v>
      </c>
      <c r="M52" s="26">
        <f t="shared" si="3"/>
        <v>198.18</v>
      </c>
    </row>
    <row r="53" spans="1:13" x14ac:dyDescent="0.25">
      <c r="A53" s="76">
        <v>998509289</v>
      </c>
      <c r="B53" s="77" t="s">
        <v>37</v>
      </c>
      <c r="C53" s="76">
        <v>2018</v>
      </c>
      <c r="D53" s="76">
        <v>132</v>
      </c>
      <c r="E53" s="77" t="s">
        <v>165</v>
      </c>
      <c r="F53" s="77" t="s">
        <v>334</v>
      </c>
      <c r="G53" s="76">
        <v>1000</v>
      </c>
      <c r="H53" s="76" t="b">
        <v>1</v>
      </c>
      <c r="I53" s="76">
        <v>1</v>
      </c>
      <c r="J53">
        <f t="shared" si="1"/>
        <v>21.2</v>
      </c>
      <c r="K53" s="25">
        <f t="shared" si="2"/>
        <v>44.9</v>
      </c>
      <c r="L53">
        <f t="shared" si="4"/>
        <v>123.1</v>
      </c>
      <c r="M53" s="26">
        <f t="shared" si="3"/>
        <v>189.2</v>
      </c>
    </row>
    <row r="54" spans="1:13" x14ac:dyDescent="0.25">
      <c r="A54" s="79">
        <v>980038408</v>
      </c>
      <c r="B54" s="80" t="s">
        <v>43</v>
      </c>
      <c r="C54" s="79"/>
      <c r="D54" s="79">
        <v>132</v>
      </c>
      <c r="E54" s="80" t="s">
        <v>166</v>
      </c>
      <c r="F54" s="80" t="s">
        <v>335</v>
      </c>
      <c r="G54" s="79">
        <v>1164</v>
      </c>
      <c r="H54" s="79" t="b">
        <v>0</v>
      </c>
      <c r="I54" s="79">
        <v>1</v>
      </c>
      <c r="J54">
        <f t="shared" ref="J54:J65" si="5">I54*$J$3</f>
        <v>21.2</v>
      </c>
      <c r="K54" s="25">
        <f t="shared" ref="K54:K65" si="6">(G54/1000)*$K$3</f>
        <v>52.263599999999997</v>
      </c>
      <c r="L54">
        <f t="shared" ref="L54:L65" si="7">IF(H54=FALSE,0,(IF(G54&lt;132,I54*N$1,I54*N$2)))</f>
        <v>0</v>
      </c>
      <c r="M54" s="26">
        <f t="shared" ref="M54:M65" si="8">J54+K54+L54</f>
        <v>73.4636</v>
      </c>
    </row>
    <row r="55" spans="1:13" x14ac:dyDescent="0.25">
      <c r="A55" s="79">
        <v>980038408</v>
      </c>
      <c r="B55" s="80" t="s">
        <v>43</v>
      </c>
      <c r="C55" s="79"/>
      <c r="D55" s="79">
        <v>132</v>
      </c>
      <c r="E55" s="80" t="s">
        <v>167</v>
      </c>
      <c r="F55" s="80" t="s">
        <v>166</v>
      </c>
      <c r="G55" s="79">
        <v>1040</v>
      </c>
      <c r="H55" s="79" t="b">
        <v>0</v>
      </c>
      <c r="I55" s="79">
        <v>1</v>
      </c>
      <c r="J55">
        <f t="shared" si="5"/>
        <v>21.2</v>
      </c>
      <c r="K55" s="25">
        <f t="shared" si="6"/>
        <v>46.695999999999998</v>
      </c>
      <c r="L55">
        <f t="shared" si="7"/>
        <v>0</v>
      </c>
      <c r="M55" s="26">
        <f t="shared" si="8"/>
        <v>67.896000000000001</v>
      </c>
    </row>
    <row r="56" spans="1:13" x14ac:dyDescent="0.25">
      <c r="A56" s="79">
        <v>980038408</v>
      </c>
      <c r="B56" s="80" t="s">
        <v>43</v>
      </c>
      <c r="C56" s="79"/>
      <c r="D56" s="79">
        <v>132</v>
      </c>
      <c r="E56" s="80" t="s">
        <v>168</v>
      </c>
      <c r="F56" s="80" t="s">
        <v>167</v>
      </c>
      <c r="G56" s="79">
        <v>2120</v>
      </c>
      <c r="H56" s="79" t="b">
        <v>0</v>
      </c>
      <c r="I56" s="79">
        <v>1</v>
      </c>
      <c r="J56">
        <f t="shared" si="5"/>
        <v>21.2</v>
      </c>
      <c r="K56" s="25">
        <f t="shared" si="6"/>
        <v>95.188000000000002</v>
      </c>
      <c r="L56">
        <f t="shared" si="7"/>
        <v>0</v>
      </c>
      <c r="M56" s="26">
        <f t="shared" si="8"/>
        <v>116.38800000000001</v>
      </c>
    </row>
    <row r="57" spans="1:13" x14ac:dyDescent="0.25">
      <c r="A57" s="79">
        <v>980038408</v>
      </c>
      <c r="B57" s="80" t="s">
        <v>43</v>
      </c>
      <c r="C57" s="79"/>
      <c r="D57" s="79">
        <v>132</v>
      </c>
      <c r="E57" s="80" t="s">
        <v>169</v>
      </c>
      <c r="F57" s="80" t="s">
        <v>337</v>
      </c>
      <c r="G57" s="79">
        <v>2233</v>
      </c>
      <c r="H57" s="79" t="b">
        <v>0</v>
      </c>
      <c r="I57" s="79">
        <v>1</v>
      </c>
      <c r="J57">
        <f t="shared" si="5"/>
        <v>21.2</v>
      </c>
      <c r="K57" s="25">
        <f t="shared" si="6"/>
        <v>100.2617</v>
      </c>
      <c r="L57">
        <f t="shared" si="7"/>
        <v>0</v>
      </c>
      <c r="M57" s="26">
        <f t="shared" si="8"/>
        <v>121.46170000000001</v>
      </c>
    </row>
    <row r="58" spans="1:13" x14ac:dyDescent="0.25">
      <c r="A58" s="79">
        <v>980038408</v>
      </c>
      <c r="B58" s="80" t="s">
        <v>43</v>
      </c>
      <c r="C58" s="79"/>
      <c r="D58" s="79">
        <v>132</v>
      </c>
      <c r="E58" s="80" t="s">
        <v>409</v>
      </c>
      <c r="F58" s="80" t="s">
        <v>335</v>
      </c>
      <c r="G58" s="79">
        <v>4600</v>
      </c>
      <c r="H58" s="79" t="b">
        <v>0</v>
      </c>
      <c r="I58" s="79">
        <v>2</v>
      </c>
      <c r="J58">
        <f t="shared" si="5"/>
        <v>42.4</v>
      </c>
      <c r="K58" s="25">
        <f t="shared" si="6"/>
        <v>206.53999999999996</v>
      </c>
      <c r="L58">
        <f t="shared" si="7"/>
        <v>0</v>
      </c>
      <c r="M58" s="26">
        <f t="shared" si="8"/>
        <v>248.93999999999997</v>
      </c>
    </row>
    <row r="59" spans="1:13" x14ac:dyDescent="0.25">
      <c r="A59" s="79">
        <v>980038408</v>
      </c>
      <c r="B59" s="80" t="s">
        <v>43</v>
      </c>
      <c r="C59" s="79"/>
      <c r="D59" s="79">
        <v>132</v>
      </c>
      <c r="E59" s="80" t="s">
        <v>167</v>
      </c>
      <c r="F59" s="80" t="s">
        <v>335</v>
      </c>
      <c r="G59" s="79">
        <v>2160</v>
      </c>
      <c r="H59" s="79" t="b">
        <v>0</v>
      </c>
      <c r="I59" s="79">
        <v>1</v>
      </c>
      <c r="J59">
        <f t="shared" si="5"/>
        <v>21.2</v>
      </c>
      <c r="K59" s="25">
        <f t="shared" si="6"/>
        <v>96.984000000000009</v>
      </c>
      <c r="L59">
        <f t="shared" si="7"/>
        <v>0</v>
      </c>
      <c r="M59" s="26">
        <f t="shared" si="8"/>
        <v>118.18400000000001</v>
      </c>
    </row>
    <row r="60" spans="1:13" x14ac:dyDescent="0.25">
      <c r="A60" s="79">
        <v>980038408</v>
      </c>
      <c r="B60" s="80" t="s">
        <v>43</v>
      </c>
      <c r="C60" s="79"/>
      <c r="D60" s="79">
        <v>132</v>
      </c>
      <c r="E60" s="80" t="s">
        <v>410</v>
      </c>
      <c r="F60" s="80" t="s">
        <v>169</v>
      </c>
      <c r="G60" s="79">
        <v>850</v>
      </c>
      <c r="H60" s="79" t="b">
        <v>0</v>
      </c>
      <c r="I60" s="79">
        <v>2</v>
      </c>
      <c r="J60">
        <f t="shared" si="5"/>
        <v>42.4</v>
      </c>
      <c r="K60" s="25">
        <f t="shared" si="6"/>
        <v>38.164999999999999</v>
      </c>
      <c r="L60">
        <f t="shared" si="7"/>
        <v>0</v>
      </c>
      <c r="M60" s="26">
        <f t="shared" si="8"/>
        <v>80.564999999999998</v>
      </c>
    </row>
    <row r="61" spans="1:13" x14ac:dyDescent="0.25">
      <c r="A61" s="79">
        <v>980038408</v>
      </c>
      <c r="B61" s="80" t="s">
        <v>43</v>
      </c>
      <c r="C61" s="79"/>
      <c r="D61" s="79">
        <v>132</v>
      </c>
      <c r="E61" s="80" t="s">
        <v>169</v>
      </c>
      <c r="F61" s="80" t="s">
        <v>336</v>
      </c>
      <c r="G61" s="79">
        <v>2359</v>
      </c>
      <c r="H61" s="79" t="b">
        <v>0</v>
      </c>
      <c r="I61" s="79">
        <v>1</v>
      </c>
      <c r="J61">
        <f t="shared" si="5"/>
        <v>21.2</v>
      </c>
      <c r="K61" s="25">
        <f t="shared" si="6"/>
        <v>105.9191</v>
      </c>
      <c r="L61">
        <f t="shared" si="7"/>
        <v>0</v>
      </c>
      <c r="M61" s="26">
        <f t="shared" si="8"/>
        <v>127.1191</v>
      </c>
    </row>
    <row r="62" spans="1:13" x14ac:dyDescent="0.25">
      <c r="A62" s="79">
        <v>980038408</v>
      </c>
      <c r="B62" s="80" t="s">
        <v>43</v>
      </c>
      <c r="C62" s="79"/>
      <c r="D62" s="79">
        <v>132</v>
      </c>
      <c r="E62" s="80" t="s">
        <v>167</v>
      </c>
      <c r="F62" s="80" t="s">
        <v>168</v>
      </c>
      <c r="G62" s="79">
        <v>1070</v>
      </c>
      <c r="H62" s="79" t="b">
        <v>0</v>
      </c>
      <c r="I62" s="79">
        <v>1</v>
      </c>
      <c r="J62">
        <f t="shared" si="5"/>
        <v>21.2</v>
      </c>
      <c r="K62" s="25">
        <f t="shared" si="6"/>
        <v>48.042999999999999</v>
      </c>
      <c r="L62">
        <f t="shared" si="7"/>
        <v>0</v>
      </c>
      <c r="M62" s="26">
        <f t="shared" si="8"/>
        <v>69.242999999999995</v>
      </c>
    </row>
    <row r="63" spans="1:13" x14ac:dyDescent="0.25">
      <c r="A63" s="79">
        <v>980038408</v>
      </c>
      <c r="B63" s="80" t="s">
        <v>43</v>
      </c>
      <c r="C63" s="79"/>
      <c r="D63" s="79">
        <v>132</v>
      </c>
      <c r="E63" s="80" t="s">
        <v>409</v>
      </c>
      <c r="F63" s="80" t="s">
        <v>335</v>
      </c>
      <c r="G63" s="79">
        <v>4540</v>
      </c>
      <c r="H63" s="79" t="b">
        <v>0</v>
      </c>
      <c r="I63" s="79">
        <v>2</v>
      </c>
      <c r="J63">
        <f t="shared" si="5"/>
        <v>42.4</v>
      </c>
      <c r="K63" s="25">
        <f t="shared" si="6"/>
        <v>203.846</v>
      </c>
      <c r="L63">
        <f t="shared" si="7"/>
        <v>0</v>
      </c>
      <c r="M63" s="26">
        <f t="shared" si="8"/>
        <v>246.24600000000001</v>
      </c>
    </row>
    <row r="64" spans="1:13" ht="30" x14ac:dyDescent="0.25">
      <c r="A64" s="79">
        <v>980038408</v>
      </c>
      <c r="B64" s="80" t="s">
        <v>43</v>
      </c>
      <c r="C64" s="79"/>
      <c r="D64" s="79">
        <v>66</v>
      </c>
      <c r="E64" s="80" t="s">
        <v>170</v>
      </c>
      <c r="F64" s="80" t="s">
        <v>338</v>
      </c>
      <c r="G64" s="79">
        <v>933</v>
      </c>
      <c r="H64" s="79" t="b">
        <v>0</v>
      </c>
      <c r="I64" s="79">
        <v>1</v>
      </c>
      <c r="J64">
        <f t="shared" si="5"/>
        <v>21.2</v>
      </c>
      <c r="K64" s="25">
        <f t="shared" si="6"/>
        <v>41.8917</v>
      </c>
      <c r="L64">
        <f t="shared" si="7"/>
        <v>0</v>
      </c>
      <c r="M64" s="26">
        <f t="shared" si="8"/>
        <v>63.091700000000003</v>
      </c>
    </row>
    <row r="65" spans="1:13" x14ac:dyDescent="0.25">
      <c r="A65" s="79">
        <v>980038408</v>
      </c>
      <c r="B65" s="80" t="s">
        <v>43</v>
      </c>
      <c r="C65" s="79"/>
      <c r="D65" s="79">
        <v>66</v>
      </c>
      <c r="E65" s="80" t="s">
        <v>411</v>
      </c>
      <c r="F65" s="80" t="s">
        <v>412</v>
      </c>
      <c r="G65" s="79">
        <v>1510</v>
      </c>
      <c r="H65" s="79" t="b">
        <v>0</v>
      </c>
      <c r="I65" s="79">
        <v>1</v>
      </c>
      <c r="J65">
        <f t="shared" si="5"/>
        <v>21.2</v>
      </c>
      <c r="K65" s="25">
        <f t="shared" si="6"/>
        <v>67.798999999999992</v>
      </c>
      <c r="L65">
        <f t="shared" si="7"/>
        <v>0</v>
      </c>
      <c r="M65" s="26">
        <f t="shared" si="8"/>
        <v>88.998999999999995</v>
      </c>
    </row>
    <row r="66" spans="1:13" x14ac:dyDescent="0.25">
      <c r="A66" s="76">
        <v>912631532</v>
      </c>
      <c r="B66" s="77" t="s">
        <v>47</v>
      </c>
      <c r="C66" s="76">
        <v>2018</v>
      </c>
      <c r="D66" s="76">
        <v>66</v>
      </c>
      <c r="E66" s="77" t="s">
        <v>171</v>
      </c>
      <c r="F66" s="77" t="s">
        <v>339</v>
      </c>
      <c r="G66" s="76">
        <v>358</v>
      </c>
      <c r="H66" s="76" t="b">
        <v>0</v>
      </c>
      <c r="I66" s="76">
        <v>1</v>
      </c>
      <c r="J66">
        <f t="shared" si="1"/>
        <v>21.2</v>
      </c>
      <c r="K66" s="25">
        <f t="shared" si="2"/>
        <v>16.074199999999998</v>
      </c>
      <c r="L66">
        <f t="shared" si="4"/>
        <v>0</v>
      </c>
      <c r="M66" s="26">
        <f t="shared" si="3"/>
        <v>37.274199999999993</v>
      </c>
    </row>
    <row r="67" spans="1:13" x14ac:dyDescent="0.25">
      <c r="A67" s="76">
        <v>983099807</v>
      </c>
      <c r="B67" s="77" t="s">
        <v>48</v>
      </c>
      <c r="C67" s="76">
        <v>2018</v>
      </c>
      <c r="D67" s="76">
        <v>132</v>
      </c>
      <c r="E67" s="77" t="s">
        <v>172</v>
      </c>
      <c r="F67" s="77" t="s">
        <v>340</v>
      </c>
      <c r="G67" s="76">
        <v>3000</v>
      </c>
      <c r="H67" s="76" t="b">
        <v>0</v>
      </c>
      <c r="I67" s="76">
        <v>2</v>
      </c>
      <c r="J67">
        <f t="shared" si="1"/>
        <v>42.4</v>
      </c>
      <c r="K67" s="25">
        <f t="shared" si="2"/>
        <v>134.69999999999999</v>
      </c>
      <c r="L67">
        <f t="shared" si="4"/>
        <v>0</v>
      </c>
      <c r="M67" s="26">
        <f t="shared" si="3"/>
        <v>177.1</v>
      </c>
    </row>
    <row r="68" spans="1:13" x14ac:dyDescent="0.25">
      <c r="A68" s="76">
        <v>990892679</v>
      </c>
      <c r="B68" s="77" t="s">
        <v>50</v>
      </c>
      <c r="C68" s="76">
        <v>2018</v>
      </c>
      <c r="D68" s="76">
        <v>132</v>
      </c>
      <c r="E68" s="77" t="s">
        <v>173</v>
      </c>
      <c r="F68" s="77" t="s">
        <v>341</v>
      </c>
      <c r="G68" s="76">
        <v>2692</v>
      </c>
      <c r="H68" s="76" t="b">
        <v>1</v>
      </c>
      <c r="I68" s="76">
        <v>1</v>
      </c>
      <c r="J68">
        <f t="shared" si="1"/>
        <v>21.2</v>
      </c>
      <c r="K68" s="25">
        <f t="shared" si="2"/>
        <v>120.8708</v>
      </c>
      <c r="L68">
        <f t="shared" si="4"/>
        <v>123.1</v>
      </c>
      <c r="M68" s="26">
        <f t="shared" si="3"/>
        <v>265.17079999999999</v>
      </c>
    </row>
    <row r="69" spans="1:13" x14ac:dyDescent="0.25">
      <c r="A69" s="76">
        <v>990892679</v>
      </c>
      <c r="B69" s="77" t="s">
        <v>50</v>
      </c>
      <c r="C69" s="76">
        <v>2018</v>
      </c>
      <c r="D69" s="76">
        <v>132</v>
      </c>
      <c r="E69" s="77" t="s">
        <v>174</v>
      </c>
      <c r="F69" s="77" t="s">
        <v>342</v>
      </c>
      <c r="G69" s="76">
        <v>2782</v>
      </c>
      <c r="H69" s="76" t="b">
        <v>0</v>
      </c>
      <c r="I69" s="76">
        <v>1</v>
      </c>
      <c r="J69">
        <f t="shared" si="1"/>
        <v>21.2</v>
      </c>
      <c r="K69" s="25">
        <f t="shared" si="2"/>
        <v>124.9118</v>
      </c>
      <c r="L69">
        <f t="shared" si="4"/>
        <v>0</v>
      </c>
      <c r="M69" s="26">
        <f t="shared" si="3"/>
        <v>146.11179999999999</v>
      </c>
    </row>
    <row r="70" spans="1:13" x14ac:dyDescent="0.25">
      <c r="A70" s="76">
        <v>990892679</v>
      </c>
      <c r="B70" s="77" t="s">
        <v>50</v>
      </c>
      <c r="C70" s="76">
        <v>2018</v>
      </c>
      <c r="D70" s="76">
        <v>132</v>
      </c>
      <c r="E70" s="77" t="s">
        <v>175</v>
      </c>
      <c r="F70" s="77" t="s">
        <v>343</v>
      </c>
      <c r="G70" s="76">
        <v>473</v>
      </c>
      <c r="H70" s="76" t="b">
        <v>0</v>
      </c>
      <c r="I70" s="78"/>
      <c r="J70">
        <f t="shared" si="1"/>
        <v>0</v>
      </c>
      <c r="K70" s="25">
        <f t="shared" si="2"/>
        <v>21.237699999999997</v>
      </c>
      <c r="L70">
        <f t="shared" si="4"/>
        <v>0</v>
      </c>
      <c r="M70" s="26">
        <f t="shared" si="3"/>
        <v>21.237699999999997</v>
      </c>
    </row>
    <row r="71" spans="1:13" x14ac:dyDescent="0.25">
      <c r="A71" s="76">
        <v>990892679</v>
      </c>
      <c r="B71" s="77" t="s">
        <v>50</v>
      </c>
      <c r="C71" s="76">
        <v>2018</v>
      </c>
      <c r="D71" s="76">
        <v>132</v>
      </c>
      <c r="E71" s="77" t="s">
        <v>175</v>
      </c>
      <c r="F71" s="77" t="s">
        <v>344</v>
      </c>
      <c r="G71" s="76">
        <v>503</v>
      </c>
      <c r="H71" s="76" t="b">
        <v>0</v>
      </c>
      <c r="I71" s="76">
        <v>1</v>
      </c>
      <c r="J71">
        <f t="shared" si="1"/>
        <v>21.2</v>
      </c>
      <c r="K71" s="25">
        <f t="shared" si="2"/>
        <v>22.584699999999998</v>
      </c>
      <c r="L71">
        <f t="shared" si="4"/>
        <v>0</v>
      </c>
      <c r="M71" s="26">
        <f t="shared" si="3"/>
        <v>43.784700000000001</v>
      </c>
    </row>
    <row r="72" spans="1:13" x14ac:dyDescent="0.25">
      <c r="A72" s="76">
        <v>990892679</v>
      </c>
      <c r="B72" s="77" t="s">
        <v>50</v>
      </c>
      <c r="C72" s="76">
        <v>2018</v>
      </c>
      <c r="D72" s="76">
        <v>132</v>
      </c>
      <c r="E72" s="77" t="s">
        <v>176</v>
      </c>
      <c r="F72" s="77" t="s">
        <v>345</v>
      </c>
      <c r="G72" s="76">
        <v>165</v>
      </c>
      <c r="H72" s="76" t="b">
        <v>0</v>
      </c>
      <c r="I72" s="76">
        <v>1</v>
      </c>
      <c r="J72">
        <f t="shared" si="1"/>
        <v>21.2</v>
      </c>
      <c r="K72" s="25">
        <f t="shared" si="2"/>
        <v>7.4085000000000001</v>
      </c>
      <c r="L72">
        <f t="shared" si="4"/>
        <v>0</v>
      </c>
      <c r="M72" s="26">
        <f t="shared" si="3"/>
        <v>28.608499999999999</v>
      </c>
    </row>
    <row r="73" spans="1:13" x14ac:dyDescent="0.25">
      <c r="A73" s="76">
        <v>990892679</v>
      </c>
      <c r="B73" s="77" t="s">
        <v>50</v>
      </c>
      <c r="C73" s="76">
        <v>2018</v>
      </c>
      <c r="D73" s="76">
        <v>132</v>
      </c>
      <c r="E73" s="77" t="s">
        <v>177</v>
      </c>
      <c r="F73" s="77" t="s">
        <v>346</v>
      </c>
      <c r="G73" s="76">
        <v>842</v>
      </c>
      <c r="H73" s="76" t="b">
        <v>0</v>
      </c>
      <c r="I73" s="76">
        <v>1</v>
      </c>
      <c r="J73">
        <f t="shared" si="1"/>
        <v>21.2</v>
      </c>
      <c r="K73" s="25">
        <f t="shared" si="2"/>
        <v>37.805799999999998</v>
      </c>
      <c r="L73">
        <f t="shared" ref="L73:L98" si="9">IF(H73=FALSE,0,(IF(G73&lt;132,I73*N$1,I73*N$2)))</f>
        <v>0</v>
      </c>
      <c r="M73" s="26">
        <f t="shared" si="3"/>
        <v>59.005799999999994</v>
      </c>
    </row>
    <row r="74" spans="1:13" x14ac:dyDescent="0.25">
      <c r="A74" s="76">
        <v>990892679</v>
      </c>
      <c r="B74" s="77" t="s">
        <v>50</v>
      </c>
      <c r="C74" s="76">
        <v>2018</v>
      </c>
      <c r="D74" s="76">
        <v>132</v>
      </c>
      <c r="E74" s="77" t="s">
        <v>178</v>
      </c>
      <c r="F74" s="77" t="s">
        <v>347</v>
      </c>
      <c r="G74" s="76">
        <v>796</v>
      </c>
      <c r="H74" s="76" t="b">
        <v>0</v>
      </c>
      <c r="I74" s="76">
        <v>1</v>
      </c>
      <c r="J74">
        <f t="shared" ref="J74:J136" si="10">I74*$J$3</f>
        <v>21.2</v>
      </c>
      <c r="K74" s="25">
        <f t="shared" ref="K74:K136" si="11">(G74/1000)*$K$3</f>
        <v>35.740400000000001</v>
      </c>
      <c r="L74">
        <f t="shared" si="9"/>
        <v>0</v>
      </c>
      <c r="M74" s="26">
        <f t="shared" ref="M74:M136" si="12">J74+K74+L74</f>
        <v>56.940399999999997</v>
      </c>
    </row>
    <row r="75" spans="1:13" x14ac:dyDescent="0.25">
      <c r="A75" s="76">
        <v>990892679</v>
      </c>
      <c r="B75" s="77" t="s">
        <v>50</v>
      </c>
      <c r="C75" s="76">
        <v>2018</v>
      </c>
      <c r="D75" s="76">
        <v>132</v>
      </c>
      <c r="E75" s="77" t="s">
        <v>179</v>
      </c>
      <c r="F75" s="77" t="s">
        <v>348</v>
      </c>
      <c r="G75" s="76">
        <v>1339</v>
      </c>
      <c r="H75" s="76" t="b">
        <v>1</v>
      </c>
      <c r="I75" s="76">
        <v>1</v>
      </c>
      <c r="J75">
        <f t="shared" si="10"/>
        <v>21.2</v>
      </c>
      <c r="K75" s="25">
        <f t="shared" si="11"/>
        <v>60.121099999999998</v>
      </c>
      <c r="L75">
        <f t="shared" si="9"/>
        <v>123.1</v>
      </c>
      <c r="M75" s="26">
        <f t="shared" si="12"/>
        <v>204.4211</v>
      </c>
    </row>
    <row r="76" spans="1:13" x14ac:dyDescent="0.25">
      <c r="A76" s="76">
        <v>990892679</v>
      </c>
      <c r="B76" s="77" t="s">
        <v>50</v>
      </c>
      <c r="C76" s="76">
        <v>2018</v>
      </c>
      <c r="D76" s="76">
        <v>132</v>
      </c>
      <c r="E76" s="77" t="s">
        <v>180</v>
      </c>
      <c r="F76" s="77" t="s">
        <v>349</v>
      </c>
      <c r="G76" s="76">
        <v>545</v>
      </c>
      <c r="H76" s="76" t="b">
        <v>0</v>
      </c>
      <c r="I76" s="76">
        <v>1</v>
      </c>
      <c r="J76">
        <f t="shared" si="10"/>
        <v>21.2</v>
      </c>
      <c r="K76" s="25">
        <f t="shared" si="11"/>
        <v>24.470500000000001</v>
      </c>
      <c r="L76">
        <f t="shared" si="9"/>
        <v>0</v>
      </c>
      <c r="M76" s="26">
        <f t="shared" si="12"/>
        <v>45.670500000000004</v>
      </c>
    </row>
    <row r="77" spans="1:13" x14ac:dyDescent="0.25">
      <c r="A77" s="76">
        <v>990892679</v>
      </c>
      <c r="B77" s="77" t="s">
        <v>50</v>
      </c>
      <c r="C77" s="76">
        <v>2018</v>
      </c>
      <c r="D77" s="76">
        <v>132</v>
      </c>
      <c r="E77" s="77" t="s">
        <v>181</v>
      </c>
      <c r="F77" s="77" t="s">
        <v>349</v>
      </c>
      <c r="G77" s="76">
        <v>2007</v>
      </c>
      <c r="H77" s="76" t="b">
        <v>1</v>
      </c>
      <c r="I77" s="76">
        <v>1</v>
      </c>
      <c r="J77">
        <f t="shared" si="10"/>
        <v>21.2</v>
      </c>
      <c r="K77" s="25">
        <f t="shared" si="11"/>
        <v>90.1143</v>
      </c>
      <c r="L77">
        <f t="shared" si="9"/>
        <v>123.1</v>
      </c>
      <c r="M77" s="26">
        <f t="shared" si="12"/>
        <v>234.4143</v>
      </c>
    </row>
    <row r="78" spans="1:13" x14ac:dyDescent="0.25">
      <c r="A78" s="76">
        <v>990892679</v>
      </c>
      <c r="B78" s="77" t="s">
        <v>50</v>
      </c>
      <c r="C78" s="76">
        <v>2018</v>
      </c>
      <c r="D78" s="76">
        <v>132</v>
      </c>
      <c r="E78" s="77" t="s">
        <v>182</v>
      </c>
      <c r="F78" s="77" t="s">
        <v>175</v>
      </c>
      <c r="G78" s="76">
        <v>1070</v>
      </c>
      <c r="H78" s="76" t="b">
        <v>1</v>
      </c>
      <c r="I78" s="76">
        <v>1</v>
      </c>
      <c r="J78">
        <f t="shared" si="10"/>
        <v>21.2</v>
      </c>
      <c r="K78" s="25">
        <f t="shared" si="11"/>
        <v>48.042999999999999</v>
      </c>
      <c r="L78">
        <f t="shared" si="9"/>
        <v>123.1</v>
      </c>
      <c r="M78" s="26">
        <f t="shared" si="12"/>
        <v>192.34299999999999</v>
      </c>
    </row>
    <row r="79" spans="1:13" x14ac:dyDescent="0.25">
      <c r="A79" s="76">
        <v>990892679</v>
      </c>
      <c r="B79" s="77" t="s">
        <v>50</v>
      </c>
      <c r="C79" s="76">
        <v>2018</v>
      </c>
      <c r="D79" s="76">
        <v>132</v>
      </c>
      <c r="E79" s="77" t="s">
        <v>183</v>
      </c>
      <c r="F79" s="77" t="s">
        <v>350</v>
      </c>
      <c r="G79" s="76">
        <v>699</v>
      </c>
      <c r="H79" s="76" t="b">
        <v>1</v>
      </c>
      <c r="I79" s="78"/>
      <c r="J79">
        <f t="shared" si="10"/>
        <v>0</v>
      </c>
      <c r="K79" s="25">
        <f t="shared" si="11"/>
        <v>31.385099999999998</v>
      </c>
      <c r="L79">
        <f t="shared" si="9"/>
        <v>0</v>
      </c>
      <c r="M79" s="26">
        <f t="shared" si="12"/>
        <v>31.385099999999998</v>
      </c>
    </row>
    <row r="80" spans="1:13" x14ac:dyDescent="0.25">
      <c r="A80" s="76">
        <v>990892679</v>
      </c>
      <c r="B80" s="77" t="s">
        <v>50</v>
      </c>
      <c r="C80" s="76">
        <v>2018</v>
      </c>
      <c r="D80" s="76">
        <v>66</v>
      </c>
      <c r="E80" s="77" t="s">
        <v>179</v>
      </c>
      <c r="F80" s="77" t="s">
        <v>348</v>
      </c>
      <c r="G80" s="76">
        <v>1274</v>
      </c>
      <c r="H80" s="76" t="b">
        <v>1</v>
      </c>
      <c r="I80" s="76">
        <v>1</v>
      </c>
      <c r="J80">
        <f t="shared" si="10"/>
        <v>21.2</v>
      </c>
      <c r="K80" s="25">
        <f t="shared" si="11"/>
        <v>57.202599999999997</v>
      </c>
      <c r="L80">
        <f t="shared" si="9"/>
        <v>123.1</v>
      </c>
      <c r="M80" s="26">
        <f t="shared" si="12"/>
        <v>201.50259999999997</v>
      </c>
    </row>
    <row r="81" spans="1:13" x14ac:dyDescent="0.25">
      <c r="A81" s="76">
        <v>990892679</v>
      </c>
      <c r="B81" s="77" t="s">
        <v>50</v>
      </c>
      <c r="C81" s="76">
        <v>2018</v>
      </c>
      <c r="D81" s="76">
        <v>66</v>
      </c>
      <c r="E81" s="77" t="s">
        <v>184</v>
      </c>
      <c r="F81" s="77" t="s">
        <v>175</v>
      </c>
      <c r="G81" s="76">
        <v>1109</v>
      </c>
      <c r="H81" s="76" t="b">
        <v>1</v>
      </c>
      <c r="I81" s="76">
        <v>1</v>
      </c>
      <c r="J81">
        <f t="shared" si="10"/>
        <v>21.2</v>
      </c>
      <c r="K81" s="25">
        <f t="shared" si="11"/>
        <v>49.7941</v>
      </c>
      <c r="L81">
        <f t="shared" si="9"/>
        <v>123.1</v>
      </c>
      <c r="M81" s="26">
        <f t="shared" si="12"/>
        <v>194.0941</v>
      </c>
    </row>
    <row r="82" spans="1:13" x14ac:dyDescent="0.25">
      <c r="A82" s="76">
        <v>990892679</v>
      </c>
      <c r="B82" s="77" t="s">
        <v>50</v>
      </c>
      <c r="C82" s="76">
        <v>2018</v>
      </c>
      <c r="D82" s="76">
        <v>132</v>
      </c>
      <c r="E82" s="77" t="s">
        <v>185</v>
      </c>
      <c r="F82" s="77" t="s">
        <v>346</v>
      </c>
      <c r="G82" s="76">
        <v>1074</v>
      </c>
      <c r="H82" s="76" t="b">
        <v>0</v>
      </c>
      <c r="I82" s="76">
        <v>1</v>
      </c>
      <c r="J82">
        <f t="shared" si="10"/>
        <v>21.2</v>
      </c>
      <c r="K82" s="25">
        <f t="shared" si="11"/>
        <v>48.2226</v>
      </c>
      <c r="L82">
        <f t="shared" si="9"/>
        <v>0</v>
      </c>
      <c r="M82" s="26">
        <f t="shared" si="12"/>
        <v>69.422600000000003</v>
      </c>
    </row>
    <row r="83" spans="1:13" x14ac:dyDescent="0.25">
      <c r="A83" s="76">
        <v>990892679</v>
      </c>
      <c r="B83" s="77" t="s">
        <v>50</v>
      </c>
      <c r="C83" s="76">
        <v>2018</v>
      </c>
      <c r="D83" s="76">
        <v>66</v>
      </c>
      <c r="E83" s="77" t="s">
        <v>186</v>
      </c>
      <c r="F83" s="77" t="s">
        <v>351</v>
      </c>
      <c r="G83" s="76">
        <v>671</v>
      </c>
      <c r="H83" s="76" t="b">
        <v>0</v>
      </c>
      <c r="I83" s="76">
        <v>1</v>
      </c>
      <c r="J83">
        <f t="shared" si="10"/>
        <v>21.2</v>
      </c>
      <c r="K83" s="25">
        <f t="shared" si="11"/>
        <v>30.1279</v>
      </c>
      <c r="L83">
        <f t="shared" si="9"/>
        <v>0</v>
      </c>
      <c r="M83" s="26">
        <f t="shared" si="12"/>
        <v>51.3279</v>
      </c>
    </row>
    <row r="84" spans="1:13" x14ac:dyDescent="0.25">
      <c r="A84" s="76">
        <v>960684737</v>
      </c>
      <c r="B84" s="77" t="s">
        <v>51</v>
      </c>
      <c r="C84" s="76">
        <v>2018</v>
      </c>
      <c r="D84" s="76">
        <v>66</v>
      </c>
      <c r="E84" s="77" t="s">
        <v>187</v>
      </c>
      <c r="F84" s="77" t="s">
        <v>352</v>
      </c>
      <c r="G84" s="76">
        <v>3060</v>
      </c>
      <c r="H84" s="76" t="b">
        <v>0</v>
      </c>
      <c r="I84" s="76">
        <v>1</v>
      </c>
      <c r="J84">
        <f t="shared" si="10"/>
        <v>21.2</v>
      </c>
      <c r="K84" s="25">
        <f t="shared" si="11"/>
        <v>137.39400000000001</v>
      </c>
      <c r="L84">
        <f t="shared" si="9"/>
        <v>0</v>
      </c>
      <c r="M84" s="26">
        <f t="shared" si="12"/>
        <v>158.59399999999999</v>
      </c>
    </row>
    <row r="85" spans="1:13" x14ac:dyDescent="0.25">
      <c r="A85" s="76">
        <v>960684737</v>
      </c>
      <c r="B85" s="77" t="s">
        <v>51</v>
      </c>
      <c r="C85" s="76">
        <v>2018</v>
      </c>
      <c r="D85" s="76">
        <v>132</v>
      </c>
      <c r="E85" s="77" t="s">
        <v>188</v>
      </c>
      <c r="F85" s="77" t="s">
        <v>189</v>
      </c>
      <c r="G85" s="76">
        <v>1080</v>
      </c>
      <c r="H85" s="76" t="b">
        <v>0</v>
      </c>
      <c r="I85" s="76">
        <v>2</v>
      </c>
      <c r="J85">
        <f t="shared" si="10"/>
        <v>42.4</v>
      </c>
      <c r="K85" s="25">
        <f t="shared" si="11"/>
        <v>48.492000000000004</v>
      </c>
      <c r="L85">
        <f t="shared" si="9"/>
        <v>0</v>
      </c>
      <c r="M85" s="26">
        <f t="shared" si="12"/>
        <v>90.891999999999996</v>
      </c>
    </row>
    <row r="86" spans="1:13" x14ac:dyDescent="0.25">
      <c r="A86" s="76">
        <v>960684737</v>
      </c>
      <c r="B86" s="77" t="s">
        <v>51</v>
      </c>
      <c r="C86" s="76">
        <v>2018</v>
      </c>
      <c r="D86" s="76">
        <v>132</v>
      </c>
      <c r="E86" s="77" t="s">
        <v>189</v>
      </c>
      <c r="F86" s="77" t="s">
        <v>353</v>
      </c>
      <c r="G86" s="76">
        <v>1910</v>
      </c>
      <c r="H86" s="76" t="b">
        <v>0</v>
      </c>
      <c r="I86" s="76">
        <v>3</v>
      </c>
      <c r="J86">
        <f t="shared" si="10"/>
        <v>63.599999999999994</v>
      </c>
      <c r="K86" s="25">
        <f t="shared" si="11"/>
        <v>85.759</v>
      </c>
      <c r="L86">
        <f t="shared" si="9"/>
        <v>0</v>
      </c>
      <c r="M86" s="26">
        <f t="shared" si="12"/>
        <v>149.35899999999998</v>
      </c>
    </row>
    <row r="87" spans="1:13" x14ac:dyDescent="0.25">
      <c r="A87" s="76">
        <v>960684737</v>
      </c>
      <c r="B87" s="77" t="s">
        <v>51</v>
      </c>
      <c r="C87" s="76">
        <v>2018</v>
      </c>
      <c r="D87" s="76">
        <v>66</v>
      </c>
      <c r="E87" s="77" t="s">
        <v>189</v>
      </c>
      <c r="F87" s="77" t="s">
        <v>354</v>
      </c>
      <c r="G87" s="76">
        <v>2730</v>
      </c>
      <c r="H87" s="76" t="b">
        <v>0</v>
      </c>
      <c r="I87" s="76">
        <v>2</v>
      </c>
      <c r="J87">
        <f t="shared" si="10"/>
        <v>42.4</v>
      </c>
      <c r="K87" s="25">
        <f t="shared" si="11"/>
        <v>122.577</v>
      </c>
      <c r="L87">
        <f t="shared" si="9"/>
        <v>0</v>
      </c>
      <c r="M87" s="26">
        <f t="shared" si="12"/>
        <v>164.977</v>
      </c>
    </row>
    <row r="88" spans="1:13" x14ac:dyDescent="0.25">
      <c r="A88" s="76">
        <v>960684737</v>
      </c>
      <c r="B88" s="77" t="s">
        <v>51</v>
      </c>
      <c r="C88" s="76">
        <v>2018</v>
      </c>
      <c r="D88" s="76">
        <v>66</v>
      </c>
      <c r="E88" s="77" t="s">
        <v>190</v>
      </c>
      <c r="F88" s="77" t="s">
        <v>355</v>
      </c>
      <c r="G88" s="76">
        <v>1600</v>
      </c>
      <c r="H88" s="76" t="b">
        <v>0</v>
      </c>
      <c r="I88" s="76">
        <v>1</v>
      </c>
      <c r="J88">
        <f t="shared" si="10"/>
        <v>21.2</v>
      </c>
      <c r="K88" s="25">
        <f t="shared" si="11"/>
        <v>71.84</v>
      </c>
      <c r="L88">
        <f t="shared" si="9"/>
        <v>0</v>
      </c>
      <c r="M88" s="26">
        <f t="shared" si="12"/>
        <v>93.04</v>
      </c>
    </row>
    <row r="89" spans="1:13" x14ac:dyDescent="0.25">
      <c r="A89" s="76">
        <v>995114666</v>
      </c>
      <c r="B89" s="77" t="s">
        <v>52</v>
      </c>
      <c r="C89" s="76">
        <v>2018</v>
      </c>
      <c r="D89" s="76">
        <v>66</v>
      </c>
      <c r="E89" s="77" t="s">
        <v>191</v>
      </c>
      <c r="F89" s="77" t="s">
        <v>356</v>
      </c>
      <c r="G89" s="76">
        <v>1703</v>
      </c>
      <c r="H89" s="76" t="b">
        <v>1</v>
      </c>
      <c r="I89" s="76">
        <v>1</v>
      </c>
      <c r="J89">
        <f t="shared" si="10"/>
        <v>21.2</v>
      </c>
      <c r="K89" s="25">
        <f t="shared" si="11"/>
        <v>76.464700000000008</v>
      </c>
      <c r="L89">
        <f t="shared" si="9"/>
        <v>123.1</v>
      </c>
      <c r="M89" s="26">
        <f t="shared" si="12"/>
        <v>220.7647</v>
      </c>
    </row>
    <row r="90" spans="1:13" x14ac:dyDescent="0.25">
      <c r="A90" s="76">
        <v>995114666</v>
      </c>
      <c r="B90" s="77" t="s">
        <v>52</v>
      </c>
      <c r="C90" s="76">
        <v>2018</v>
      </c>
      <c r="D90" s="76">
        <v>66</v>
      </c>
      <c r="E90" s="77" t="s">
        <v>191</v>
      </c>
      <c r="F90" s="77" t="s">
        <v>356</v>
      </c>
      <c r="G90" s="76">
        <v>2575</v>
      </c>
      <c r="H90" s="76" t="b">
        <v>0</v>
      </c>
      <c r="I90" s="76">
        <v>1</v>
      </c>
      <c r="J90">
        <f t="shared" si="10"/>
        <v>21.2</v>
      </c>
      <c r="K90" s="25">
        <f t="shared" si="11"/>
        <v>115.61750000000001</v>
      </c>
      <c r="L90">
        <f t="shared" si="9"/>
        <v>0</v>
      </c>
      <c r="M90" s="26">
        <f t="shared" si="12"/>
        <v>136.8175</v>
      </c>
    </row>
    <row r="91" spans="1:13" x14ac:dyDescent="0.25">
      <c r="A91" s="76">
        <v>995114666</v>
      </c>
      <c r="B91" s="77" t="s">
        <v>52</v>
      </c>
      <c r="C91" s="76">
        <v>2018</v>
      </c>
      <c r="D91" s="76">
        <v>66</v>
      </c>
      <c r="E91" s="77" t="s">
        <v>191</v>
      </c>
      <c r="F91" s="77" t="s">
        <v>356</v>
      </c>
      <c r="G91" s="76">
        <v>2657</v>
      </c>
      <c r="H91" s="76" t="b">
        <v>1</v>
      </c>
      <c r="I91" s="76">
        <v>1</v>
      </c>
      <c r="J91">
        <f t="shared" si="10"/>
        <v>21.2</v>
      </c>
      <c r="K91" s="25">
        <f t="shared" si="11"/>
        <v>119.2993</v>
      </c>
      <c r="L91">
        <f t="shared" si="9"/>
        <v>123.1</v>
      </c>
      <c r="M91" s="26">
        <f t="shared" si="12"/>
        <v>263.59929999999997</v>
      </c>
    </row>
    <row r="92" spans="1:13" x14ac:dyDescent="0.25">
      <c r="A92" s="76">
        <v>988807648</v>
      </c>
      <c r="B92" s="77" t="s">
        <v>54</v>
      </c>
      <c r="C92" s="76">
        <v>2018</v>
      </c>
      <c r="D92" s="76">
        <v>66</v>
      </c>
      <c r="E92" s="77" t="s">
        <v>192</v>
      </c>
      <c r="F92" s="77" t="s">
        <v>357</v>
      </c>
      <c r="G92" s="76">
        <v>906</v>
      </c>
      <c r="H92" s="76" t="b">
        <v>0</v>
      </c>
      <c r="I92" s="76">
        <v>1</v>
      </c>
      <c r="J92">
        <f t="shared" si="10"/>
        <v>21.2</v>
      </c>
      <c r="K92" s="25">
        <f t="shared" si="11"/>
        <v>40.679400000000001</v>
      </c>
      <c r="L92">
        <f t="shared" si="9"/>
        <v>0</v>
      </c>
      <c r="M92" s="26">
        <f t="shared" si="12"/>
        <v>61.879400000000004</v>
      </c>
    </row>
    <row r="93" spans="1:13" x14ac:dyDescent="0.25">
      <c r="A93" s="76">
        <v>988807648</v>
      </c>
      <c r="B93" s="77" t="s">
        <v>54</v>
      </c>
      <c r="C93" s="76">
        <v>2018</v>
      </c>
      <c r="D93" s="76">
        <v>66</v>
      </c>
      <c r="E93" s="77" t="s">
        <v>193</v>
      </c>
      <c r="F93" s="77" t="s">
        <v>358</v>
      </c>
      <c r="G93" s="76">
        <v>2096</v>
      </c>
      <c r="H93" s="76" t="b">
        <v>0</v>
      </c>
      <c r="I93" s="76">
        <v>2</v>
      </c>
      <c r="J93">
        <f t="shared" si="10"/>
        <v>42.4</v>
      </c>
      <c r="K93" s="25">
        <f t="shared" si="11"/>
        <v>94.110399999999998</v>
      </c>
      <c r="L93">
        <f t="shared" si="9"/>
        <v>0</v>
      </c>
      <c r="M93" s="26">
        <f t="shared" si="12"/>
        <v>136.5104</v>
      </c>
    </row>
    <row r="94" spans="1:13" x14ac:dyDescent="0.25">
      <c r="A94" s="76">
        <v>988807648</v>
      </c>
      <c r="B94" s="77" t="s">
        <v>54</v>
      </c>
      <c r="C94" s="76">
        <v>2018</v>
      </c>
      <c r="D94" s="76">
        <v>66</v>
      </c>
      <c r="E94" s="77" t="s">
        <v>194</v>
      </c>
      <c r="F94" s="77" t="s">
        <v>359</v>
      </c>
      <c r="G94" s="76">
        <v>636</v>
      </c>
      <c r="H94" s="76" t="b">
        <v>0</v>
      </c>
      <c r="I94" s="76">
        <v>1</v>
      </c>
      <c r="J94">
        <f t="shared" si="10"/>
        <v>21.2</v>
      </c>
      <c r="K94" s="25">
        <f t="shared" si="11"/>
        <v>28.5564</v>
      </c>
      <c r="L94">
        <f t="shared" si="9"/>
        <v>0</v>
      </c>
      <c r="M94" s="26">
        <f t="shared" si="12"/>
        <v>49.756399999999999</v>
      </c>
    </row>
    <row r="95" spans="1:13" x14ac:dyDescent="0.25">
      <c r="A95" s="76">
        <v>988807648</v>
      </c>
      <c r="B95" s="77" t="s">
        <v>54</v>
      </c>
      <c r="C95" s="76">
        <v>2018</v>
      </c>
      <c r="D95" s="76">
        <v>132</v>
      </c>
      <c r="E95" s="77" t="s">
        <v>195</v>
      </c>
      <c r="F95" s="77" t="s">
        <v>360</v>
      </c>
      <c r="G95" s="76">
        <v>1811</v>
      </c>
      <c r="H95" s="76" t="b">
        <v>0</v>
      </c>
      <c r="I95" s="76">
        <v>2</v>
      </c>
      <c r="J95">
        <f t="shared" si="10"/>
        <v>42.4</v>
      </c>
      <c r="K95" s="25">
        <f t="shared" si="11"/>
        <v>81.31389999999999</v>
      </c>
      <c r="L95">
        <f t="shared" si="9"/>
        <v>0</v>
      </c>
      <c r="M95" s="26">
        <f t="shared" si="12"/>
        <v>123.7139</v>
      </c>
    </row>
    <row r="96" spans="1:13" x14ac:dyDescent="0.25">
      <c r="A96" s="76">
        <v>988807648</v>
      </c>
      <c r="B96" s="77" t="s">
        <v>54</v>
      </c>
      <c r="C96" s="76">
        <v>2018</v>
      </c>
      <c r="D96" s="76">
        <v>66</v>
      </c>
      <c r="E96" s="77" t="s">
        <v>196</v>
      </c>
      <c r="F96" s="77" t="s">
        <v>361</v>
      </c>
      <c r="G96" s="76">
        <v>643</v>
      </c>
      <c r="H96" s="76" t="b">
        <v>0</v>
      </c>
      <c r="I96" s="76">
        <v>1</v>
      </c>
      <c r="J96">
        <f t="shared" si="10"/>
        <v>21.2</v>
      </c>
      <c r="K96" s="25">
        <f t="shared" si="11"/>
        <v>28.870699999999999</v>
      </c>
      <c r="L96">
        <f t="shared" si="9"/>
        <v>0</v>
      </c>
      <c r="M96" s="26">
        <f t="shared" si="12"/>
        <v>50.070700000000002</v>
      </c>
    </row>
    <row r="97" spans="1:13" x14ac:dyDescent="0.25">
      <c r="A97" s="76">
        <v>988807648</v>
      </c>
      <c r="B97" s="77" t="s">
        <v>54</v>
      </c>
      <c r="C97" s="76">
        <v>2018</v>
      </c>
      <c r="D97" s="76">
        <v>66</v>
      </c>
      <c r="E97" s="77" t="s">
        <v>196</v>
      </c>
      <c r="F97" s="77" t="s">
        <v>361</v>
      </c>
      <c r="G97" s="76">
        <v>77</v>
      </c>
      <c r="H97" s="76" t="b">
        <v>0</v>
      </c>
      <c r="I97" s="76">
        <v>1</v>
      </c>
      <c r="J97">
        <f t="shared" si="10"/>
        <v>21.2</v>
      </c>
      <c r="K97" s="25">
        <f t="shared" si="11"/>
        <v>3.4573</v>
      </c>
      <c r="L97">
        <f t="shared" si="9"/>
        <v>0</v>
      </c>
      <c r="M97" s="26">
        <f t="shared" si="12"/>
        <v>24.657299999999999</v>
      </c>
    </row>
    <row r="98" spans="1:13" x14ac:dyDescent="0.25">
      <c r="A98" s="76">
        <v>988807648</v>
      </c>
      <c r="B98" s="77" t="s">
        <v>54</v>
      </c>
      <c r="C98" s="76">
        <v>2018</v>
      </c>
      <c r="D98" s="76">
        <v>66</v>
      </c>
      <c r="E98" s="77" t="s">
        <v>192</v>
      </c>
      <c r="F98" s="77" t="s">
        <v>362</v>
      </c>
      <c r="G98" s="76">
        <v>411</v>
      </c>
      <c r="H98" s="76" t="b">
        <v>1</v>
      </c>
      <c r="I98" s="76">
        <v>1</v>
      </c>
      <c r="J98">
        <f t="shared" si="10"/>
        <v>21.2</v>
      </c>
      <c r="K98" s="25">
        <f t="shared" si="11"/>
        <v>18.453899999999997</v>
      </c>
      <c r="L98">
        <f t="shared" si="9"/>
        <v>123.1</v>
      </c>
      <c r="M98" s="26">
        <f t="shared" si="12"/>
        <v>162.75389999999999</v>
      </c>
    </row>
    <row r="99" spans="1:13" x14ac:dyDescent="0.25">
      <c r="A99" s="79">
        <v>976723805</v>
      </c>
      <c r="B99" s="80" t="s">
        <v>55</v>
      </c>
      <c r="C99" s="79">
        <v>2018</v>
      </c>
      <c r="D99" s="79">
        <v>66</v>
      </c>
      <c r="E99" s="80" t="s">
        <v>198</v>
      </c>
      <c r="F99" s="80" t="s">
        <v>364</v>
      </c>
      <c r="G99" s="79">
        <v>2100</v>
      </c>
      <c r="H99" s="79" t="b">
        <v>0</v>
      </c>
      <c r="I99" s="79">
        <v>5</v>
      </c>
      <c r="J99">
        <f t="shared" ref="J99:J105" si="13">I99*$J$3</f>
        <v>106</v>
      </c>
      <c r="K99" s="25">
        <f t="shared" ref="K99:K105" si="14">(G99/1000)*$K$3</f>
        <v>94.29</v>
      </c>
      <c r="L99">
        <f t="shared" ref="L99:L105" si="15">IF(H99=FALSE,0,(IF(G99&lt;132,I99*N$1,I99*N$2)))</f>
        <v>0</v>
      </c>
      <c r="M99" s="26">
        <f t="shared" ref="M99:M105" si="16">J99+K99+L99</f>
        <v>200.29000000000002</v>
      </c>
    </row>
    <row r="100" spans="1:13" x14ac:dyDescent="0.25">
      <c r="A100" s="79">
        <v>976723805</v>
      </c>
      <c r="B100" s="80" t="s">
        <v>55</v>
      </c>
      <c r="C100" s="79">
        <v>2018</v>
      </c>
      <c r="D100" s="79">
        <v>66</v>
      </c>
      <c r="E100" s="80" t="s">
        <v>199</v>
      </c>
      <c r="F100" s="80" t="s">
        <v>365</v>
      </c>
      <c r="G100" s="79">
        <v>560</v>
      </c>
      <c r="H100" s="79" t="b">
        <v>0</v>
      </c>
      <c r="I100" s="79">
        <v>1</v>
      </c>
      <c r="J100">
        <f t="shared" si="13"/>
        <v>21.2</v>
      </c>
      <c r="K100" s="25">
        <f t="shared" si="14"/>
        <v>25.144000000000002</v>
      </c>
      <c r="L100">
        <f t="shared" si="15"/>
        <v>0</v>
      </c>
      <c r="M100" s="26">
        <f t="shared" si="16"/>
        <v>46.344000000000001</v>
      </c>
    </row>
    <row r="101" spans="1:13" x14ac:dyDescent="0.25">
      <c r="A101" s="79">
        <v>976723805</v>
      </c>
      <c r="B101" s="80" t="s">
        <v>55</v>
      </c>
      <c r="C101" s="79">
        <v>2018</v>
      </c>
      <c r="D101" s="79">
        <v>66</v>
      </c>
      <c r="E101" s="80" t="s">
        <v>200</v>
      </c>
      <c r="F101" s="80" t="s">
        <v>197</v>
      </c>
      <c r="G101" s="79">
        <v>300</v>
      </c>
      <c r="H101" s="79" t="b">
        <v>0</v>
      </c>
      <c r="I101" s="79">
        <v>2</v>
      </c>
      <c r="J101">
        <f t="shared" si="13"/>
        <v>42.4</v>
      </c>
      <c r="K101" s="25">
        <f t="shared" si="14"/>
        <v>13.469999999999999</v>
      </c>
      <c r="L101">
        <f t="shared" si="15"/>
        <v>0</v>
      </c>
      <c r="M101" s="26">
        <f t="shared" si="16"/>
        <v>55.87</v>
      </c>
    </row>
    <row r="102" spans="1:13" x14ac:dyDescent="0.25">
      <c r="A102" s="79">
        <v>976723805</v>
      </c>
      <c r="B102" s="80" t="s">
        <v>55</v>
      </c>
      <c r="C102" s="79">
        <v>2018</v>
      </c>
      <c r="D102" s="79">
        <v>66</v>
      </c>
      <c r="E102" s="80" t="s">
        <v>197</v>
      </c>
      <c r="F102" s="80" t="s">
        <v>363</v>
      </c>
      <c r="G102" s="79">
        <v>5800</v>
      </c>
      <c r="H102" s="79" t="b">
        <v>0</v>
      </c>
      <c r="I102" s="79">
        <v>1</v>
      </c>
      <c r="J102">
        <f t="shared" si="13"/>
        <v>21.2</v>
      </c>
      <c r="K102" s="25">
        <f t="shared" si="14"/>
        <v>260.41999999999996</v>
      </c>
      <c r="L102">
        <f t="shared" si="15"/>
        <v>0</v>
      </c>
      <c r="M102" s="26">
        <f t="shared" si="16"/>
        <v>281.61999999999995</v>
      </c>
    </row>
    <row r="103" spans="1:13" x14ac:dyDescent="0.25">
      <c r="A103" s="79">
        <v>976723805</v>
      </c>
      <c r="B103" s="80" t="s">
        <v>55</v>
      </c>
      <c r="C103" s="79">
        <v>2018</v>
      </c>
      <c r="D103" s="79">
        <v>66</v>
      </c>
      <c r="E103" s="80" t="s">
        <v>405</v>
      </c>
      <c r="F103" s="80" t="s">
        <v>198</v>
      </c>
      <c r="G103" s="79">
        <v>600</v>
      </c>
      <c r="H103" s="79" t="b">
        <v>0</v>
      </c>
      <c r="I103" s="79">
        <v>2</v>
      </c>
      <c r="J103">
        <f t="shared" si="13"/>
        <v>42.4</v>
      </c>
      <c r="K103" s="25">
        <f t="shared" si="14"/>
        <v>26.939999999999998</v>
      </c>
      <c r="L103">
        <f t="shared" si="15"/>
        <v>0</v>
      </c>
      <c r="M103" s="26">
        <f t="shared" si="16"/>
        <v>69.34</v>
      </c>
    </row>
    <row r="104" spans="1:13" x14ac:dyDescent="0.25">
      <c r="A104" s="79">
        <v>976723805</v>
      </c>
      <c r="B104" s="80" t="s">
        <v>55</v>
      </c>
      <c r="C104" s="79">
        <v>2018</v>
      </c>
      <c r="D104" s="79">
        <v>66</v>
      </c>
      <c r="E104" s="80" t="s">
        <v>363</v>
      </c>
      <c r="F104" s="80" t="s">
        <v>406</v>
      </c>
      <c r="G104" s="79">
        <v>720</v>
      </c>
      <c r="H104" s="79" t="b">
        <v>0</v>
      </c>
      <c r="I104" s="79">
        <v>1</v>
      </c>
      <c r="J104">
        <f t="shared" si="13"/>
        <v>21.2</v>
      </c>
      <c r="K104" s="25">
        <f t="shared" si="14"/>
        <v>32.327999999999996</v>
      </c>
      <c r="L104">
        <f t="shared" si="15"/>
        <v>0</v>
      </c>
      <c r="M104" s="26">
        <f t="shared" si="16"/>
        <v>53.527999999999992</v>
      </c>
    </row>
    <row r="105" spans="1:13" x14ac:dyDescent="0.25">
      <c r="A105" s="79">
        <v>976723805</v>
      </c>
      <c r="B105" s="80" t="s">
        <v>55</v>
      </c>
      <c r="C105" s="79">
        <v>2018</v>
      </c>
      <c r="D105" s="79">
        <v>66</v>
      </c>
      <c r="E105" s="80" t="s">
        <v>363</v>
      </c>
      <c r="F105" s="80" t="s">
        <v>404</v>
      </c>
      <c r="G105" s="79">
        <v>380</v>
      </c>
      <c r="H105" s="79" t="b">
        <v>0</v>
      </c>
      <c r="I105" s="79">
        <v>1</v>
      </c>
      <c r="J105">
        <f t="shared" si="13"/>
        <v>21.2</v>
      </c>
      <c r="K105" s="25">
        <f t="shared" si="14"/>
        <v>17.062000000000001</v>
      </c>
      <c r="L105">
        <f t="shared" si="15"/>
        <v>0</v>
      </c>
      <c r="M105" s="26">
        <f t="shared" si="16"/>
        <v>38.262</v>
      </c>
    </row>
    <row r="106" spans="1:13" x14ac:dyDescent="0.25">
      <c r="A106" s="76">
        <v>984882114</v>
      </c>
      <c r="B106" s="77" t="s">
        <v>59</v>
      </c>
      <c r="C106" s="76">
        <v>2018</v>
      </c>
      <c r="D106" s="76">
        <v>132</v>
      </c>
      <c r="E106" s="77" t="s">
        <v>201</v>
      </c>
      <c r="F106" s="77" t="s">
        <v>366</v>
      </c>
      <c r="G106" s="76">
        <v>2878</v>
      </c>
      <c r="H106" s="76" t="b">
        <v>0</v>
      </c>
      <c r="I106" s="76">
        <v>2</v>
      </c>
      <c r="J106">
        <f t="shared" si="10"/>
        <v>42.4</v>
      </c>
      <c r="K106" s="25">
        <f t="shared" si="11"/>
        <v>129.22220000000002</v>
      </c>
      <c r="L106">
        <f t="shared" ref="L106:L146" si="17">IF(H106=FALSE,0,(IF(G106&lt;132,I106*N$1,I106*N$2)))</f>
        <v>0</v>
      </c>
      <c r="M106" s="26">
        <f t="shared" si="12"/>
        <v>171.62220000000002</v>
      </c>
    </row>
    <row r="107" spans="1:13" x14ac:dyDescent="0.25">
      <c r="A107" s="76">
        <v>984882114</v>
      </c>
      <c r="B107" s="77" t="s">
        <v>59</v>
      </c>
      <c r="C107" s="76">
        <v>2018</v>
      </c>
      <c r="D107" s="76">
        <v>132</v>
      </c>
      <c r="E107" s="77" t="s">
        <v>202</v>
      </c>
      <c r="F107" s="77" t="s">
        <v>367</v>
      </c>
      <c r="G107" s="76">
        <v>3570</v>
      </c>
      <c r="H107" s="76" t="b">
        <v>0</v>
      </c>
      <c r="I107" s="76">
        <v>1</v>
      </c>
      <c r="J107">
        <f t="shared" si="10"/>
        <v>21.2</v>
      </c>
      <c r="K107" s="25">
        <f t="shared" si="11"/>
        <v>160.29299999999998</v>
      </c>
      <c r="L107">
        <f t="shared" si="17"/>
        <v>0</v>
      </c>
      <c r="M107" s="26">
        <f t="shared" si="12"/>
        <v>181.49299999999997</v>
      </c>
    </row>
    <row r="108" spans="1:13" x14ac:dyDescent="0.25">
      <c r="A108" s="76">
        <v>984882114</v>
      </c>
      <c r="B108" s="77" t="s">
        <v>59</v>
      </c>
      <c r="C108" s="76">
        <v>2018</v>
      </c>
      <c r="D108" s="76">
        <v>132</v>
      </c>
      <c r="E108" s="77" t="s">
        <v>203</v>
      </c>
      <c r="F108" s="77" t="s">
        <v>368</v>
      </c>
      <c r="G108" s="76">
        <v>1822</v>
      </c>
      <c r="H108" s="76" t="b">
        <v>0</v>
      </c>
      <c r="I108" s="76">
        <v>1</v>
      </c>
      <c r="J108">
        <f t="shared" si="10"/>
        <v>21.2</v>
      </c>
      <c r="K108" s="25">
        <f t="shared" si="11"/>
        <v>81.8078</v>
      </c>
      <c r="L108">
        <f t="shared" si="17"/>
        <v>0</v>
      </c>
      <c r="M108" s="26">
        <f t="shared" si="12"/>
        <v>103.0078</v>
      </c>
    </row>
    <row r="109" spans="1:13" x14ac:dyDescent="0.25">
      <c r="A109" s="76">
        <v>984882114</v>
      </c>
      <c r="B109" s="77" t="s">
        <v>59</v>
      </c>
      <c r="C109" s="76">
        <v>2018</v>
      </c>
      <c r="D109" s="76">
        <v>132</v>
      </c>
      <c r="E109" s="77" t="s">
        <v>204</v>
      </c>
      <c r="F109" s="77" t="s">
        <v>205</v>
      </c>
      <c r="G109" s="76">
        <v>1822</v>
      </c>
      <c r="H109" s="76" t="b">
        <v>0</v>
      </c>
      <c r="I109" s="76">
        <v>1</v>
      </c>
      <c r="J109">
        <f t="shared" si="10"/>
        <v>21.2</v>
      </c>
      <c r="K109" s="25">
        <f t="shared" si="11"/>
        <v>81.8078</v>
      </c>
      <c r="L109">
        <f t="shared" si="17"/>
        <v>0</v>
      </c>
      <c r="M109" s="26">
        <f t="shared" si="12"/>
        <v>103.0078</v>
      </c>
    </row>
    <row r="110" spans="1:13" x14ac:dyDescent="0.25">
      <c r="A110" s="76">
        <v>984882114</v>
      </c>
      <c r="B110" s="77" t="s">
        <v>59</v>
      </c>
      <c r="C110" s="76">
        <v>2018</v>
      </c>
      <c r="D110" s="76">
        <v>132</v>
      </c>
      <c r="E110" s="77" t="s">
        <v>206</v>
      </c>
      <c r="F110" s="77" t="s">
        <v>369</v>
      </c>
      <c r="G110" s="76">
        <v>490</v>
      </c>
      <c r="H110" s="76" t="b">
        <v>0</v>
      </c>
      <c r="I110" s="76">
        <v>1</v>
      </c>
      <c r="J110">
        <f t="shared" si="10"/>
        <v>21.2</v>
      </c>
      <c r="K110" s="25">
        <f t="shared" si="11"/>
        <v>22.000999999999998</v>
      </c>
      <c r="L110">
        <f t="shared" si="17"/>
        <v>0</v>
      </c>
      <c r="M110" s="26">
        <f t="shared" si="12"/>
        <v>43.200999999999993</v>
      </c>
    </row>
    <row r="111" spans="1:13" x14ac:dyDescent="0.25">
      <c r="A111" s="76">
        <v>984882114</v>
      </c>
      <c r="B111" s="77" t="s">
        <v>59</v>
      </c>
      <c r="C111" s="76">
        <v>2018</v>
      </c>
      <c r="D111" s="76">
        <v>66</v>
      </c>
      <c r="E111" s="77" t="s">
        <v>207</v>
      </c>
      <c r="F111" s="77" t="s">
        <v>370</v>
      </c>
      <c r="G111" s="76">
        <v>1234</v>
      </c>
      <c r="H111" s="76" t="b">
        <v>1</v>
      </c>
      <c r="I111" s="76">
        <v>1</v>
      </c>
      <c r="J111">
        <f t="shared" si="10"/>
        <v>21.2</v>
      </c>
      <c r="K111" s="25">
        <f t="shared" si="11"/>
        <v>55.406599999999997</v>
      </c>
      <c r="L111">
        <f t="shared" si="17"/>
        <v>123.1</v>
      </c>
      <c r="M111" s="26">
        <f t="shared" si="12"/>
        <v>199.70659999999998</v>
      </c>
    </row>
    <row r="112" spans="1:13" x14ac:dyDescent="0.25">
      <c r="A112" s="76">
        <v>984882114</v>
      </c>
      <c r="B112" s="77" t="s">
        <v>59</v>
      </c>
      <c r="C112" s="76">
        <v>2018</v>
      </c>
      <c r="D112" s="76">
        <v>66</v>
      </c>
      <c r="E112" s="77" t="s">
        <v>207</v>
      </c>
      <c r="F112" s="77" t="s">
        <v>371</v>
      </c>
      <c r="G112" s="76">
        <v>2055</v>
      </c>
      <c r="H112" s="76" t="b">
        <v>0</v>
      </c>
      <c r="I112" s="76">
        <v>1</v>
      </c>
      <c r="J112">
        <f t="shared" si="10"/>
        <v>21.2</v>
      </c>
      <c r="K112" s="25">
        <f t="shared" si="11"/>
        <v>92.269500000000008</v>
      </c>
      <c r="L112">
        <f t="shared" si="17"/>
        <v>0</v>
      </c>
      <c r="M112" s="26">
        <f t="shared" si="12"/>
        <v>113.46950000000001</v>
      </c>
    </row>
    <row r="113" spans="1:13" x14ac:dyDescent="0.25">
      <c r="A113" s="76">
        <v>984882114</v>
      </c>
      <c r="B113" s="77" t="s">
        <v>59</v>
      </c>
      <c r="C113" s="76">
        <v>2018</v>
      </c>
      <c r="D113" s="76">
        <v>132</v>
      </c>
      <c r="E113" s="77" t="s">
        <v>208</v>
      </c>
      <c r="F113" s="77" t="s">
        <v>372</v>
      </c>
      <c r="G113" s="76">
        <v>1037</v>
      </c>
      <c r="H113" s="76" t="b">
        <v>0</v>
      </c>
      <c r="I113" s="76">
        <v>1</v>
      </c>
      <c r="J113">
        <f t="shared" si="10"/>
        <v>21.2</v>
      </c>
      <c r="K113" s="25">
        <f t="shared" si="11"/>
        <v>46.561299999999996</v>
      </c>
      <c r="L113">
        <f t="shared" si="17"/>
        <v>0</v>
      </c>
      <c r="M113" s="26">
        <f t="shared" si="12"/>
        <v>67.761299999999991</v>
      </c>
    </row>
    <row r="114" spans="1:13" x14ac:dyDescent="0.25">
      <c r="A114" s="76">
        <v>984882114</v>
      </c>
      <c r="B114" s="77" t="s">
        <v>59</v>
      </c>
      <c r="C114" s="76">
        <v>2018</v>
      </c>
      <c r="D114" s="76">
        <v>132</v>
      </c>
      <c r="E114" s="77" t="s">
        <v>209</v>
      </c>
      <c r="F114" s="77" t="s">
        <v>202</v>
      </c>
      <c r="G114" s="76">
        <v>3257</v>
      </c>
      <c r="H114" s="76" t="b">
        <v>0</v>
      </c>
      <c r="I114" s="76">
        <v>1</v>
      </c>
      <c r="J114">
        <f t="shared" si="10"/>
        <v>21.2</v>
      </c>
      <c r="K114" s="25">
        <f t="shared" si="11"/>
        <v>146.23930000000001</v>
      </c>
      <c r="L114">
        <f t="shared" si="17"/>
        <v>0</v>
      </c>
      <c r="M114" s="26">
        <f t="shared" si="12"/>
        <v>167.4393</v>
      </c>
    </row>
    <row r="115" spans="1:13" x14ac:dyDescent="0.25">
      <c r="A115" s="76">
        <v>984882114</v>
      </c>
      <c r="B115" s="77" t="s">
        <v>59</v>
      </c>
      <c r="C115" s="76">
        <v>2018</v>
      </c>
      <c r="D115" s="76">
        <v>132</v>
      </c>
      <c r="E115" s="77" t="s">
        <v>205</v>
      </c>
      <c r="F115" s="77" t="s">
        <v>373</v>
      </c>
      <c r="G115" s="76">
        <v>2560</v>
      </c>
      <c r="H115" s="76" t="b">
        <v>0</v>
      </c>
      <c r="I115" s="76">
        <v>1</v>
      </c>
      <c r="J115">
        <f t="shared" si="10"/>
        <v>21.2</v>
      </c>
      <c r="K115" s="25">
        <f t="shared" si="11"/>
        <v>114.944</v>
      </c>
      <c r="L115">
        <f t="shared" si="17"/>
        <v>0</v>
      </c>
      <c r="M115" s="26">
        <f t="shared" si="12"/>
        <v>136.14400000000001</v>
      </c>
    </row>
    <row r="116" spans="1:13" x14ac:dyDescent="0.25">
      <c r="A116" s="76">
        <v>984882114</v>
      </c>
      <c r="B116" s="77" t="s">
        <v>59</v>
      </c>
      <c r="C116" s="76">
        <v>2018</v>
      </c>
      <c r="D116" s="76">
        <v>132</v>
      </c>
      <c r="E116" s="77" t="s">
        <v>208</v>
      </c>
      <c r="F116" s="77" t="s">
        <v>374</v>
      </c>
      <c r="G116" s="76">
        <v>2220</v>
      </c>
      <c r="H116" s="76" t="b">
        <v>0</v>
      </c>
      <c r="I116" s="76">
        <v>1</v>
      </c>
      <c r="J116">
        <f t="shared" si="10"/>
        <v>21.2</v>
      </c>
      <c r="K116" s="25">
        <f t="shared" si="11"/>
        <v>99.678000000000011</v>
      </c>
      <c r="L116">
        <f t="shared" si="17"/>
        <v>0</v>
      </c>
      <c r="M116" s="26">
        <f t="shared" si="12"/>
        <v>120.87800000000001</v>
      </c>
    </row>
    <row r="117" spans="1:13" x14ac:dyDescent="0.25">
      <c r="A117" s="76">
        <v>979422679</v>
      </c>
      <c r="B117" s="77" t="s">
        <v>60</v>
      </c>
      <c r="C117" s="76">
        <v>2018</v>
      </c>
      <c r="D117" s="76">
        <v>132</v>
      </c>
      <c r="E117" s="77" t="s">
        <v>123</v>
      </c>
      <c r="F117" s="77" t="s">
        <v>375</v>
      </c>
      <c r="G117" s="76">
        <v>319</v>
      </c>
      <c r="H117" s="76" t="b">
        <v>0</v>
      </c>
      <c r="I117" s="76">
        <v>1</v>
      </c>
      <c r="J117">
        <f t="shared" si="10"/>
        <v>21.2</v>
      </c>
      <c r="K117" s="25">
        <f t="shared" si="11"/>
        <v>14.3231</v>
      </c>
      <c r="L117">
        <f t="shared" si="17"/>
        <v>0</v>
      </c>
      <c r="M117" s="26">
        <f t="shared" si="12"/>
        <v>35.523099999999999</v>
      </c>
    </row>
    <row r="118" spans="1:13" x14ac:dyDescent="0.25">
      <c r="A118" s="76">
        <v>979422679</v>
      </c>
      <c r="B118" s="77" t="s">
        <v>60</v>
      </c>
      <c r="C118" s="76">
        <v>2018</v>
      </c>
      <c r="D118" s="76">
        <v>132</v>
      </c>
      <c r="E118" s="77" t="s">
        <v>210</v>
      </c>
      <c r="F118" s="77" t="s">
        <v>376</v>
      </c>
      <c r="G118" s="76">
        <v>973</v>
      </c>
      <c r="H118" s="76" t="b">
        <v>0</v>
      </c>
      <c r="I118" s="76">
        <v>1</v>
      </c>
      <c r="J118">
        <f t="shared" si="10"/>
        <v>21.2</v>
      </c>
      <c r="K118" s="25">
        <f t="shared" si="11"/>
        <v>43.6877</v>
      </c>
      <c r="L118">
        <f t="shared" si="17"/>
        <v>0</v>
      </c>
      <c r="M118" s="26">
        <f t="shared" si="12"/>
        <v>64.887699999999995</v>
      </c>
    </row>
    <row r="119" spans="1:13" x14ac:dyDescent="0.25">
      <c r="A119" s="76">
        <v>979422679</v>
      </c>
      <c r="B119" s="77" t="s">
        <v>60</v>
      </c>
      <c r="C119" s="76">
        <v>2018</v>
      </c>
      <c r="D119" s="76">
        <v>132</v>
      </c>
      <c r="E119" s="77" t="s">
        <v>210</v>
      </c>
      <c r="F119" s="77" t="s">
        <v>377</v>
      </c>
      <c r="G119" s="76">
        <v>346</v>
      </c>
      <c r="H119" s="76" t="b">
        <v>0</v>
      </c>
      <c r="I119" s="76">
        <v>1</v>
      </c>
      <c r="J119">
        <f t="shared" si="10"/>
        <v>21.2</v>
      </c>
      <c r="K119" s="25">
        <f t="shared" si="11"/>
        <v>15.535399999999999</v>
      </c>
      <c r="L119">
        <f t="shared" si="17"/>
        <v>0</v>
      </c>
      <c r="M119" s="26">
        <f t="shared" si="12"/>
        <v>36.735399999999998</v>
      </c>
    </row>
    <row r="120" spans="1:13" x14ac:dyDescent="0.25">
      <c r="A120" s="76">
        <v>979422679</v>
      </c>
      <c r="B120" s="77" t="s">
        <v>60</v>
      </c>
      <c r="C120" s="76">
        <v>2018</v>
      </c>
      <c r="D120" s="76">
        <v>132</v>
      </c>
      <c r="E120" s="77" t="s">
        <v>211</v>
      </c>
      <c r="F120" s="77" t="s">
        <v>378</v>
      </c>
      <c r="G120" s="76">
        <v>1139</v>
      </c>
      <c r="H120" s="76" t="b">
        <v>0</v>
      </c>
      <c r="I120" s="76">
        <v>2</v>
      </c>
      <c r="J120">
        <f t="shared" si="10"/>
        <v>42.4</v>
      </c>
      <c r="K120" s="25">
        <f t="shared" si="11"/>
        <v>51.141100000000002</v>
      </c>
      <c r="L120">
        <f t="shared" si="17"/>
        <v>0</v>
      </c>
      <c r="M120" s="26">
        <f t="shared" si="12"/>
        <v>93.5411</v>
      </c>
    </row>
    <row r="121" spans="1:13" x14ac:dyDescent="0.25">
      <c r="A121" s="76">
        <v>979422679</v>
      </c>
      <c r="B121" s="77" t="s">
        <v>60</v>
      </c>
      <c r="C121" s="76">
        <v>2018</v>
      </c>
      <c r="D121" s="76">
        <v>132</v>
      </c>
      <c r="E121" s="77" t="s">
        <v>212</v>
      </c>
      <c r="F121" s="77" t="s">
        <v>379</v>
      </c>
      <c r="G121" s="76">
        <v>341</v>
      </c>
      <c r="H121" s="76" t="b">
        <v>0</v>
      </c>
      <c r="I121" s="76">
        <v>1</v>
      </c>
      <c r="J121">
        <f t="shared" si="10"/>
        <v>21.2</v>
      </c>
      <c r="K121" s="25">
        <f t="shared" si="11"/>
        <v>15.3109</v>
      </c>
      <c r="L121">
        <f t="shared" si="17"/>
        <v>0</v>
      </c>
      <c r="M121" s="26">
        <f t="shared" si="12"/>
        <v>36.510899999999999</v>
      </c>
    </row>
    <row r="122" spans="1:13" x14ac:dyDescent="0.25">
      <c r="A122" s="76">
        <v>979422679</v>
      </c>
      <c r="B122" s="77" t="s">
        <v>60</v>
      </c>
      <c r="C122" s="76">
        <v>2018</v>
      </c>
      <c r="D122" s="76">
        <v>132</v>
      </c>
      <c r="E122" s="77" t="s">
        <v>213</v>
      </c>
      <c r="F122" s="77" t="s">
        <v>380</v>
      </c>
      <c r="G122" s="76">
        <v>258</v>
      </c>
      <c r="H122" s="76" t="b">
        <v>0</v>
      </c>
      <c r="I122" s="76">
        <v>1</v>
      </c>
      <c r="J122">
        <f t="shared" si="10"/>
        <v>21.2</v>
      </c>
      <c r="K122" s="25">
        <f t="shared" si="11"/>
        <v>11.584199999999999</v>
      </c>
      <c r="L122">
        <f t="shared" si="17"/>
        <v>0</v>
      </c>
      <c r="M122" s="26">
        <f t="shared" si="12"/>
        <v>32.784199999999998</v>
      </c>
    </row>
    <row r="123" spans="1:13" x14ac:dyDescent="0.25">
      <c r="A123" s="76">
        <v>979422679</v>
      </c>
      <c r="B123" s="77" t="s">
        <v>60</v>
      </c>
      <c r="C123" s="76">
        <v>2018</v>
      </c>
      <c r="D123" s="76">
        <v>132</v>
      </c>
      <c r="E123" s="77" t="s">
        <v>212</v>
      </c>
      <c r="F123" s="77" t="s">
        <v>381</v>
      </c>
      <c r="G123" s="76">
        <v>313</v>
      </c>
      <c r="H123" s="76" t="b">
        <v>0</v>
      </c>
      <c r="I123" s="76">
        <v>1</v>
      </c>
      <c r="J123">
        <f t="shared" si="10"/>
        <v>21.2</v>
      </c>
      <c r="K123" s="25">
        <f t="shared" si="11"/>
        <v>14.053699999999999</v>
      </c>
      <c r="L123">
        <f t="shared" si="17"/>
        <v>0</v>
      </c>
      <c r="M123" s="26">
        <f t="shared" si="12"/>
        <v>35.253699999999995</v>
      </c>
    </row>
    <row r="124" spans="1:13" x14ac:dyDescent="0.25">
      <c r="A124" s="76">
        <v>979422679</v>
      </c>
      <c r="B124" s="77" t="s">
        <v>60</v>
      </c>
      <c r="C124" s="76">
        <v>2018</v>
      </c>
      <c r="D124" s="76">
        <v>132</v>
      </c>
      <c r="E124" s="77" t="s">
        <v>214</v>
      </c>
      <c r="F124" s="77" t="s">
        <v>382</v>
      </c>
      <c r="G124" s="76">
        <v>471</v>
      </c>
      <c r="H124" s="76" t="b">
        <v>0</v>
      </c>
      <c r="I124" s="76">
        <v>1</v>
      </c>
      <c r="J124">
        <f t="shared" si="10"/>
        <v>21.2</v>
      </c>
      <c r="K124" s="25">
        <f t="shared" si="11"/>
        <v>21.1479</v>
      </c>
      <c r="L124">
        <f t="shared" si="17"/>
        <v>0</v>
      </c>
      <c r="M124" s="26">
        <f t="shared" si="12"/>
        <v>42.347899999999996</v>
      </c>
    </row>
    <row r="125" spans="1:13" x14ac:dyDescent="0.25">
      <c r="A125" s="76">
        <v>916069634</v>
      </c>
      <c r="B125" s="77" t="s">
        <v>61</v>
      </c>
      <c r="C125" s="76">
        <v>2018</v>
      </c>
      <c r="D125" s="76">
        <v>66</v>
      </c>
      <c r="E125" s="77" t="s">
        <v>215</v>
      </c>
      <c r="F125" s="77" t="s">
        <v>383</v>
      </c>
      <c r="G125" s="76">
        <v>2500</v>
      </c>
      <c r="H125" s="76" t="b">
        <v>0</v>
      </c>
      <c r="I125" s="76">
        <v>1</v>
      </c>
      <c r="J125">
        <f t="shared" si="10"/>
        <v>21.2</v>
      </c>
      <c r="K125" s="25">
        <f t="shared" si="11"/>
        <v>112.25</v>
      </c>
      <c r="L125">
        <f t="shared" si="17"/>
        <v>0</v>
      </c>
      <c r="M125" s="26">
        <f t="shared" si="12"/>
        <v>133.44999999999999</v>
      </c>
    </row>
    <row r="126" spans="1:13" x14ac:dyDescent="0.25">
      <c r="A126" s="76">
        <v>962986633</v>
      </c>
      <c r="B126" s="77" t="s">
        <v>63</v>
      </c>
      <c r="C126" s="76">
        <v>2018</v>
      </c>
      <c r="D126" s="76">
        <v>300</v>
      </c>
      <c r="E126" s="77" t="s">
        <v>219</v>
      </c>
      <c r="F126" s="77" t="s">
        <v>385</v>
      </c>
      <c r="G126" s="76">
        <v>451</v>
      </c>
      <c r="H126" s="76" t="b">
        <v>0</v>
      </c>
      <c r="I126" s="76">
        <v>1</v>
      </c>
      <c r="J126">
        <f t="shared" si="10"/>
        <v>21.2</v>
      </c>
      <c r="K126" s="25">
        <f t="shared" si="11"/>
        <v>20.2499</v>
      </c>
      <c r="L126">
        <f t="shared" si="17"/>
        <v>0</v>
      </c>
      <c r="M126" s="26">
        <f t="shared" si="12"/>
        <v>41.4499</v>
      </c>
    </row>
    <row r="127" spans="1:13" x14ac:dyDescent="0.25">
      <c r="A127" s="76">
        <v>962986633</v>
      </c>
      <c r="B127" s="77" t="s">
        <v>63</v>
      </c>
      <c r="C127" s="76">
        <v>2018</v>
      </c>
      <c r="D127" s="76">
        <v>300</v>
      </c>
      <c r="E127" s="77" t="s">
        <v>220</v>
      </c>
      <c r="F127" s="77" t="s">
        <v>386</v>
      </c>
      <c r="G127" s="76">
        <v>1800</v>
      </c>
      <c r="H127" s="76" t="b">
        <v>0</v>
      </c>
      <c r="I127" s="76">
        <v>2</v>
      </c>
      <c r="J127">
        <f t="shared" si="10"/>
        <v>42.4</v>
      </c>
      <c r="K127" s="25">
        <f t="shared" si="11"/>
        <v>80.819999999999993</v>
      </c>
      <c r="L127">
        <f t="shared" si="17"/>
        <v>0</v>
      </c>
      <c r="M127" s="26">
        <f t="shared" si="12"/>
        <v>123.22</v>
      </c>
    </row>
    <row r="128" spans="1:13" x14ac:dyDescent="0.25">
      <c r="A128" s="76">
        <v>962986633</v>
      </c>
      <c r="B128" s="77" t="s">
        <v>63</v>
      </c>
      <c r="C128" s="76">
        <v>2018</v>
      </c>
      <c r="D128" s="76">
        <v>300</v>
      </c>
      <c r="E128" s="77" t="s">
        <v>221</v>
      </c>
      <c r="F128" s="77" t="s">
        <v>387</v>
      </c>
      <c r="G128" s="76">
        <v>4287</v>
      </c>
      <c r="H128" s="76" t="b">
        <v>0</v>
      </c>
      <c r="I128" s="76">
        <v>5</v>
      </c>
      <c r="J128">
        <f t="shared" si="10"/>
        <v>106</v>
      </c>
      <c r="K128" s="25">
        <f t="shared" si="11"/>
        <v>192.4863</v>
      </c>
      <c r="L128">
        <f t="shared" si="17"/>
        <v>0</v>
      </c>
      <c r="M128" s="26">
        <f t="shared" si="12"/>
        <v>298.48630000000003</v>
      </c>
    </row>
    <row r="129" spans="1:13" x14ac:dyDescent="0.25">
      <c r="A129" s="76">
        <v>962986633</v>
      </c>
      <c r="B129" s="77" t="s">
        <v>63</v>
      </c>
      <c r="C129" s="76">
        <v>2018</v>
      </c>
      <c r="D129" s="76">
        <v>300</v>
      </c>
      <c r="E129" s="77" t="s">
        <v>218</v>
      </c>
      <c r="F129" s="77" t="s">
        <v>216</v>
      </c>
      <c r="G129" s="76">
        <v>4000</v>
      </c>
      <c r="H129" s="76" t="b">
        <v>0</v>
      </c>
      <c r="I129" s="76">
        <v>5</v>
      </c>
      <c r="J129">
        <f t="shared" si="10"/>
        <v>106</v>
      </c>
      <c r="K129" s="25">
        <f t="shared" si="11"/>
        <v>179.6</v>
      </c>
      <c r="L129">
        <f t="shared" si="17"/>
        <v>0</v>
      </c>
      <c r="M129" s="26">
        <f t="shared" si="12"/>
        <v>285.60000000000002</v>
      </c>
    </row>
    <row r="130" spans="1:13" x14ac:dyDescent="0.25">
      <c r="A130" s="76">
        <v>962986633</v>
      </c>
      <c r="B130" s="77" t="s">
        <v>63</v>
      </c>
      <c r="C130" s="76">
        <v>2018</v>
      </c>
      <c r="D130" s="76">
        <v>300</v>
      </c>
      <c r="E130" s="77" t="s">
        <v>222</v>
      </c>
      <c r="F130" s="77" t="s">
        <v>388</v>
      </c>
      <c r="G130" s="76">
        <v>2690</v>
      </c>
      <c r="H130" s="76" t="b">
        <v>0</v>
      </c>
      <c r="I130" s="76">
        <v>4</v>
      </c>
      <c r="J130">
        <f t="shared" si="10"/>
        <v>84.8</v>
      </c>
      <c r="K130" s="25">
        <f t="shared" si="11"/>
        <v>120.78099999999999</v>
      </c>
      <c r="L130">
        <f t="shared" si="17"/>
        <v>0</v>
      </c>
      <c r="M130" s="26">
        <f t="shared" si="12"/>
        <v>205.58099999999999</v>
      </c>
    </row>
    <row r="131" spans="1:13" x14ac:dyDescent="0.25">
      <c r="A131" s="76">
        <v>962986633</v>
      </c>
      <c r="B131" s="77" t="s">
        <v>63</v>
      </c>
      <c r="C131" s="76">
        <v>2018</v>
      </c>
      <c r="D131" s="76">
        <v>300</v>
      </c>
      <c r="E131" s="77" t="s">
        <v>223</v>
      </c>
      <c r="F131" s="77" t="s">
        <v>389</v>
      </c>
      <c r="G131" s="76">
        <v>430</v>
      </c>
      <c r="H131" s="76" t="b">
        <v>0</v>
      </c>
      <c r="I131" s="76">
        <v>1</v>
      </c>
      <c r="J131">
        <f t="shared" si="10"/>
        <v>21.2</v>
      </c>
      <c r="K131" s="25">
        <f t="shared" si="11"/>
        <v>19.306999999999999</v>
      </c>
      <c r="L131">
        <f t="shared" si="17"/>
        <v>0</v>
      </c>
      <c r="M131" s="26">
        <f t="shared" si="12"/>
        <v>40.506999999999998</v>
      </c>
    </row>
    <row r="132" spans="1:13" x14ac:dyDescent="0.25">
      <c r="A132" s="76">
        <v>962986633</v>
      </c>
      <c r="B132" s="77" t="s">
        <v>63</v>
      </c>
      <c r="C132" s="76">
        <v>2018</v>
      </c>
      <c r="D132" s="76">
        <v>132</v>
      </c>
      <c r="E132" s="77" t="s">
        <v>224</v>
      </c>
      <c r="F132" s="77" t="s">
        <v>390</v>
      </c>
      <c r="G132" s="76">
        <v>3739</v>
      </c>
      <c r="H132" s="76" t="b">
        <v>0</v>
      </c>
      <c r="I132" s="76">
        <v>4</v>
      </c>
      <c r="J132">
        <f t="shared" si="10"/>
        <v>84.8</v>
      </c>
      <c r="K132" s="25">
        <f t="shared" si="11"/>
        <v>167.88109999999998</v>
      </c>
      <c r="L132">
        <f t="shared" si="17"/>
        <v>0</v>
      </c>
      <c r="M132" s="26">
        <f t="shared" si="12"/>
        <v>252.68109999999996</v>
      </c>
    </row>
    <row r="133" spans="1:13" x14ac:dyDescent="0.25">
      <c r="A133" s="76">
        <v>962986633</v>
      </c>
      <c r="B133" s="77" t="s">
        <v>63</v>
      </c>
      <c r="C133" s="76">
        <v>2018</v>
      </c>
      <c r="D133" s="76">
        <v>300</v>
      </c>
      <c r="E133" s="77" t="s">
        <v>216</v>
      </c>
      <c r="F133" s="77" t="s">
        <v>384</v>
      </c>
      <c r="G133" s="76">
        <v>1274</v>
      </c>
      <c r="H133" s="76" t="b">
        <v>0</v>
      </c>
      <c r="I133" s="76">
        <v>2</v>
      </c>
      <c r="J133">
        <f t="shared" si="10"/>
        <v>42.4</v>
      </c>
      <c r="K133" s="25">
        <f t="shared" si="11"/>
        <v>57.202599999999997</v>
      </c>
      <c r="L133">
        <f t="shared" si="17"/>
        <v>0</v>
      </c>
      <c r="M133" s="26">
        <f t="shared" si="12"/>
        <v>99.602599999999995</v>
      </c>
    </row>
    <row r="134" spans="1:13" x14ac:dyDescent="0.25">
      <c r="A134" s="76">
        <v>962986633</v>
      </c>
      <c r="B134" s="77" t="s">
        <v>63</v>
      </c>
      <c r="C134" s="76">
        <v>2018</v>
      </c>
      <c r="D134" s="76">
        <v>300</v>
      </c>
      <c r="E134" s="77" t="s">
        <v>217</v>
      </c>
      <c r="F134" s="77" t="s">
        <v>384</v>
      </c>
      <c r="G134" s="76">
        <v>5113</v>
      </c>
      <c r="H134" s="76" t="b">
        <v>0</v>
      </c>
      <c r="I134" s="76">
        <v>7</v>
      </c>
      <c r="J134">
        <f t="shared" si="10"/>
        <v>148.4</v>
      </c>
      <c r="K134" s="25">
        <f t="shared" si="11"/>
        <v>229.5737</v>
      </c>
      <c r="L134">
        <f t="shared" si="17"/>
        <v>0</v>
      </c>
      <c r="M134" s="26">
        <f t="shared" si="12"/>
        <v>377.97370000000001</v>
      </c>
    </row>
    <row r="135" spans="1:13" x14ac:dyDescent="0.25">
      <c r="A135" s="76">
        <v>962986633</v>
      </c>
      <c r="B135" s="77" t="s">
        <v>63</v>
      </c>
      <c r="C135" s="76">
        <v>2018</v>
      </c>
      <c r="D135" s="76">
        <v>300</v>
      </c>
      <c r="E135" s="77" t="s">
        <v>218</v>
      </c>
      <c r="F135" s="77" t="s">
        <v>216</v>
      </c>
      <c r="G135" s="76">
        <v>8744</v>
      </c>
      <c r="H135" s="76" t="b">
        <v>0</v>
      </c>
      <c r="I135" s="76">
        <v>15</v>
      </c>
      <c r="J135">
        <f t="shared" si="10"/>
        <v>318</v>
      </c>
      <c r="K135" s="25">
        <f t="shared" si="11"/>
        <v>392.60559999999998</v>
      </c>
      <c r="L135">
        <f t="shared" si="17"/>
        <v>0</v>
      </c>
      <c r="M135" s="26">
        <f t="shared" si="12"/>
        <v>710.60559999999998</v>
      </c>
    </row>
    <row r="136" spans="1:13" x14ac:dyDescent="0.25">
      <c r="A136" s="76">
        <v>971034998</v>
      </c>
      <c r="B136" s="77" t="s">
        <v>64</v>
      </c>
      <c r="C136" s="76">
        <v>2018</v>
      </c>
      <c r="D136" s="76">
        <v>66</v>
      </c>
      <c r="E136" s="77" t="s">
        <v>225</v>
      </c>
      <c r="F136" s="77" t="s">
        <v>391</v>
      </c>
      <c r="G136" s="76">
        <v>523</v>
      </c>
      <c r="H136" s="76" t="b">
        <v>0</v>
      </c>
      <c r="I136" s="76">
        <v>1</v>
      </c>
      <c r="J136">
        <f t="shared" si="10"/>
        <v>21.2</v>
      </c>
      <c r="K136" s="25">
        <f t="shared" si="11"/>
        <v>23.482700000000001</v>
      </c>
      <c r="L136">
        <f t="shared" si="17"/>
        <v>0</v>
      </c>
      <c r="M136" s="26">
        <f t="shared" si="12"/>
        <v>44.682699999999997</v>
      </c>
    </row>
    <row r="137" spans="1:13" x14ac:dyDescent="0.25">
      <c r="A137" s="76">
        <v>916501420</v>
      </c>
      <c r="B137" s="77" t="s">
        <v>65</v>
      </c>
      <c r="C137" s="76">
        <v>2018</v>
      </c>
      <c r="D137" s="76">
        <v>66</v>
      </c>
      <c r="E137" s="77" t="s">
        <v>226</v>
      </c>
      <c r="F137" s="77" t="s">
        <v>392</v>
      </c>
      <c r="G137" s="76">
        <v>1242</v>
      </c>
      <c r="H137" s="76" t="b">
        <v>0</v>
      </c>
      <c r="I137" s="76">
        <v>1</v>
      </c>
      <c r="J137">
        <f t="shared" ref="J137:J146" si="18">I137*$J$3</f>
        <v>21.2</v>
      </c>
      <c r="K137" s="25">
        <f t="shared" ref="K137:K146" si="19">(G137/1000)*$K$3</f>
        <v>55.765799999999999</v>
      </c>
      <c r="L137">
        <f t="shared" si="17"/>
        <v>0</v>
      </c>
      <c r="M137" s="26">
        <f t="shared" ref="M137:M146" si="20">J137+K137+L137</f>
        <v>76.965800000000002</v>
      </c>
    </row>
    <row r="138" spans="1:13" x14ac:dyDescent="0.25">
      <c r="A138" s="76">
        <v>916501420</v>
      </c>
      <c r="B138" s="77" t="s">
        <v>65</v>
      </c>
      <c r="C138" s="76">
        <v>2018</v>
      </c>
      <c r="D138" s="76">
        <v>132</v>
      </c>
      <c r="E138" s="77" t="s">
        <v>227</v>
      </c>
      <c r="F138" s="77" t="s">
        <v>226</v>
      </c>
      <c r="G138" s="76">
        <v>473</v>
      </c>
      <c r="H138" s="76" t="b">
        <v>0</v>
      </c>
      <c r="I138" s="76">
        <v>1</v>
      </c>
      <c r="J138">
        <f t="shared" si="18"/>
        <v>21.2</v>
      </c>
      <c r="K138" s="25">
        <f t="shared" si="19"/>
        <v>21.237699999999997</v>
      </c>
      <c r="L138">
        <f t="shared" si="17"/>
        <v>0</v>
      </c>
      <c r="M138" s="26">
        <f t="shared" si="20"/>
        <v>42.437699999999992</v>
      </c>
    </row>
    <row r="139" spans="1:13" x14ac:dyDescent="0.25">
      <c r="A139" s="76">
        <v>916501420</v>
      </c>
      <c r="B139" s="77" t="s">
        <v>65</v>
      </c>
      <c r="C139" s="76">
        <v>2018</v>
      </c>
      <c r="D139" s="76">
        <v>132</v>
      </c>
      <c r="E139" s="77" t="s">
        <v>228</v>
      </c>
      <c r="F139" s="77" t="s">
        <v>227</v>
      </c>
      <c r="G139" s="76">
        <v>687</v>
      </c>
      <c r="H139" s="76" t="b">
        <v>0</v>
      </c>
      <c r="I139" s="76">
        <v>1</v>
      </c>
      <c r="J139">
        <f t="shared" si="18"/>
        <v>21.2</v>
      </c>
      <c r="K139" s="25">
        <f t="shared" si="19"/>
        <v>30.846300000000003</v>
      </c>
      <c r="L139">
        <f t="shared" si="17"/>
        <v>0</v>
      </c>
      <c r="M139" s="26">
        <f t="shared" si="20"/>
        <v>52.046300000000002</v>
      </c>
    </row>
    <row r="140" spans="1:13" x14ac:dyDescent="0.25">
      <c r="A140" s="76">
        <v>978631029</v>
      </c>
      <c r="B140" s="77" t="s">
        <v>298</v>
      </c>
      <c r="C140" s="76">
        <v>2018</v>
      </c>
      <c r="D140" s="76">
        <v>66</v>
      </c>
      <c r="E140" s="77" t="s">
        <v>232</v>
      </c>
      <c r="F140" s="77" t="s">
        <v>393</v>
      </c>
      <c r="G140" s="76">
        <v>1100</v>
      </c>
      <c r="H140" s="76" t="b">
        <v>0</v>
      </c>
      <c r="I140" s="76">
        <v>1</v>
      </c>
      <c r="J140">
        <f t="shared" si="18"/>
        <v>21.2</v>
      </c>
      <c r="K140" s="25">
        <f t="shared" si="19"/>
        <v>49.39</v>
      </c>
      <c r="L140">
        <f t="shared" si="17"/>
        <v>0</v>
      </c>
      <c r="M140" s="26">
        <f t="shared" si="20"/>
        <v>70.59</v>
      </c>
    </row>
    <row r="141" spans="1:13" x14ac:dyDescent="0.25">
      <c r="A141" s="76">
        <v>978631029</v>
      </c>
      <c r="B141" s="77" t="s">
        <v>298</v>
      </c>
      <c r="C141" s="76">
        <v>2018</v>
      </c>
      <c r="D141" s="76">
        <v>66</v>
      </c>
      <c r="E141" s="77" t="s">
        <v>232</v>
      </c>
      <c r="F141" s="77" t="s">
        <v>394</v>
      </c>
      <c r="G141" s="76">
        <v>681</v>
      </c>
      <c r="H141" s="76" t="b">
        <v>0</v>
      </c>
      <c r="I141" s="76">
        <v>1</v>
      </c>
      <c r="J141">
        <f t="shared" si="18"/>
        <v>21.2</v>
      </c>
      <c r="K141" s="25">
        <f t="shared" si="19"/>
        <v>30.576900000000002</v>
      </c>
      <c r="L141">
        <f t="shared" si="17"/>
        <v>0</v>
      </c>
      <c r="M141" s="26">
        <f t="shared" si="20"/>
        <v>51.776899999999998</v>
      </c>
    </row>
    <row r="142" spans="1:13" x14ac:dyDescent="0.25">
      <c r="A142" s="76">
        <v>916763476</v>
      </c>
      <c r="B142" s="77" t="s">
        <v>67</v>
      </c>
      <c r="C142" s="76">
        <v>2018</v>
      </c>
      <c r="D142" s="76">
        <v>132</v>
      </c>
      <c r="E142" s="77" t="s">
        <v>407</v>
      </c>
      <c r="F142" s="77" t="s">
        <v>408</v>
      </c>
      <c r="G142" s="78"/>
      <c r="H142" s="76" t="b">
        <v>1</v>
      </c>
      <c r="I142" s="78"/>
      <c r="J142">
        <f t="shared" si="18"/>
        <v>0</v>
      </c>
      <c r="K142" s="25">
        <f t="shared" si="19"/>
        <v>0</v>
      </c>
      <c r="L142">
        <f t="shared" si="17"/>
        <v>0</v>
      </c>
      <c r="M142" s="26">
        <f t="shared" si="20"/>
        <v>0</v>
      </c>
    </row>
    <row r="143" spans="1:13" x14ac:dyDescent="0.25">
      <c r="A143" s="76">
        <v>979151950</v>
      </c>
      <c r="B143" s="77" t="s">
        <v>69</v>
      </c>
      <c r="C143" s="76">
        <v>2018</v>
      </c>
      <c r="D143" s="76">
        <v>132</v>
      </c>
      <c r="E143" s="77" t="s">
        <v>229</v>
      </c>
      <c r="F143" s="77" t="s">
        <v>395</v>
      </c>
      <c r="G143" s="76">
        <v>2100</v>
      </c>
      <c r="H143" s="76" t="b">
        <v>0</v>
      </c>
      <c r="I143" s="76">
        <v>1</v>
      </c>
      <c r="J143">
        <f t="shared" si="18"/>
        <v>21.2</v>
      </c>
      <c r="K143" s="25">
        <f t="shared" si="19"/>
        <v>94.29</v>
      </c>
      <c r="L143">
        <f t="shared" si="17"/>
        <v>0</v>
      </c>
      <c r="M143" s="26">
        <f t="shared" si="20"/>
        <v>115.49000000000001</v>
      </c>
    </row>
    <row r="144" spans="1:13" x14ac:dyDescent="0.25">
      <c r="A144" s="76">
        <v>979151950</v>
      </c>
      <c r="B144" s="77" t="s">
        <v>69</v>
      </c>
      <c r="C144" s="76">
        <v>2018</v>
      </c>
      <c r="D144" s="76">
        <v>132</v>
      </c>
      <c r="E144" s="77" t="s">
        <v>230</v>
      </c>
      <c r="F144" s="77" t="s">
        <v>396</v>
      </c>
      <c r="G144" s="76">
        <v>2346</v>
      </c>
      <c r="H144" s="76" t="b">
        <v>0</v>
      </c>
      <c r="I144" s="76">
        <v>1</v>
      </c>
      <c r="J144">
        <f t="shared" si="18"/>
        <v>21.2</v>
      </c>
      <c r="K144" s="25">
        <f t="shared" si="19"/>
        <v>105.33540000000001</v>
      </c>
      <c r="L144">
        <f t="shared" si="17"/>
        <v>0</v>
      </c>
      <c r="M144" s="26">
        <f t="shared" si="20"/>
        <v>126.53540000000001</v>
      </c>
    </row>
    <row r="145" spans="1:13" x14ac:dyDescent="0.25">
      <c r="A145" s="76">
        <v>979151950</v>
      </c>
      <c r="B145" s="77" t="s">
        <v>69</v>
      </c>
      <c r="C145" s="76">
        <v>2018</v>
      </c>
      <c r="D145" s="76">
        <v>132</v>
      </c>
      <c r="E145" s="77" t="s">
        <v>231</v>
      </c>
      <c r="F145" s="77" t="s">
        <v>397</v>
      </c>
      <c r="G145" s="76">
        <v>2468</v>
      </c>
      <c r="H145" s="76" t="b">
        <v>0</v>
      </c>
      <c r="I145" s="76">
        <v>1</v>
      </c>
      <c r="J145">
        <f t="shared" si="18"/>
        <v>21.2</v>
      </c>
      <c r="K145" s="25">
        <f t="shared" si="19"/>
        <v>110.81319999999999</v>
      </c>
      <c r="L145">
        <f t="shared" si="17"/>
        <v>0</v>
      </c>
      <c r="M145" s="26">
        <f t="shared" si="20"/>
        <v>132.01319999999998</v>
      </c>
    </row>
    <row r="146" spans="1:13" x14ac:dyDescent="0.25">
      <c r="A146" s="76">
        <v>955996836</v>
      </c>
      <c r="B146" s="77" t="s">
        <v>72</v>
      </c>
      <c r="C146" s="76">
        <v>2018</v>
      </c>
      <c r="D146" s="76">
        <v>66</v>
      </c>
      <c r="E146" s="77" t="s">
        <v>233</v>
      </c>
      <c r="F146" s="77" t="s">
        <v>398</v>
      </c>
      <c r="G146" s="76">
        <v>2330</v>
      </c>
      <c r="H146" s="76" t="b">
        <v>0</v>
      </c>
      <c r="I146" s="76">
        <v>1</v>
      </c>
      <c r="J146">
        <f t="shared" si="18"/>
        <v>21.2</v>
      </c>
      <c r="K146" s="25">
        <f t="shared" si="19"/>
        <v>104.617</v>
      </c>
      <c r="L146">
        <f t="shared" si="17"/>
        <v>0</v>
      </c>
      <c r="M146" s="26">
        <f t="shared" si="20"/>
        <v>125.81700000000001</v>
      </c>
    </row>
    <row r="147" spans="1:13" x14ac:dyDescent="0.25">
      <c r="A147" s="76">
        <v>955996836</v>
      </c>
      <c r="B147" s="77" t="s">
        <v>72</v>
      </c>
      <c r="C147" s="76">
        <v>2018</v>
      </c>
      <c r="D147" s="76">
        <v>66</v>
      </c>
      <c r="E147" s="77" t="s">
        <v>234</v>
      </c>
      <c r="F147" s="77" t="s">
        <v>399</v>
      </c>
      <c r="G147" s="76">
        <v>920</v>
      </c>
      <c r="H147" s="76" t="b">
        <v>0</v>
      </c>
      <c r="I147" s="76">
        <v>1</v>
      </c>
      <c r="J147">
        <f t="shared" ref="J147" si="21">I147*$J$3</f>
        <v>21.2</v>
      </c>
      <c r="K147" s="25">
        <f t="shared" ref="K147" si="22">(G147/1000)*$K$3</f>
        <v>41.308</v>
      </c>
      <c r="L147">
        <f t="shared" ref="L147" si="23">IF(H147=FALSE,0,(IF(G147&lt;132,I147*N$1,I147*N$2)))</f>
        <v>0</v>
      </c>
      <c r="M147" s="26">
        <f t="shared" ref="M147" si="24">J147+K147+L147</f>
        <v>62.507999999999996</v>
      </c>
    </row>
  </sheetData>
  <autoFilter ref="A4:M147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445FA-CD1E-4642-AD49-7C33F185F527}">
  <dimension ref="A1:B28"/>
  <sheetViews>
    <sheetView workbookViewId="0"/>
  </sheetViews>
  <sheetFormatPr baseColWidth="10" defaultRowHeight="15" x14ac:dyDescent="0.25"/>
  <cols>
    <col min="1" max="1" width="13.5703125" bestFit="1" customWidth="1"/>
    <col min="2" max="2" width="24" bestFit="1" customWidth="1"/>
  </cols>
  <sheetData>
    <row r="1" spans="1:2" x14ac:dyDescent="0.25">
      <c r="A1" s="32" t="s">
        <v>0</v>
      </c>
      <c r="B1" t="s">
        <v>414</v>
      </c>
    </row>
    <row r="2" spans="1:2" x14ac:dyDescent="0.25">
      <c r="A2" s="33">
        <v>911305631</v>
      </c>
      <c r="B2" s="34">
        <v>44.682699999999997</v>
      </c>
    </row>
    <row r="3" spans="1:2" x14ac:dyDescent="0.25">
      <c r="A3" s="33">
        <v>912631532</v>
      </c>
      <c r="B3" s="34">
        <v>37.274199999999993</v>
      </c>
    </row>
    <row r="4" spans="1:2" x14ac:dyDescent="0.25">
      <c r="A4" s="33">
        <v>915635857</v>
      </c>
      <c r="B4" s="34">
        <v>751.20439999999996</v>
      </c>
    </row>
    <row r="5" spans="1:2" x14ac:dyDescent="0.25">
      <c r="A5" s="33">
        <v>916069634</v>
      </c>
      <c r="B5" s="34">
        <v>133.44999999999999</v>
      </c>
    </row>
    <row r="6" spans="1:2" x14ac:dyDescent="0.25">
      <c r="A6" s="33">
        <v>916501420</v>
      </c>
      <c r="B6" s="34">
        <v>171.44979999999998</v>
      </c>
    </row>
    <row r="7" spans="1:2" x14ac:dyDescent="0.25">
      <c r="A7" s="33">
        <v>916763476</v>
      </c>
      <c r="B7" s="34">
        <v>0</v>
      </c>
    </row>
    <row r="8" spans="1:2" x14ac:dyDescent="0.25">
      <c r="A8" s="33">
        <v>917424799</v>
      </c>
      <c r="B8" s="34">
        <v>374.83099999999996</v>
      </c>
    </row>
    <row r="9" spans="1:2" x14ac:dyDescent="0.25">
      <c r="A9" s="33">
        <v>955996836</v>
      </c>
      <c r="B9" s="34">
        <v>188.32499999999999</v>
      </c>
    </row>
    <row r="10" spans="1:2" x14ac:dyDescent="0.25">
      <c r="A10" s="33">
        <v>960684737</v>
      </c>
      <c r="B10" s="34">
        <v>656.86199999999997</v>
      </c>
    </row>
    <row r="11" spans="1:2" x14ac:dyDescent="0.25">
      <c r="A11" s="33">
        <v>962986633</v>
      </c>
      <c r="B11" s="34">
        <v>2435.7071999999998</v>
      </c>
    </row>
    <row r="12" spans="1:2" x14ac:dyDescent="0.25">
      <c r="A12" s="33">
        <v>971034998</v>
      </c>
      <c r="B12" s="34">
        <v>44.682699999999997</v>
      </c>
    </row>
    <row r="13" spans="1:2" x14ac:dyDescent="0.25">
      <c r="A13" s="33">
        <v>976723805</v>
      </c>
      <c r="B13" s="34">
        <v>745.25400000000013</v>
      </c>
    </row>
    <row r="14" spans="1:2" x14ac:dyDescent="0.25">
      <c r="A14" s="33">
        <v>976944801</v>
      </c>
      <c r="B14" s="34">
        <v>6104.2710999999999</v>
      </c>
    </row>
    <row r="15" spans="1:2" x14ac:dyDescent="0.25">
      <c r="A15" s="33">
        <v>978631029</v>
      </c>
      <c r="B15" s="34">
        <v>122.3669</v>
      </c>
    </row>
    <row r="16" spans="1:2" x14ac:dyDescent="0.25">
      <c r="A16" s="33">
        <v>979151950</v>
      </c>
      <c r="B16" s="34">
        <v>374.03859999999997</v>
      </c>
    </row>
    <row r="17" spans="1:2" x14ac:dyDescent="0.25">
      <c r="A17" s="33">
        <v>979422679</v>
      </c>
      <c r="B17" s="34">
        <v>377.58399999999995</v>
      </c>
    </row>
    <row r="18" spans="1:2" x14ac:dyDescent="0.25">
      <c r="A18" s="33">
        <v>980038408</v>
      </c>
      <c r="B18" s="34">
        <v>1421.5971000000002</v>
      </c>
    </row>
    <row r="19" spans="1:2" x14ac:dyDescent="0.25">
      <c r="A19" s="33">
        <v>980489698</v>
      </c>
      <c r="B19" s="34">
        <v>44.630600000000001</v>
      </c>
    </row>
    <row r="20" spans="1:2" x14ac:dyDescent="0.25">
      <c r="A20" s="33">
        <v>981963849</v>
      </c>
      <c r="B20" s="34">
        <v>44.458199999999998</v>
      </c>
    </row>
    <row r="21" spans="1:2" x14ac:dyDescent="0.25">
      <c r="A21" s="33">
        <v>982897327</v>
      </c>
      <c r="B21" s="34">
        <v>232.28930000000003</v>
      </c>
    </row>
    <row r="22" spans="1:2" x14ac:dyDescent="0.25">
      <c r="A22" s="33">
        <v>982974011</v>
      </c>
      <c r="B22" s="34">
        <v>658.33479999999997</v>
      </c>
    </row>
    <row r="23" spans="1:2" x14ac:dyDescent="0.25">
      <c r="A23" s="33">
        <v>983099807</v>
      </c>
      <c r="B23" s="34">
        <v>177.1</v>
      </c>
    </row>
    <row r="24" spans="1:2" x14ac:dyDescent="0.25">
      <c r="A24" s="33">
        <v>984882114</v>
      </c>
      <c r="B24" s="34">
        <v>1407.7304999999999</v>
      </c>
    </row>
    <row r="25" spans="1:2" x14ac:dyDescent="0.25">
      <c r="A25" s="33">
        <v>988807648</v>
      </c>
      <c r="B25" s="34">
        <v>609.34199999999998</v>
      </c>
    </row>
    <row r="26" spans="1:2" x14ac:dyDescent="0.25">
      <c r="A26" s="33">
        <v>990892679</v>
      </c>
      <c r="B26" s="34">
        <v>1845.4409000000001</v>
      </c>
    </row>
    <row r="27" spans="1:2" x14ac:dyDescent="0.25">
      <c r="A27" s="33">
        <v>995114666</v>
      </c>
      <c r="B27" s="34">
        <v>621.18149999999991</v>
      </c>
    </row>
    <row r="28" spans="1:2" x14ac:dyDescent="0.25">
      <c r="A28" s="33">
        <v>998509289</v>
      </c>
      <c r="B28" s="34">
        <v>387.38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9"/>
  <sheetViews>
    <sheetView workbookViewId="0"/>
  </sheetViews>
  <sheetFormatPr baseColWidth="10" defaultRowHeight="15" x14ac:dyDescent="0.25"/>
  <cols>
    <col min="2" max="2" width="33.5703125" bestFit="1" customWidth="1"/>
    <col min="3" max="3" width="19.28515625" style="36" bestFit="1" customWidth="1"/>
    <col min="4" max="4" width="15.140625" style="36" bestFit="1" customWidth="1"/>
    <col min="5" max="5" width="22.140625" style="36" customWidth="1"/>
  </cols>
  <sheetData>
    <row r="1" spans="1:9" ht="37.5" customHeight="1" x14ac:dyDescent="0.25">
      <c r="A1" t="s">
        <v>0</v>
      </c>
      <c r="B1" t="s">
        <v>1</v>
      </c>
      <c r="C1" s="36" t="s">
        <v>282</v>
      </c>
      <c r="D1" s="36" t="s">
        <v>240</v>
      </c>
      <c r="E1" s="36" t="s">
        <v>241</v>
      </c>
      <c r="F1" s="36" t="s">
        <v>400</v>
      </c>
    </row>
    <row r="2" spans="1:9" x14ac:dyDescent="0.25">
      <c r="A2" s="33">
        <v>982974011</v>
      </c>
      <c r="B2" t="str">
        <f>VLOOKUP(A2,Luftlinje!$A$3:$B$513,2,FALSE)</f>
        <v>AGDER ENERGI NETT AS</v>
      </c>
      <c r="C2" s="36">
        <f>VLOOKUP(A2,LuftlinjePivot!$A$2:$B$59,2,FALSE)</f>
        <v>160363.87497188602</v>
      </c>
      <c r="D2" s="36">
        <f>IFERROR(VLOOKUP(A2,PivotHinder!$A$2:$B$28,2,FALSE),0)</f>
        <v>658.33479999999997</v>
      </c>
      <c r="E2" s="36">
        <f>C2+D2</f>
        <v>161022.20977188603</v>
      </c>
      <c r="F2" s="36">
        <v>161022.17000000001</v>
      </c>
    </row>
    <row r="3" spans="1:9" x14ac:dyDescent="0.25">
      <c r="A3" s="33">
        <v>915729290</v>
      </c>
      <c r="B3" t="str">
        <f>VLOOKUP(A3,Luftlinje!$A$3:$B$513,2,FALSE)</f>
        <v>Aktieselskabet Saudefaldene</v>
      </c>
      <c r="C3" s="36">
        <f>VLOOKUP(A3,LuftlinjePivot!$A$2:$B$59,2,FALSE)</f>
        <v>4946.8003805540511</v>
      </c>
      <c r="D3" s="36">
        <f>IFERROR(VLOOKUP(A3,PivotHinder!$A$2:$B$28,2,FALSE),0)</f>
        <v>0</v>
      </c>
      <c r="E3" s="36">
        <f t="shared" ref="E3:E59" si="0">C3+D3</f>
        <v>4946.8003805540511</v>
      </c>
      <c r="F3" s="36">
        <v>4946.8</v>
      </c>
    </row>
    <row r="4" spans="1:9" x14ac:dyDescent="0.25">
      <c r="A4" s="33">
        <v>971029390</v>
      </c>
      <c r="B4" t="str">
        <f>VLOOKUP(A4,Luftlinje!$A$3:$B$513,2,FALSE)</f>
        <v>ALTA KRAFTLAG SA</v>
      </c>
      <c r="C4" s="36">
        <f>VLOOKUP(A4,LuftlinjePivot!$A$2:$B$59,2,FALSE)</f>
        <v>8489.5540586637981</v>
      </c>
      <c r="D4" s="36">
        <f>IFERROR(VLOOKUP(A4,PivotHinder!$A$2:$B$28,2,FALSE),0)</f>
        <v>0</v>
      </c>
      <c r="E4" s="36">
        <f t="shared" si="0"/>
        <v>8489.5540586637981</v>
      </c>
      <c r="F4" s="36">
        <v>8489.5499999999993</v>
      </c>
    </row>
    <row r="5" spans="1:9" x14ac:dyDescent="0.25">
      <c r="A5" s="33">
        <v>971048611</v>
      </c>
      <c r="B5" t="str">
        <f>VLOOKUP(A5,Luftlinje!$A$3:$B$513,2,FALSE)</f>
        <v>ANDØY ENERGI AS</v>
      </c>
      <c r="C5" s="36">
        <f>VLOOKUP(A5,LuftlinjePivot!$A$2:$B$59,2,FALSE)</f>
        <v>15294.275992519559</v>
      </c>
      <c r="D5" s="36">
        <f>IFERROR(VLOOKUP(A5,PivotHinder!$A$2:$B$28,2,FALSE),0)</f>
        <v>0</v>
      </c>
      <c r="E5" s="36">
        <f t="shared" si="0"/>
        <v>15294.275992519559</v>
      </c>
      <c r="F5" s="36">
        <v>15294.27</v>
      </c>
    </row>
    <row r="6" spans="1:9" x14ac:dyDescent="0.25">
      <c r="A6" s="33">
        <v>911305631</v>
      </c>
      <c r="B6" t="str">
        <f>VLOOKUP(A6,Luftlinje!$A$3:$B$513,2,FALSE)</f>
        <v>AS EIDEFOSS</v>
      </c>
      <c r="C6" s="36">
        <f>VLOOKUP(A6,LuftlinjePivot!$A$2:$B$59,2,FALSE)</f>
        <v>29269.026934598129</v>
      </c>
      <c r="D6" s="36">
        <f>IFERROR(VLOOKUP(A6,PivotHinder!$A$2:$B$28,2,FALSE),0)</f>
        <v>44.682699999999997</v>
      </c>
      <c r="E6" s="36">
        <f t="shared" si="0"/>
        <v>29313.70963459813</v>
      </c>
      <c r="F6" s="36">
        <v>29313.72</v>
      </c>
    </row>
    <row r="7" spans="1:9" x14ac:dyDescent="0.25">
      <c r="A7" s="33">
        <v>976944801</v>
      </c>
      <c r="B7" t="str">
        <f>VLOOKUP(A7,Luftlinje!$A$3:$B$513,2,FALSE)</f>
        <v>BKK NETT AS</v>
      </c>
      <c r="C7" s="36">
        <f>VLOOKUP(A7,LuftlinjePivot!$A$2:$B$59,2,FALSE)</f>
        <v>100375.53859564218</v>
      </c>
      <c r="D7" s="36">
        <f>IFERROR(VLOOKUP(A7,PivotHinder!$A$2:$B$28,2,FALSE),0)</f>
        <v>6104.2710999999999</v>
      </c>
      <c r="E7" s="36">
        <f t="shared" si="0"/>
        <v>106479.80969564218</v>
      </c>
      <c r="F7" s="36">
        <v>106479.73</v>
      </c>
    </row>
    <row r="8" spans="1:9" x14ac:dyDescent="0.25">
      <c r="A8" s="33">
        <v>918312730</v>
      </c>
      <c r="B8" t="str">
        <f>VLOOKUP(A8,Luftlinje!$A$3:$B$513,2,FALSE)</f>
        <v>Dalane Nett AS</v>
      </c>
      <c r="C8" s="36">
        <f>VLOOKUP(A8,LuftlinjePivot!$A$2:$B$59,2,FALSE)</f>
        <v>7309.0343632926997</v>
      </c>
      <c r="D8" s="36">
        <f>IFERROR(VLOOKUP(A8,PivotHinder!$A$2:$B$28,2,FALSE),0)</f>
        <v>0</v>
      </c>
      <c r="E8" s="36">
        <f t="shared" si="0"/>
        <v>7309.0343632926997</v>
      </c>
      <c r="F8" s="36">
        <v>7309.03</v>
      </c>
    </row>
    <row r="9" spans="1:9" x14ac:dyDescent="0.25">
      <c r="A9" s="33">
        <v>981963849</v>
      </c>
      <c r="B9" t="str">
        <f>VLOOKUP(A9,Luftlinje!$A$3:$B$513,2,FALSE)</f>
        <v>EIDSIVA NETT AS</v>
      </c>
      <c r="C9" s="36">
        <f>VLOOKUP(A9,LuftlinjePivot!$A$2:$B$59,2,FALSE)</f>
        <v>188357.26302459574</v>
      </c>
      <c r="D9" s="36">
        <f>IFERROR(VLOOKUP(A9,PivotHinder!$A$2:$B$28,2,FALSE),0)</f>
        <v>44.458199999999998</v>
      </c>
      <c r="E9" s="36">
        <f t="shared" si="0"/>
        <v>188401.72122459573</v>
      </c>
      <c r="F9" s="36">
        <v>188401.76</v>
      </c>
    </row>
    <row r="10" spans="1:9" x14ac:dyDescent="0.25">
      <c r="A10" s="33">
        <v>980489698</v>
      </c>
      <c r="B10" t="str">
        <f>VLOOKUP(A10,Luftlinje!$A$3:$B$513,2,FALSE)</f>
        <v>ELVIA AS</v>
      </c>
      <c r="C10" s="36">
        <f>VLOOKUP(A10,LuftlinjePivot!$A$2:$B$59,2,FALSE)</f>
        <v>177293.58714317379</v>
      </c>
      <c r="D10" s="36">
        <f>IFERROR(VLOOKUP(A10,PivotHinder!$A$2:$B$28,2,FALSE),0)</f>
        <v>44.630600000000001</v>
      </c>
      <c r="E10" s="36">
        <f t="shared" si="0"/>
        <v>177338.21774317379</v>
      </c>
      <c r="F10" s="36">
        <v>177338.18</v>
      </c>
    </row>
    <row r="11" spans="1:9" x14ac:dyDescent="0.25">
      <c r="A11" s="33">
        <v>981915550</v>
      </c>
      <c r="B11" t="str">
        <f>VLOOKUP(A11,Luftlinje!$A$3:$B$513,2,FALSE)</f>
        <v>GLITRE ENERGI NETT AS</v>
      </c>
      <c r="C11" s="36">
        <f>VLOOKUP(A11,LuftlinjePivot!$A$2:$B$59,2,FALSE)</f>
        <v>132014.41271590651</v>
      </c>
      <c r="D11" s="36">
        <f>IFERROR(VLOOKUP(A11,PivotHinder!$A$2:$B$28,2,FALSE),0)</f>
        <v>0</v>
      </c>
      <c r="E11" s="36">
        <f t="shared" si="0"/>
        <v>132014.41271590651</v>
      </c>
      <c r="F11" s="36">
        <v>132014.41</v>
      </c>
    </row>
    <row r="12" spans="1:9" x14ac:dyDescent="0.25">
      <c r="A12" s="33">
        <v>916319908</v>
      </c>
      <c r="B12" t="str">
        <f>VLOOKUP(A12,Luftlinje!$A$3:$B$513,2,FALSE)</f>
        <v>GUDBRANDSDAL ENERGI NETT AS</v>
      </c>
      <c r="C12" s="36">
        <f>VLOOKUP(A12,LuftlinjePivot!$A$2:$B$59,2,FALSE)</f>
        <v>7681.3452010164974</v>
      </c>
      <c r="D12" s="36">
        <f>IFERROR(VLOOKUP(A12,PivotHinder!$A$2:$B$28,2,FALSE),0)</f>
        <v>0</v>
      </c>
      <c r="E12" s="36">
        <f t="shared" si="0"/>
        <v>7681.3452010164974</v>
      </c>
      <c r="F12" s="36">
        <v>7681.34</v>
      </c>
    </row>
    <row r="13" spans="1:9" x14ac:dyDescent="0.25">
      <c r="A13" s="33">
        <v>971589752</v>
      </c>
      <c r="B13" t="str">
        <f>VLOOKUP(A13,Luftlinje!$A$3:$B$513,2,FALSE)</f>
        <v>HALLINGDAL KRAFTNETT AS</v>
      </c>
      <c r="C13" s="36">
        <f>VLOOKUP(A13,LuftlinjePivot!$A$2:$B$59,2,FALSE)</f>
        <v>7612.095750752268</v>
      </c>
      <c r="D13" s="36">
        <f>IFERROR(VLOOKUP(A13,PivotHinder!$A$2:$B$28,2,FALSE),0)</f>
        <v>0</v>
      </c>
      <c r="E13" s="36">
        <f t="shared" si="0"/>
        <v>7612.095750752268</v>
      </c>
      <c r="F13" s="36">
        <v>7612.09</v>
      </c>
    </row>
    <row r="14" spans="1:9" x14ac:dyDescent="0.25">
      <c r="A14" s="33">
        <v>982897327</v>
      </c>
      <c r="B14" t="str">
        <f>VLOOKUP(A14,Luftlinje!$A$3:$B$513,2,FALSE)</f>
        <v>HAMMERFEST ENERGI NETT AS</v>
      </c>
      <c r="C14" s="36">
        <f>VLOOKUP(A14,LuftlinjePivot!$A$2:$B$59,2,FALSE)</f>
        <v>22619.878282700287</v>
      </c>
      <c r="D14" s="36">
        <f>IFERROR(VLOOKUP(A14,PivotHinder!$A$2:$B$28,2,FALSE),0)</f>
        <v>232.28930000000003</v>
      </c>
      <c r="E14" s="36">
        <f t="shared" si="0"/>
        <v>22852.167582700287</v>
      </c>
      <c r="F14" s="36">
        <v>22852.07</v>
      </c>
      <c r="I14" s="51"/>
    </row>
    <row r="15" spans="1:9" x14ac:dyDescent="0.25">
      <c r="A15" s="33">
        <v>919415096</v>
      </c>
      <c r="B15" t="str">
        <f>VLOOKUP(A15,Luftlinje!$A$3:$B$513,2,FALSE)</f>
        <v>HARDANGER ENERGI NETT AS</v>
      </c>
      <c r="C15" s="36">
        <f>VLOOKUP(A15,LuftlinjePivot!$A$2:$B$59,2,FALSE)</f>
        <v>1933.4355443999998</v>
      </c>
      <c r="D15" s="36">
        <f>IFERROR(VLOOKUP(A15,PivotHinder!$A$2:$B$28,2,FALSE),0)</f>
        <v>0</v>
      </c>
      <c r="E15" s="36">
        <f t="shared" si="0"/>
        <v>1933.4355443999998</v>
      </c>
      <c r="F15" s="36">
        <v>1933.43</v>
      </c>
    </row>
    <row r="16" spans="1:9" x14ac:dyDescent="0.25">
      <c r="A16" s="33">
        <v>915635857</v>
      </c>
      <c r="B16" t="str">
        <f>VLOOKUP(A16,Luftlinje!$A$3:$B$513,2,FALSE)</f>
        <v>HAUGALAND KRAFT NETT AS</v>
      </c>
      <c r="C16" s="36">
        <f>VLOOKUP(A16,LuftlinjePivot!$A$2:$B$59,2,FALSE)</f>
        <v>67334.916379221133</v>
      </c>
      <c r="D16" s="36">
        <f>IFERROR(VLOOKUP(A16,PivotHinder!$A$2:$B$28,2,FALSE),0)</f>
        <v>751.20439999999996</v>
      </c>
      <c r="E16" s="36">
        <f t="shared" si="0"/>
        <v>68086.120779221135</v>
      </c>
      <c r="F16" s="36">
        <v>68086.11</v>
      </c>
      <c r="I16" s="35"/>
    </row>
    <row r="17" spans="1:6" x14ac:dyDescent="0.25">
      <c r="A17" s="33">
        <v>917424799</v>
      </c>
      <c r="B17" t="str">
        <f>VLOOKUP(A17,Luftlinje!$A$3:$B$513,2,FALSE)</f>
        <v>HELGELAND KRAFT NETT AS</v>
      </c>
      <c r="C17" s="36">
        <f>VLOOKUP(A17,LuftlinjePivot!$A$2:$B$59,2,FALSE)</f>
        <v>72912.649032289381</v>
      </c>
      <c r="D17" s="36">
        <f>IFERROR(VLOOKUP(A17,PivotHinder!$A$2:$B$28,2,FALSE),0)</f>
        <v>374.83099999999996</v>
      </c>
      <c r="E17" s="36">
        <f t="shared" si="0"/>
        <v>73287.480032289386</v>
      </c>
      <c r="F17" s="36">
        <v>73287.44</v>
      </c>
    </row>
    <row r="18" spans="1:6" x14ac:dyDescent="0.25">
      <c r="A18" s="33">
        <v>971030569</v>
      </c>
      <c r="B18" t="str">
        <f>VLOOKUP(A18,Luftlinje!$A$3:$B$513,2,FALSE)</f>
        <v>HEMSEDAL ENERGI KF</v>
      </c>
      <c r="C18" s="36">
        <f>VLOOKUP(A18,LuftlinjePivot!$A$2:$B$59,2,FALSE)</f>
        <v>1810.1790284444999</v>
      </c>
      <c r="D18" s="36">
        <f>IFERROR(VLOOKUP(A18,PivotHinder!$A$2:$B$28,2,FALSE),0)</f>
        <v>0</v>
      </c>
      <c r="E18" s="36">
        <f t="shared" si="0"/>
        <v>1810.1790284444999</v>
      </c>
      <c r="F18" s="36">
        <v>1810.17</v>
      </c>
    </row>
    <row r="19" spans="1:6" x14ac:dyDescent="0.25">
      <c r="A19" s="33">
        <v>998509289</v>
      </c>
      <c r="B19" t="str">
        <f>VLOOKUP(A19,Luftlinje!$A$3:$B$513,2,FALSE)</f>
        <v>HERØYA NETT AS</v>
      </c>
      <c r="C19" s="36">
        <f>VLOOKUP(A19,LuftlinjePivot!$A$2:$B$59,2,FALSE)</f>
        <v>480.78436758000004</v>
      </c>
      <c r="D19" s="36">
        <f>IFERROR(VLOOKUP(A19,PivotHinder!$A$2:$B$28,2,FALSE),0)</f>
        <v>387.38</v>
      </c>
      <c r="E19" s="36">
        <f t="shared" si="0"/>
        <v>868.16436758000009</v>
      </c>
      <c r="F19" s="36">
        <v>868.08</v>
      </c>
    </row>
    <row r="20" spans="1:6" x14ac:dyDescent="0.25">
      <c r="A20" s="33">
        <v>985411131</v>
      </c>
      <c r="B20" t="str">
        <f>VLOOKUP(A20,Luftlinje!$A$3:$B$513,2,FALSE)</f>
        <v>HÅLOGALAND KRAFT NETT AS</v>
      </c>
      <c r="C20" s="36">
        <f>VLOOKUP(A20,LuftlinjePivot!$A$2:$B$59,2,FALSE)</f>
        <v>17070.958245286078</v>
      </c>
      <c r="D20" s="36">
        <f>IFERROR(VLOOKUP(A20,PivotHinder!$A$2:$B$28,2,FALSE),0)</f>
        <v>0</v>
      </c>
      <c r="E20" s="36">
        <f t="shared" si="0"/>
        <v>17070.958245286078</v>
      </c>
      <c r="F20" s="36">
        <v>17070.95</v>
      </c>
    </row>
    <row r="21" spans="1:6" x14ac:dyDescent="0.25">
      <c r="A21" s="33">
        <v>979379455</v>
      </c>
      <c r="B21" t="str">
        <f>VLOOKUP(A21,Luftlinje!$A$3:$B$513,2,FALSE)</f>
        <v>ISTAD NETT AS</v>
      </c>
      <c r="C21" s="36">
        <f>VLOOKUP(A21,LuftlinjePivot!$A$2:$B$59,2,FALSE)</f>
        <v>15855.421564365601</v>
      </c>
      <c r="D21" s="36">
        <f>IFERROR(VLOOKUP(A21,PivotHinder!$A$2:$B$28,2,FALSE),0)</f>
        <v>0</v>
      </c>
      <c r="E21" s="36">
        <f t="shared" si="0"/>
        <v>15855.421564365601</v>
      </c>
      <c r="F21" s="36">
        <v>15855.42</v>
      </c>
    </row>
    <row r="22" spans="1:6" x14ac:dyDescent="0.25">
      <c r="A22" s="33">
        <v>979399901</v>
      </c>
      <c r="B22" t="str">
        <f>VLOOKUP(A22,Luftlinje!$A$3:$B$513,2,FALSE)</f>
        <v>KRAGERØ ENERGI AS</v>
      </c>
      <c r="C22" s="36">
        <f>VLOOKUP(A22,LuftlinjePivot!$A$2:$B$59,2,FALSE)</f>
        <v>3019.5942322947403</v>
      </c>
      <c r="D22" s="36">
        <f>IFERROR(VLOOKUP(A22,PivotHinder!$A$2:$B$28,2,FALSE),0)</f>
        <v>0</v>
      </c>
      <c r="E22" s="36">
        <f t="shared" si="0"/>
        <v>3019.5942322947403</v>
      </c>
      <c r="F22" s="36">
        <v>3019.59</v>
      </c>
    </row>
    <row r="23" spans="1:6" x14ac:dyDescent="0.25">
      <c r="A23" s="33">
        <v>986347801</v>
      </c>
      <c r="B23" t="str">
        <f>VLOOKUP(A23,Luftlinje!$A$3:$B$513,2,FALSE)</f>
        <v>LOFOTKRAFT AS</v>
      </c>
      <c r="C23" s="36">
        <f>VLOOKUP(A23,LuftlinjePivot!$A$2:$B$59,2,FALSE)</f>
        <v>20248.518376083059</v>
      </c>
      <c r="D23" s="36">
        <f>IFERROR(VLOOKUP(A23,PivotHinder!$A$2:$B$28,2,FALSE),0)</f>
        <v>0</v>
      </c>
      <c r="E23" s="36">
        <f t="shared" si="0"/>
        <v>20248.518376083059</v>
      </c>
      <c r="F23" s="36">
        <v>20248.509999999998</v>
      </c>
    </row>
    <row r="24" spans="1:6" x14ac:dyDescent="0.25">
      <c r="A24" s="33">
        <v>938260494</v>
      </c>
      <c r="B24" t="str">
        <f>VLOOKUP(A24,Luftlinje!$A$3:$B$513,2,FALSE)</f>
        <v>LUOSTEJOK KRAFTLAG SA</v>
      </c>
      <c r="C24" s="36">
        <f>VLOOKUP(A24,LuftlinjePivot!$A$2:$B$59,2,FALSE)</f>
        <v>14210.985483359998</v>
      </c>
      <c r="D24" s="36">
        <f>IFERROR(VLOOKUP(A24,PivotHinder!$A$2:$B$28,2,FALSE),0)</f>
        <v>0</v>
      </c>
      <c r="E24" s="36">
        <f t="shared" si="0"/>
        <v>14210.985483359998</v>
      </c>
      <c r="F24" s="36">
        <v>14210.98</v>
      </c>
    </row>
    <row r="25" spans="1:6" x14ac:dyDescent="0.25">
      <c r="A25" s="33">
        <v>933297292</v>
      </c>
      <c r="B25" t="str">
        <f>VLOOKUP(A25,Luftlinje!$A$3:$B$513,2,FALSE)</f>
        <v>LUSTER ENERGIVERK AS</v>
      </c>
      <c r="C25" s="36">
        <f>VLOOKUP(A25,LuftlinjePivot!$A$2:$B$59,2,FALSE)</f>
        <v>2477.0537196690002</v>
      </c>
      <c r="D25" s="36">
        <f>IFERROR(VLOOKUP(A25,PivotHinder!$A$2:$B$28,2,FALSE),0)</f>
        <v>0</v>
      </c>
      <c r="E25" s="36">
        <f t="shared" si="0"/>
        <v>2477.0537196690002</v>
      </c>
      <c r="F25" s="36">
        <v>2477.0500000000002</v>
      </c>
    </row>
    <row r="26" spans="1:6" x14ac:dyDescent="0.25">
      <c r="A26" s="33">
        <v>980038408</v>
      </c>
      <c r="B26" t="str">
        <f>VLOOKUP(A26,Luftlinje!$A$3:$B$513,2,FALSE)</f>
        <v>LYSE ELNETT AS</v>
      </c>
      <c r="C26" s="36">
        <f>VLOOKUP(A26,LuftlinjePivot!$A$2:$B$59,2,FALSE)</f>
        <v>78479.189482270944</v>
      </c>
      <c r="D26" s="36">
        <f>IFERROR(VLOOKUP(A26,PivotHinder!$A$2:$B$28,2,FALSE),0)</f>
        <v>1421.5971000000002</v>
      </c>
      <c r="E26" s="36">
        <f t="shared" si="0"/>
        <v>79900.786582270943</v>
      </c>
      <c r="F26" s="36">
        <v>79900.679999999993</v>
      </c>
    </row>
    <row r="27" spans="1:6" x14ac:dyDescent="0.25">
      <c r="A27" s="33">
        <v>914078865</v>
      </c>
      <c r="B27" t="str">
        <f>VLOOKUP(A27,Luftlinje!$A$3:$B$513,2,FALSE)</f>
        <v>LÆRDAL ENERGI AS</v>
      </c>
      <c r="C27" s="36">
        <f>VLOOKUP(A27,LuftlinjePivot!$A$2:$B$59,2,FALSE)</f>
        <v>2247.7655581161298</v>
      </c>
      <c r="D27" s="36">
        <f>IFERROR(VLOOKUP(A27,PivotHinder!$A$2:$B$28,2,FALSE),0)</f>
        <v>0</v>
      </c>
      <c r="E27" s="36">
        <f t="shared" si="0"/>
        <v>2247.7655581161298</v>
      </c>
      <c r="F27" s="36">
        <v>2247.7600000000002</v>
      </c>
    </row>
    <row r="28" spans="1:6" x14ac:dyDescent="0.25">
      <c r="A28" s="33">
        <v>980283976</v>
      </c>
      <c r="B28" t="str">
        <f>VLOOKUP(A28,Luftlinje!$A$3:$B$513,2,FALSE)</f>
        <v>MIDT NETT BUSKERUD AS</v>
      </c>
      <c r="C28" s="36">
        <f>VLOOKUP(A28,LuftlinjePivot!$A$2:$B$59,2,FALSE)</f>
        <v>5424.9925335759181</v>
      </c>
      <c r="D28" s="36">
        <f>IFERROR(VLOOKUP(A28,PivotHinder!$A$2:$B$28,2,FALSE),0)</f>
        <v>0</v>
      </c>
      <c r="E28" s="36">
        <f t="shared" si="0"/>
        <v>5424.9925335759181</v>
      </c>
      <c r="F28" s="36">
        <v>5425</v>
      </c>
    </row>
    <row r="29" spans="1:6" x14ac:dyDescent="0.25">
      <c r="A29" s="33">
        <v>914780152</v>
      </c>
      <c r="B29" t="str">
        <f>VLOOKUP(A29,Luftlinje!$A$3:$B$513,2,FALSE)</f>
        <v>MO INDUSTRIPARK AS</v>
      </c>
      <c r="C29" s="36">
        <f>VLOOKUP(A29,LuftlinjePivot!$A$2:$B$59,2,FALSE)</f>
        <v>3354.7686584999997</v>
      </c>
      <c r="D29" s="36">
        <f>IFERROR(VLOOKUP(A29,PivotHinder!$A$2:$B$28,2,FALSE),0)</f>
        <v>0</v>
      </c>
      <c r="E29" s="36">
        <f t="shared" si="0"/>
        <v>3354.7686584999997</v>
      </c>
      <c r="F29" s="36">
        <v>3354.76</v>
      </c>
    </row>
    <row r="30" spans="1:6" x14ac:dyDescent="0.25">
      <c r="A30" s="33">
        <v>912631532</v>
      </c>
      <c r="B30" t="str">
        <f>VLOOKUP(A30,Luftlinje!$A$3:$B$513,2,FALSE)</f>
        <v>MØRENETT AS</v>
      </c>
      <c r="C30" s="36">
        <f>VLOOKUP(A30,LuftlinjePivot!$A$2:$B$59,2,FALSE)</f>
        <v>64315.275130333459</v>
      </c>
      <c r="D30" s="36">
        <f>IFERROR(VLOOKUP(A30,PivotHinder!$A$2:$B$28,2,FALSE),0)</f>
        <v>37.274199999999993</v>
      </c>
      <c r="E30" s="36">
        <f t="shared" si="0"/>
        <v>64352.549330333459</v>
      </c>
      <c r="F30" s="36">
        <v>64352.47</v>
      </c>
    </row>
    <row r="31" spans="1:6" x14ac:dyDescent="0.25">
      <c r="A31" s="33">
        <v>983099807</v>
      </c>
      <c r="B31" t="str">
        <f>VLOOKUP(A31,Luftlinje!$A$3:$B$513,2,FALSE)</f>
        <v>NORDKRAFT NETT AS</v>
      </c>
      <c r="C31" s="36">
        <f>VLOOKUP(A31,LuftlinjePivot!$A$2:$B$59,2,FALSE)</f>
        <v>5049.800635273742</v>
      </c>
      <c r="D31" s="36">
        <f>IFERROR(VLOOKUP(A31,PivotHinder!$A$2:$B$28,2,FALSE),0)</f>
        <v>177.1</v>
      </c>
      <c r="E31" s="36">
        <f t="shared" si="0"/>
        <v>5226.9006352737424</v>
      </c>
      <c r="F31" s="36">
        <v>5226.8999999999996</v>
      </c>
    </row>
    <row r="32" spans="1:6" x14ac:dyDescent="0.25">
      <c r="A32" s="33">
        <v>956740134</v>
      </c>
      <c r="B32" t="str">
        <f>VLOOKUP(A32,Luftlinje!$A$3:$B$513,2,FALSE)</f>
        <v>NORDKYN KRAFTLAG SA</v>
      </c>
      <c r="C32" s="36">
        <f>VLOOKUP(A32,LuftlinjePivot!$A$2:$B$59,2,FALSE)</f>
        <v>14693.2420848936</v>
      </c>
      <c r="D32" s="36">
        <f>IFERROR(VLOOKUP(A32,PivotHinder!$A$2:$B$28,2,FALSE),0)</f>
        <v>0</v>
      </c>
      <c r="E32" s="36">
        <f t="shared" si="0"/>
        <v>14693.2420848936</v>
      </c>
      <c r="F32" s="36">
        <v>14693.24</v>
      </c>
    </row>
    <row r="33" spans="1:6" x14ac:dyDescent="0.25">
      <c r="A33" s="33">
        <v>990892679</v>
      </c>
      <c r="B33" t="str">
        <f>VLOOKUP(A33,Luftlinje!$A$3:$B$513,2,FALSE)</f>
        <v>NORDLANDSNETT AS</v>
      </c>
      <c r="C33" s="36">
        <f>VLOOKUP(A33,LuftlinjePivot!$A$2:$B$59,2,FALSE)</f>
        <v>61364.727793659578</v>
      </c>
      <c r="D33" s="36">
        <f>IFERROR(VLOOKUP(A33,PivotHinder!$A$2:$B$28,2,FALSE),0)</f>
        <v>1845.4409000000001</v>
      </c>
      <c r="E33" s="36">
        <f t="shared" si="0"/>
        <v>63210.16869365958</v>
      </c>
      <c r="F33" s="36">
        <v>63210.12</v>
      </c>
    </row>
    <row r="34" spans="1:6" x14ac:dyDescent="0.25">
      <c r="A34" s="33">
        <v>960684737</v>
      </c>
      <c r="B34" t="str">
        <f>VLOOKUP(A34,Luftlinje!$A$3:$B$513,2,FALSE)</f>
        <v>NORDMØRE ENERGIVERK AS</v>
      </c>
      <c r="C34" s="36">
        <f>VLOOKUP(A34,LuftlinjePivot!$A$2:$B$59,2,FALSE)</f>
        <v>34011.408300351577</v>
      </c>
      <c r="D34" s="36">
        <f>IFERROR(VLOOKUP(A34,PivotHinder!$A$2:$B$28,2,FALSE),0)</f>
        <v>656.86199999999997</v>
      </c>
      <c r="E34" s="36">
        <f t="shared" si="0"/>
        <v>34668.270300351578</v>
      </c>
      <c r="F34" s="36">
        <v>34668.199999999997</v>
      </c>
    </row>
    <row r="35" spans="1:6" x14ac:dyDescent="0.25">
      <c r="A35" s="33">
        <v>995114666</v>
      </c>
      <c r="B35" t="str">
        <f>VLOOKUP(A35,Luftlinje!$A$3:$B$513,2,FALSE)</f>
        <v>NORD-SALTEN KRAFT AS</v>
      </c>
      <c r="C35" s="36">
        <f>VLOOKUP(A35,LuftlinjePivot!$A$2:$B$59,2,FALSE)</f>
        <v>23322.622686870003</v>
      </c>
      <c r="D35" s="36">
        <f>IFERROR(VLOOKUP(A35,PivotHinder!$A$2:$B$28,2,FALSE),0)</f>
        <v>621.18149999999991</v>
      </c>
      <c r="E35" s="36">
        <f t="shared" si="0"/>
        <v>23943.804186870002</v>
      </c>
      <c r="F35" s="36">
        <v>23943.72</v>
      </c>
    </row>
    <row r="36" spans="1:6" x14ac:dyDescent="0.25">
      <c r="A36" s="33">
        <v>980234088</v>
      </c>
      <c r="B36" t="str">
        <f>VLOOKUP(A36,Luftlinje!$A$3:$B$513,2,FALSE)</f>
        <v>Norgesnett AS</v>
      </c>
      <c r="C36" s="36">
        <f>VLOOKUP(A36,LuftlinjePivot!$A$2:$B$59,2,FALSE)</f>
        <v>67.282994520000003</v>
      </c>
      <c r="D36" s="36">
        <f>IFERROR(VLOOKUP(A36,PivotHinder!$A$2:$B$28,2,FALSE),0)</f>
        <v>0</v>
      </c>
      <c r="E36" s="36">
        <f t="shared" si="0"/>
        <v>67.282994520000003</v>
      </c>
      <c r="F36" s="36">
        <v>67.28</v>
      </c>
    </row>
    <row r="37" spans="1:6" x14ac:dyDescent="0.25">
      <c r="A37" s="33">
        <v>988807648</v>
      </c>
      <c r="B37" t="str">
        <f>VLOOKUP(A37,Luftlinje!$A$3:$B$513,2,FALSE)</f>
        <v>NTE NETT AS</v>
      </c>
      <c r="C37" s="36">
        <f>VLOOKUP(A37,LuftlinjePivot!$A$2:$B$59,2,FALSE)</f>
        <v>100487.1527786856</v>
      </c>
      <c r="D37" s="36">
        <f>IFERROR(VLOOKUP(A37,PivotHinder!$A$2:$B$28,2,FALSE),0)</f>
        <v>609.34199999999998</v>
      </c>
      <c r="E37" s="36">
        <f t="shared" si="0"/>
        <v>101096.49477868561</v>
      </c>
      <c r="F37" s="36">
        <v>101096.45</v>
      </c>
    </row>
    <row r="38" spans="1:6" x14ac:dyDescent="0.25">
      <c r="A38" s="33">
        <v>976723805</v>
      </c>
      <c r="B38" t="str">
        <f>VLOOKUP(A38,Luftlinje!$A$3:$B$513,2,FALSE)</f>
        <v>ODDA ENERGI AS</v>
      </c>
      <c r="C38" s="36">
        <f>VLOOKUP(A38,LuftlinjePivot!$A$2:$B$59,2,FALSE)</f>
        <v>3907.7283799899742</v>
      </c>
      <c r="D38" s="36">
        <f>IFERROR(VLOOKUP(A38,PivotHinder!$A$2:$B$28,2,FALSE),0)</f>
        <v>745.25400000000013</v>
      </c>
      <c r="E38" s="36">
        <f t="shared" si="0"/>
        <v>4652.9823799899741</v>
      </c>
      <c r="F38" s="36">
        <v>4652.92</v>
      </c>
    </row>
    <row r="39" spans="1:6" x14ac:dyDescent="0.25">
      <c r="A39" s="33">
        <v>915317898</v>
      </c>
      <c r="B39" t="str">
        <f>VLOOKUP(A39,Luftlinje!$A$3:$B$513,2,FALSE)</f>
        <v>RAULAND KRAFTFORSYNINGSLAG SA</v>
      </c>
      <c r="C39" s="36">
        <f>VLOOKUP(A39,LuftlinjePivot!$A$2:$B$59,2,FALSE)</f>
        <v>2235.5446078799996</v>
      </c>
      <c r="D39" s="36">
        <f>IFERROR(VLOOKUP(A39,PivotHinder!$A$2:$B$28,2,FALSE),0)</f>
        <v>0</v>
      </c>
      <c r="E39" s="36">
        <f t="shared" si="0"/>
        <v>2235.5446078799996</v>
      </c>
      <c r="F39" s="36">
        <v>2235.54</v>
      </c>
    </row>
    <row r="40" spans="1:6" x14ac:dyDescent="0.25">
      <c r="A40" s="33">
        <v>948755742</v>
      </c>
      <c r="B40" t="str">
        <f>VLOOKUP(A40,Luftlinje!$A$3:$B$513,2,FALSE)</f>
        <v>REPVÅG KRAFTLAG SA</v>
      </c>
      <c r="C40" s="36">
        <f>VLOOKUP(A40,LuftlinjePivot!$A$2:$B$59,2,FALSE)</f>
        <v>28626.276957537506</v>
      </c>
      <c r="D40" s="36">
        <f>IFERROR(VLOOKUP(A40,PivotHinder!$A$2:$B$28,2,FALSE),0)</f>
        <v>0</v>
      </c>
      <c r="E40" s="36">
        <f t="shared" si="0"/>
        <v>28626.276957537506</v>
      </c>
      <c r="F40" s="36">
        <v>28626.27</v>
      </c>
    </row>
    <row r="41" spans="1:6" x14ac:dyDescent="0.25">
      <c r="A41" s="33">
        <v>915591302</v>
      </c>
      <c r="B41" t="str">
        <f>VLOOKUP(A41,Luftlinje!$A$3:$B$513,2,FALSE)</f>
        <v>RØROS ELEKTRISITETSVERK AS</v>
      </c>
      <c r="C41" s="36">
        <f>VLOOKUP(A41,LuftlinjePivot!$A$2:$B$59,2,FALSE)</f>
        <v>5828.9431391865064</v>
      </c>
      <c r="D41" s="36">
        <f>IFERROR(VLOOKUP(A41,PivotHinder!$A$2:$B$28,2,FALSE),0)</f>
        <v>0</v>
      </c>
      <c r="E41" s="36">
        <f t="shared" si="0"/>
        <v>5828.9431391865064</v>
      </c>
      <c r="F41" s="36">
        <v>5828.94</v>
      </c>
    </row>
    <row r="42" spans="1:6" x14ac:dyDescent="0.25">
      <c r="A42" s="33">
        <v>984882114</v>
      </c>
      <c r="B42" t="str">
        <f>VLOOKUP(A42,Luftlinje!$A$3:$B$513,2,FALSE)</f>
        <v>SFE NETT AS</v>
      </c>
      <c r="C42" s="36">
        <f>VLOOKUP(A42,LuftlinjePivot!$A$2:$B$59,2,FALSE)</f>
        <v>38360.279953829107</v>
      </c>
      <c r="D42" s="36">
        <f>IFERROR(VLOOKUP(A42,PivotHinder!$A$2:$B$28,2,FALSE),0)</f>
        <v>1407.7304999999999</v>
      </c>
      <c r="E42" s="36">
        <f t="shared" si="0"/>
        <v>39768.010453829105</v>
      </c>
      <c r="F42" s="36">
        <v>39767.97</v>
      </c>
    </row>
    <row r="43" spans="1:6" x14ac:dyDescent="0.25">
      <c r="A43" s="33">
        <v>979422679</v>
      </c>
      <c r="B43" t="str">
        <f>VLOOKUP(A43,Luftlinje!$A$3:$B$513,2,FALSE)</f>
        <v>SKAGERAK NETT AS</v>
      </c>
      <c r="C43" s="36">
        <f>VLOOKUP(A43,LuftlinjePivot!$A$2:$B$59,2,FALSE)</f>
        <v>223738.24493462869</v>
      </c>
      <c r="D43" s="36">
        <f>IFERROR(VLOOKUP(A43,PivotHinder!$A$2:$B$28,2,FALSE),0)</f>
        <v>377.58399999999995</v>
      </c>
      <c r="E43" s="36">
        <f t="shared" si="0"/>
        <v>224115.82893462869</v>
      </c>
      <c r="F43" s="36">
        <v>224115.74</v>
      </c>
    </row>
    <row r="44" spans="1:6" x14ac:dyDescent="0.25">
      <c r="A44" s="33">
        <v>916069634</v>
      </c>
      <c r="B44" t="str">
        <f>VLOOKUP(A44,Luftlinje!$A$3:$B$513,2,FALSE)</f>
        <v>SOGNEKRAFT AS</v>
      </c>
      <c r="C44" s="36">
        <f>VLOOKUP(A44,LuftlinjePivot!$A$2:$B$59,2,FALSE)</f>
        <v>12084.349487378986</v>
      </c>
      <c r="D44" s="36">
        <f>IFERROR(VLOOKUP(A44,PivotHinder!$A$2:$B$28,2,FALSE),0)</f>
        <v>133.44999999999999</v>
      </c>
      <c r="E44" s="36">
        <f t="shared" si="0"/>
        <v>12217.799487378987</v>
      </c>
      <c r="F44" s="36">
        <v>12217.74</v>
      </c>
    </row>
    <row r="45" spans="1:6" x14ac:dyDescent="0.25">
      <c r="A45" s="33">
        <v>985294836</v>
      </c>
      <c r="B45" t="str">
        <f>VLOOKUP(A45,Luftlinje!$A$3:$B$513,2,FALSE)</f>
        <v>STANGE ENERGI NETT AS</v>
      </c>
      <c r="C45" s="36">
        <f>VLOOKUP(A45,LuftlinjePivot!$A$2:$B$59,2,FALSE)</f>
        <v>447.68700030581999</v>
      </c>
      <c r="D45" s="36">
        <f>IFERROR(VLOOKUP(A45,PivotHinder!$A$2:$B$28,2,FALSE),0)</f>
        <v>0</v>
      </c>
      <c r="E45" s="36">
        <f t="shared" si="0"/>
        <v>447.68700030581999</v>
      </c>
      <c r="F45" s="36">
        <v>447.68</v>
      </c>
    </row>
    <row r="46" spans="1:6" x14ac:dyDescent="0.25">
      <c r="A46" s="33">
        <v>962986633</v>
      </c>
      <c r="B46" t="str">
        <f>VLOOKUP(A46,Luftlinje!$A$3:$B$513,2,FALSE)</f>
        <v>STATNETT SF</v>
      </c>
      <c r="C46" s="36">
        <f>VLOOKUP(A46,LuftlinjePivot!$A$2:$B$59,2,FALSE)</f>
        <v>145759.37778615762</v>
      </c>
      <c r="D46" s="36">
        <f>IFERROR(VLOOKUP(A46,PivotHinder!$A$2:$B$28,2,FALSE),0)</f>
        <v>2435.7071999999998</v>
      </c>
      <c r="E46" s="36">
        <f t="shared" si="0"/>
        <v>148195.08498615763</v>
      </c>
      <c r="F46" s="36">
        <v>148195.08498615763</v>
      </c>
    </row>
    <row r="47" spans="1:6" x14ac:dyDescent="0.25">
      <c r="A47" s="33">
        <v>971034998</v>
      </c>
      <c r="B47" t="str">
        <f>VLOOKUP(A47,Luftlinje!$A$3:$B$513,2,FALSE)</f>
        <v>SULDAL ELVERK KF</v>
      </c>
      <c r="C47" s="36">
        <f>VLOOKUP(A47,LuftlinjePivot!$A$2:$B$59,2,FALSE)</f>
        <v>4187.4417665086412</v>
      </c>
      <c r="D47" s="36">
        <f>IFERROR(VLOOKUP(A47,PivotHinder!$A$2:$B$28,2,FALSE),0)</f>
        <v>44.682699999999997</v>
      </c>
      <c r="E47" s="36">
        <f t="shared" si="0"/>
        <v>4232.1244665086415</v>
      </c>
      <c r="F47" s="36">
        <v>4232.1400000000003</v>
      </c>
    </row>
    <row r="48" spans="1:6" x14ac:dyDescent="0.25">
      <c r="A48" s="33">
        <v>916501420</v>
      </c>
      <c r="B48" t="str">
        <f>VLOOKUP(A48,Luftlinje!$A$3:$B$513,2,FALSE)</f>
        <v>SUNNFJORD ENERGI AS</v>
      </c>
      <c r="C48" s="36">
        <f>VLOOKUP(A48,LuftlinjePivot!$A$2:$B$59,2,FALSE)</f>
        <v>15911.234847046053</v>
      </c>
      <c r="D48" s="36">
        <f>IFERROR(VLOOKUP(A48,PivotHinder!$A$2:$B$28,2,FALSE),0)</f>
        <v>171.44979999999998</v>
      </c>
      <c r="E48" s="36">
        <f t="shared" si="0"/>
        <v>16082.684647046053</v>
      </c>
      <c r="F48" s="36">
        <v>16082.63</v>
      </c>
    </row>
    <row r="49" spans="1:6" x14ac:dyDescent="0.25">
      <c r="A49" s="33">
        <v>919763159</v>
      </c>
      <c r="B49" t="str">
        <f>VLOOKUP(A49,Luftlinje!$A$3:$B$513,2,FALSE)</f>
        <v>SVORKA ENERGI AS</v>
      </c>
      <c r="C49" s="36">
        <f>VLOOKUP(A49,LuftlinjePivot!$A$2:$B$59,2,FALSE)</f>
        <v>966.7177721999999</v>
      </c>
      <c r="D49" s="36">
        <f>IFERROR(VLOOKUP(A49,PivotHinder!$A$2:$B$28,2,FALSE),0)</f>
        <v>0</v>
      </c>
      <c r="E49" s="36">
        <f t="shared" si="0"/>
        <v>966.7177721999999</v>
      </c>
      <c r="F49" s="36">
        <v>966.71</v>
      </c>
    </row>
    <row r="50" spans="1:6" x14ac:dyDescent="0.25">
      <c r="A50" s="33">
        <v>978631029</v>
      </c>
      <c r="B50" t="str">
        <f>VLOOKUP(A50,Luftlinje!$A$3:$B$513,2,FALSE)</f>
        <v>TENSIO TS AS</v>
      </c>
      <c r="C50" s="36">
        <f>VLOOKUP(A50,LuftlinjePivot!$A$2:$B$59,2,FALSE)</f>
        <v>131748.25073552286</v>
      </c>
      <c r="D50" s="36">
        <f>IFERROR(VLOOKUP(A50,PivotHinder!$A$2:$B$28,2,FALSE),0)</f>
        <v>122.3669</v>
      </c>
      <c r="E50" s="36">
        <f t="shared" si="0"/>
        <v>131870.61763552285</v>
      </c>
      <c r="F50" s="36">
        <v>131870.54999999999</v>
      </c>
    </row>
    <row r="51" spans="1:6" x14ac:dyDescent="0.25">
      <c r="A51" s="33">
        <v>916763476</v>
      </c>
      <c r="B51" t="str">
        <f>VLOOKUP(A51,Luftlinje!$A$3:$B$513,2,FALSE)</f>
        <v>TINFOS AS</v>
      </c>
      <c r="C51" s="36">
        <f>VLOOKUP(A51,LuftlinjePivot!$A$2:$B$59,2,FALSE)</f>
        <v>34.637281237252402</v>
      </c>
      <c r="D51" s="36">
        <f>IFERROR(VLOOKUP(A51,PivotHinder!$A$2:$B$28,2,FALSE),0)</f>
        <v>0</v>
      </c>
      <c r="E51" s="36">
        <f t="shared" si="0"/>
        <v>34.637281237252402</v>
      </c>
      <c r="F51" s="36">
        <v>34.630000000000003</v>
      </c>
    </row>
    <row r="52" spans="1:6" x14ac:dyDescent="0.25">
      <c r="A52" s="33">
        <v>917983550</v>
      </c>
      <c r="B52" t="str">
        <f>VLOOKUP(A52,Luftlinje!$A$3:$B$513,2,FALSE)</f>
        <v>TROLLFJORD NETT AS</v>
      </c>
      <c r="C52" s="36">
        <f>VLOOKUP(A52,LuftlinjePivot!$A$2:$B$59,2,FALSE)</f>
        <v>398.7773131216</v>
      </c>
      <c r="D52" s="36">
        <f>IFERROR(VLOOKUP(A52,PivotHinder!$A$2:$B$28,2,FALSE),0)</f>
        <v>0</v>
      </c>
      <c r="E52" s="36">
        <f t="shared" si="0"/>
        <v>398.7773131216</v>
      </c>
      <c r="F52" s="36">
        <v>398.77</v>
      </c>
    </row>
    <row r="53" spans="1:6" x14ac:dyDescent="0.25">
      <c r="A53" s="33">
        <v>979151950</v>
      </c>
      <c r="B53" t="str">
        <f>VLOOKUP(A53,Luftlinje!$A$3:$B$513,2,FALSE)</f>
        <v>TROMS KRAFT NETT AS</v>
      </c>
      <c r="C53" s="36">
        <f>VLOOKUP(A53,LuftlinjePivot!$A$2:$B$59,2,FALSE)</f>
        <v>43041.717365751618</v>
      </c>
      <c r="D53" s="36">
        <f>IFERROR(VLOOKUP(A53,PivotHinder!$A$2:$B$28,2,FALSE),0)</f>
        <v>374.03859999999997</v>
      </c>
      <c r="E53" s="36">
        <f t="shared" si="0"/>
        <v>43415.755965751618</v>
      </c>
      <c r="F53" s="36">
        <v>43415.71</v>
      </c>
    </row>
    <row r="54" spans="1:6" x14ac:dyDescent="0.25">
      <c r="A54" s="33">
        <v>971040246</v>
      </c>
      <c r="B54" t="str">
        <f>VLOOKUP(A54,Luftlinje!$A$3:$B$513,2,FALSE)</f>
        <v>USTEKVEIKJA KRAFTVERK DA</v>
      </c>
      <c r="C54" s="36">
        <f>VLOOKUP(A54,LuftlinjePivot!$A$2:$B$59,2,FALSE)</f>
        <v>540.73846599499996</v>
      </c>
      <c r="D54" s="36">
        <f>IFERROR(VLOOKUP(A54,PivotHinder!$A$2:$B$28,2,FALSE),0)</f>
        <v>0</v>
      </c>
      <c r="E54" s="36">
        <f t="shared" si="0"/>
        <v>540.73846599499996</v>
      </c>
      <c r="F54" s="36">
        <v>540.73</v>
      </c>
    </row>
    <row r="55" spans="1:6" x14ac:dyDescent="0.25">
      <c r="A55" s="33">
        <v>971058854</v>
      </c>
      <c r="B55" t="str">
        <f>VLOOKUP(A55,Luftlinje!$A$3:$B$513,2,FALSE)</f>
        <v>VARANGER KRAFTNETT AS</v>
      </c>
      <c r="C55" s="36">
        <f>VLOOKUP(A55,LuftlinjePivot!$A$2:$B$59,2,FALSE)</f>
        <v>39949.446435820872</v>
      </c>
      <c r="D55" s="36">
        <f>IFERROR(VLOOKUP(A55,PivotHinder!$A$2:$B$28,2,FALSE),0)</f>
        <v>0</v>
      </c>
      <c r="E55" s="36">
        <f t="shared" si="0"/>
        <v>39949.446435820872</v>
      </c>
      <c r="F55" s="36">
        <v>39949.440000000002</v>
      </c>
    </row>
    <row r="56" spans="1:6" x14ac:dyDescent="0.25">
      <c r="A56" s="33">
        <v>968168134</v>
      </c>
      <c r="B56" t="str">
        <f>VLOOKUP(A56,Luftlinje!$A$3:$B$513,2,FALSE)</f>
        <v>VESTERÅLSKRAFT NETT AS</v>
      </c>
      <c r="C56" s="36">
        <f>VLOOKUP(A56,LuftlinjePivot!$A$2:$B$59,2,FALSE)</f>
        <v>9886.7084694227833</v>
      </c>
      <c r="D56" s="36">
        <f>IFERROR(VLOOKUP(A56,PivotHinder!$A$2:$B$28,2,FALSE),0)</f>
        <v>0</v>
      </c>
      <c r="E56" s="36">
        <f t="shared" si="0"/>
        <v>9886.7084694227833</v>
      </c>
      <c r="F56" s="36">
        <v>9886.7000000000007</v>
      </c>
    </row>
    <row r="57" spans="1:6" x14ac:dyDescent="0.25">
      <c r="A57" s="33">
        <v>955996836</v>
      </c>
      <c r="B57" t="str">
        <f>VLOOKUP(A57,Luftlinje!$A$3:$B$513,2,FALSE)</f>
        <v>VEST-TELEMARK KRAFTLAG AS</v>
      </c>
      <c r="C57" s="36">
        <f>VLOOKUP(A57,LuftlinjePivot!$A$2:$B$59,2,FALSE)</f>
        <v>9398.0634774124119</v>
      </c>
      <c r="D57" s="36">
        <f>IFERROR(VLOOKUP(A57,PivotHinder!$A$2:$B$28,2,FALSE),0)</f>
        <v>188.32499999999999</v>
      </c>
      <c r="E57" s="36">
        <f t="shared" si="0"/>
        <v>9586.3884774124126</v>
      </c>
      <c r="F57" s="36">
        <v>9586.36</v>
      </c>
    </row>
    <row r="58" spans="1:6" x14ac:dyDescent="0.25">
      <c r="A58" s="33">
        <v>918999361</v>
      </c>
      <c r="B58" t="str">
        <f>VLOOKUP(A58,Luftlinje!$A$3:$B$513,2,FALSE)</f>
        <v>VOSS ENERGI NETT AS</v>
      </c>
      <c r="C58" s="36">
        <f>VLOOKUP(A58,LuftlinjePivot!$A$2:$B$59,2,FALSE)</f>
        <v>6621.1307394595515</v>
      </c>
      <c r="D58" s="36">
        <f>IFERROR(VLOOKUP(A58,PivotHinder!$A$2:$B$28,2,FALSE),0)</f>
        <v>0</v>
      </c>
      <c r="E58" s="36">
        <f t="shared" si="0"/>
        <v>6621.1307394595515</v>
      </c>
      <c r="F58" s="36">
        <v>6621.13</v>
      </c>
    </row>
    <row r="59" spans="1:6" x14ac:dyDescent="0.25">
      <c r="A59" s="33">
        <v>914678412</v>
      </c>
      <c r="B59" t="str">
        <f>VLOOKUP(A59,Luftlinje!$A$3:$B$513,2,FALSE)</f>
        <v>YMBER AS</v>
      </c>
      <c r="C59" s="36">
        <f>VLOOKUP(A59,LuftlinjePivot!$A$2:$B$59,2,FALSE)</f>
        <v>28912.674359458102</v>
      </c>
      <c r="D59" s="36">
        <f>IFERROR(VLOOKUP(A59,PivotHinder!$A$2:$B$28,2,FALSE),0)</f>
        <v>0</v>
      </c>
      <c r="E59" s="36">
        <f t="shared" si="0"/>
        <v>28912.674359458102</v>
      </c>
      <c r="F59" s="36">
        <v>28912.67</v>
      </c>
    </row>
  </sheetData>
  <autoFilter ref="A1:F59" xr:uid="{266CD9E3-53D7-4C61-8D4A-B1313C15397C}"/>
  <sortState xmlns:xlrd2="http://schemas.microsoft.com/office/spreadsheetml/2017/richdata2" ref="A2:E59">
    <sortCondition ref="B2:B5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18"/>
  <sheetViews>
    <sheetView workbookViewId="0"/>
  </sheetViews>
  <sheetFormatPr baseColWidth="10" defaultRowHeight="15" x14ac:dyDescent="0.25"/>
  <cols>
    <col min="1" max="1" width="10.5703125" bestFit="1" customWidth="1"/>
    <col min="2" max="2" width="33.5703125" bestFit="1" customWidth="1"/>
    <col min="3" max="3" width="7.5703125" bestFit="1" customWidth="1"/>
    <col min="4" max="4" width="7.85546875" bestFit="1" customWidth="1"/>
    <col min="5" max="5" width="14.140625" bestFit="1" customWidth="1"/>
    <col min="7" max="7" width="13.42578125" bestFit="1" customWidth="1"/>
    <col min="8" max="8" width="14" bestFit="1" customWidth="1"/>
    <col min="9" max="9" width="15.42578125" bestFit="1" customWidth="1"/>
    <col min="10" max="10" width="15.28515625" style="6" bestFit="1" customWidth="1"/>
    <col min="11" max="11" width="11.5703125" bestFit="1" customWidth="1"/>
    <col min="12" max="12" width="11.42578125" style="6"/>
  </cols>
  <sheetData>
    <row r="1" spans="1:13" s="10" customFormat="1" ht="60.75" customHeight="1" x14ac:dyDescent="0.25">
      <c r="B1" s="5" t="s">
        <v>75</v>
      </c>
      <c r="J1" s="64"/>
      <c r="L1" s="64"/>
      <c r="M1" s="7">
        <f>SUBTOTAL(9,M3:M14996)</f>
        <v>364740.35230075364</v>
      </c>
    </row>
    <row r="2" spans="1:13" s="10" customFormat="1" ht="60.75" customHeight="1" x14ac:dyDescent="0.25">
      <c r="A2" s="11" t="s">
        <v>0</v>
      </c>
      <c r="B2" s="11" t="s">
        <v>1</v>
      </c>
      <c r="C2" s="12" t="s">
        <v>2</v>
      </c>
      <c r="D2" s="12" t="s">
        <v>3</v>
      </c>
      <c r="E2" s="12" t="s">
        <v>5</v>
      </c>
      <c r="F2" s="12" t="s">
        <v>7</v>
      </c>
      <c r="G2" s="12" t="s">
        <v>76</v>
      </c>
      <c r="H2" s="12" t="s">
        <v>8</v>
      </c>
      <c r="I2" s="12" t="s">
        <v>9</v>
      </c>
      <c r="J2" s="65" t="s">
        <v>10</v>
      </c>
      <c r="K2" s="12" t="s">
        <v>14</v>
      </c>
      <c r="L2" s="65" t="s">
        <v>77</v>
      </c>
      <c r="M2" s="12" t="s">
        <v>78</v>
      </c>
    </row>
    <row r="3" spans="1:13" x14ac:dyDescent="0.25">
      <c r="A3" s="81">
        <v>982974011</v>
      </c>
      <c r="B3" s="82" t="s">
        <v>19</v>
      </c>
      <c r="C3" s="81">
        <v>2018</v>
      </c>
      <c r="D3" s="81">
        <v>24</v>
      </c>
      <c r="E3" s="81">
        <v>95</v>
      </c>
      <c r="F3" s="82" t="s">
        <v>79</v>
      </c>
      <c r="G3" s="82" t="s">
        <v>80</v>
      </c>
      <c r="H3" s="81">
        <v>100</v>
      </c>
      <c r="I3" s="81">
        <v>100</v>
      </c>
      <c r="J3" s="81">
        <v>0.9</v>
      </c>
      <c r="K3" s="81">
        <v>200100</v>
      </c>
      <c r="L3" s="86">
        <v>39.1311137672147</v>
      </c>
      <c r="M3" s="9">
        <f t="shared" ref="M3:M66" si="0">(J3*0.5*(H3/100+I3/100))*L3</f>
        <v>35.218002390493233</v>
      </c>
    </row>
    <row r="4" spans="1:13" x14ac:dyDescent="0.25">
      <c r="A4" s="81">
        <v>982974011</v>
      </c>
      <c r="B4" s="82" t="s">
        <v>19</v>
      </c>
      <c r="C4" s="81">
        <v>2018</v>
      </c>
      <c r="D4" s="81">
        <v>24</v>
      </c>
      <c r="E4" s="81">
        <v>50</v>
      </c>
      <c r="F4" s="82" t="s">
        <v>81</v>
      </c>
      <c r="G4" s="82" t="s">
        <v>80</v>
      </c>
      <c r="H4" s="81">
        <v>100</v>
      </c>
      <c r="I4" s="81">
        <v>100</v>
      </c>
      <c r="J4" s="81">
        <v>8.0000000000000002E-3</v>
      </c>
      <c r="K4" s="81">
        <v>200500</v>
      </c>
      <c r="L4" s="86">
        <v>34.397062817516399</v>
      </c>
      <c r="M4" s="9">
        <f t="shared" si="0"/>
        <v>0.27517650254013121</v>
      </c>
    </row>
    <row r="5" spans="1:13" x14ac:dyDescent="0.25">
      <c r="A5" s="81">
        <v>982974011</v>
      </c>
      <c r="B5" s="82" t="s">
        <v>19</v>
      </c>
      <c r="C5" s="81">
        <v>2018</v>
      </c>
      <c r="D5" s="81">
        <v>24</v>
      </c>
      <c r="E5" s="81">
        <v>95</v>
      </c>
      <c r="F5" s="82" t="s">
        <v>81</v>
      </c>
      <c r="G5" s="82" t="s">
        <v>80</v>
      </c>
      <c r="H5" s="81">
        <v>100</v>
      </c>
      <c r="I5" s="81">
        <v>100</v>
      </c>
      <c r="J5" s="81">
        <v>0.13800000000000001</v>
      </c>
      <c r="K5" s="81">
        <v>200600</v>
      </c>
      <c r="L5" s="86">
        <v>41.3036238081649</v>
      </c>
      <c r="M5" s="9">
        <f t="shared" si="0"/>
        <v>5.6999000855267568</v>
      </c>
    </row>
    <row r="6" spans="1:13" x14ac:dyDescent="0.25">
      <c r="A6" s="81">
        <v>982974011</v>
      </c>
      <c r="B6" s="82" t="s">
        <v>19</v>
      </c>
      <c r="C6" s="81">
        <v>2018</v>
      </c>
      <c r="D6" s="81">
        <v>24</v>
      </c>
      <c r="E6" s="81">
        <v>150</v>
      </c>
      <c r="F6" s="82" t="s">
        <v>81</v>
      </c>
      <c r="G6" s="82" t="s">
        <v>80</v>
      </c>
      <c r="H6" s="81">
        <v>100</v>
      </c>
      <c r="I6" s="81">
        <v>100</v>
      </c>
      <c r="J6" s="81">
        <v>0.04</v>
      </c>
      <c r="K6" s="81">
        <v>200700</v>
      </c>
      <c r="L6" s="86">
        <v>47.0279351486219</v>
      </c>
      <c r="M6" s="9">
        <f t="shared" si="0"/>
        <v>1.8811174059448761</v>
      </c>
    </row>
    <row r="7" spans="1:13" x14ac:dyDescent="0.25">
      <c r="A7" s="81">
        <v>982974011</v>
      </c>
      <c r="B7" s="82" t="s">
        <v>19</v>
      </c>
      <c r="C7" s="81">
        <v>2018</v>
      </c>
      <c r="D7" s="81">
        <v>24</v>
      </c>
      <c r="E7" s="81">
        <v>240</v>
      </c>
      <c r="F7" s="82" t="s">
        <v>81</v>
      </c>
      <c r="G7" s="82" t="s">
        <v>80</v>
      </c>
      <c r="H7" s="81">
        <v>100</v>
      </c>
      <c r="I7" s="81">
        <v>100</v>
      </c>
      <c r="J7" s="81">
        <v>0.55500000000000005</v>
      </c>
      <c r="K7" s="81">
        <v>200800</v>
      </c>
      <c r="L7" s="86">
        <v>58.1431027999948</v>
      </c>
      <c r="M7" s="9">
        <f t="shared" si="0"/>
        <v>32.269422053997118</v>
      </c>
    </row>
    <row r="8" spans="1:13" x14ac:dyDescent="0.25">
      <c r="A8" s="81">
        <v>982974011</v>
      </c>
      <c r="B8" s="82" t="s">
        <v>19</v>
      </c>
      <c r="C8" s="81">
        <v>2018</v>
      </c>
      <c r="D8" s="81">
        <v>24</v>
      </c>
      <c r="E8" s="81">
        <v>400</v>
      </c>
      <c r="F8" s="82" t="s">
        <v>81</v>
      </c>
      <c r="G8" s="82" t="s">
        <v>80</v>
      </c>
      <c r="H8" s="81">
        <v>100</v>
      </c>
      <c r="I8" s="81">
        <v>100</v>
      </c>
      <c r="J8" s="81">
        <v>5.8517999999999999</v>
      </c>
      <c r="K8" s="81">
        <v>200900</v>
      </c>
      <c r="L8" s="86">
        <v>73.8053844905657</v>
      </c>
      <c r="M8" s="9">
        <f t="shared" si="0"/>
        <v>431.89434896189238</v>
      </c>
    </row>
    <row r="9" spans="1:13" x14ac:dyDescent="0.25">
      <c r="A9" s="81">
        <v>982974011</v>
      </c>
      <c r="B9" s="82" t="s">
        <v>19</v>
      </c>
      <c r="C9" s="81">
        <v>2018</v>
      </c>
      <c r="D9" s="81">
        <v>66</v>
      </c>
      <c r="E9" s="81">
        <v>400</v>
      </c>
      <c r="F9" s="82" t="s">
        <v>81</v>
      </c>
      <c r="G9" s="82" t="s">
        <v>80</v>
      </c>
      <c r="H9" s="81">
        <v>100</v>
      </c>
      <c r="I9" s="81">
        <v>100</v>
      </c>
      <c r="J9" s="81">
        <v>8.6910000000000007</v>
      </c>
      <c r="K9" s="81">
        <v>201400</v>
      </c>
      <c r="L9" s="86">
        <v>214.093957297689</v>
      </c>
      <c r="M9" s="9">
        <f t="shared" si="0"/>
        <v>1860.6905828742154</v>
      </c>
    </row>
    <row r="10" spans="1:13" x14ac:dyDescent="0.25">
      <c r="A10" s="81">
        <v>982974011</v>
      </c>
      <c r="B10" s="82" t="s">
        <v>19</v>
      </c>
      <c r="C10" s="81">
        <v>2018</v>
      </c>
      <c r="D10" s="81">
        <v>66</v>
      </c>
      <c r="E10" s="81">
        <v>630</v>
      </c>
      <c r="F10" s="82" t="s">
        <v>81</v>
      </c>
      <c r="G10" s="82" t="s">
        <v>80</v>
      </c>
      <c r="H10" s="81">
        <v>100</v>
      </c>
      <c r="I10" s="81">
        <v>100</v>
      </c>
      <c r="J10" s="81">
        <v>6.399</v>
      </c>
      <c r="K10" s="81">
        <v>201500</v>
      </c>
      <c r="L10" s="86">
        <v>244.408050892342</v>
      </c>
      <c r="M10" s="9">
        <f t="shared" si="0"/>
        <v>1563.9671176600964</v>
      </c>
    </row>
    <row r="11" spans="1:13" x14ac:dyDescent="0.25">
      <c r="A11" s="81">
        <v>982974011</v>
      </c>
      <c r="B11" s="82" t="s">
        <v>19</v>
      </c>
      <c r="C11" s="81">
        <v>2018</v>
      </c>
      <c r="D11" s="81">
        <v>66</v>
      </c>
      <c r="E11" s="81">
        <v>1200</v>
      </c>
      <c r="F11" s="82" t="s">
        <v>81</v>
      </c>
      <c r="G11" s="82" t="s">
        <v>80</v>
      </c>
      <c r="H11" s="81">
        <v>100</v>
      </c>
      <c r="I11" s="81">
        <v>100</v>
      </c>
      <c r="J11" s="81">
        <v>4.8849999999999998</v>
      </c>
      <c r="K11" s="81">
        <v>201700</v>
      </c>
      <c r="L11" s="86">
        <v>309.244844742373</v>
      </c>
      <c r="M11" s="9">
        <f t="shared" si="0"/>
        <v>1510.6610665664921</v>
      </c>
    </row>
    <row r="12" spans="1:13" x14ac:dyDescent="0.25">
      <c r="A12" s="81">
        <v>982974011</v>
      </c>
      <c r="B12" s="82" t="s">
        <v>19</v>
      </c>
      <c r="C12" s="81">
        <v>2018</v>
      </c>
      <c r="D12" s="81">
        <v>132</v>
      </c>
      <c r="E12" s="81">
        <v>400</v>
      </c>
      <c r="F12" s="82" t="s">
        <v>81</v>
      </c>
      <c r="G12" s="82" t="s">
        <v>80</v>
      </c>
      <c r="H12" s="81">
        <v>100</v>
      </c>
      <c r="I12" s="81">
        <v>100</v>
      </c>
      <c r="J12" s="81">
        <v>0.20599999999999999</v>
      </c>
      <c r="K12" s="81">
        <v>202000</v>
      </c>
      <c r="L12" s="86">
        <v>355.55972740607098</v>
      </c>
      <c r="M12" s="9">
        <f t="shared" si="0"/>
        <v>73.245303845650611</v>
      </c>
    </row>
    <row r="13" spans="1:13" x14ac:dyDescent="0.25">
      <c r="A13" s="81">
        <v>982974011</v>
      </c>
      <c r="B13" s="82" t="s">
        <v>19</v>
      </c>
      <c r="C13" s="81">
        <v>2018</v>
      </c>
      <c r="D13" s="81">
        <v>132</v>
      </c>
      <c r="E13" s="81">
        <v>630</v>
      </c>
      <c r="F13" s="82" t="s">
        <v>81</v>
      </c>
      <c r="G13" s="82" t="s">
        <v>80</v>
      </c>
      <c r="H13" s="81">
        <v>100</v>
      </c>
      <c r="I13" s="81">
        <v>100</v>
      </c>
      <c r="J13" s="81">
        <v>4.2030000000000003</v>
      </c>
      <c r="K13" s="81">
        <v>202100</v>
      </c>
      <c r="L13" s="86">
        <v>369.95892186353097</v>
      </c>
      <c r="M13" s="9">
        <f t="shared" si="0"/>
        <v>1554.9373485924209</v>
      </c>
    </row>
    <row r="14" spans="1:13" x14ac:dyDescent="0.25">
      <c r="A14" s="81">
        <v>982974011</v>
      </c>
      <c r="B14" s="82" t="s">
        <v>19</v>
      </c>
      <c r="C14" s="81">
        <v>2018</v>
      </c>
      <c r="D14" s="81">
        <v>132</v>
      </c>
      <c r="E14" s="81">
        <v>800</v>
      </c>
      <c r="F14" s="82" t="s">
        <v>81</v>
      </c>
      <c r="G14" s="82" t="s">
        <v>80</v>
      </c>
      <c r="H14" s="81">
        <v>100</v>
      </c>
      <c r="I14" s="81">
        <v>100</v>
      </c>
      <c r="J14" s="81">
        <v>0.80100000000000005</v>
      </c>
      <c r="K14" s="81">
        <v>202200</v>
      </c>
      <c r="L14" s="86">
        <v>405.57798183724901</v>
      </c>
      <c r="M14" s="9">
        <f t="shared" si="0"/>
        <v>324.86796345163646</v>
      </c>
    </row>
    <row r="15" spans="1:13" x14ac:dyDescent="0.25">
      <c r="A15" s="81">
        <v>982974011</v>
      </c>
      <c r="B15" s="82" t="s">
        <v>19</v>
      </c>
      <c r="C15" s="81">
        <v>2018</v>
      </c>
      <c r="D15" s="81">
        <v>132</v>
      </c>
      <c r="E15" s="81">
        <v>1200</v>
      </c>
      <c r="F15" s="82" t="s">
        <v>81</v>
      </c>
      <c r="G15" s="82" t="s">
        <v>80</v>
      </c>
      <c r="H15" s="81">
        <v>100</v>
      </c>
      <c r="I15" s="81">
        <v>100</v>
      </c>
      <c r="J15" s="81">
        <v>9.7620000000000005</v>
      </c>
      <c r="K15" s="81">
        <v>202300</v>
      </c>
      <c r="L15" s="86">
        <v>444.93578002097399</v>
      </c>
      <c r="M15" s="9">
        <f t="shared" si="0"/>
        <v>4343.463084564748</v>
      </c>
    </row>
    <row r="16" spans="1:13" x14ac:dyDescent="0.25">
      <c r="A16" s="81">
        <v>982974011</v>
      </c>
      <c r="B16" s="82" t="s">
        <v>19</v>
      </c>
      <c r="C16" s="81">
        <v>2018</v>
      </c>
      <c r="D16" s="81">
        <v>132</v>
      </c>
      <c r="E16" s="81">
        <v>1600</v>
      </c>
      <c r="F16" s="82" t="s">
        <v>81</v>
      </c>
      <c r="G16" s="82" t="s">
        <v>80</v>
      </c>
      <c r="H16" s="81">
        <v>100</v>
      </c>
      <c r="I16" s="81">
        <v>100</v>
      </c>
      <c r="J16" s="81">
        <v>2.1179999999999999</v>
      </c>
      <c r="K16" s="81">
        <v>202400</v>
      </c>
      <c r="L16" s="86">
        <v>496.87392704647999</v>
      </c>
      <c r="M16" s="9">
        <f t="shared" si="0"/>
        <v>1052.3789774844445</v>
      </c>
    </row>
    <row r="17" spans="1:13" x14ac:dyDescent="0.25">
      <c r="A17" s="81">
        <v>915729290</v>
      </c>
      <c r="B17" s="82" t="s">
        <v>26</v>
      </c>
      <c r="C17" s="81">
        <v>2018</v>
      </c>
      <c r="D17" s="81">
        <v>24</v>
      </c>
      <c r="E17" s="81">
        <v>95</v>
      </c>
      <c r="F17" s="82" t="s">
        <v>81</v>
      </c>
      <c r="G17" s="82" t="s">
        <v>80</v>
      </c>
      <c r="H17" s="81">
        <v>100</v>
      </c>
      <c r="I17" s="81">
        <v>100</v>
      </c>
      <c r="J17" s="81">
        <v>2.4</v>
      </c>
      <c r="K17" s="81">
        <v>200600</v>
      </c>
      <c r="L17" s="86">
        <v>41.3036238081649</v>
      </c>
      <c r="M17" s="9">
        <f t="shared" si="0"/>
        <v>99.128697139595758</v>
      </c>
    </row>
    <row r="18" spans="1:13" x14ac:dyDescent="0.25">
      <c r="A18" s="81">
        <v>915729290</v>
      </c>
      <c r="B18" s="82" t="s">
        <v>26</v>
      </c>
      <c r="C18" s="81">
        <v>2018</v>
      </c>
      <c r="D18" s="81">
        <v>24</v>
      </c>
      <c r="E18" s="81">
        <v>240</v>
      </c>
      <c r="F18" s="82" t="s">
        <v>81</v>
      </c>
      <c r="G18" s="82" t="s">
        <v>80</v>
      </c>
      <c r="H18" s="81">
        <v>100</v>
      </c>
      <c r="I18" s="81">
        <v>100</v>
      </c>
      <c r="J18" s="81">
        <v>1.1000000000000001</v>
      </c>
      <c r="K18" s="81">
        <v>200800</v>
      </c>
      <c r="L18" s="86">
        <v>58.1431027999948</v>
      </c>
      <c r="M18" s="9">
        <f t="shared" si="0"/>
        <v>63.957413079994282</v>
      </c>
    </row>
    <row r="19" spans="1:13" x14ac:dyDescent="0.25">
      <c r="A19" s="81">
        <v>915729290</v>
      </c>
      <c r="B19" s="82" t="s">
        <v>26</v>
      </c>
      <c r="C19" s="81">
        <v>2018</v>
      </c>
      <c r="D19" s="81">
        <v>24</v>
      </c>
      <c r="E19" s="81">
        <v>400</v>
      </c>
      <c r="F19" s="82" t="s">
        <v>81</v>
      </c>
      <c r="G19" s="82" t="s">
        <v>80</v>
      </c>
      <c r="H19" s="81">
        <v>100</v>
      </c>
      <c r="I19" s="81">
        <v>100</v>
      </c>
      <c r="J19" s="81">
        <v>1</v>
      </c>
      <c r="K19" s="81">
        <v>200900</v>
      </c>
      <c r="L19" s="86">
        <v>73.8053844905657</v>
      </c>
      <c r="M19" s="9">
        <f t="shared" si="0"/>
        <v>73.8053844905657</v>
      </c>
    </row>
    <row r="20" spans="1:13" x14ac:dyDescent="0.25">
      <c r="A20" s="81">
        <v>915729290</v>
      </c>
      <c r="B20" s="82" t="s">
        <v>26</v>
      </c>
      <c r="C20" s="81">
        <v>2018</v>
      </c>
      <c r="D20" s="81">
        <v>66</v>
      </c>
      <c r="E20" s="81">
        <v>400</v>
      </c>
      <c r="F20" s="82" t="s">
        <v>81</v>
      </c>
      <c r="G20" s="82" t="s">
        <v>80</v>
      </c>
      <c r="H20" s="81">
        <v>100</v>
      </c>
      <c r="I20" s="81">
        <v>100</v>
      </c>
      <c r="J20" s="81">
        <v>0.6</v>
      </c>
      <c r="K20" s="81">
        <v>201400</v>
      </c>
      <c r="L20" s="86">
        <v>214.093957297689</v>
      </c>
      <c r="M20" s="9">
        <f t="shared" si="0"/>
        <v>128.45637437861339</v>
      </c>
    </row>
    <row r="21" spans="1:13" x14ac:dyDescent="0.25">
      <c r="A21" s="81">
        <v>915729290</v>
      </c>
      <c r="B21" s="82" t="s">
        <v>26</v>
      </c>
      <c r="C21" s="81">
        <v>2018</v>
      </c>
      <c r="D21" s="81">
        <v>66</v>
      </c>
      <c r="E21" s="81">
        <v>1200</v>
      </c>
      <c r="F21" s="82" t="s">
        <v>81</v>
      </c>
      <c r="G21" s="82" t="s">
        <v>80</v>
      </c>
      <c r="H21" s="81">
        <v>100</v>
      </c>
      <c r="I21" s="81">
        <v>100</v>
      </c>
      <c r="J21" s="81">
        <v>2</v>
      </c>
      <c r="K21" s="81">
        <v>201700</v>
      </c>
      <c r="L21" s="86">
        <v>309.244844742373</v>
      </c>
      <c r="M21" s="9">
        <f t="shared" si="0"/>
        <v>618.48968948474601</v>
      </c>
    </row>
    <row r="22" spans="1:13" x14ac:dyDescent="0.25">
      <c r="A22" s="81">
        <v>915729290</v>
      </c>
      <c r="B22" s="82" t="s">
        <v>26</v>
      </c>
      <c r="C22" s="81">
        <v>2018</v>
      </c>
      <c r="D22" s="81">
        <v>300</v>
      </c>
      <c r="E22" s="81">
        <v>1200</v>
      </c>
      <c r="F22" s="82" t="s">
        <v>81</v>
      </c>
      <c r="G22" s="82" t="s">
        <v>80</v>
      </c>
      <c r="H22" s="81">
        <v>100</v>
      </c>
      <c r="I22" s="81">
        <v>100</v>
      </c>
      <c r="J22" s="81">
        <v>1.5</v>
      </c>
      <c r="K22" s="81">
        <v>202900</v>
      </c>
      <c r="L22" s="86">
        <v>670.83640548833102</v>
      </c>
      <c r="M22" s="9">
        <f t="shared" si="0"/>
        <v>1006.2546082324966</v>
      </c>
    </row>
    <row r="23" spans="1:13" x14ac:dyDescent="0.25">
      <c r="A23" s="81">
        <v>971029390</v>
      </c>
      <c r="B23" s="82" t="s">
        <v>27</v>
      </c>
      <c r="C23" s="81">
        <v>2018</v>
      </c>
      <c r="D23" s="81">
        <v>66</v>
      </c>
      <c r="E23" s="81">
        <v>400</v>
      </c>
      <c r="F23" s="82" t="s">
        <v>81</v>
      </c>
      <c r="G23" s="82" t="s">
        <v>80</v>
      </c>
      <c r="H23" s="81">
        <v>100</v>
      </c>
      <c r="I23" s="81">
        <v>100</v>
      </c>
      <c r="J23" s="81">
        <v>0.28999999999999998</v>
      </c>
      <c r="K23" s="81">
        <v>201400</v>
      </c>
      <c r="L23" s="86">
        <v>214.093957297689</v>
      </c>
      <c r="M23" s="9">
        <f t="shared" si="0"/>
        <v>62.087247616329805</v>
      </c>
    </row>
    <row r="24" spans="1:13" x14ac:dyDescent="0.25">
      <c r="A24" s="81">
        <v>971048611</v>
      </c>
      <c r="B24" s="82" t="s">
        <v>28</v>
      </c>
      <c r="C24" s="81">
        <v>2018</v>
      </c>
      <c r="D24" s="81">
        <v>66</v>
      </c>
      <c r="E24" s="81">
        <v>400</v>
      </c>
      <c r="F24" s="82" t="s">
        <v>81</v>
      </c>
      <c r="G24" s="82" t="s">
        <v>80</v>
      </c>
      <c r="H24" s="81">
        <v>100</v>
      </c>
      <c r="I24" s="81">
        <v>100</v>
      </c>
      <c r="J24" s="81">
        <v>1.1499999999999999</v>
      </c>
      <c r="K24" s="81">
        <v>201400</v>
      </c>
      <c r="L24" s="86">
        <v>214.093957297689</v>
      </c>
      <c r="M24" s="9">
        <f t="shared" si="0"/>
        <v>246.20805089234233</v>
      </c>
    </row>
    <row r="25" spans="1:13" x14ac:dyDescent="0.25">
      <c r="A25" s="81">
        <v>971048611</v>
      </c>
      <c r="B25" s="82" t="s">
        <v>28</v>
      </c>
      <c r="C25" s="81">
        <v>2018</v>
      </c>
      <c r="D25" s="81">
        <v>66</v>
      </c>
      <c r="E25" s="81">
        <v>1200</v>
      </c>
      <c r="F25" s="82" t="s">
        <v>81</v>
      </c>
      <c r="G25" s="82" t="s">
        <v>80</v>
      </c>
      <c r="H25" s="81">
        <v>100</v>
      </c>
      <c r="I25" s="81">
        <v>100</v>
      </c>
      <c r="J25" s="81">
        <v>0.12</v>
      </c>
      <c r="K25" s="81">
        <v>201700</v>
      </c>
      <c r="L25" s="86">
        <v>309.244844742373</v>
      </c>
      <c r="M25" s="9">
        <f t="shared" si="0"/>
        <v>37.109381369084758</v>
      </c>
    </row>
    <row r="26" spans="1:13" x14ac:dyDescent="0.25">
      <c r="A26" s="81">
        <v>971048611</v>
      </c>
      <c r="B26" s="82" t="s">
        <v>28</v>
      </c>
      <c r="C26" s="81">
        <v>2018</v>
      </c>
      <c r="D26" s="81">
        <v>132</v>
      </c>
      <c r="E26" s="81">
        <v>400</v>
      </c>
      <c r="F26" s="82" t="s">
        <v>81</v>
      </c>
      <c r="G26" s="82" t="s">
        <v>80</v>
      </c>
      <c r="H26" s="81">
        <v>100</v>
      </c>
      <c r="I26" s="81">
        <v>100</v>
      </c>
      <c r="J26" s="81">
        <v>1.4</v>
      </c>
      <c r="K26" s="81">
        <v>202000</v>
      </c>
      <c r="L26" s="86">
        <v>355.55972740607098</v>
      </c>
      <c r="M26" s="9">
        <f t="shared" si="0"/>
        <v>497.78361836849933</v>
      </c>
    </row>
    <row r="27" spans="1:13" x14ac:dyDescent="0.25">
      <c r="A27" s="81">
        <v>911305631</v>
      </c>
      <c r="B27" s="82" t="s">
        <v>29</v>
      </c>
      <c r="C27" s="81">
        <v>2018</v>
      </c>
      <c r="D27" s="81">
        <v>66</v>
      </c>
      <c r="E27" s="81">
        <v>400</v>
      </c>
      <c r="F27" s="82" t="s">
        <v>81</v>
      </c>
      <c r="G27" s="82" t="s">
        <v>80</v>
      </c>
      <c r="H27" s="81">
        <v>100</v>
      </c>
      <c r="I27" s="81">
        <v>100</v>
      </c>
      <c r="J27" s="81">
        <v>1.2170000000000001</v>
      </c>
      <c r="K27" s="81">
        <v>201400</v>
      </c>
      <c r="L27" s="86">
        <v>214.093957297689</v>
      </c>
      <c r="M27" s="9">
        <f t="shared" si="0"/>
        <v>260.55234603128753</v>
      </c>
    </row>
    <row r="28" spans="1:13" x14ac:dyDescent="0.25">
      <c r="A28" s="81">
        <v>911305631</v>
      </c>
      <c r="B28" s="82" t="s">
        <v>29</v>
      </c>
      <c r="C28" s="81">
        <v>2018</v>
      </c>
      <c r="D28" s="81">
        <v>132</v>
      </c>
      <c r="E28" s="81">
        <v>630</v>
      </c>
      <c r="F28" s="82" t="s">
        <v>81</v>
      </c>
      <c r="G28" s="82" t="s">
        <v>80</v>
      </c>
      <c r="H28" s="81">
        <v>100</v>
      </c>
      <c r="I28" s="81">
        <v>100</v>
      </c>
      <c r="J28" s="81">
        <v>6.49</v>
      </c>
      <c r="K28" s="81">
        <v>202100</v>
      </c>
      <c r="L28" s="86">
        <v>369.95892186353097</v>
      </c>
      <c r="M28" s="9">
        <f t="shared" si="0"/>
        <v>2401.0334028943162</v>
      </c>
    </row>
    <row r="29" spans="1:13" x14ac:dyDescent="0.25">
      <c r="A29" s="81">
        <v>976944801</v>
      </c>
      <c r="B29" s="82" t="s">
        <v>30</v>
      </c>
      <c r="C29" s="81">
        <v>2018</v>
      </c>
      <c r="D29" s="81">
        <v>300</v>
      </c>
      <c r="E29" s="81">
        <v>1000</v>
      </c>
      <c r="F29" s="82" t="s">
        <v>81</v>
      </c>
      <c r="G29" s="82" t="s">
        <v>82</v>
      </c>
      <c r="H29" s="81">
        <v>0</v>
      </c>
      <c r="I29" s="81">
        <v>0</v>
      </c>
      <c r="J29" s="81">
        <v>15.6</v>
      </c>
      <c r="K29" s="81">
        <v>205000</v>
      </c>
      <c r="L29" s="86">
        <v>1159.40177416131</v>
      </c>
      <c r="M29" s="9">
        <f t="shared" si="0"/>
        <v>0</v>
      </c>
    </row>
    <row r="30" spans="1:13" x14ac:dyDescent="0.25">
      <c r="A30" s="81">
        <v>976944801</v>
      </c>
      <c r="B30" s="82" t="s">
        <v>30</v>
      </c>
      <c r="C30" s="81">
        <v>2018</v>
      </c>
      <c r="D30" s="81">
        <v>66</v>
      </c>
      <c r="E30" s="81">
        <v>400</v>
      </c>
      <c r="F30" s="82" t="s">
        <v>81</v>
      </c>
      <c r="G30" s="82" t="s">
        <v>80</v>
      </c>
      <c r="H30" s="81">
        <v>100</v>
      </c>
      <c r="I30" s="81">
        <v>100</v>
      </c>
      <c r="J30" s="81">
        <v>6.3</v>
      </c>
      <c r="K30" s="81">
        <v>201400</v>
      </c>
      <c r="L30" s="86">
        <v>214.093957297689</v>
      </c>
      <c r="M30" s="9">
        <f t="shared" si="0"/>
        <v>1348.7919309754407</v>
      </c>
    </row>
    <row r="31" spans="1:13" x14ac:dyDescent="0.25">
      <c r="A31" s="81">
        <v>976944801</v>
      </c>
      <c r="B31" s="82" t="s">
        <v>30</v>
      </c>
      <c r="C31" s="81">
        <v>2018</v>
      </c>
      <c r="D31" s="81">
        <v>66</v>
      </c>
      <c r="E31" s="81">
        <v>630</v>
      </c>
      <c r="F31" s="82" t="s">
        <v>81</v>
      </c>
      <c r="G31" s="82" t="s">
        <v>80</v>
      </c>
      <c r="H31" s="81">
        <v>100</v>
      </c>
      <c r="I31" s="81">
        <v>100</v>
      </c>
      <c r="J31" s="81">
        <v>0.2</v>
      </c>
      <c r="K31" s="81">
        <v>201500</v>
      </c>
      <c r="L31" s="86">
        <v>244.408050892342</v>
      </c>
      <c r="M31" s="9">
        <f t="shared" si="0"/>
        <v>48.881610178468407</v>
      </c>
    </row>
    <row r="32" spans="1:13" x14ac:dyDescent="0.25">
      <c r="A32" s="81">
        <v>976944801</v>
      </c>
      <c r="B32" s="82" t="s">
        <v>30</v>
      </c>
      <c r="C32" s="81">
        <v>2018</v>
      </c>
      <c r="D32" s="81">
        <v>132</v>
      </c>
      <c r="E32" s="81">
        <v>400</v>
      </c>
      <c r="F32" s="82" t="s">
        <v>81</v>
      </c>
      <c r="G32" s="82" t="s">
        <v>80</v>
      </c>
      <c r="H32" s="81">
        <v>100</v>
      </c>
      <c r="I32" s="81">
        <v>100</v>
      </c>
      <c r="J32" s="81">
        <v>3.3</v>
      </c>
      <c r="K32" s="81">
        <v>202000</v>
      </c>
      <c r="L32" s="86">
        <v>355.55972740607098</v>
      </c>
      <c r="M32" s="9">
        <f t="shared" si="0"/>
        <v>1173.3471004400342</v>
      </c>
    </row>
    <row r="33" spans="1:13" x14ac:dyDescent="0.25">
      <c r="A33" s="81">
        <v>976944801</v>
      </c>
      <c r="B33" s="82" t="s">
        <v>30</v>
      </c>
      <c r="C33" s="81">
        <v>2018</v>
      </c>
      <c r="D33" s="81">
        <v>132</v>
      </c>
      <c r="E33" s="81">
        <v>630</v>
      </c>
      <c r="F33" s="82" t="s">
        <v>81</v>
      </c>
      <c r="G33" s="82" t="s">
        <v>80</v>
      </c>
      <c r="H33" s="81">
        <v>100</v>
      </c>
      <c r="I33" s="81">
        <v>100</v>
      </c>
      <c r="J33" s="81">
        <v>8</v>
      </c>
      <c r="K33" s="81">
        <v>202100</v>
      </c>
      <c r="L33" s="86">
        <v>369.95892186353097</v>
      </c>
      <c r="M33" s="9">
        <f t="shared" si="0"/>
        <v>2959.6713749082478</v>
      </c>
    </row>
    <row r="34" spans="1:13" x14ac:dyDescent="0.25">
      <c r="A34" s="81">
        <v>976944801</v>
      </c>
      <c r="B34" s="82" t="s">
        <v>30</v>
      </c>
      <c r="C34" s="81">
        <v>2018</v>
      </c>
      <c r="D34" s="81">
        <v>132</v>
      </c>
      <c r="E34" s="81">
        <v>800</v>
      </c>
      <c r="F34" s="82" t="s">
        <v>81</v>
      </c>
      <c r="G34" s="82" t="s">
        <v>80</v>
      </c>
      <c r="H34" s="81">
        <v>100</v>
      </c>
      <c r="I34" s="81">
        <v>100</v>
      </c>
      <c r="J34" s="81">
        <v>2.4</v>
      </c>
      <c r="K34" s="81">
        <v>202200</v>
      </c>
      <c r="L34" s="86">
        <v>405.57798183724901</v>
      </c>
      <c r="M34" s="9">
        <f t="shared" si="0"/>
        <v>973.38715640939756</v>
      </c>
    </row>
    <row r="35" spans="1:13" x14ac:dyDescent="0.25">
      <c r="A35" s="81">
        <v>976944801</v>
      </c>
      <c r="B35" s="82" t="s">
        <v>30</v>
      </c>
      <c r="C35" s="81">
        <v>2018</v>
      </c>
      <c r="D35" s="81">
        <v>132</v>
      </c>
      <c r="E35" s="81">
        <v>1200</v>
      </c>
      <c r="F35" s="82" t="s">
        <v>81</v>
      </c>
      <c r="G35" s="82" t="s">
        <v>80</v>
      </c>
      <c r="H35" s="81">
        <v>100</v>
      </c>
      <c r="I35" s="81">
        <v>100</v>
      </c>
      <c r="J35" s="81">
        <v>49.16</v>
      </c>
      <c r="K35" s="81">
        <v>202300</v>
      </c>
      <c r="L35" s="86">
        <v>444.93578002097399</v>
      </c>
      <c r="M35" s="9">
        <f t="shared" si="0"/>
        <v>21873.042945831079</v>
      </c>
    </row>
    <row r="36" spans="1:13" x14ac:dyDescent="0.25">
      <c r="A36" s="81">
        <v>976944801</v>
      </c>
      <c r="B36" s="82" t="s">
        <v>30</v>
      </c>
      <c r="C36" s="81">
        <v>2018</v>
      </c>
      <c r="D36" s="81">
        <v>132</v>
      </c>
      <c r="E36" s="81">
        <v>2000</v>
      </c>
      <c r="F36" s="82" t="s">
        <v>81</v>
      </c>
      <c r="G36" s="82" t="s">
        <v>80</v>
      </c>
      <c r="H36" s="81">
        <v>100</v>
      </c>
      <c r="I36" s="81">
        <v>100</v>
      </c>
      <c r="J36" s="81">
        <v>0.15</v>
      </c>
      <c r="K36" s="81">
        <v>202500</v>
      </c>
      <c r="L36" s="86">
        <v>522.58533076367803</v>
      </c>
      <c r="M36" s="9">
        <f t="shared" si="0"/>
        <v>78.387799614551696</v>
      </c>
    </row>
    <row r="37" spans="1:13" x14ac:dyDescent="0.25">
      <c r="A37" s="81">
        <v>917368007</v>
      </c>
      <c r="B37" s="82" t="s">
        <v>413</v>
      </c>
      <c r="C37" s="81">
        <v>2018</v>
      </c>
      <c r="D37" s="81">
        <v>50</v>
      </c>
      <c r="E37" s="81">
        <v>400</v>
      </c>
      <c r="F37" s="82" t="s">
        <v>81</v>
      </c>
      <c r="G37" s="82" t="s">
        <v>80</v>
      </c>
      <c r="H37" s="81">
        <v>100</v>
      </c>
      <c r="I37" s="81">
        <v>100</v>
      </c>
      <c r="J37" s="81">
        <v>0.84899999999999998</v>
      </c>
      <c r="K37" s="81">
        <v>201200</v>
      </c>
      <c r="L37" s="86">
        <v>168.87543435233101</v>
      </c>
      <c r="M37" s="9">
        <f t="shared" si="0"/>
        <v>143.37524376512903</v>
      </c>
    </row>
    <row r="38" spans="1:13" x14ac:dyDescent="0.25">
      <c r="A38" s="81">
        <v>917368007</v>
      </c>
      <c r="B38" s="82" t="s">
        <v>413</v>
      </c>
      <c r="C38" s="81">
        <v>2018</v>
      </c>
      <c r="D38" s="81">
        <v>50</v>
      </c>
      <c r="E38" s="81">
        <v>630</v>
      </c>
      <c r="F38" s="82" t="s">
        <v>81</v>
      </c>
      <c r="G38" s="82" t="s">
        <v>80</v>
      </c>
      <c r="H38" s="81">
        <v>100</v>
      </c>
      <c r="I38" s="81">
        <v>100</v>
      </c>
      <c r="J38" s="81">
        <v>1.0620000000000001</v>
      </c>
      <c r="K38" s="81">
        <v>201300</v>
      </c>
      <c r="L38" s="86">
        <v>192.368856888187</v>
      </c>
      <c r="M38" s="9">
        <f t="shared" si="0"/>
        <v>204.29572601525462</v>
      </c>
    </row>
    <row r="39" spans="1:13" x14ac:dyDescent="0.25">
      <c r="A39" s="81">
        <v>918312730</v>
      </c>
      <c r="B39" s="82" t="s">
        <v>283</v>
      </c>
      <c r="C39" s="81">
        <v>2018</v>
      </c>
      <c r="D39" s="81">
        <v>50</v>
      </c>
      <c r="E39" s="81">
        <v>400</v>
      </c>
      <c r="F39" s="82" t="s">
        <v>81</v>
      </c>
      <c r="G39" s="82" t="s">
        <v>80</v>
      </c>
      <c r="H39" s="81">
        <v>100</v>
      </c>
      <c r="I39" s="81">
        <v>100</v>
      </c>
      <c r="J39" s="81">
        <v>0.85</v>
      </c>
      <c r="K39" s="81">
        <v>201200</v>
      </c>
      <c r="L39" s="86">
        <v>168.87543435233101</v>
      </c>
      <c r="M39" s="9">
        <f t="shared" si="0"/>
        <v>143.54411919948134</v>
      </c>
    </row>
    <row r="40" spans="1:13" x14ac:dyDescent="0.25">
      <c r="A40" s="81">
        <v>918312730</v>
      </c>
      <c r="B40" s="82" t="s">
        <v>283</v>
      </c>
      <c r="C40" s="81">
        <v>2018</v>
      </c>
      <c r="D40" s="81">
        <v>50</v>
      </c>
      <c r="E40" s="81">
        <v>630</v>
      </c>
      <c r="F40" s="82" t="s">
        <v>81</v>
      </c>
      <c r="G40" s="82" t="s">
        <v>80</v>
      </c>
      <c r="H40" s="81">
        <v>100</v>
      </c>
      <c r="I40" s="81">
        <v>100</v>
      </c>
      <c r="J40" s="81">
        <v>1.0620000000000001</v>
      </c>
      <c r="K40" s="81">
        <v>201300</v>
      </c>
      <c r="L40" s="86">
        <v>192.368856888187</v>
      </c>
      <c r="M40" s="9">
        <f t="shared" si="0"/>
        <v>204.29572601525462</v>
      </c>
    </row>
    <row r="41" spans="1:13" x14ac:dyDescent="0.25">
      <c r="A41" s="81">
        <v>976894677</v>
      </c>
      <c r="B41" s="82" t="s">
        <v>83</v>
      </c>
      <c r="C41" s="81">
        <v>2018</v>
      </c>
      <c r="D41" s="81">
        <v>66</v>
      </c>
      <c r="E41" s="81">
        <v>400</v>
      </c>
      <c r="F41" s="82" t="s">
        <v>81</v>
      </c>
      <c r="G41" s="82" t="s">
        <v>80</v>
      </c>
      <c r="H41" s="81">
        <v>100</v>
      </c>
      <c r="I41" s="81">
        <v>100</v>
      </c>
      <c r="J41" s="81">
        <v>2.4</v>
      </c>
      <c r="K41" s="81">
        <v>201400</v>
      </c>
      <c r="L41" s="86">
        <v>214.093957297689</v>
      </c>
      <c r="M41" s="9">
        <f t="shared" si="0"/>
        <v>513.82549751445356</v>
      </c>
    </row>
    <row r="42" spans="1:13" x14ac:dyDescent="0.25">
      <c r="A42" s="81">
        <v>976894677</v>
      </c>
      <c r="B42" s="82" t="s">
        <v>83</v>
      </c>
      <c r="C42" s="81">
        <v>2018</v>
      </c>
      <c r="D42" s="81">
        <v>66</v>
      </c>
      <c r="E42" s="81">
        <v>1200</v>
      </c>
      <c r="F42" s="82" t="s">
        <v>81</v>
      </c>
      <c r="G42" s="82" t="s">
        <v>80</v>
      </c>
      <c r="H42" s="81">
        <v>100</v>
      </c>
      <c r="I42" s="81">
        <v>100</v>
      </c>
      <c r="J42" s="81">
        <v>0.63</v>
      </c>
      <c r="K42" s="81">
        <v>201700</v>
      </c>
      <c r="L42" s="86">
        <v>309.244844742373</v>
      </c>
      <c r="M42" s="9">
        <f t="shared" si="0"/>
        <v>194.82425218769498</v>
      </c>
    </row>
    <row r="43" spans="1:13" x14ac:dyDescent="0.25">
      <c r="A43" s="81">
        <v>981963849</v>
      </c>
      <c r="B43" s="82" t="s">
        <v>31</v>
      </c>
      <c r="C43" s="81">
        <v>2018</v>
      </c>
      <c r="D43" s="81">
        <v>66</v>
      </c>
      <c r="E43" s="81">
        <v>400</v>
      </c>
      <c r="F43" s="82" t="s">
        <v>81</v>
      </c>
      <c r="G43" s="82" t="s">
        <v>80</v>
      </c>
      <c r="H43" s="81">
        <v>100</v>
      </c>
      <c r="I43" s="81">
        <v>100</v>
      </c>
      <c r="J43" s="81">
        <v>15.608000000000001</v>
      </c>
      <c r="K43" s="81">
        <v>201400</v>
      </c>
      <c r="L43" s="86">
        <v>214.093957297689</v>
      </c>
      <c r="M43" s="9">
        <f t="shared" si="0"/>
        <v>3341.5784855023298</v>
      </c>
    </row>
    <row r="44" spans="1:13" x14ac:dyDescent="0.25">
      <c r="A44" s="81">
        <v>981963849</v>
      </c>
      <c r="B44" s="82" t="s">
        <v>31</v>
      </c>
      <c r="C44" s="81">
        <v>2018</v>
      </c>
      <c r="D44" s="81">
        <v>66</v>
      </c>
      <c r="E44" s="81">
        <v>630</v>
      </c>
      <c r="F44" s="82" t="s">
        <v>81</v>
      </c>
      <c r="G44" s="82" t="s">
        <v>80</v>
      </c>
      <c r="H44" s="81">
        <v>100</v>
      </c>
      <c r="I44" s="81">
        <v>100</v>
      </c>
      <c r="J44" s="81">
        <v>11.94</v>
      </c>
      <c r="K44" s="81">
        <v>201500</v>
      </c>
      <c r="L44" s="86">
        <v>244.408050892342</v>
      </c>
      <c r="M44" s="9">
        <f t="shared" si="0"/>
        <v>2918.2321276545636</v>
      </c>
    </row>
    <row r="45" spans="1:13" x14ac:dyDescent="0.25">
      <c r="A45" s="81">
        <v>981963849</v>
      </c>
      <c r="B45" s="82" t="s">
        <v>31</v>
      </c>
      <c r="C45" s="81">
        <v>2018</v>
      </c>
      <c r="D45" s="81">
        <v>66</v>
      </c>
      <c r="E45" s="81">
        <v>800</v>
      </c>
      <c r="F45" s="82" t="s">
        <v>81</v>
      </c>
      <c r="G45" s="82" t="s">
        <v>80</v>
      </c>
      <c r="H45" s="81">
        <v>100</v>
      </c>
      <c r="I45" s="81">
        <v>100</v>
      </c>
      <c r="J45" s="81">
        <v>0.01</v>
      </c>
      <c r="K45" s="81">
        <v>201600</v>
      </c>
      <c r="L45" s="86">
        <v>267.64885598157599</v>
      </c>
      <c r="M45" s="9">
        <f t="shared" si="0"/>
        <v>2.6764885598157599</v>
      </c>
    </row>
    <row r="46" spans="1:13" x14ac:dyDescent="0.25">
      <c r="A46" s="81">
        <v>981963849</v>
      </c>
      <c r="B46" s="82" t="s">
        <v>31</v>
      </c>
      <c r="C46" s="81">
        <v>2018</v>
      </c>
      <c r="D46" s="81">
        <v>66</v>
      </c>
      <c r="E46" s="81">
        <v>1200</v>
      </c>
      <c r="F46" s="82" t="s">
        <v>81</v>
      </c>
      <c r="G46" s="82" t="s">
        <v>80</v>
      </c>
      <c r="H46" s="81">
        <v>100</v>
      </c>
      <c r="I46" s="81">
        <v>100</v>
      </c>
      <c r="J46" s="81">
        <v>20.824000000000002</v>
      </c>
      <c r="K46" s="81">
        <v>201700</v>
      </c>
      <c r="L46" s="86">
        <v>309.244844742373</v>
      </c>
      <c r="M46" s="9">
        <f t="shared" si="0"/>
        <v>6439.7146469151758</v>
      </c>
    </row>
    <row r="47" spans="1:13" x14ac:dyDescent="0.25">
      <c r="A47" s="81">
        <v>981963849</v>
      </c>
      <c r="B47" s="82" t="s">
        <v>31</v>
      </c>
      <c r="C47" s="81">
        <v>2018</v>
      </c>
      <c r="D47" s="81">
        <v>66</v>
      </c>
      <c r="E47" s="81">
        <v>2000</v>
      </c>
      <c r="F47" s="82" t="s">
        <v>81</v>
      </c>
      <c r="G47" s="82" t="s">
        <v>80</v>
      </c>
      <c r="H47" s="81">
        <v>100</v>
      </c>
      <c r="I47" s="81">
        <v>100</v>
      </c>
      <c r="J47" s="81">
        <v>8.8999999999999996E-2</v>
      </c>
      <c r="K47" s="81">
        <v>201900</v>
      </c>
      <c r="L47" s="86">
        <v>375.76912313584</v>
      </c>
      <c r="M47" s="9">
        <f t="shared" si="0"/>
        <v>33.443451959089757</v>
      </c>
    </row>
    <row r="48" spans="1:13" x14ac:dyDescent="0.25">
      <c r="A48" s="81">
        <v>981963849</v>
      </c>
      <c r="B48" s="82" t="s">
        <v>31</v>
      </c>
      <c r="C48" s="81">
        <v>2018</v>
      </c>
      <c r="D48" s="81">
        <v>132</v>
      </c>
      <c r="E48" s="81">
        <v>400</v>
      </c>
      <c r="F48" s="82" t="s">
        <v>81</v>
      </c>
      <c r="G48" s="82" t="s">
        <v>80</v>
      </c>
      <c r="H48" s="81">
        <v>100</v>
      </c>
      <c r="I48" s="81">
        <v>100</v>
      </c>
      <c r="J48" s="81">
        <v>3.5</v>
      </c>
      <c r="K48" s="81">
        <v>202000</v>
      </c>
      <c r="L48" s="86">
        <v>355.55972740607098</v>
      </c>
      <c r="M48" s="9">
        <f t="shared" si="0"/>
        <v>1244.4590459212484</v>
      </c>
    </row>
    <row r="49" spans="1:13" x14ac:dyDescent="0.25">
      <c r="A49" s="81">
        <v>981963849</v>
      </c>
      <c r="B49" s="82" t="s">
        <v>31</v>
      </c>
      <c r="C49" s="81">
        <v>2018</v>
      </c>
      <c r="D49" s="81">
        <v>132</v>
      </c>
      <c r="E49" s="81">
        <v>630</v>
      </c>
      <c r="F49" s="82" t="s">
        <v>81</v>
      </c>
      <c r="G49" s="82" t="s">
        <v>80</v>
      </c>
      <c r="H49" s="81">
        <v>100</v>
      </c>
      <c r="I49" s="81">
        <v>100</v>
      </c>
      <c r="J49" s="81">
        <v>1.31</v>
      </c>
      <c r="K49" s="81">
        <v>202100</v>
      </c>
      <c r="L49" s="86">
        <v>369.95892186353097</v>
      </c>
      <c r="M49" s="9">
        <f t="shared" si="0"/>
        <v>484.64618764122559</v>
      </c>
    </row>
    <row r="50" spans="1:13" x14ac:dyDescent="0.25">
      <c r="A50" s="81">
        <v>981963849</v>
      </c>
      <c r="B50" s="82" t="s">
        <v>31</v>
      </c>
      <c r="C50" s="81">
        <v>2018</v>
      </c>
      <c r="D50" s="81">
        <v>132</v>
      </c>
      <c r="E50" s="81">
        <v>800</v>
      </c>
      <c r="F50" s="82" t="s">
        <v>81</v>
      </c>
      <c r="G50" s="82" t="s">
        <v>80</v>
      </c>
      <c r="H50" s="81">
        <v>100</v>
      </c>
      <c r="I50" s="81">
        <v>100</v>
      </c>
      <c r="J50" s="81">
        <v>3.46</v>
      </c>
      <c r="K50" s="81">
        <v>202200</v>
      </c>
      <c r="L50" s="86">
        <v>405.57798183724901</v>
      </c>
      <c r="M50" s="9">
        <f t="shared" si="0"/>
        <v>1403.2998171568815</v>
      </c>
    </row>
    <row r="51" spans="1:13" x14ac:dyDescent="0.25">
      <c r="A51" s="81">
        <v>981963849</v>
      </c>
      <c r="B51" s="82" t="s">
        <v>31</v>
      </c>
      <c r="C51" s="81">
        <v>2018</v>
      </c>
      <c r="D51" s="81">
        <v>132</v>
      </c>
      <c r="E51" s="81">
        <v>1200</v>
      </c>
      <c r="F51" s="82" t="s">
        <v>81</v>
      </c>
      <c r="G51" s="82" t="s">
        <v>80</v>
      </c>
      <c r="H51" s="81">
        <v>100</v>
      </c>
      <c r="I51" s="81">
        <v>100</v>
      </c>
      <c r="J51" s="81">
        <v>7.4999999999999997E-2</v>
      </c>
      <c r="K51" s="81">
        <v>202300</v>
      </c>
      <c r="L51" s="86">
        <v>444.93578002097399</v>
      </c>
      <c r="M51" s="9">
        <f t="shared" si="0"/>
        <v>33.370183501573045</v>
      </c>
    </row>
    <row r="52" spans="1:13" x14ac:dyDescent="0.25">
      <c r="A52" s="81">
        <v>981963849</v>
      </c>
      <c r="B52" s="82" t="s">
        <v>31</v>
      </c>
      <c r="C52" s="81">
        <v>2018</v>
      </c>
      <c r="D52" s="81">
        <v>132</v>
      </c>
      <c r="E52" s="81">
        <v>1600</v>
      </c>
      <c r="F52" s="82" t="s">
        <v>81</v>
      </c>
      <c r="G52" s="82" t="s">
        <v>80</v>
      </c>
      <c r="H52" s="81">
        <v>100</v>
      </c>
      <c r="I52" s="81">
        <v>100</v>
      </c>
      <c r="J52" s="81">
        <v>2.4700000000000002</v>
      </c>
      <c r="K52" s="81">
        <v>202400</v>
      </c>
      <c r="L52" s="86">
        <v>496.87392704647999</v>
      </c>
      <c r="M52" s="9">
        <f t="shared" si="0"/>
        <v>1227.2785998048057</v>
      </c>
    </row>
    <row r="53" spans="1:13" x14ac:dyDescent="0.25">
      <c r="A53" s="81">
        <v>980489698</v>
      </c>
      <c r="B53" s="82" t="s">
        <v>293</v>
      </c>
      <c r="C53" s="81">
        <v>2018</v>
      </c>
      <c r="D53" s="81">
        <v>50</v>
      </c>
      <c r="E53" s="81">
        <v>400</v>
      </c>
      <c r="F53" s="82" t="s">
        <v>81</v>
      </c>
      <c r="G53" s="82" t="s">
        <v>82</v>
      </c>
      <c r="H53" s="81">
        <v>100</v>
      </c>
      <c r="I53" s="81">
        <v>100</v>
      </c>
      <c r="J53" s="81">
        <v>26.68</v>
      </c>
      <c r="K53" s="81">
        <v>203400</v>
      </c>
      <c r="L53" s="86">
        <v>252.89417165572701</v>
      </c>
      <c r="M53" s="9">
        <f t="shared" si="0"/>
        <v>6747.2164997747968</v>
      </c>
    </row>
    <row r="54" spans="1:13" x14ac:dyDescent="0.25">
      <c r="A54" s="81">
        <v>980489698</v>
      </c>
      <c r="B54" s="82" t="s">
        <v>293</v>
      </c>
      <c r="C54" s="81">
        <v>2018</v>
      </c>
      <c r="D54" s="81">
        <v>50</v>
      </c>
      <c r="E54" s="81">
        <v>630</v>
      </c>
      <c r="F54" s="82" t="s">
        <v>81</v>
      </c>
      <c r="G54" s="82" t="s">
        <v>82</v>
      </c>
      <c r="H54" s="81">
        <v>100</v>
      </c>
      <c r="I54" s="81">
        <v>100</v>
      </c>
      <c r="J54" s="81">
        <v>2.93</v>
      </c>
      <c r="K54" s="81">
        <v>203500</v>
      </c>
      <c r="L54" s="86">
        <v>275.872254600475</v>
      </c>
      <c r="M54" s="9">
        <f t="shared" si="0"/>
        <v>808.30570597939175</v>
      </c>
    </row>
    <row r="55" spans="1:13" x14ac:dyDescent="0.25">
      <c r="A55" s="81">
        <v>980489698</v>
      </c>
      <c r="B55" s="82" t="s">
        <v>293</v>
      </c>
      <c r="C55" s="81">
        <v>2018</v>
      </c>
      <c r="D55" s="81">
        <v>66</v>
      </c>
      <c r="E55" s="81">
        <v>400</v>
      </c>
      <c r="F55" s="82" t="s">
        <v>81</v>
      </c>
      <c r="G55" s="82" t="s">
        <v>82</v>
      </c>
      <c r="H55" s="81">
        <v>100</v>
      </c>
      <c r="I55" s="81">
        <v>100</v>
      </c>
      <c r="J55" s="81">
        <v>22.55</v>
      </c>
      <c r="K55" s="81">
        <v>203600</v>
      </c>
      <c r="L55" s="86">
        <v>233.13948732987799</v>
      </c>
      <c r="M55" s="9">
        <f t="shared" si="0"/>
        <v>5257.2954392887486</v>
      </c>
    </row>
    <row r="56" spans="1:13" x14ac:dyDescent="0.25">
      <c r="A56" s="81">
        <v>980489698</v>
      </c>
      <c r="B56" s="82" t="s">
        <v>293</v>
      </c>
      <c r="C56" s="81">
        <v>2018</v>
      </c>
      <c r="D56" s="81">
        <v>66</v>
      </c>
      <c r="E56" s="81">
        <v>630</v>
      </c>
      <c r="F56" s="82" t="s">
        <v>81</v>
      </c>
      <c r="G56" s="82" t="s">
        <v>82</v>
      </c>
      <c r="H56" s="81">
        <v>100</v>
      </c>
      <c r="I56" s="81">
        <v>100</v>
      </c>
      <c r="J56" s="81">
        <v>2.69</v>
      </c>
      <c r="K56" s="81">
        <v>203700</v>
      </c>
      <c r="L56" s="86">
        <v>269.35472447762402</v>
      </c>
      <c r="M56" s="9">
        <f t="shared" si="0"/>
        <v>724.5642088448086</v>
      </c>
    </row>
    <row r="57" spans="1:13" x14ac:dyDescent="0.25">
      <c r="A57" s="81">
        <v>980489698</v>
      </c>
      <c r="B57" s="82" t="s">
        <v>293</v>
      </c>
      <c r="C57" s="81">
        <v>2018</v>
      </c>
      <c r="D57" s="81">
        <v>66</v>
      </c>
      <c r="E57" s="81">
        <v>1200</v>
      </c>
      <c r="F57" s="82" t="s">
        <v>81</v>
      </c>
      <c r="G57" s="82" t="s">
        <v>82</v>
      </c>
      <c r="H57" s="81">
        <v>100</v>
      </c>
      <c r="I57" s="81">
        <v>100</v>
      </c>
      <c r="J57" s="81">
        <v>1.45</v>
      </c>
      <c r="K57" s="81">
        <v>203900</v>
      </c>
      <c r="L57" s="86">
        <v>358.83182407117602</v>
      </c>
      <c r="M57" s="9">
        <f t="shared" si="0"/>
        <v>520.30614490320522</v>
      </c>
    </row>
    <row r="58" spans="1:13" x14ac:dyDescent="0.25">
      <c r="A58" s="81">
        <v>980489698</v>
      </c>
      <c r="B58" s="82" t="s">
        <v>293</v>
      </c>
      <c r="C58" s="81">
        <v>2018</v>
      </c>
      <c r="D58" s="81">
        <v>50</v>
      </c>
      <c r="E58" s="81">
        <v>400</v>
      </c>
      <c r="F58" s="82" t="s">
        <v>81</v>
      </c>
      <c r="G58" s="82" t="s">
        <v>80</v>
      </c>
      <c r="H58" s="81">
        <v>100</v>
      </c>
      <c r="I58" s="81">
        <v>100</v>
      </c>
      <c r="J58" s="81">
        <v>8.32</v>
      </c>
      <c r="K58" s="81">
        <v>201200</v>
      </c>
      <c r="L58" s="86">
        <v>168.87543435233101</v>
      </c>
      <c r="M58" s="9">
        <f t="shared" si="0"/>
        <v>1405.0436138113942</v>
      </c>
    </row>
    <row r="59" spans="1:13" x14ac:dyDescent="0.25">
      <c r="A59" s="81">
        <v>980489698</v>
      </c>
      <c r="B59" s="82" t="s">
        <v>293</v>
      </c>
      <c r="C59" s="81">
        <v>2018</v>
      </c>
      <c r="D59" s="81">
        <v>50</v>
      </c>
      <c r="E59" s="81">
        <v>630</v>
      </c>
      <c r="F59" s="82" t="s">
        <v>81</v>
      </c>
      <c r="G59" s="82" t="s">
        <v>80</v>
      </c>
      <c r="H59" s="81">
        <v>100</v>
      </c>
      <c r="I59" s="81">
        <v>100</v>
      </c>
      <c r="J59" s="81">
        <v>54.32</v>
      </c>
      <c r="K59" s="81">
        <v>201300</v>
      </c>
      <c r="L59" s="86">
        <v>192.368856888187</v>
      </c>
      <c r="M59" s="9">
        <f t="shared" si="0"/>
        <v>10449.476306166318</v>
      </c>
    </row>
    <row r="60" spans="1:13" x14ac:dyDescent="0.25">
      <c r="A60" s="81">
        <v>980489698</v>
      </c>
      <c r="B60" s="82" t="s">
        <v>293</v>
      </c>
      <c r="C60" s="81">
        <v>2018</v>
      </c>
      <c r="D60" s="81">
        <v>66</v>
      </c>
      <c r="E60" s="81">
        <v>400</v>
      </c>
      <c r="F60" s="82" t="s">
        <v>81</v>
      </c>
      <c r="G60" s="82" t="s">
        <v>80</v>
      </c>
      <c r="H60" s="81">
        <v>100</v>
      </c>
      <c r="I60" s="81">
        <v>100</v>
      </c>
      <c r="J60" s="81">
        <v>2.71</v>
      </c>
      <c r="K60" s="81">
        <v>201400</v>
      </c>
      <c r="L60" s="86">
        <v>214.093957297689</v>
      </c>
      <c r="M60" s="9">
        <f t="shared" si="0"/>
        <v>580.19462427673716</v>
      </c>
    </row>
    <row r="61" spans="1:13" x14ac:dyDescent="0.25">
      <c r="A61" s="81">
        <v>980489698</v>
      </c>
      <c r="B61" s="82" t="s">
        <v>293</v>
      </c>
      <c r="C61" s="81">
        <v>2018</v>
      </c>
      <c r="D61" s="81">
        <v>66</v>
      </c>
      <c r="E61" s="81">
        <v>630</v>
      </c>
      <c r="F61" s="82" t="s">
        <v>81</v>
      </c>
      <c r="G61" s="82" t="s">
        <v>80</v>
      </c>
      <c r="H61" s="81">
        <v>100</v>
      </c>
      <c r="I61" s="81">
        <v>100</v>
      </c>
      <c r="J61" s="81">
        <v>1.77</v>
      </c>
      <c r="K61" s="81">
        <v>201500</v>
      </c>
      <c r="L61" s="86">
        <v>244.408050892342</v>
      </c>
      <c r="M61" s="9">
        <f t="shared" si="0"/>
        <v>432.60225007944535</v>
      </c>
    </row>
    <row r="62" spans="1:13" x14ac:dyDescent="0.25">
      <c r="A62" s="81">
        <v>980489698</v>
      </c>
      <c r="B62" s="82" t="s">
        <v>293</v>
      </c>
      <c r="C62" s="81">
        <v>2018</v>
      </c>
      <c r="D62" s="81">
        <v>66</v>
      </c>
      <c r="E62" s="81">
        <v>800</v>
      </c>
      <c r="F62" s="82" t="s">
        <v>81</v>
      </c>
      <c r="G62" s="82" t="s">
        <v>80</v>
      </c>
      <c r="H62" s="81">
        <v>100</v>
      </c>
      <c r="I62" s="81">
        <v>100</v>
      </c>
      <c r="J62" s="81">
        <v>6.72</v>
      </c>
      <c r="K62" s="81">
        <v>201600</v>
      </c>
      <c r="L62" s="86">
        <v>267.64885598157599</v>
      </c>
      <c r="M62" s="9">
        <f t="shared" si="0"/>
        <v>1798.6003121961905</v>
      </c>
    </row>
    <row r="63" spans="1:13" x14ac:dyDescent="0.25">
      <c r="A63" s="81">
        <v>980489698</v>
      </c>
      <c r="B63" s="82" t="s">
        <v>293</v>
      </c>
      <c r="C63" s="81">
        <v>2018</v>
      </c>
      <c r="D63" s="81">
        <v>66</v>
      </c>
      <c r="E63" s="81">
        <v>1200</v>
      </c>
      <c r="F63" s="82" t="s">
        <v>81</v>
      </c>
      <c r="G63" s="82" t="s">
        <v>80</v>
      </c>
      <c r="H63" s="81">
        <v>100</v>
      </c>
      <c r="I63" s="81">
        <v>100</v>
      </c>
      <c r="J63" s="81">
        <v>40.83</v>
      </c>
      <c r="K63" s="81">
        <v>201700</v>
      </c>
      <c r="L63" s="86">
        <v>309.244844742373</v>
      </c>
      <c r="M63" s="9">
        <f t="shared" si="0"/>
        <v>12626.467010831089</v>
      </c>
    </row>
    <row r="64" spans="1:13" x14ac:dyDescent="0.25">
      <c r="A64" s="81">
        <v>980489698</v>
      </c>
      <c r="B64" s="82" t="s">
        <v>293</v>
      </c>
      <c r="C64" s="81">
        <v>2018</v>
      </c>
      <c r="D64" s="81">
        <v>66</v>
      </c>
      <c r="E64" s="81">
        <v>1600</v>
      </c>
      <c r="F64" s="82" t="s">
        <v>81</v>
      </c>
      <c r="G64" s="82" t="s">
        <v>80</v>
      </c>
      <c r="H64" s="81">
        <v>100</v>
      </c>
      <c r="I64" s="81">
        <v>100</v>
      </c>
      <c r="J64" s="81">
        <v>26.38</v>
      </c>
      <c r="K64" s="81">
        <v>201800</v>
      </c>
      <c r="L64" s="86">
        <v>359.75317701999802</v>
      </c>
      <c r="M64" s="9">
        <f t="shared" si="0"/>
        <v>9490.2888097875475</v>
      </c>
    </row>
    <row r="65" spans="1:13" x14ac:dyDescent="0.25">
      <c r="A65" s="81">
        <v>980489698</v>
      </c>
      <c r="B65" s="82" t="s">
        <v>293</v>
      </c>
      <c r="C65" s="81">
        <v>2018</v>
      </c>
      <c r="D65" s="81">
        <v>66</v>
      </c>
      <c r="E65" s="81">
        <v>2000</v>
      </c>
      <c r="F65" s="82" t="s">
        <v>81</v>
      </c>
      <c r="G65" s="82" t="s">
        <v>80</v>
      </c>
      <c r="H65" s="81">
        <v>100</v>
      </c>
      <c r="I65" s="81">
        <v>100</v>
      </c>
      <c r="J65" s="81">
        <v>1.53</v>
      </c>
      <c r="K65" s="81">
        <v>201900</v>
      </c>
      <c r="L65" s="86">
        <v>375.76912313584</v>
      </c>
      <c r="M65" s="9">
        <f t="shared" si="0"/>
        <v>574.92675839783521</v>
      </c>
    </row>
    <row r="66" spans="1:13" x14ac:dyDescent="0.25">
      <c r="A66" s="81">
        <v>980489698</v>
      </c>
      <c r="B66" s="82" t="s">
        <v>293</v>
      </c>
      <c r="C66" s="81">
        <v>2018</v>
      </c>
      <c r="D66" s="81">
        <v>132</v>
      </c>
      <c r="E66" s="81">
        <v>400</v>
      </c>
      <c r="F66" s="82" t="s">
        <v>81</v>
      </c>
      <c r="G66" s="82" t="s">
        <v>80</v>
      </c>
      <c r="H66" s="81">
        <v>100</v>
      </c>
      <c r="I66" s="81">
        <v>100</v>
      </c>
      <c r="J66" s="81">
        <v>0.83</v>
      </c>
      <c r="K66" s="81">
        <v>202000</v>
      </c>
      <c r="L66" s="86">
        <v>355.55972740607098</v>
      </c>
      <c r="M66" s="9">
        <f t="shared" si="0"/>
        <v>295.11457374703889</v>
      </c>
    </row>
    <row r="67" spans="1:13" x14ac:dyDescent="0.25">
      <c r="A67" s="81">
        <v>980489698</v>
      </c>
      <c r="B67" s="82" t="s">
        <v>293</v>
      </c>
      <c r="C67" s="81">
        <v>2018</v>
      </c>
      <c r="D67" s="81">
        <v>132</v>
      </c>
      <c r="E67" s="81">
        <v>630</v>
      </c>
      <c r="F67" s="82" t="s">
        <v>81</v>
      </c>
      <c r="G67" s="82" t="s">
        <v>80</v>
      </c>
      <c r="H67" s="81">
        <v>100</v>
      </c>
      <c r="I67" s="81">
        <v>100</v>
      </c>
      <c r="J67" s="81">
        <v>0.27</v>
      </c>
      <c r="K67" s="81">
        <v>202100</v>
      </c>
      <c r="L67" s="86">
        <v>369.95892186353097</v>
      </c>
      <c r="M67" s="9">
        <f t="shared" ref="M67:M130" si="1">(J67*0.5*(H67/100+I67/100))*L67</f>
        <v>99.888908903153364</v>
      </c>
    </row>
    <row r="68" spans="1:13" x14ac:dyDescent="0.25">
      <c r="A68" s="81">
        <v>980489698</v>
      </c>
      <c r="B68" s="82" t="s">
        <v>293</v>
      </c>
      <c r="C68" s="81">
        <v>2018</v>
      </c>
      <c r="D68" s="81">
        <v>132</v>
      </c>
      <c r="E68" s="81">
        <v>800</v>
      </c>
      <c r="F68" s="82" t="s">
        <v>81</v>
      </c>
      <c r="G68" s="82" t="s">
        <v>80</v>
      </c>
      <c r="H68" s="81">
        <v>100</v>
      </c>
      <c r="I68" s="81">
        <v>100</v>
      </c>
      <c r="J68" s="81">
        <v>4.41</v>
      </c>
      <c r="K68" s="81">
        <v>202200</v>
      </c>
      <c r="L68" s="86">
        <v>405.57798183724901</v>
      </c>
      <c r="M68" s="9">
        <f t="shared" si="1"/>
        <v>1788.5988999022682</v>
      </c>
    </row>
    <row r="69" spans="1:13" x14ac:dyDescent="0.25">
      <c r="A69" s="81">
        <v>980489698</v>
      </c>
      <c r="B69" s="82" t="s">
        <v>293</v>
      </c>
      <c r="C69" s="81">
        <v>2018</v>
      </c>
      <c r="D69" s="81">
        <v>132</v>
      </c>
      <c r="E69" s="81">
        <v>1200</v>
      </c>
      <c r="F69" s="82" t="s">
        <v>81</v>
      </c>
      <c r="G69" s="82" t="s">
        <v>80</v>
      </c>
      <c r="H69" s="81">
        <v>100</v>
      </c>
      <c r="I69" s="81">
        <v>100</v>
      </c>
      <c r="J69" s="81">
        <v>52.65</v>
      </c>
      <c r="K69" s="81">
        <v>202300</v>
      </c>
      <c r="L69" s="86">
        <v>444.93578002097399</v>
      </c>
      <c r="M69" s="9">
        <f t="shared" si="1"/>
        <v>23425.868818104282</v>
      </c>
    </row>
    <row r="70" spans="1:13" x14ac:dyDescent="0.25">
      <c r="A70" s="81">
        <v>980489698</v>
      </c>
      <c r="B70" s="82" t="s">
        <v>293</v>
      </c>
      <c r="C70" s="81">
        <v>2018</v>
      </c>
      <c r="D70" s="81">
        <v>132</v>
      </c>
      <c r="E70" s="81">
        <v>1600</v>
      </c>
      <c r="F70" s="82" t="s">
        <v>81</v>
      </c>
      <c r="G70" s="82" t="s">
        <v>80</v>
      </c>
      <c r="H70" s="81">
        <v>100</v>
      </c>
      <c r="I70" s="81">
        <v>100</v>
      </c>
      <c r="J70" s="81">
        <v>76.19</v>
      </c>
      <c r="K70" s="81">
        <v>202400</v>
      </c>
      <c r="L70" s="86">
        <v>496.87392704647999</v>
      </c>
      <c r="M70" s="9">
        <f t="shared" si="1"/>
        <v>37856.824501671312</v>
      </c>
    </row>
    <row r="71" spans="1:13" x14ac:dyDescent="0.25">
      <c r="A71" s="81">
        <v>980489698</v>
      </c>
      <c r="B71" s="82" t="s">
        <v>293</v>
      </c>
      <c r="C71" s="81">
        <v>2018</v>
      </c>
      <c r="D71" s="81">
        <v>132</v>
      </c>
      <c r="E71" s="81">
        <v>2000</v>
      </c>
      <c r="F71" s="82" t="s">
        <v>81</v>
      </c>
      <c r="G71" s="82" t="s">
        <v>80</v>
      </c>
      <c r="H71" s="81">
        <v>100</v>
      </c>
      <c r="I71" s="81">
        <v>100</v>
      </c>
      <c r="J71" s="81">
        <v>2.57</v>
      </c>
      <c r="K71" s="81">
        <v>202500</v>
      </c>
      <c r="L71" s="86">
        <v>522.58533076367803</v>
      </c>
      <c r="M71" s="9">
        <f t="shared" si="1"/>
        <v>1343.0443000626524</v>
      </c>
    </row>
    <row r="72" spans="1:13" x14ac:dyDescent="0.25">
      <c r="A72" s="81">
        <v>971028513</v>
      </c>
      <c r="B72" s="82" t="s">
        <v>84</v>
      </c>
      <c r="C72" s="81">
        <v>2018</v>
      </c>
      <c r="D72" s="81">
        <v>66</v>
      </c>
      <c r="E72" s="81">
        <v>400</v>
      </c>
      <c r="F72" s="82" t="s">
        <v>81</v>
      </c>
      <c r="G72" s="82" t="s">
        <v>80</v>
      </c>
      <c r="H72" s="81">
        <v>100</v>
      </c>
      <c r="I72" s="81">
        <v>100</v>
      </c>
      <c r="J72" s="81">
        <v>9.8000000000000004E-2</v>
      </c>
      <c r="K72" s="81">
        <v>201400</v>
      </c>
      <c r="L72" s="86">
        <v>214.093957297689</v>
      </c>
      <c r="M72" s="9">
        <f t="shared" si="1"/>
        <v>20.981207815173523</v>
      </c>
    </row>
    <row r="73" spans="1:13" x14ac:dyDescent="0.25">
      <c r="A73" s="81">
        <v>982677386</v>
      </c>
      <c r="B73" s="82" t="s">
        <v>85</v>
      </c>
      <c r="C73" s="81">
        <v>2018</v>
      </c>
      <c r="D73" s="81">
        <v>24</v>
      </c>
      <c r="E73" s="81">
        <v>400</v>
      </c>
      <c r="F73" s="82" t="s">
        <v>79</v>
      </c>
      <c r="G73" s="82" t="s">
        <v>80</v>
      </c>
      <c r="H73" s="81">
        <v>100</v>
      </c>
      <c r="I73" s="81">
        <v>100</v>
      </c>
      <c r="J73" s="81">
        <v>0.06</v>
      </c>
      <c r="K73" s="81">
        <v>200400</v>
      </c>
      <c r="L73" s="86">
        <v>67.626361746188905</v>
      </c>
      <c r="M73" s="9">
        <f t="shared" si="1"/>
        <v>4.0575817047713345</v>
      </c>
    </row>
    <row r="74" spans="1:13" x14ac:dyDescent="0.25">
      <c r="A74" s="81">
        <v>981915550</v>
      </c>
      <c r="B74" s="82" t="s">
        <v>294</v>
      </c>
      <c r="C74" s="81">
        <v>2018</v>
      </c>
      <c r="D74" s="81">
        <v>24</v>
      </c>
      <c r="E74" s="81">
        <v>50</v>
      </c>
      <c r="F74" s="82" t="s">
        <v>79</v>
      </c>
      <c r="G74" s="82" t="s">
        <v>80</v>
      </c>
      <c r="H74" s="81">
        <v>100</v>
      </c>
      <c r="I74" s="81">
        <v>100</v>
      </c>
      <c r="J74" s="81">
        <v>0.13</v>
      </c>
      <c r="K74" s="81">
        <v>200000</v>
      </c>
      <c r="L74" s="86">
        <v>32.158872240444502</v>
      </c>
      <c r="M74" s="9">
        <f t="shared" si="1"/>
        <v>4.1806533912577857</v>
      </c>
    </row>
    <row r="75" spans="1:13" x14ac:dyDescent="0.25">
      <c r="A75" s="81">
        <v>981915550</v>
      </c>
      <c r="B75" s="82" t="s">
        <v>294</v>
      </c>
      <c r="C75" s="81">
        <v>2018</v>
      </c>
      <c r="D75" s="81">
        <v>24</v>
      </c>
      <c r="E75" s="81">
        <v>150</v>
      </c>
      <c r="F75" s="82" t="s">
        <v>79</v>
      </c>
      <c r="G75" s="82" t="s">
        <v>80</v>
      </c>
      <c r="H75" s="81">
        <v>100</v>
      </c>
      <c r="I75" s="81">
        <v>100</v>
      </c>
      <c r="J75" s="81">
        <v>0.2</v>
      </c>
      <c r="K75" s="81">
        <v>200200</v>
      </c>
      <c r="L75" s="86">
        <v>43.6782278064127</v>
      </c>
      <c r="M75" s="9">
        <f t="shared" si="1"/>
        <v>8.7356455612825403</v>
      </c>
    </row>
    <row r="76" spans="1:13" x14ac:dyDescent="0.25">
      <c r="A76" s="81">
        <v>981915550</v>
      </c>
      <c r="B76" s="82" t="s">
        <v>294</v>
      </c>
      <c r="C76" s="81">
        <v>2018</v>
      </c>
      <c r="D76" s="81">
        <v>66</v>
      </c>
      <c r="E76" s="81">
        <v>400</v>
      </c>
      <c r="F76" s="82" t="s">
        <v>81</v>
      </c>
      <c r="G76" s="82" t="s">
        <v>82</v>
      </c>
      <c r="H76" s="81">
        <v>100</v>
      </c>
      <c r="I76" s="81">
        <v>100</v>
      </c>
      <c r="J76" s="81">
        <v>6.6109999999999998</v>
      </c>
      <c r="K76" s="81">
        <v>203600</v>
      </c>
      <c r="L76" s="86">
        <v>233.13948732987799</v>
      </c>
      <c r="M76" s="9">
        <f t="shared" si="1"/>
        <v>1541.2851507378234</v>
      </c>
    </row>
    <row r="77" spans="1:13" x14ac:dyDescent="0.25">
      <c r="A77" s="81">
        <v>981915550</v>
      </c>
      <c r="B77" s="82" t="s">
        <v>294</v>
      </c>
      <c r="C77" s="81">
        <v>2018</v>
      </c>
      <c r="D77" s="81">
        <v>24</v>
      </c>
      <c r="E77" s="81">
        <v>150</v>
      </c>
      <c r="F77" s="82" t="s">
        <v>81</v>
      </c>
      <c r="G77" s="82" t="s">
        <v>80</v>
      </c>
      <c r="H77" s="81">
        <v>100</v>
      </c>
      <c r="I77" s="81">
        <v>100</v>
      </c>
      <c r="J77" s="81">
        <v>0.2</v>
      </c>
      <c r="K77" s="81">
        <v>200700</v>
      </c>
      <c r="L77" s="86">
        <v>47.0279351486219</v>
      </c>
      <c r="M77" s="9">
        <f t="shared" si="1"/>
        <v>9.40558702972438</v>
      </c>
    </row>
    <row r="78" spans="1:13" x14ac:dyDescent="0.25">
      <c r="A78" s="81">
        <v>981915550</v>
      </c>
      <c r="B78" s="82" t="s">
        <v>294</v>
      </c>
      <c r="C78" s="81">
        <v>2018</v>
      </c>
      <c r="D78" s="81">
        <v>66</v>
      </c>
      <c r="E78" s="81">
        <v>400</v>
      </c>
      <c r="F78" s="82" t="s">
        <v>81</v>
      </c>
      <c r="G78" s="82" t="s">
        <v>80</v>
      </c>
      <c r="H78" s="81">
        <v>100</v>
      </c>
      <c r="I78" s="81">
        <v>100</v>
      </c>
      <c r="J78" s="81">
        <v>1.34</v>
      </c>
      <c r="K78" s="81">
        <v>201400</v>
      </c>
      <c r="L78" s="86">
        <v>214.093957297689</v>
      </c>
      <c r="M78" s="9">
        <f t="shared" si="1"/>
        <v>286.8859027789033</v>
      </c>
    </row>
    <row r="79" spans="1:13" x14ac:dyDescent="0.25">
      <c r="A79" s="81">
        <v>981915550</v>
      </c>
      <c r="B79" s="82" t="s">
        <v>294</v>
      </c>
      <c r="C79" s="81">
        <v>2018</v>
      </c>
      <c r="D79" s="81">
        <v>66</v>
      </c>
      <c r="E79" s="81">
        <v>630</v>
      </c>
      <c r="F79" s="82" t="s">
        <v>81</v>
      </c>
      <c r="G79" s="82" t="s">
        <v>80</v>
      </c>
      <c r="H79" s="81">
        <v>100</v>
      </c>
      <c r="I79" s="81">
        <v>100</v>
      </c>
      <c r="J79" s="81">
        <v>6.7919999999999998</v>
      </c>
      <c r="K79" s="81">
        <v>201500</v>
      </c>
      <c r="L79" s="86">
        <v>244.408050892342</v>
      </c>
      <c r="M79" s="9">
        <f t="shared" si="1"/>
        <v>1660.0194816607868</v>
      </c>
    </row>
    <row r="80" spans="1:13" x14ac:dyDescent="0.25">
      <c r="A80" s="81">
        <v>981915550</v>
      </c>
      <c r="B80" s="82" t="s">
        <v>294</v>
      </c>
      <c r="C80" s="81">
        <v>2018</v>
      </c>
      <c r="D80" s="81">
        <v>66</v>
      </c>
      <c r="E80" s="81">
        <v>800</v>
      </c>
      <c r="F80" s="82" t="s">
        <v>81</v>
      </c>
      <c r="G80" s="82" t="s">
        <v>80</v>
      </c>
      <c r="H80" s="81">
        <v>100</v>
      </c>
      <c r="I80" s="81">
        <v>100</v>
      </c>
      <c r="J80" s="81">
        <v>0.19800000000000001</v>
      </c>
      <c r="K80" s="81">
        <v>201600</v>
      </c>
      <c r="L80" s="86">
        <v>267.64885598157599</v>
      </c>
      <c r="M80" s="9">
        <f t="shared" si="1"/>
        <v>52.994473484352049</v>
      </c>
    </row>
    <row r="81" spans="1:13" x14ac:dyDescent="0.25">
      <c r="A81" s="81">
        <v>981915550</v>
      </c>
      <c r="B81" s="82" t="s">
        <v>294</v>
      </c>
      <c r="C81" s="81">
        <v>2018</v>
      </c>
      <c r="D81" s="81">
        <v>66</v>
      </c>
      <c r="E81" s="81">
        <v>1200</v>
      </c>
      <c r="F81" s="82" t="s">
        <v>81</v>
      </c>
      <c r="G81" s="82" t="s">
        <v>80</v>
      </c>
      <c r="H81" s="81">
        <v>100</v>
      </c>
      <c r="I81" s="81">
        <v>100</v>
      </c>
      <c r="J81" s="81">
        <v>14.528</v>
      </c>
      <c r="K81" s="81">
        <v>201700</v>
      </c>
      <c r="L81" s="86">
        <v>309.244844742373</v>
      </c>
      <c r="M81" s="9">
        <f t="shared" si="1"/>
        <v>4492.7091044171948</v>
      </c>
    </row>
    <row r="82" spans="1:13" x14ac:dyDescent="0.25">
      <c r="A82" s="81">
        <v>981915550</v>
      </c>
      <c r="B82" s="82" t="s">
        <v>294</v>
      </c>
      <c r="C82" s="81">
        <v>2018</v>
      </c>
      <c r="D82" s="81">
        <v>66</v>
      </c>
      <c r="E82" s="81">
        <v>2000</v>
      </c>
      <c r="F82" s="82" t="s">
        <v>81</v>
      </c>
      <c r="G82" s="82" t="s">
        <v>80</v>
      </c>
      <c r="H82" s="81">
        <v>100</v>
      </c>
      <c r="I82" s="81">
        <v>100</v>
      </c>
      <c r="J82" s="81">
        <v>3.03</v>
      </c>
      <c r="K82" s="81">
        <v>201900</v>
      </c>
      <c r="L82" s="86">
        <v>375.76912313584</v>
      </c>
      <c r="M82" s="9">
        <f t="shared" si="1"/>
        <v>1138.5804431015952</v>
      </c>
    </row>
    <row r="83" spans="1:13" x14ac:dyDescent="0.25">
      <c r="A83" s="81">
        <v>981915550</v>
      </c>
      <c r="B83" s="82" t="s">
        <v>294</v>
      </c>
      <c r="C83" s="81">
        <v>2018</v>
      </c>
      <c r="D83" s="81">
        <v>132</v>
      </c>
      <c r="E83" s="81">
        <v>400</v>
      </c>
      <c r="F83" s="82" t="s">
        <v>81</v>
      </c>
      <c r="G83" s="82" t="s">
        <v>80</v>
      </c>
      <c r="H83" s="81">
        <v>100</v>
      </c>
      <c r="I83" s="81">
        <v>100</v>
      </c>
      <c r="J83" s="81">
        <v>1.3440000000000001</v>
      </c>
      <c r="K83" s="81">
        <v>202000</v>
      </c>
      <c r="L83" s="86">
        <v>355.55972740607098</v>
      </c>
      <c r="M83" s="9">
        <f t="shared" si="1"/>
        <v>477.87227363375945</v>
      </c>
    </row>
    <row r="84" spans="1:13" x14ac:dyDescent="0.25">
      <c r="A84" s="81">
        <v>981915550</v>
      </c>
      <c r="B84" s="82" t="s">
        <v>294</v>
      </c>
      <c r="C84" s="81">
        <v>2018</v>
      </c>
      <c r="D84" s="81">
        <v>132</v>
      </c>
      <c r="E84" s="81">
        <v>630</v>
      </c>
      <c r="F84" s="82" t="s">
        <v>81</v>
      </c>
      <c r="G84" s="82" t="s">
        <v>80</v>
      </c>
      <c r="H84" s="81">
        <v>100</v>
      </c>
      <c r="I84" s="81">
        <v>100</v>
      </c>
      <c r="J84" s="81">
        <v>0.57099999999999995</v>
      </c>
      <c r="K84" s="81">
        <v>202100</v>
      </c>
      <c r="L84" s="86">
        <v>369.95892186353097</v>
      </c>
      <c r="M84" s="9">
        <f t="shared" si="1"/>
        <v>211.24654438407617</v>
      </c>
    </row>
    <row r="85" spans="1:13" x14ac:dyDescent="0.25">
      <c r="A85" s="81">
        <v>981915550</v>
      </c>
      <c r="B85" s="82" t="s">
        <v>294</v>
      </c>
      <c r="C85" s="81">
        <v>2018</v>
      </c>
      <c r="D85" s="81">
        <v>132</v>
      </c>
      <c r="E85" s="81">
        <v>1600</v>
      </c>
      <c r="F85" s="82" t="s">
        <v>81</v>
      </c>
      <c r="G85" s="82" t="s">
        <v>80</v>
      </c>
      <c r="H85" s="81">
        <v>100</v>
      </c>
      <c r="I85" s="81">
        <v>100</v>
      </c>
      <c r="J85" s="81">
        <v>0.81699999999999995</v>
      </c>
      <c r="K85" s="81">
        <v>202400</v>
      </c>
      <c r="L85" s="86">
        <v>496.87392704647999</v>
      </c>
      <c r="M85" s="9">
        <f t="shared" si="1"/>
        <v>405.94599839697412</v>
      </c>
    </row>
    <row r="86" spans="1:13" x14ac:dyDescent="0.25">
      <c r="A86" s="81">
        <v>916319908</v>
      </c>
      <c r="B86" s="82" t="s">
        <v>295</v>
      </c>
      <c r="C86" s="81">
        <v>2018</v>
      </c>
      <c r="D86" s="81">
        <v>66</v>
      </c>
      <c r="E86" s="81">
        <v>630</v>
      </c>
      <c r="F86" s="82" t="s">
        <v>81</v>
      </c>
      <c r="G86" s="82" t="s">
        <v>80</v>
      </c>
      <c r="H86" s="81">
        <v>100</v>
      </c>
      <c r="I86" s="81">
        <v>100</v>
      </c>
      <c r="J86" s="81">
        <v>6.899</v>
      </c>
      <c r="K86" s="81">
        <v>201500</v>
      </c>
      <c r="L86" s="86">
        <v>244.408050892342</v>
      </c>
      <c r="M86" s="9">
        <f t="shared" si="1"/>
        <v>1686.1711431062674</v>
      </c>
    </row>
    <row r="87" spans="1:13" x14ac:dyDescent="0.25">
      <c r="A87" s="81">
        <v>916319908</v>
      </c>
      <c r="B87" s="82" t="s">
        <v>295</v>
      </c>
      <c r="C87" s="81">
        <v>2018</v>
      </c>
      <c r="D87" s="81">
        <v>66</v>
      </c>
      <c r="E87" s="81">
        <v>1200</v>
      </c>
      <c r="F87" s="82" t="s">
        <v>81</v>
      </c>
      <c r="G87" s="82" t="s">
        <v>80</v>
      </c>
      <c r="H87" s="81">
        <v>100</v>
      </c>
      <c r="I87" s="81">
        <v>100</v>
      </c>
      <c r="J87" s="81">
        <v>1.087</v>
      </c>
      <c r="K87" s="81">
        <v>201700</v>
      </c>
      <c r="L87" s="86">
        <v>309.244844742373</v>
      </c>
      <c r="M87" s="9">
        <f t="shared" si="1"/>
        <v>336.14914623495946</v>
      </c>
    </row>
    <row r="88" spans="1:13" x14ac:dyDescent="0.25">
      <c r="A88" s="81">
        <v>971589752</v>
      </c>
      <c r="B88" s="82" t="s">
        <v>32</v>
      </c>
      <c r="C88" s="81">
        <v>2018</v>
      </c>
      <c r="D88" s="81">
        <v>66</v>
      </c>
      <c r="E88" s="81">
        <v>400</v>
      </c>
      <c r="F88" s="82" t="s">
        <v>81</v>
      </c>
      <c r="G88" s="82" t="s">
        <v>80</v>
      </c>
      <c r="H88" s="81">
        <v>100</v>
      </c>
      <c r="I88" s="81">
        <v>100</v>
      </c>
      <c r="J88" s="81">
        <v>1.25</v>
      </c>
      <c r="K88" s="81">
        <v>201400</v>
      </c>
      <c r="L88" s="86">
        <v>214.093957297689</v>
      </c>
      <c r="M88" s="9">
        <f t="shared" si="1"/>
        <v>267.61744662211123</v>
      </c>
    </row>
    <row r="89" spans="1:13" x14ac:dyDescent="0.25">
      <c r="A89" s="81">
        <v>971589752</v>
      </c>
      <c r="B89" s="82" t="s">
        <v>32</v>
      </c>
      <c r="C89" s="81">
        <v>2018</v>
      </c>
      <c r="D89" s="81">
        <v>66</v>
      </c>
      <c r="E89" s="81">
        <v>630</v>
      </c>
      <c r="F89" s="82" t="s">
        <v>81</v>
      </c>
      <c r="G89" s="82" t="s">
        <v>80</v>
      </c>
      <c r="H89" s="81">
        <v>100</v>
      </c>
      <c r="I89" s="81">
        <v>100</v>
      </c>
      <c r="J89" s="81">
        <v>0.2</v>
      </c>
      <c r="K89" s="81">
        <v>201500</v>
      </c>
      <c r="L89" s="86">
        <v>244.408050892342</v>
      </c>
      <c r="M89" s="9">
        <f t="shared" si="1"/>
        <v>48.881610178468407</v>
      </c>
    </row>
    <row r="90" spans="1:13" x14ac:dyDescent="0.25">
      <c r="A90" s="81">
        <v>982897327</v>
      </c>
      <c r="B90" s="82" t="s">
        <v>33</v>
      </c>
      <c r="C90" s="81">
        <v>2018</v>
      </c>
      <c r="D90" s="81">
        <v>66</v>
      </c>
      <c r="E90" s="81">
        <v>400</v>
      </c>
      <c r="F90" s="82" t="s">
        <v>81</v>
      </c>
      <c r="G90" s="82" t="s">
        <v>80</v>
      </c>
      <c r="H90" s="81">
        <v>100</v>
      </c>
      <c r="I90" s="81">
        <v>100</v>
      </c>
      <c r="J90" s="81">
        <v>0.38500000000000001</v>
      </c>
      <c r="K90" s="81">
        <v>201400</v>
      </c>
      <c r="L90" s="86">
        <v>214.093957297689</v>
      </c>
      <c r="M90" s="9">
        <f t="shared" si="1"/>
        <v>82.426173559610262</v>
      </c>
    </row>
    <row r="91" spans="1:13" x14ac:dyDescent="0.25">
      <c r="A91" s="81">
        <v>982897327</v>
      </c>
      <c r="B91" s="82" t="s">
        <v>33</v>
      </c>
      <c r="C91" s="81">
        <v>2018</v>
      </c>
      <c r="D91" s="81">
        <v>132</v>
      </c>
      <c r="E91" s="81">
        <v>400</v>
      </c>
      <c r="F91" s="82" t="s">
        <v>81</v>
      </c>
      <c r="G91" s="82" t="s">
        <v>80</v>
      </c>
      <c r="H91" s="81">
        <v>100</v>
      </c>
      <c r="I91" s="81">
        <v>100</v>
      </c>
      <c r="J91" s="81">
        <v>5.5</v>
      </c>
      <c r="K91" s="81">
        <v>202000</v>
      </c>
      <c r="L91" s="86">
        <v>355.55972740607098</v>
      </c>
      <c r="M91" s="9">
        <f t="shared" si="1"/>
        <v>1955.5785007333905</v>
      </c>
    </row>
    <row r="92" spans="1:13" x14ac:dyDescent="0.25">
      <c r="A92" s="81">
        <v>982897327</v>
      </c>
      <c r="B92" s="82" t="s">
        <v>33</v>
      </c>
      <c r="C92" s="81">
        <v>2018</v>
      </c>
      <c r="D92" s="81">
        <v>132</v>
      </c>
      <c r="E92" s="81">
        <v>630</v>
      </c>
      <c r="F92" s="82" t="s">
        <v>81</v>
      </c>
      <c r="G92" s="82" t="s">
        <v>80</v>
      </c>
      <c r="H92" s="81">
        <v>100</v>
      </c>
      <c r="I92" s="81">
        <v>100</v>
      </c>
      <c r="J92" s="81">
        <v>0.105</v>
      </c>
      <c r="K92" s="81">
        <v>202100</v>
      </c>
      <c r="L92" s="86">
        <v>369.95892186353097</v>
      </c>
      <c r="M92" s="9">
        <f t="shared" si="1"/>
        <v>38.845686795670751</v>
      </c>
    </row>
    <row r="93" spans="1:13" x14ac:dyDescent="0.25">
      <c r="A93" s="81">
        <v>982897327</v>
      </c>
      <c r="B93" s="82" t="s">
        <v>33</v>
      </c>
      <c r="C93" s="81">
        <v>2018</v>
      </c>
      <c r="D93" s="81">
        <v>132</v>
      </c>
      <c r="E93" s="81">
        <v>1200</v>
      </c>
      <c r="F93" s="82" t="s">
        <v>81</v>
      </c>
      <c r="G93" s="82" t="s">
        <v>80</v>
      </c>
      <c r="H93" s="81">
        <v>100</v>
      </c>
      <c r="I93" s="81">
        <v>100</v>
      </c>
      <c r="J93" s="81">
        <v>0.09</v>
      </c>
      <c r="K93" s="81">
        <v>202300</v>
      </c>
      <c r="L93" s="86">
        <v>444.93578002097399</v>
      </c>
      <c r="M93" s="9">
        <f t="shared" si="1"/>
        <v>40.044220201887661</v>
      </c>
    </row>
    <row r="94" spans="1:13" x14ac:dyDescent="0.25">
      <c r="A94" s="81">
        <v>982897327</v>
      </c>
      <c r="B94" s="82" t="s">
        <v>33</v>
      </c>
      <c r="C94" s="81">
        <v>2018</v>
      </c>
      <c r="D94" s="81">
        <v>132</v>
      </c>
      <c r="E94" s="81">
        <v>1600</v>
      </c>
      <c r="F94" s="82" t="s">
        <v>81</v>
      </c>
      <c r="G94" s="82" t="s">
        <v>80</v>
      </c>
      <c r="H94" s="81">
        <v>100</v>
      </c>
      <c r="I94" s="81">
        <v>100</v>
      </c>
      <c r="J94" s="81">
        <v>0.28999999999999998</v>
      </c>
      <c r="K94" s="81">
        <v>202400</v>
      </c>
      <c r="L94" s="86">
        <v>496.87392704647999</v>
      </c>
      <c r="M94" s="9">
        <f t="shared" si="1"/>
        <v>144.09343884347919</v>
      </c>
    </row>
    <row r="95" spans="1:13" x14ac:dyDescent="0.25">
      <c r="A95" s="81">
        <v>915635857</v>
      </c>
      <c r="B95" s="82" t="s">
        <v>34</v>
      </c>
      <c r="C95" s="81">
        <v>2018</v>
      </c>
      <c r="D95" s="81">
        <v>66</v>
      </c>
      <c r="E95" s="81">
        <v>400</v>
      </c>
      <c r="F95" s="82" t="s">
        <v>81</v>
      </c>
      <c r="G95" s="82" t="s">
        <v>82</v>
      </c>
      <c r="H95" s="81">
        <v>100</v>
      </c>
      <c r="I95" s="81">
        <v>100</v>
      </c>
      <c r="J95" s="81">
        <v>12.226000000000001</v>
      </c>
      <c r="K95" s="81">
        <v>203600</v>
      </c>
      <c r="L95" s="86">
        <v>233.13948732987799</v>
      </c>
      <c r="M95" s="9">
        <f t="shared" si="1"/>
        <v>2850.3633720950884</v>
      </c>
    </row>
    <row r="96" spans="1:13" x14ac:dyDescent="0.25">
      <c r="A96" s="81">
        <v>915635857</v>
      </c>
      <c r="B96" s="82" t="s">
        <v>34</v>
      </c>
      <c r="C96" s="81">
        <v>2018</v>
      </c>
      <c r="D96" s="81">
        <v>24</v>
      </c>
      <c r="E96" s="81">
        <v>400</v>
      </c>
      <c r="F96" s="82" t="s">
        <v>81</v>
      </c>
      <c r="G96" s="82" t="s">
        <v>80</v>
      </c>
      <c r="H96" s="81">
        <v>100</v>
      </c>
      <c r="I96" s="81">
        <v>100</v>
      </c>
      <c r="J96" s="81">
        <v>0.25</v>
      </c>
      <c r="K96" s="81">
        <v>200900</v>
      </c>
      <c r="L96" s="86">
        <v>73.8053844905657</v>
      </c>
      <c r="M96" s="9">
        <f t="shared" si="1"/>
        <v>18.451346122641425</v>
      </c>
    </row>
    <row r="97" spans="1:13" x14ac:dyDescent="0.25">
      <c r="A97" s="81">
        <v>915635857</v>
      </c>
      <c r="B97" s="82" t="s">
        <v>34</v>
      </c>
      <c r="C97" s="81">
        <v>2018</v>
      </c>
      <c r="D97" s="81">
        <v>66</v>
      </c>
      <c r="E97" s="81">
        <v>400</v>
      </c>
      <c r="F97" s="82" t="s">
        <v>81</v>
      </c>
      <c r="G97" s="82" t="s">
        <v>80</v>
      </c>
      <c r="H97" s="81">
        <v>100</v>
      </c>
      <c r="I97" s="81">
        <v>100</v>
      </c>
      <c r="J97" s="81">
        <v>14.76</v>
      </c>
      <c r="K97" s="81">
        <v>201400</v>
      </c>
      <c r="L97" s="86">
        <v>214.093957297689</v>
      </c>
      <c r="M97" s="9">
        <f t="shared" si="1"/>
        <v>3160.0268097138896</v>
      </c>
    </row>
    <row r="98" spans="1:13" x14ac:dyDescent="0.25">
      <c r="A98" s="81">
        <v>915635857</v>
      </c>
      <c r="B98" s="82" t="s">
        <v>34</v>
      </c>
      <c r="C98" s="81">
        <v>2018</v>
      </c>
      <c r="D98" s="81">
        <v>66</v>
      </c>
      <c r="E98" s="81">
        <v>630</v>
      </c>
      <c r="F98" s="82" t="s">
        <v>81</v>
      </c>
      <c r="G98" s="82" t="s">
        <v>80</v>
      </c>
      <c r="H98" s="81">
        <v>100</v>
      </c>
      <c r="I98" s="81">
        <v>100</v>
      </c>
      <c r="J98" s="81">
        <v>15.065</v>
      </c>
      <c r="K98" s="81">
        <v>201500</v>
      </c>
      <c r="L98" s="86">
        <v>244.408050892342</v>
      </c>
      <c r="M98" s="9">
        <f t="shared" si="1"/>
        <v>3682.0072866931323</v>
      </c>
    </row>
    <row r="99" spans="1:13" x14ac:dyDescent="0.25">
      <c r="A99" s="81">
        <v>915635857</v>
      </c>
      <c r="B99" s="82" t="s">
        <v>34</v>
      </c>
      <c r="C99" s="81">
        <v>2018</v>
      </c>
      <c r="D99" s="81">
        <v>66</v>
      </c>
      <c r="E99" s="81">
        <v>800</v>
      </c>
      <c r="F99" s="82" t="s">
        <v>81</v>
      </c>
      <c r="G99" s="82" t="s">
        <v>80</v>
      </c>
      <c r="H99" s="81">
        <v>100</v>
      </c>
      <c r="I99" s="81">
        <v>100</v>
      </c>
      <c r="J99" s="81">
        <v>0.51</v>
      </c>
      <c r="K99" s="81">
        <v>201600</v>
      </c>
      <c r="L99" s="86">
        <v>267.64885598157599</v>
      </c>
      <c r="M99" s="9">
        <f t="shared" si="1"/>
        <v>136.50091655060376</v>
      </c>
    </row>
    <row r="100" spans="1:13" x14ac:dyDescent="0.25">
      <c r="A100" s="81">
        <v>915635857</v>
      </c>
      <c r="B100" s="82" t="s">
        <v>34</v>
      </c>
      <c r="C100" s="81">
        <v>2018</v>
      </c>
      <c r="D100" s="81">
        <v>66</v>
      </c>
      <c r="E100" s="81">
        <v>1200</v>
      </c>
      <c r="F100" s="82" t="s">
        <v>81</v>
      </c>
      <c r="G100" s="82" t="s">
        <v>80</v>
      </c>
      <c r="H100" s="81">
        <v>100</v>
      </c>
      <c r="I100" s="81">
        <v>100</v>
      </c>
      <c r="J100" s="81">
        <v>1.0569999999999999</v>
      </c>
      <c r="K100" s="81">
        <v>201700</v>
      </c>
      <c r="L100" s="86">
        <v>309.244844742373</v>
      </c>
      <c r="M100" s="9">
        <f t="shared" si="1"/>
        <v>326.87180089268827</v>
      </c>
    </row>
    <row r="101" spans="1:13" x14ac:dyDescent="0.25">
      <c r="A101" s="81">
        <v>915635857</v>
      </c>
      <c r="B101" s="82" t="s">
        <v>34</v>
      </c>
      <c r="C101" s="81">
        <v>2018</v>
      </c>
      <c r="D101" s="81">
        <v>66</v>
      </c>
      <c r="E101" s="81">
        <v>1600</v>
      </c>
      <c r="F101" s="82" t="s">
        <v>81</v>
      </c>
      <c r="G101" s="82" t="s">
        <v>80</v>
      </c>
      <c r="H101" s="81">
        <v>100</v>
      </c>
      <c r="I101" s="81">
        <v>100</v>
      </c>
      <c r="J101" s="81">
        <v>7.8440000000000003</v>
      </c>
      <c r="K101" s="81">
        <v>201800</v>
      </c>
      <c r="L101" s="86">
        <v>359.75317701999802</v>
      </c>
      <c r="M101" s="9">
        <f t="shared" si="1"/>
        <v>2821.9039205448644</v>
      </c>
    </row>
    <row r="102" spans="1:13" x14ac:dyDescent="0.25">
      <c r="A102" s="81">
        <v>917424799</v>
      </c>
      <c r="B102" s="82" t="s">
        <v>35</v>
      </c>
      <c r="C102" s="81">
        <v>2018</v>
      </c>
      <c r="D102" s="81">
        <v>66</v>
      </c>
      <c r="E102" s="81">
        <v>400</v>
      </c>
      <c r="F102" s="82" t="s">
        <v>81</v>
      </c>
      <c r="G102" s="82" t="s">
        <v>80</v>
      </c>
      <c r="H102" s="81">
        <v>100</v>
      </c>
      <c r="I102" s="81">
        <v>100</v>
      </c>
      <c r="J102" s="81">
        <v>0.52700000000000002</v>
      </c>
      <c r="K102" s="81">
        <v>201400</v>
      </c>
      <c r="L102" s="86">
        <v>214.093957297689</v>
      </c>
      <c r="M102" s="9">
        <f t="shared" si="1"/>
        <v>112.82751549588211</v>
      </c>
    </row>
    <row r="103" spans="1:13" x14ac:dyDescent="0.25">
      <c r="A103" s="81">
        <v>917424799</v>
      </c>
      <c r="B103" s="82" t="s">
        <v>35</v>
      </c>
      <c r="C103" s="81">
        <v>2018</v>
      </c>
      <c r="D103" s="81">
        <v>132</v>
      </c>
      <c r="E103" s="81">
        <v>400</v>
      </c>
      <c r="F103" s="82" t="s">
        <v>81</v>
      </c>
      <c r="G103" s="82" t="s">
        <v>80</v>
      </c>
      <c r="H103" s="81">
        <v>100</v>
      </c>
      <c r="I103" s="81">
        <v>100</v>
      </c>
      <c r="J103" s="81">
        <v>0.22</v>
      </c>
      <c r="K103" s="81">
        <v>202000</v>
      </c>
      <c r="L103" s="86">
        <v>355.55972740607098</v>
      </c>
      <c r="M103" s="9">
        <f t="shared" si="1"/>
        <v>78.22314002933561</v>
      </c>
    </row>
    <row r="104" spans="1:13" x14ac:dyDescent="0.25">
      <c r="A104" s="81">
        <v>917424799</v>
      </c>
      <c r="B104" s="82" t="s">
        <v>35</v>
      </c>
      <c r="C104" s="81">
        <v>2018</v>
      </c>
      <c r="D104" s="81">
        <v>132</v>
      </c>
      <c r="E104" s="81">
        <v>630</v>
      </c>
      <c r="F104" s="82" t="s">
        <v>81</v>
      </c>
      <c r="G104" s="82" t="s">
        <v>80</v>
      </c>
      <c r="H104" s="81">
        <v>100</v>
      </c>
      <c r="I104" s="81">
        <v>100</v>
      </c>
      <c r="J104" s="81">
        <v>3.8</v>
      </c>
      <c r="K104" s="81">
        <v>202100</v>
      </c>
      <c r="L104" s="86">
        <v>369.95892186353097</v>
      </c>
      <c r="M104" s="9">
        <f t="shared" si="1"/>
        <v>1405.8439030814177</v>
      </c>
    </row>
    <row r="105" spans="1:13" x14ac:dyDescent="0.25">
      <c r="A105" s="81">
        <v>971030569</v>
      </c>
      <c r="B105" s="82" t="s">
        <v>36</v>
      </c>
      <c r="C105" s="81">
        <v>2018</v>
      </c>
      <c r="D105" s="81">
        <v>66</v>
      </c>
      <c r="E105" s="81">
        <v>400</v>
      </c>
      <c r="F105" s="82" t="s">
        <v>81</v>
      </c>
      <c r="G105" s="82" t="s">
        <v>80</v>
      </c>
      <c r="H105" s="81">
        <v>100</v>
      </c>
      <c r="I105" s="81">
        <v>100</v>
      </c>
      <c r="J105" s="81">
        <v>1.2949999999999999</v>
      </c>
      <c r="K105" s="81">
        <v>201400</v>
      </c>
      <c r="L105" s="86">
        <v>214.093957297689</v>
      </c>
      <c r="M105" s="9">
        <f t="shared" si="1"/>
        <v>277.25167470050724</v>
      </c>
    </row>
    <row r="106" spans="1:13" x14ac:dyDescent="0.25">
      <c r="A106" s="81">
        <v>998509289</v>
      </c>
      <c r="B106" s="82" t="s">
        <v>37</v>
      </c>
      <c r="C106" s="81">
        <v>2018</v>
      </c>
      <c r="D106" s="81">
        <v>132</v>
      </c>
      <c r="E106" s="81">
        <v>400</v>
      </c>
      <c r="F106" s="82" t="s">
        <v>81</v>
      </c>
      <c r="G106" s="82" t="s">
        <v>82</v>
      </c>
      <c r="H106" s="81">
        <v>100</v>
      </c>
      <c r="I106" s="81">
        <v>100</v>
      </c>
      <c r="J106" s="81">
        <v>1.3</v>
      </c>
      <c r="K106" s="81">
        <v>204200</v>
      </c>
      <c r="L106" s="86">
        <v>402.40833361349002</v>
      </c>
      <c r="M106" s="9">
        <f t="shared" si="1"/>
        <v>523.13083369753701</v>
      </c>
    </row>
    <row r="107" spans="1:13" x14ac:dyDescent="0.25">
      <c r="A107" s="81">
        <v>998509289</v>
      </c>
      <c r="B107" s="82" t="s">
        <v>37</v>
      </c>
      <c r="C107" s="81">
        <v>2018</v>
      </c>
      <c r="D107" s="81">
        <v>132</v>
      </c>
      <c r="E107" s="81">
        <v>1200</v>
      </c>
      <c r="F107" s="82" t="s">
        <v>81</v>
      </c>
      <c r="G107" s="82" t="s">
        <v>82</v>
      </c>
      <c r="H107" s="81">
        <v>100</v>
      </c>
      <c r="I107" s="81">
        <v>100</v>
      </c>
      <c r="J107" s="81">
        <v>1.4</v>
      </c>
      <c r="K107" s="81">
        <v>204500</v>
      </c>
      <c r="L107" s="86">
        <v>575.74937313664998</v>
      </c>
      <c r="M107" s="9">
        <f t="shared" si="1"/>
        <v>806.04912239130988</v>
      </c>
    </row>
    <row r="108" spans="1:13" x14ac:dyDescent="0.25">
      <c r="A108" s="81">
        <v>998509289</v>
      </c>
      <c r="B108" s="82" t="s">
        <v>37</v>
      </c>
      <c r="C108" s="81">
        <v>2018</v>
      </c>
      <c r="D108" s="81">
        <v>300</v>
      </c>
      <c r="E108" s="81">
        <v>630</v>
      </c>
      <c r="F108" s="82" t="s">
        <v>81</v>
      </c>
      <c r="G108" s="82" t="s">
        <v>82</v>
      </c>
      <c r="H108" s="81">
        <v>100</v>
      </c>
      <c r="I108" s="81">
        <v>100</v>
      </c>
      <c r="J108" s="81">
        <v>0.5</v>
      </c>
      <c r="K108" s="81">
        <v>204900</v>
      </c>
      <c r="L108" s="86">
        <v>1008.39716926848</v>
      </c>
      <c r="M108" s="9">
        <f t="shared" si="1"/>
        <v>504.19858463423998</v>
      </c>
    </row>
    <row r="109" spans="1:13" x14ac:dyDescent="0.25">
      <c r="A109" s="81">
        <v>998509289</v>
      </c>
      <c r="B109" s="82" t="s">
        <v>37</v>
      </c>
      <c r="C109" s="81">
        <v>2018</v>
      </c>
      <c r="D109" s="81">
        <v>132</v>
      </c>
      <c r="E109" s="81">
        <v>400</v>
      </c>
      <c r="F109" s="82" t="s">
        <v>81</v>
      </c>
      <c r="G109" s="82" t="s">
        <v>80</v>
      </c>
      <c r="H109" s="81">
        <v>100</v>
      </c>
      <c r="I109" s="81">
        <v>100</v>
      </c>
      <c r="J109" s="81">
        <v>0.4</v>
      </c>
      <c r="K109" s="81">
        <v>202000</v>
      </c>
      <c r="L109" s="86">
        <v>355.55972740607098</v>
      </c>
      <c r="M109" s="9">
        <f t="shared" si="1"/>
        <v>142.22389096242838</v>
      </c>
    </row>
    <row r="110" spans="1:13" x14ac:dyDescent="0.25">
      <c r="A110" s="81">
        <v>998509289</v>
      </c>
      <c r="B110" s="82" t="s">
        <v>37</v>
      </c>
      <c r="C110" s="81">
        <v>2018</v>
      </c>
      <c r="D110" s="81">
        <v>132</v>
      </c>
      <c r="E110" s="81">
        <v>1200</v>
      </c>
      <c r="F110" s="82" t="s">
        <v>81</v>
      </c>
      <c r="G110" s="82" t="s">
        <v>80</v>
      </c>
      <c r="H110" s="81">
        <v>100</v>
      </c>
      <c r="I110" s="81">
        <v>100</v>
      </c>
      <c r="J110" s="81">
        <v>1.9</v>
      </c>
      <c r="K110" s="81">
        <v>202300</v>
      </c>
      <c r="L110" s="86">
        <v>444.93578002097399</v>
      </c>
      <c r="M110" s="9">
        <f t="shared" si="1"/>
        <v>845.37798203985051</v>
      </c>
    </row>
    <row r="111" spans="1:13" x14ac:dyDescent="0.25">
      <c r="A111" s="81">
        <v>985411131</v>
      </c>
      <c r="B111" s="82" t="s">
        <v>297</v>
      </c>
      <c r="C111" s="81">
        <v>2018</v>
      </c>
      <c r="D111" s="81">
        <v>66</v>
      </c>
      <c r="E111" s="81">
        <v>400</v>
      </c>
      <c r="F111" s="82" t="s">
        <v>81</v>
      </c>
      <c r="G111" s="82" t="s">
        <v>80</v>
      </c>
      <c r="H111" s="81">
        <v>100</v>
      </c>
      <c r="I111" s="81">
        <v>100</v>
      </c>
      <c r="J111" s="81">
        <v>0.6</v>
      </c>
      <c r="K111" s="81">
        <v>201400</v>
      </c>
      <c r="L111" s="86">
        <v>214.093957297689</v>
      </c>
      <c r="M111" s="9">
        <f t="shared" si="1"/>
        <v>128.45637437861339</v>
      </c>
    </row>
    <row r="112" spans="1:13" x14ac:dyDescent="0.25">
      <c r="A112" s="81">
        <v>985411131</v>
      </c>
      <c r="B112" s="82" t="s">
        <v>297</v>
      </c>
      <c r="C112" s="81">
        <v>2018</v>
      </c>
      <c r="D112" s="81">
        <v>132</v>
      </c>
      <c r="E112" s="81">
        <v>800</v>
      </c>
      <c r="F112" s="82" t="s">
        <v>81</v>
      </c>
      <c r="G112" s="82" t="s">
        <v>80</v>
      </c>
      <c r="H112" s="81">
        <v>100</v>
      </c>
      <c r="I112" s="81">
        <v>100</v>
      </c>
      <c r="J112" s="81">
        <v>1.2</v>
      </c>
      <c r="K112" s="81">
        <v>202200</v>
      </c>
      <c r="L112" s="86">
        <v>405.57798183724901</v>
      </c>
      <c r="M112" s="9">
        <f t="shared" si="1"/>
        <v>486.69357820469878</v>
      </c>
    </row>
    <row r="113" spans="1:13" x14ac:dyDescent="0.25">
      <c r="A113" s="81">
        <v>979379455</v>
      </c>
      <c r="B113" s="82" t="s">
        <v>38</v>
      </c>
      <c r="C113" s="81">
        <v>2018</v>
      </c>
      <c r="D113" s="81">
        <v>132</v>
      </c>
      <c r="E113" s="81">
        <v>630</v>
      </c>
      <c r="F113" s="82" t="s">
        <v>81</v>
      </c>
      <c r="G113" s="82" t="s">
        <v>80</v>
      </c>
      <c r="H113" s="81">
        <v>100</v>
      </c>
      <c r="I113" s="81">
        <v>100</v>
      </c>
      <c r="J113" s="81">
        <v>3.46</v>
      </c>
      <c r="K113" s="81">
        <v>202100</v>
      </c>
      <c r="L113" s="86">
        <v>369.95892186353097</v>
      </c>
      <c r="M113" s="9">
        <f t="shared" si="1"/>
        <v>1280.0578696478171</v>
      </c>
    </row>
    <row r="114" spans="1:13" x14ac:dyDescent="0.25">
      <c r="A114" s="81">
        <v>986347801</v>
      </c>
      <c r="B114" s="82" t="s">
        <v>40</v>
      </c>
      <c r="C114" s="81">
        <v>2018</v>
      </c>
      <c r="D114" s="81">
        <v>33</v>
      </c>
      <c r="E114" s="81">
        <v>400</v>
      </c>
      <c r="F114" s="82" t="s">
        <v>81</v>
      </c>
      <c r="G114" s="82" t="s">
        <v>80</v>
      </c>
      <c r="H114" s="81">
        <v>100</v>
      </c>
      <c r="I114" s="81">
        <v>100</v>
      </c>
      <c r="J114" s="81">
        <v>0.871</v>
      </c>
      <c r="K114" s="81">
        <v>201000</v>
      </c>
      <c r="L114" s="86">
        <v>102.94228078396</v>
      </c>
      <c r="M114" s="9">
        <f t="shared" si="1"/>
        <v>89.662726562829164</v>
      </c>
    </row>
    <row r="115" spans="1:13" x14ac:dyDescent="0.25">
      <c r="A115" s="81">
        <v>986347801</v>
      </c>
      <c r="B115" s="82" t="s">
        <v>40</v>
      </c>
      <c r="C115" s="81">
        <v>2018</v>
      </c>
      <c r="D115" s="81">
        <v>66</v>
      </c>
      <c r="E115" s="81">
        <v>400</v>
      </c>
      <c r="F115" s="82" t="s">
        <v>81</v>
      </c>
      <c r="G115" s="82" t="s">
        <v>80</v>
      </c>
      <c r="H115" s="81">
        <v>100</v>
      </c>
      <c r="I115" s="81">
        <v>100</v>
      </c>
      <c r="J115" s="81">
        <v>2.74</v>
      </c>
      <c r="K115" s="81">
        <v>201400</v>
      </c>
      <c r="L115" s="86">
        <v>214.093957297689</v>
      </c>
      <c r="M115" s="9">
        <f t="shared" si="1"/>
        <v>586.61744299566794</v>
      </c>
    </row>
    <row r="116" spans="1:13" x14ac:dyDescent="0.25">
      <c r="A116" s="81">
        <v>986347801</v>
      </c>
      <c r="B116" s="82" t="s">
        <v>40</v>
      </c>
      <c r="C116" s="81">
        <v>2018</v>
      </c>
      <c r="D116" s="81">
        <v>132</v>
      </c>
      <c r="E116" s="81">
        <v>400</v>
      </c>
      <c r="F116" s="82" t="s">
        <v>81</v>
      </c>
      <c r="G116" s="82" t="s">
        <v>80</v>
      </c>
      <c r="H116" s="81">
        <v>100</v>
      </c>
      <c r="I116" s="81">
        <v>100</v>
      </c>
      <c r="J116" s="81">
        <v>2.9359999999999999</v>
      </c>
      <c r="K116" s="81">
        <v>202000</v>
      </c>
      <c r="L116" s="86">
        <v>355.55972740607098</v>
      </c>
      <c r="M116" s="9">
        <f t="shared" si="1"/>
        <v>1043.9233596642243</v>
      </c>
    </row>
    <row r="117" spans="1:13" x14ac:dyDescent="0.25">
      <c r="A117" s="81">
        <v>986347801</v>
      </c>
      <c r="B117" s="82" t="s">
        <v>40</v>
      </c>
      <c r="C117" s="81">
        <v>2018</v>
      </c>
      <c r="D117" s="81">
        <v>132</v>
      </c>
      <c r="E117" s="81">
        <v>630</v>
      </c>
      <c r="F117" s="82" t="s">
        <v>81</v>
      </c>
      <c r="G117" s="82" t="s">
        <v>80</v>
      </c>
      <c r="H117" s="81">
        <v>100</v>
      </c>
      <c r="I117" s="81">
        <v>100</v>
      </c>
      <c r="J117" s="81">
        <v>1.7210000000000001</v>
      </c>
      <c r="K117" s="81">
        <v>202100</v>
      </c>
      <c r="L117" s="86">
        <v>369.95892186353097</v>
      </c>
      <c r="M117" s="9">
        <f t="shared" si="1"/>
        <v>636.69930452713686</v>
      </c>
    </row>
    <row r="118" spans="1:13" x14ac:dyDescent="0.25">
      <c r="A118" s="81">
        <v>986347801</v>
      </c>
      <c r="B118" s="82" t="s">
        <v>40</v>
      </c>
      <c r="C118" s="81">
        <v>2018</v>
      </c>
      <c r="D118" s="81">
        <v>132</v>
      </c>
      <c r="E118" s="81">
        <v>1200</v>
      </c>
      <c r="F118" s="82" t="s">
        <v>81</v>
      </c>
      <c r="G118" s="82" t="s">
        <v>80</v>
      </c>
      <c r="H118" s="81">
        <v>100</v>
      </c>
      <c r="I118" s="81">
        <v>100</v>
      </c>
      <c r="J118" s="81">
        <v>0.30299999999999999</v>
      </c>
      <c r="K118" s="81">
        <v>202300</v>
      </c>
      <c r="L118" s="86">
        <v>444.93578002097399</v>
      </c>
      <c r="M118" s="9">
        <f t="shared" si="1"/>
        <v>134.8155413463551</v>
      </c>
    </row>
    <row r="119" spans="1:13" x14ac:dyDescent="0.25">
      <c r="A119" s="81">
        <v>938260494</v>
      </c>
      <c r="B119" s="82" t="s">
        <v>41</v>
      </c>
      <c r="C119" s="81">
        <v>2018</v>
      </c>
      <c r="D119" s="81">
        <v>66</v>
      </c>
      <c r="E119" s="81">
        <v>400</v>
      </c>
      <c r="F119" s="82" t="s">
        <v>81</v>
      </c>
      <c r="G119" s="82" t="s">
        <v>80</v>
      </c>
      <c r="H119" s="81">
        <v>100</v>
      </c>
      <c r="I119" s="81">
        <v>100</v>
      </c>
      <c r="J119" s="81">
        <v>0.46600000000000003</v>
      </c>
      <c r="K119" s="81">
        <v>201400</v>
      </c>
      <c r="L119" s="86">
        <v>214.093957297689</v>
      </c>
      <c r="M119" s="9">
        <f t="shared" si="1"/>
        <v>99.767784100723077</v>
      </c>
    </row>
    <row r="120" spans="1:13" x14ac:dyDescent="0.25">
      <c r="A120" s="81">
        <v>933297292</v>
      </c>
      <c r="B120" s="82" t="s">
        <v>42</v>
      </c>
      <c r="C120" s="81">
        <v>2018</v>
      </c>
      <c r="D120" s="81">
        <v>66</v>
      </c>
      <c r="E120" s="81">
        <v>400</v>
      </c>
      <c r="F120" s="82" t="s">
        <v>81</v>
      </c>
      <c r="G120" s="82" t="s">
        <v>80</v>
      </c>
      <c r="H120" s="81">
        <v>100</v>
      </c>
      <c r="I120" s="81">
        <v>100</v>
      </c>
      <c r="J120" s="81">
        <v>0.72</v>
      </c>
      <c r="K120" s="81">
        <v>201400</v>
      </c>
      <c r="L120" s="86">
        <v>214.093957297689</v>
      </c>
      <c r="M120" s="9">
        <f t="shared" si="1"/>
        <v>154.14764925433607</v>
      </c>
    </row>
    <row r="121" spans="1:13" x14ac:dyDescent="0.25">
      <c r="A121" s="81">
        <v>980038408</v>
      </c>
      <c r="B121" s="82" t="s">
        <v>43</v>
      </c>
      <c r="C121" s="81">
        <v>2018</v>
      </c>
      <c r="D121" s="81">
        <v>66</v>
      </c>
      <c r="E121" s="81">
        <v>400</v>
      </c>
      <c r="F121" s="82" t="s">
        <v>81</v>
      </c>
      <c r="G121" s="82" t="s">
        <v>80</v>
      </c>
      <c r="H121" s="81">
        <v>100</v>
      </c>
      <c r="I121" s="81">
        <v>100</v>
      </c>
      <c r="J121" s="81">
        <v>36.110999999999997</v>
      </c>
      <c r="K121" s="81">
        <v>201400</v>
      </c>
      <c r="L121" s="86">
        <v>214.093957297689</v>
      </c>
      <c r="M121" s="9">
        <f t="shared" si="1"/>
        <v>7731.1468919768467</v>
      </c>
    </row>
    <row r="122" spans="1:13" x14ac:dyDescent="0.25">
      <c r="A122" s="81">
        <v>980038408</v>
      </c>
      <c r="B122" s="82" t="s">
        <v>43</v>
      </c>
      <c r="C122" s="81">
        <v>2018</v>
      </c>
      <c r="D122" s="81">
        <v>66</v>
      </c>
      <c r="E122" s="81">
        <v>630</v>
      </c>
      <c r="F122" s="82" t="s">
        <v>81</v>
      </c>
      <c r="G122" s="82" t="s">
        <v>80</v>
      </c>
      <c r="H122" s="81">
        <v>100</v>
      </c>
      <c r="I122" s="81">
        <v>100</v>
      </c>
      <c r="J122" s="81">
        <v>8.5039999999999996</v>
      </c>
      <c r="K122" s="81">
        <v>201500</v>
      </c>
      <c r="L122" s="86">
        <v>244.408050892342</v>
      </c>
      <c r="M122" s="9">
        <f t="shared" si="1"/>
        <v>2078.4460647884762</v>
      </c>
    </row>
    <row r="123" spans="1:13" x14ac:dyDescent="0.25">
      <c r="A123" s="81">
        <v>980038408</v>
      </c>
      <c r="B123" s="82" t="s">
        <v>43</v>
      </c>
      <c r="C123" s="81">
        <v>2018</v>
      </c>
      <c r="D123" s="81">
        <v>66</v>
      </c>
      <c r="E123" s="81">
        <v>800</v>
      </c>
      <c r="F123" s="82" t="s">
        <v>81</v>
      </c>
      <c r="G123" s="82" t="s">
        <v>80</v>
      </c>
      <c r="H123" s="81">
        <v>100</v>
      </c>
      <c r="I123" s="81">
        <v>100</v>
      </c>
      <c r="J123" s="81">
        <v>3.87</v>
      </c>
      <c r="K123" s="81">
        <v>201600</v>
      </c>
      <c r="L123" s="86">
        <v>267.64885598157599</v>
      </c>
      <c r="M123" s="9">
        <f t="shared" si="1"/>
        <v>1035.8010726486991</v>
      </c>
    </row>
    <row r="124" spans="1:13" x14ac:dyDescent="0.25">
      <c r="A124" s="81">
        <v>980038408</v>
      </c>
      <c r="B124" s="82" t="s">
        <v>43</v>
      </c>
      <c r="C124" s="81">
        <v>2018</v>
      </c>
      <c r="D124" s="81">
        <v>66</v>
      </c>
      <c r="E124" s="81">
        <v>1200</v>
      </c>
      <c r="F124" s="82" t="s">
        <v>81</v>
      </c>
      <c r="G124" s="82" t="s">
        <v>80</v>
      </c>
      <c r="H124" s="81">
        <v>100</v>
      </c>
      <c r="I124" s="81">
        <v>100</v>
      </c>
      <c r="J124" s="81">
        <v>94.084000000000003</v>
      </c>
      <c r="K124" s="81">
        <v>201700</v>
      </c>
      <c r="L124" s="86">
        <v>309.244844742373</v>
      </c>
      <c r="M124" s="9">
        <f t="shared" si="1"/>
        <v>29094.991972741424</v>
      </c>
    </row>
    <row r="125" spans="1:13" x14ac:dyDescent="0.25">
      <c r="A125" s="81">
        <v>980038408</v>
      </c>
      <c r="B125" s="82" t="s">
        <v>43</v>
      </c>
      <c r="C125" s="81">
        <v>2018</v>
      </c>
      <c r="D125" s="81">
        <v>66</v>
      </c>
      <c r="E125" s="81">
        <v>1600</v>
      </c>
      <c r="F125" s="82" t="s">
        <v>81</v>
      </c>
      <c r="G125" s="82" t="s">
        <v>80</v>
      </c>
      <c r="H125" s="81">
        <v>100</v>
      </c>
      <c r="I125" s="81">
        <v>100</v>
      </c>
      <c r="J125" s="81">
        <v>0.61199999999999999</v>
      </c>
      <c r="K125" s="81">
        <v>201800</v>
      </c>
      <c r="L125" s="86">
        <v>359.75317701999802</v>
      </c>
      <c r="M125" s="9">
        <f t="shared" si="1"/>
        <v>220.16894433623878</v>
      </c>
    </row>
    <row r="126" spans="1:13" x14ac:dyDescent="0.25">
      <c r="A126" s="81">
        <v>980038408</v>
      </c>
      <c r="B126" s="82" t="s">
        <v>43</v>
      </c>
      <c r="C126" s="81">
        <v>2018</v>
      </c>
      <c r="D126" s="81">
        <v>132</v>
      </c>
      <c r="E126" s="81">
        <v>1200</v>
      </c>
      <c r="F126" s="82" t="s">
        <v>81</v>
      </c>
      <c r="G126" s="82" t="s">
        <v>80</v>
      </c>
      <c r="H126" s="81">
        <v>100</v>
      </c>
      <c r="I126" s="81">
        <v>100</v>
      </c>
      <c r="J126" s="81">
        <v>8.9450000000000003</v>
      </c>
      <c r="K126" s="81">
        <v>202300</v>
      </c>
      <c r="L126" s="86">
        <v>444.93578002097399</v>
      </c>
      <c r="M126" s="9">
        <f t="shared" si="1"/>
        <v>3979.9505522876125</v>
      </c>
    </row>
    <row r="127" spans="1:13" x14ac:dyDescent="0.25">
      <c r="A127" s="81">
        <v>980038408</v>
      </c>
      <c r="B127" s="82" t="s">
        <v>43</v>
      </c>
      <c r="C127" s="81">
        <v>2018</v>
      </c>
      <c r="D127" s="81">
        <v>132</v>
      </c>
      <c r="E127" s="81">
        <v>1600</v>
      </c>
      <c r="F127" s="82" t="s">
        <v>81</v>
      </c>
      <c r="G127" s="82" t="s">
        <v>80</v>
      </c>
      <c r="H127" s="81">
        <v>100</v>
      </c>
      <c r="I127" s="81">
        <v>100</v>
      </c>
      <c r="J127" s="81">
        <v>8.16</v>
      </c>
      <c r="K127" s="81">
        <v>202400</v>
      </c>
      <c r="L127" s="86">
        <v>496.87392704647999</v>
      </c>
      <c r="M127" s="9">
        <f t="shared" si="1"/>
        <v>4054.4912446992766</v>
      </c>
    </row>
    <row r="128" spans="1:13" x14ac:dyDescent="0.25">
      <c r="A128" s="81">
        <v>980283976</v>
      </c>
      <c r="B128" s="82" t="s">
        <v>45</v>
      </c>
      <c r="C128" s="81">
        <v>2018</v>
      </c>
      <c r="D128" s="81">
        <v>66</v>
      </c>
      <c r="E128" s="81">
        <v>400</v>
      </c>
      <c r="F128" s="82" t="s">
        <v>81</v>
      </c>
      <c r="G128" s="82" t="s">
        <v>80</v>
      </c>
      <c r="H128" s="81">
        <v>100</v>
      </c>
      <c r="I128" s="81">
        <v>100</v>
      </c>
      <c r="J128" s="81">
        <v>0.8</v>
      </c>
      <c r="K128" s="81">
        <v>201400</v>
      </c>
      <c r="L128" s="86">
        <v>214.093957297689</v>
      </c>
      <c r="M128" s="9">
        <f t="shared" si="1"/>
        <v>171.27516583815122</v>
      </c>
    </row>
    <row r="129" spans="1:13" x14ac:dyDescent="0.25">
      <c r="A129" s="81">
        <v>914780152</v>
      </c>
      <c r="B129" s="82" t="s">
        <v>46</v>
      </c>
      <c r="C129" s="81">
        <v>2018</v>
      </c>
      <c r="D129" s="81">
        <v>132</v>
      </c>
      <c r="E129" s="81">
        <v>400</v>
      </c>
      <c r="F129" s="82" t="s">
        <v>81</v>
      </c>
      <c r="G129" s="82" t="s">
        <v>82</v>
      </c>
      <c r="H129" s="81">
        <v>100</v>
      </c>
      <c r="I129" s="81">
        <v>100</v>
      </c>
      <c r="J129" s="81">
        <v>0.70099999999999996</v>
      </c>
      <c r="K129" s="81">
        <v>204200</v>
      </c>
      <c r="L129" s="86">
        <v>402.40833361349002</v>
      </c>
      <c r="M129" s="9">
        <f t="shared" si="1"/>
        <v>282.08824186305651</v>
      </c>
    </row>
    <row r="130" spans="1:13" x14ac:dyDescent="0.25">
      <c r="A130" s="81">
        <v>914780152</v>
      </c>
      <c r="B130" s="82" t="s">
        <v>46</v>
      </c>
      <c r="C130" s="81">
        <v>2018</v>
      </c>
      <c r="D130" s="81">
        <v>132</v>
      </c>
      <c r="E130" s="81">
        <v>400</v>
      </c>
      <c r="F130" s="82" t="s">
        <v>81</v>
      </c>
      <c r="G130" s="82" t="s">
        <v>80</v>
      </c>
      <c r="H130" s="81">
        <v>100</v>
      </c>
      <c r="I130" s="81">
        <v>100</v>
      </c>
      <c r="J130" s="81">
        <v>1.39</v>
      </c>
      <c r="K130" s="81">
        <v>202000</v>
      </c>
      <c r="L130" s="86">
        <v>355.55972740607098</v>
      </c>
      <c r="M130" s="9">
        <f t="shared" si="1"/>
        <v>494.22802109443865</v>
      </c>
    </row>
    <row r="131" spans="1:13" x14ac:dyDescent="0.25">
      <c r="A131" s="81">
        <v>912631532</v>
      </c>
      <c r="B131" s="82" t="s">
        <v>47</v>
      </c>
      <c r="C131" s="81">
        <v>2018</v>
      </c>
      <c r="D131" s="81">
        <v>24</v>
      </c>
      <c r="E131" s="81">
        <v>50</v>
      </c>
      <c r="F131" s="82" t="s">
        <v>79</v>
      </c>
      <c r="G131" s="82" t="s">
        <v>80</v>
      </c>
      <c r="H131" s="81">
        <v>100</v>
      </c>
      <c r="I131" s="81">
        <v>100</v>
      </c>
      <c r="J131" s="81">
        <v>0</v>
      </c>
      <c r="K131" s="81">
        <v>200000</v>
      </c>
      <c r="L131" s="86">
        <v>32.158872240444502</v>
      </c>
      <c r="M131" s="9">
        <f t="shared" ref="M131:M194" si="2">(J131*0.5*(H131/100+I131/100))*L131</f>
        <v>0</v>
      </c>
    </row>
    <row r="132" spans="1:13" x14ac:dyDescent="0.25">
      <c r="A132" s="81">
        <v>912631532</v>
      </c>
      <c r="B132" s="82" t="s">
        <v>47</v>
      </c>
      <c r="C132" s="81">
        <v>2018</v>
      </c>
      <c r="D132" s="81">
        <v>24</v>
      </c>
      <c r="E132" s="81">
        <v>240</v>
      </c>
      <c r="F132" s="82" t="s">
        <v>79</v>
      </c>
      <c r="G132" s="82" t="s">
        <v>80</v>
      </c>
      <c r="H132" s="81">
        <v>100</v>
      </c>
      <c r="I132" s="81">
        <v>100</v>
      </c>
      <c r="J132" s="81">
        <v>0.79600000000000004</v>
      </c>
      <c r="K132" s="81">
        <v>200300</v>
      </c>
      <c r="L132" s="86">
        <v>53.681878692648297</v>
      </c>
      <c r="M132" s="9">
        <f t="shared" si="2"/>
        <v>42.730775439348044</v>
      </c>
    </row>
    <row r="133" spans="1:13" x14ac:dyDescent="0.25">
      <c r="A133" s="81">
        <v>912631532</v>
      </c>
      <c r="B133" s="82" t="s">
        <v>47</v>
      </c>
      <c r="C133" s="81">
        <v>2018</v>
      </c>
      <c r="D133" s="81">
        <v>24</v>
      </c>
      <c r="E133" s="81">
        <v>240</v>
      </c>
      <c r="F133" s="82" t="s">
        <v>81</v>
      </c>
      <c r="G133" s="82" t="s">
        <v>80</v>
      </c>
      <c r="H133" s="81">
        <v>100</v>
      </c>
      <c r="I133" s="81">
        <v>100</v>
      </c>
      <c r="J133" s="81">
        <v>14.347</v>
      </c>
      <c r="K133" s="81">
        <v>200800</v>
      </c>
      <c r="L133" s="86">
        <v>58.1431027999948</v>
      </c>
      <c r="M133" s="9">
        <f t="shared" si="2"/>
        <v>834.17909587152542</v>
      </c>
    </row>
    <row r="134" spans="1:13" x14ac:dyDescent="0.25">
      <c r="A134" s="81">
        <v>912631532</v>
      </c>
      <c r="B134" s="82" t="s">
        <v>47</v>
      </c>
      <c r="C134" s="81">
        <v>2018</v>
      </c>
      <c r="D134" s="81">
        <v>24</v>
      </c>
      <c r="E134" s="81">
        <v>400</v>
      </c>
      <c r="F134" s="82" t="s">
        <v>81</v>
      </c>
      <c r="G134" s="82" t="s">
        <v>80</v>
      </c>
      <c r="H134" s="81">
        <v>100</v>
      </c>
      <c r="I134" s="81">
        <v>100</v>
      </c>
      <c r="J134" s="81">
        <v>0.312</v>
      </c>
      <c r="K134" s="81">
        <v>200900</v>
      </c>
      <c r="L134" s="86">
        <v>73.8053844905657</v>
      </c>
      <c r="M134" s="9">
        <f t="shared" si="2"/>
        <v>23.027279961056497</v>
      </c>
    </row>
    <row r="135" spans="1:13" x14ac:dyDescent="0.25">
      <c r="A135" s="81">
        <v>912631532</v>
      </c>
      <c r="B135" s="82" t="s">
        <v>47</v>
      </c>
      <c r="C135" s="81">
        <v>2018</v>
      </c>
      <c r="D135" s="81">
        <v>66</v>
      </c>
      <c r="E135" s="81">
        <v>400</v>
      </c>
      <c r="F135" s="82" t="s">
        <v>81</v>
      </c>
      <c r="G135" s="82" t="s">
        <v>80</v>
      </c>
      <c r="H135" s="81">
        <v>100</v>
      </c>
      <c r="I135" s="81">
        <v>100</v>
      </c>
      <c r="J135" s="81">
        <v>17.381</v>
      </c>
      <c r="K135" s="81">
        <v>201400</v>
      </c>
      <c r="L135" s="86">
        <v>214.093957297689</v>
      </c>
      <c r="M135" s="9">
        <f t="shared" si="2"/>
        <v>3721.1670717911325</v>
      </c>
    </row>
    <row r="136" spans="1:13" x14ac:dyDescent="0.25">
      <c r="A136" s="81">
        <v>912631532</v>
      </c>
      <c r="B136" s="82" t="s">
        <v>47</v>
      </c>
      <c r="C136" s="81">
        <v>2018</v>
      </c>
      <c r="D136" s="81">
        <v>66</v>
      </c>
      <c r="E136" s="81">
        <v>630</v>
      </c>
      <c r="F136" s="82" t="s">
        <v>81</v>
      </c>
      <c r="G136" s="82" t="s">
        <v>80</v>
      </c>
      <c r="H136" s="81">
        <v>100</v>
      </c>
      <c r="I136" s="81">
        <v>100</v>
      </c>
      <c r="J136" s="81">
        <v>3.125</v>
      </c>
      <c r="K136" s="81">
        <v>201500</v>
      </c>
      <c r="L136" s="86">
        <v>244.408050892342</v>
      </c>
      <c r="M136" s="9">
        <f t="shared" si="2"/>
        <v>763.77515903856875</v>
      </c>
    </row>
    <row r="137" spans="1:13" x14ac:dyDescent="0.25">
      <c r="A137" s="81">
        <v>912631532</v>
      </c>
      <c r="B137" s="82" t="s">
        <v>47</v>
      </c>
      <c r="C137" s="81">
        <v>2018</v>
      </c>
      <c r="D137" s="81">
        <v>132</v>
      </c>
      <c r="E137" s="81">
        <v>400</v>
      </c>
      <c r="F137" s="82" t="s">
        <v>81</v>
      </c>
      <c r="G137" s="82" t="s">
        <v>80</v>
      </c>
      <c r="H137" s="81">
        <v>100</v>
      </c>
      <c r="I137" s="81">
        <v>100</v>
      </c>
      <c r="J137" s="81">
        <v>0.7</v>
      </c>
      <c r="K137" s="81">
        <v>202000</v>
      </c>
      <c r="L137" s="86">
        <v>355.55972740607098</v>
      </c>
      <c r="M137" s="9">
        <f t="shared" si="2"/>
        <v>248.89180918424967</v>
      </c>
    </row>
    <row r="138" spans="1:13" x14ac:dyDescent="0.25">
      <c r="A138" s="81">
        <v>912631532</v>
      </c>
      <c r="B138" s="82" t="s">
        <v>47</v>
      </c>
      <c r="C138" s="81">
        <v>2018</v>
      </c>
      <c r="D138" s="81">
        <v>132</v>
      </c>
      <c r="E138" s="81">
        <v>630</v>
      </c>
      <c r="F138" s="82" t="s">
        <v>81</v>
      </c>
      <c r="G138" s="82" t="s">
        <v>80</v>
      </c>
      <c r="H138" s="81">
        <v>100</v>
      </c>
      <c r="I138" s="81">
        <v>100</v>
      </c>
      <c r="J138" s="81">
        <v>1.0429999999999999</v>
      </c>
      <c r="K138" s="81">
        <v>202100</v>
      </c>
      <c r="L138" s="86">
        <v>369.95892186353097</v>
      </c>
      <c r="M138" s="9">
        <f t="shared" si="2"/>
        <v>385.86715550366279</v>
      </c>
    </row>
    <row r="139" spans="1:13" x14ac:dyDescent="0.25">
      <c r="A139" s="81">
        <v>912631532</v>
      </c>
      <c r="B139" s="82" t="s">
        <v>47</v>
      </c>
      <c r="C139" s="81">
        <v>2018</v>
      </c>
      <c r="D139" s="81">
        <v>132</v>
      </c>
      <c r="E139" s="81">
        <v>1200</v>
      </c>
      <c r="F139" s="82" t="s">
        <v>81</v>
      </c>
      <c r="G139" s="82" t="s">
        <v>80</v>
      </c>
      <c r="H139" s="81">
        <v>100</v>
      </c>
      <c r="I139" s="81">
        <v>100</v>
      </c>
      <c r="J139" s="81">
        <v>23.698</v>
      </c>
      <c r="K139" s="81">
        <v>202300</v>
      </c>
      <c r="L139" s="86">
        <v>444.93578002097399</v>
      </c>
      <c r="M139" s="9">
        <f t="shared" si="2"/>
        <v>10544.088114937042</v>
      </c>
    </row>
    <row r="140" spans="1:13" x14ac:dyDescent="0.25">
      <c r="A140" s="81">
        <v>912631532</v>
      </c>
      <c r="B140" s="82" t="s">
        <v>47</v>
      </c>
      <c r="C140" s="81">
        <v>2018</v>
      </c>
      <c r="D140" s="81">
        <v>132</v>
      </c>
      <c r="E140" s="81">
        <v>1600</v>
      </c>
      <c r="F140" s="82" t="s">
        <v>81</v>
      </c>
      <c r="G140" s="82" t="s">
        <v>80</v>
      </c>
      <c r="H140" s="81">
        <v>100</v>
      </c>
      <c r="I140" s="81">
        <v>100</v>
      </c>
      <c r="J140" s="81">
        <v>0.58199999999999996</v>
      </c>
      <c r="K140" s="81">
        <v>202400</v>
      </c>
      <c r="L140" s="86">
        <v>496.87392704647999</v>
      </c>
      <c r="M140" s="9">
        <f t="shared" si="2"/>
        <v>289.18062554105131</v>
      </c>
    </row>
    <row r="141" spans="1:13" x14ac:dyDescent="0.25">
      <c r="A141" s="81">
        <v>983099807</v>
      </c>
      <c r="B141" s="82" t="s">
        <v>48</v>
      </c>
      <c r="C141" s="81">
        <v>2018</v>
      </c>
      <c r="D141" s="81">
        <v>33</v>
      </c>
      <c r="E141" s="81">
        <v>400</v>
      </c>
      <c r="F141" s="82" t="s">
        <v>81</v>
      </c>
      <c r="G141" s="82" t="s">
        <v>82</v>
      </c>
      <c r="H141" s="81">
        <v>100</v>
      </c>
      <c r="I141" s="81">
        <v>100</v>
      </c>
      <c r="J141" s="81">
        <v>5.72</v>
      </c>
      <c r="K141" s="81">
        <v>203200</v>
      </c>
      <c r="L141" s="86">
        <v>134.659101938714</v>
      </c>
      <c r="M141" s="9">
        <f t="shared" si="2"/>
        <v>770.2500630894441</v>
      </c>
    </row>
    <row r="142" spans="1:13" x14ac:dyDescent="0.25">
      <c r="A142" s="81">
        <v>983099807</v>
      </c>
      <c r="B142" s="82" t="s">
        <v>48</v>
      </c>
      <c r="C142" s="81">
        <v>2018</v>
      </c>
      <c r="D142" s="81">
        <v>33</v>
      </c>
      <c r="E142" s="81">
        <v>400</v>
      </c>
      <c r="F142" s="82" t="s">
        <v>81</v>
      </c>
      <c r="G142" s="82" t="s">
        <v>80</v>
      </c>
      <c r="H142" s="81">
        <v>100</v>
      </c>
      <c r="I142" s="81">
        <v>100</v>
      </c>
      <c r="J142" s="81">
        <v>3.9729999999999999</v>
      </c>
      <c r="K142" s="81">
        <v>201000</v>
      </c>
      <c r="L142" s="86">
        <v>102.94228078396</v>
      </c>
      <c r="M142" s="9">
        <f t="shared" si="2"/>
        <v>408.9896815546731</v>
      </c>
    </row>
    <row r="143" spans="1:13" x14ac:dyDescent="0.25">
      <c r="A143" s="81">
        <v>983099807</v>
      </c>
      <c r="B143" s="82" t="s">
        <v>48</v>
      </c>
      <c r="C143" s="81">
        <v>2018</v>
      </c>
      <c r="D143" s="81">
        <v>33</v>
      </c>
      <c r="E143" s="81">
        <v>630</v>
      </c>
      <c r="F143" s="82" t="s">
        <v>81</v>
      </c>
      <c r="G143" s="82" t="s">
        <v>80</v>
      </c>
      <c r="H143" s="81">
        <v>100</v>
      </c>
      <c r="I143" s="81">
        <v>100</v>
      </c>
      <c r="J143" s="81">
        <v>7.109</v>
      </c>
      <c r="K143" s="81">
        <v>201100</v>
      </c>
      <c r="L143" s="86">
        <v>116.58362290155399</v>
      </c>
      <c r="M143" s="9">
        <f t="shared" si="2"/>
        <v>828.79297520714738</v>
      </c>
    </row>
    <row r="144" spans="1:13" x14ac:dyDescent="0.25">
      <c r="A144" s="81">
        <v>956740134</v>
      </c>
      <c r="B144" s="82" t="s">
        <v>49</v>
      </c>
      <c r="C144" s="81">
        <v>2018</v>
      </c>
      <c r="D144" s="81">
        <v>33</v>
      </c>
      <c r="E144" s="81">
        <v>400</v>
      </c>
      <c r="F144" s="82" t="s">
        <v>81</v>
      </c>
      <c r="G144" s="82" t="s">
        <v>80</v>
      </c>
      <c r="H144" s="81">
        <v>100</v>
      </c>
      <c r="I144" s="81">
        <v>100</v>
      </c>
      <c r="J144" s="81">
        <v>5.7</v>
      </c>
      <c r="K144" s="81">
        <v>201000</v>
      </c>
      <c r="L144" s="86">
        <v>102.94228078396</v>
      </c>
      <c r="M144" s="9">
        <f t="shared" si="2"/>
        <v>586.77100046857197</v>
      </c>
    </row>
    <row r="145" spans="1:13" x14ac:dyDescent="0.25">
      <c r="A145" s="81">
        <v>990892679</v>
      </c>
      <c r="B145" s="82" t="s">
        <v>50</v>
      </c>
      <c r="C145" s="81">
        <v>2018</v>
      </c>
      <c r="D145" s="81">
        <v>24</v>
      </c>
      <c r="E145" s="81">
        <v>50</v>
      </c>
      <c r="F145" s="82" t="s">
        <v>79</v>
      </c>
      <c r="G145" s="82" t="s">
        <v>80</v>
      </c>
      <c r="H145" s="81">
        <v>100</v>
      </c>
      <c r="I145" s="81">
        <v>100</v>
      </c>
      <c r="J145" s="81">
        <v>0.14299999999999999</v>
      </c>
      <c r="K145" s="81">
        <v>200000</v>
      </c>
      <c r="L145" s="86">
        <v>32.158872240444502</v>
      </c>
      <c r="M145" s="9">
        <f t="shared" si="2"/>
        <v>4.5987187303835633</v>
      </c>
    </row>
    <row r="146" spans="1:13" x14ac:dyDescent="0.25">
      <c r="A146" s="81">
        <v>990892679</v>
      </c>
      <c r="B146" s="82" t="s">
        <v>50</v>
      </c>
      <c r="C146" s="81">
        <v>2018</v>
      </c>
      <c r="D146" s="81">
        <v>24</v>
      </c>
      <c r="E146" s="81">
        <v>240</v>
      </c>
      <c r="F146" s="82" t="s">
        <v>79</v>
      </c>
      <c r="G146" s="82" t="s">
        <v>80</v>
      </c>
      <c r="H146" s="81">
        <v>100</v>
      </c>
      <c r="I146" s="81">
        <v>100</v>
      </c>
      <c r="J146" s="81">
        <v>2.1999999999999999E-2</v>
      </c>
      <c r="K146" s="81">
        <v>200300</v>
      </c>
      <c r="L146" s="86">
        <v>53.681878692648297</v>
      </c>
      <c r="M146" s="9">
        <f t="shared" si="2"/>
        <v>1.1810013312382626</v>
      </c>
    </row>
    <row r="147" spans="1:13" x14ac:dyDescent="0.25">
      <c r="A147" s="81">
        <v>990892679</v>
      </c>
      <c r="B147" s="82" t="s">
        <v>50</v>
      </c>
      <c r="C147" s="81">
        <v>2018</v>
      </c>
      <c r="D147" s="81">
        <v>24</v>
      </c>
      <c r="E147" s="81">
        <v>50</v>
      </c>
      <c r="F147" s="82" t="s">
        <v>81</v>
      </c>
      <c r="G147" s="82" t="s">
        <v>80</v>
      </c>
      <c r="H147" s="81">
        <v>100</v>
      </c>
      <c r="I147" s="81">
        <v>100</v>
      </c>
      <c r="J147" s="81">
        <v>0.125</v>
      </c>
      <c r="K147" s="81">
        <v>200500</v>
      </c>
      <c r="L147" s="86">
        <v>34.397062817516399</v>
      </c>
      <c r="M147" s="9">
        <f t="shared" si="2"/>
        <v>4.2996328521895499</v>
      </c>
    </row>
    <row r="148" spans="1:13" x14ac:dyDescent="0.25">
      <c r="A148" s="81">
        <v>990892679</v>
      </c>
      <c r="B148" s="82" t="s">
        <v>50</v>
      </c>
      <c r="C148" s="81">
        <v>2018</v>
      </c>
      <c r="D148" s="81">
        <v>24</v>
      </c>
      <c r="E148" s="81">
        <v>95</v>
      </c>
      <c r="F148" s="82" t="s">
        <v>81</v>
      </c>
      <c r="G148" s="82" t="s">
        <v>80</v>
      </c>
      <c r="H148" s="81">
        <v>100</v>
      </c>
      <c r="I148" s="81">
        <v>100</v>
      </c>
      <c r="J148" s="81">
        <v>5.5E-2</v>
      </c>
      <c r="K148" s="81">
        <v>200600</v>
      </c>
      <c r="L148" s="86">
        <v>41.3036238081649</v>
      </c>
      <c r="M148" s="9">
        <f t="shared" si="2"/>
        <v>2.2716993094490694</v>
      </c>
    </row>
    <row r="149" spans="1:13" x14ac:dyDescent="0.25">
      <c r="A149" s="81">
        <v>990892679</v>
      </c>
      <c r="B149" s="82" t="s">
        <v>50</v>
      </c>
      <c r="C149" s="81">
        <v>2018</v>
      </c>
      <c r="D149" s="81">
        <v>24</v>
      </c>
      <c r="E149" s="81">
        <v>240</v>
      </c>
      <c r="F149" s="82" t="s">
        <v>81</v>
      </c>
      <c r="G149" s="82" t="s">
        <v>80</v>
      </c>
      <c r="H149" s="81">
        <v>100</v>
      </c>
      <c r="I149" s="81">
        <v>100</v>
      </c>
      <c r="J149" s="81">
        <v>0.13500000000000001</v>
      </c>
      <c r="K149" s="81">
        <v>200800</v>
      </c>
      <c r="L149" s="86">
        <v>58.1431027999948</v>
      </c>
      <c r="M149" s="9">
        <f t="shared" si="2"/>
        <v>7.8493188779992984</v>
      </c>
    </row>
    <row r="150" spans="1:13" x14ac:dyDescent="0.25">
      <c r="A150" s="81">
        <v>990892679</v>
      </c>
      <c r="B150" s="82" t="s">
        <v>50</v>
      </c>
      <c r="C150" s="81">
        <v>2018</v>
      </c>
      <c r="D150" s="81">
        <v>24</v>
      </c>
      <c r="E150" s="81">
        <v>400</v>
      </c>
      <c r="F150" s="82" t="s">
        <v>81</v>
      </c>
      <c r="G150" s="82" t="s">
        <v>80</v>
      </c>
      <c r="H150" s="81">
        <v>100</v>
      </c>
      <c r="I150" s="81">
        <v>100</v>
      </c>
      <c r="J150" s="81">
        <v>2.3559999999999999</v>
      </c>
      <c r="K150" s="81">
        <v>200900</v>
      </c>
      <c r="L150" s="86">
        <v>73.8053844905657</v>
      </c>
      <c r="M150" s="9">
        <f t="shared" si="2"/>
        <v>173.88548585977279</v>
      </c>
    </row>
    <row r="151" spans="1:13" x14ac:dyDescent="0.25">
      <c r="A151" s="81">
        <v>990892679</v>
      </c>
      <c r="B151" s="82" t="s">
        <v>50</v>
      </c>
      <c r="C151" s="81">
        <v>2018</v>
      </c>
      <c r="D151" s="81">
        <v>66</v>
      </c>
      <c r="E151" s="81">
        <v>400</v>
      </c>
      <c r="F151" s="82" t="s">
        <v>81</v>
      </c>
      <c r="G151" s="82" t="s">
        <v>80</v>
      </c>
      <c r="H151" s="81">
        <v>100</v>
      </c>
      <c r="I151" s="81">
        <v>100</v>
      </c>
      <c r="J151" s="81">
        <v>4.766</v>
      </c>
      <c r="K151" s="81">
        <v>201400</v>
      </c>
      <c r="L151" s="86">
        <v>214.093957297689</v>
      </c>
      <c r="M151" s="9">
        <f t="shared" si="2"/>
        <v>1020.3718004807857</v>
      </c>
    </row>
    <row r="152" spans="1:13" x14ac:dyDescent="0.25">
      <c r="A152" s="81">
        <v>990892679</v>
      </c>
      <c r="B152" s="82" t="s">
        <v>50</v>
      </c>
      <c r="C152" s="81">
        <v>2018</v>
      </c>
      <c r="D152" s="81">
        <v>66</v>
      </c>
      <c r="E152" s="81">
        <v>800</v>
      </c>
      <c r="F152" s="82" t="s">
        <v>81</v>
      </c>
      <c r="G152" s="82" t="s">
        <v>80</v>
      </c>
      <c r="H152" s="81">
        <v>100</v>
      </c>
      <c r="I152" s="81">
        <v>100</v>
      </c>
      <c r="J152" s="81">
        <v>1.204</v>
      </c>
      <c r="K152" s="81">
        <v>201600</v>
      </c>
      <c r="L152" s="86">
        <v>267.64885598157599</v>
      </c>
      <c r="M152" s="9">
        <f t="shared" si="2"/>
        <v>322.24922260181751</v>
      </c>
    </row>
    <row r="153" spans="1:13" x14ac:dyDescent="0.25">
      <c r="A153" s="81">
        <v>990892679</v>
      </c>
      <c r="B153" s="82" t="s">
        <v>50</v>
      </c>
      <c r="C153" s="81">
        <v>2018</v>
      </c>
      <c r="D153" s="81">
        <v>66</v>
      </c>
      <c r="E153" s="81">
        <v>1600</v>
      </c>
      <c r="F153" s="82" t="s">
        <v>81</v>
      </c>
      <c r="G153" s="82" t="s">
        <v>80</v>
      </c>
      <c r="H153" s="81">
        <v>100</v>
      </c>
      <c r="I153" s="81">
        <v>100</v>
      </c>
      <c r="J153" s="81">
        <v>2.2959999999999998</v>
      </c>
      <c r="K153" s="81">
        <v>201800</v>
      </c>
      <c r="L153" s="86">
        <v>359.75317701999802</v>
      </c>
      <c r="M153" s="9">
        <f t="shared" si="2"/>
        <v>825.99329443791544</v>
      </c>
    </row>
    <row r="154" spans="1:13" x14ac:dyDescent="0.25">
      <c r="A154" s="81">
        <v>990892679</v>
      </c>
      <c r="B154" s="82" t="s">
        <v>50</v>
      </c>
      <c r="C154" s="81">
        <v>2018</v>
      </c>
      <c r="D154" s="81">
        <v>132</v>
      </c>
      <c r="E154" s="81">
        <v>400</v>
      </c>
      <c r="F154" s="82" t="s">
        <v>81</v>
      </c>
      <c r="G154" s="82" t="s">
        <v>80</v>
      </c>
      <c r="H154" s="81">
        <v>100</v>
      </c>
      <c r="I154" s="81">
        <v>100</v>
      </c>
      <c r="J154" s="81">
        <v>4.4800000000000004</v>
      </c>
      <c r="K154" s="81">
        <v>202000</v>
      </c>
      <c r="L154" s="86">
        <v>355.55972740607098</v>
      </c>
      <c r="M154" s="9">
        <f t="shared" si="2"/>
        <v>1592.907578779198</v>
      </c>
    </row>
    <row r="155" spans="1:13" x14ac:dyDescent="0.25">
      <c r="A155" s="81">
        <v>990892679</v>
      </c>
      <c r="B155" s="82" t="s">
        <v>50</v>
      </c>
      <c r="C155" s="81">
        <v>2018</v>
      </c>
      <c r="D155" s="81">
        <v>132</v>
      </c>
      <c r="E155" s="81">
        <v>800</v>
      </c>
      <c r="F155" s="82" t="s">
        <v>81</v>
      </c>
      <c r="G155" s="82" t="s">
        <v>80</v>
      </c>
      <c r="H155" s="81">
        <v>100</v>
      </c>
      <c r="I155" s="81">
        <v>100</v>
      </c>
      <c r="J155" s="81">
        <v>2.6349999999999998</v>
      </c>
      <c r="K155" s="81">
        <v>202200</v>
      </c>
      <c r="L155" s="86">
        <v>405.57798183724901</v>
      </c>
      <c r="M155" s="9">
        <f t="shared" si="2"/>
        <v>1068.697982141151</v>
      </c>
    </row>
    <row r="156" spans="1:13" x14ac:dyDescent="0.25">
      <c r="A156" s="81">
        <v>990892679</v>
      </c>
      <c r="B156" s="82" t="s">
        <v>50</v>
      </c>
      <c r="C156" s="81">
        <v>2018</v>
      </c>
      <c r="D156" s="81">
        <v>132</v>
      </c>
      <c r="E156" s="81">
        <v>2000</v>
      </c>
      <c r="F156" s="82" t="s">
        <v>81</v>
      </c>
      <c r="G156" s="82" t="s">
        <v>80</v>
      </c>
      <c r="H156" s="81">
        <v>100</v>
      </c>
      <c r="I156" s="81">
        <v>100</v>
      </c>
      <c r="J156" s="81">
        <v>0.94399999999999995</v>
      </c>
      <c r="K156" s="81">
        <v>202500</v>
      </c>
      <c r="L156" s="86">
        <v>522.58533076367803</v>
      </c>
      <c r="M156" s="9">
        <f t="shared" si="2"/>
        <v>493.32055224091204</v>
      </c>
    </row>
    <row r="157" spans="1:13" x14ac:dyDescent="0.25">
      <c r="A157" s="81">
        <v>960684737</v>
      </c>
      <c r="B157" s="82" t="s">
        <v>51</v>
      </c>
      <c r="C157" s="81">
        <v>2018</v>
      </c>
      <c r="D157" s="81">
        <v>66</v>
      </c>
      <c r="E157" s="81">
        <v>400</v>
      </c>
      <c r="F157" s="82" t="s">
        <v>81</v>
      </c>
      <c r="G157" s="82" t="s">
        <v>80</v>
      </c>
      <c r="H157" s="81">
        <v>100</v>
      </c>
      <c r="I157" s="81">
        <v>100</v>
      </c>
      <c r="J157" s="81">
        <v>3.1280000000000001</v>
      </c>
      <c r="K157" s="81">
        <v>201400</v>
      </c>
      <c r="L157" s="86">
        <v>214.093957297689</v>
      </c>
      <c r="M157" s="9">
        <f t="shared" si="2"/>
        <v>669.6858984271712</v>
      </c>
    </row>
    <row r="158" spans="1:13" x14ac:dyDescent="0.25">
      <c r="A158" s="81">
        <v>960684737</v>
      </c>
      <c r="B158" s="82" t="s">
        <v>51</v>
      </c>
      <c r="C158" s="81">
        <v>2018</v>
      </c>
      <c r="D158" s="81">
        <v>66</v>
      </c>
      <c r="E158" s="81">
        <v>630</v>
      </c>
      <c r="F158" s="82" t="s">
        <v>81</v>
      </c>
      <c r="G158" s="82" t="s">
        <v>80</v>
      </c>
      <c r="H158" s="81">
        <v>100</v>
      </c>
      <c r="I158" s="81">
        <v>100</v>
      </c>
      <c r="J158" s="81">
        <v>0.45300000000000001</v>
      </c>
      <c r="K158" s="81">
        <v>201500</v>
      </c>
      <c r="L158" s="86">
        <v>244.408050892342</v>
      </c>
      <c r="M158" s="9">
        <f t="shared" si="2"/>
        <v>110.71684705423093</v>
      </c>
    </row>
    <row r="159" spans="1:13" x14ac:dyDescent="0.25">
      <c r="A159" s="81">
        <v>960684737</v>
      </c>
      <c r="B159" s="82" t="s">
        <v>51</v>
      </c>
      <c r="C159" s="81">
        <v>2018</v>
      </c>
      <c r="D159" s="81">
        <v>132</v>
      </c>
      <c r="E159" s="81">
        <v>630</v>
      </c>
      <c r="F159" s="82" t="s">
        <v>81</v>
      </c>
      <c r="G159" s="82" t="s">
        <v>80</v>
      </c>
      <c r="H159" s="81">
        <v>100</v>
      </c>
      <c r="I159" s="81">
        <v>100</v>
      </c>
      <c r="J159" s="81">
        <v>16.388000000000002</v>
      </c>
      <c r="K159" s="81">
        <v>202100</v>
      </c>
      <c r="L159" s="86">
        <v>369.95892186353097</v>
      </c>
      <c r="M159" s="9">
        <f t="shared" si="2"/>
        <v>6062.8868114995466</v>
      </c>
    </row>
    <row r="160" spans="1:13" x14ac:dyDescent="0.25">
      <c r="A160" s="81">
        <v>995114666</v>
      </c>
      <c r="B160" s="82" t="s">
        <v>52</v>
      </c>
      <c r="C160" s="81">
        <v>2018</v>
      </c>
      <c r="D160" s="81">
        <v>66</v>
      </c>
      <c r="E160" s="81">
        <v>400</v>
      </c>
      <c r="F160" s="82" t="s">
        <v>81</v>
      </c>
      <c r="G160" s="82" t="s">
        <v>80</v>
      </c>
      <c r="H160" s="81">
        <v>100</v>
      </c>
      <c r="I160" s="81">
        <v>100</v>
      </c>
      <c r="J160" s="81">
        <v>2.839</v>
      </c>
      <c r="K160" s="81">
        <v>201400</v>
      </c>
      <c r="L160" s="86">
        <v>214.093957297689</v>
      </c>
      <c r="M160" s="9">
        <f t="shared" si="2"/>
        <v>607.81274476813905</v>
      </c>
    </row>
    <row r="161" spans="1:13" x14ac:dyDescent="0.25">
      <c r="A161" s="81">
        <v>980234088</v>
      </c>
      <c r="B161" s="82" t="s">
        <v>53</v>
      </c>
      <c r="C161" s="81">
        <v>2018</v>
      </c>
      <c r="D161" s="81">
        <v>132</v>
      </c>
      <c r="E161" s="81">
        <v>400</v>
      </c>
      <c r="F161" s="82" t="s">
        <v>81</v>
      </c>
      <c r="G161" s="82" t="s">
        <v>80</v>
      </c>
      <c r="H161" s="81">
        <v>100</v>
      </c>
      <c r="I161" s="81">
        <v>100</v>
      </c>
      <c r="J161" s="81">
        <v>0.2</v>
      </c>
      <c r="K161" s="81">
        <v>202000</v>
      </c>
      <c r="L161" s="86">
        <v>355.55972740607098</v>
      </c>
      <c r="M161" s="9">
        <f t="shared" si="2"/>
        <v>71.111945481214192</v>
      </c>
    </row>
    <row r="162" spans="1:13" x14ac:dyDescent="0.25">
      <c r="A162" s="81">
        <v>966731508</v>
      </c>
      <c r="B162" s="82" t="s">
        <v>86</v>
      </c>
      <c r="C162" s="81">
        <v>2018</v>
      </c>
      <c r="D162" s="81">
        <v>132</v>
      </c>
      <c r="E162" s="81">
        <v>400</v>
      </c>
      <c r="F162" s="82" t="s">
        <v>81</v>
      </c>
      <c r="G162" s="82" t="s">
        <v>80</v>
      </c>
      <c r="H162" s="81">
        <v>100</v>
      </c>
      <c r="I162" s="81">
        <v>100</v>
      </c>
      <c r="J162" s="81">
        <v>2</v>
      </c>
      <c r="K162" s="81">
        <v>202000</v>
      </c>
      <c r="L162" s="86">
        <v>355.55972740607098</v>
      </c>
      <c r="M162" s="9">
        <f t="shared" si="2"/>
        <v>711.11945481214195</v>
      </c>
    </row>
    <row r="163" spans="1:13" x14ac:dyDescent="0.25">
      <c r="A163" s="81">
        <v>988807648</v>
      </c>
      <c r="B163" s="82" t="s">
        <v>54</v>
      </c>
      <c r="C163" s="81">
        <v>2018</v>
      </c>
      <c r="D163" s="81">
        <v>66</v>
      </c>
      <c r="E163" s="81">
        <v>400</v>
      </c>
      <c r="F163" s="82" t="s">
        <v>81</v>
      </c>
      <c r="G163" s="82" t="s">
        <v>82</v>
      </c>
      <c r="H163" s="81">
        <v>100</v>
      </c>
      <c r="I163" s="81">
        <v>100</v>
      </c>
      <c r="J163" s="81">
        <v>0.45200000000000001</v>
      </c>
      <c r="K163" s="81">
        <v>203600</v>
      </c>
      <c r="L163" s="86">
        <v>233.13948732987799</v>
      </c>
      <c r="M163" s="9">
        <f t="shared" si="2"/>
        <v>105.37904827310486</v>
      </c>
    </row>
    <row r="164" spans="1:13" x14ac:dyDescent="0.25">
      <c r="A164" s="81">
        <v>988807648</v>
      </c>
      <c r="B164" s="82" t="s">
        <v>54</v>
      </c>
      <c r="C164" s="81">
        <v>2018</v>
      </c>
      <c r="D164" s="81">
        <v>66</v>
      </c>
      <c r="E164" s="81">
        <v>400</v>
      </c>
      <c r="F164" s="82" t="s">
        <v>81</v>
      </c>
      <c r="G164" s="82" t="s">
        <v>80</v>
      </c>
      <c r="H164" s="81">
        <v>0</v>
      </c>
      <c r="I164" s="81">
        <v>100</v>
      </c>
      <c r="J164" s="81">
        <v>0.11799999999999999</v>
      </c>
      <c r="K164" s="81">
        <v>201400</v>
      </c>
      <c r="L164" s="86">
        <v>214.093957297689</v>
      </c>
      <c r="M164" s="9">
        <f t="shared" si="2"/>
        <v>12.63154348056365</v>
      </c>
    </row>
    <row r="165" spans="1:13" x14ac:dyDescent="0.25">
      <c r="A165" s="81">
        <v>988807648</v>
      </c>
      <c r="B165" s="82" t="s">
        <v>54</v>
      </c>
      <c r="C165" s="81">
        <v>2018</v>
      </c>
      <c r="D165" s="81">
        <v>66</v>
      </c>
      <c r="E165" s="81">
        <v>400</v>
      </c>
      <c r="F165" s="82" t="s">
        <v>81</v>
      </c>
      <c r="G165" s="82" t="s">
        <v>80</v>
      </c>
      <c r="H165" s="81">
        <v>100</v>
      </c>
      <c r="I165" s="81">
        <v>100</v>
      </c>
      <c r="J165" s="81">
        <v>4.8730000000000002</v>
      </c>
      <c r="K165" s="81">
        <v>201400</v>
      </c>
      <c r="L165" s="86">
        <v>214.093957297689</v>
      </c>
      <c r="M165" s="9">
        <f t="shared" si="2"/>
        <v>1043.2798539116386</v>
      </c>
    </row>
    <row r="166" spans="1:13" x14ac:dyDescent="0.25">
      <c r="A166" s="81">
        <v>988807648</v>
      </c>
      <c r="B166" s="82" t="s">
        <v>54</v>
      </c>
      <c r="C166" s="81">
        <v>2018</v>
      </c>
      <c r="D166" s="81">
        <v>66</v>
      </c>
      <c r="E166" s="81">
        <v>630</v>
      </c>
      <c r="F166" s="82" t="s">
        <v>81</v>
      </c>
      <c r="G166" s="82" t="s">
        <v>80</v>
      </c>
      <c r="H166" s="81">
        <v>100</v>
      </c>
      <c r="I166" s="81">
        <v>100</v>
      </c>
      <c r="J166" s="81">
        <v>2.9260000000000002</v>
      </c>
      <c r="K166" s="81">
        <v>201500</v>
      </c>
      <c r="L166" s="86">
        <v>244.408050892342</v>
      </c>
      <c r="M166" s="9">
        <f t="shared" si="2"/>
        <v>715.13795691099278</v>
      </c>
    </row>
    <row r="167" spans="1:13" x14ac:dyDescent="0.25">
      <c r="A167" s="81">
        <v>988807648</v>
      </c>
      <c r="B167" s="82" t="s">
        <v>54</v>
      </c>
      <c r="C167" s="81">
        <v>2018</v>
      </c>
      <c r="D167" s="81">
        <v>66</v>
      </c>
      <c r="E167" s="81">
        <v>800</v>
      </c>
      <c r="F167" s="82" t="s">
        <v>81</v>
      </c>
      <c r="G167" s="82" t="s">
        <v>80</v>
      </c>
      <c r="H167" s="81">
        <v>100</v>
      </c>
      <c r="I167" s="81">
        <v>100</v>
      </c>
      <c r="J167" s="81">
        <v>1.147</v>
      </c>
      <c r="K167" s="81">
        <v>201600</v>
      </c>
      <c r="L167" s="86">
        <v>267.64885598157599</v>
      </c>
      <c r="M167" s="9">
        <f t="shared" si="2"/>
        <v>306.99323781086764</v>
      </c>
    </row>
    <row r="168" spans="1:13" x14ac:dyDescent="0.25">
      <c r="A168" s="81">
        <v>988807648</v>
      </c>
      <c r="B168" s="82" t="s">
        <v>54</v>
      </c>
      <c r="C168" s="81">
        <v>2018</v>
      </c>
      <c r="D168" s="81">
        <v>66</v>
      </c>
      <c r="E168" s="81">
        <v>1200</v>
      </c>
      <c r="F168" s="82" t="s">
        <v>81</v>
      </c>
      <c r="G168" s="82" t="s">
        <v>80</v>
      </c>
      <c r="H168" s="81">
        <v>100</v>
      </c>
      <c r="I168" s="81">
        <v>100</v>
      </c>
      <c r="J168" s="81">
        <v>6.1440000000000001</v>
      </c>
      <c r="K168" s="81">
        <v>201700</v>
      </c>
      <c r="L168" s="86">
        <v>309.244844742373</v>
      </c>
      <c r="M168" s="9">
        <f t="shared" si="2"/>
        <v>1900.0003260971398</v>
      </c>
    </row>
    <row r="169" spans="1:13" x14ac:dyDescent="0.25">
      <c r="A169" s="81">
        <v>988807648</v>
      </c>
      <c r="B169" s="82" t="s">
        <v>54</v>
      </c>
      <c r="C169" s="81">
        <v>2018</v>
      </c>
      <c r="D169" s="81">
        <v>66</v>
      </c>
      <c r="E169" s="81">
        <v>1600</v>
      </c>
      <c r="F169" s="82" t="s">
        <v>81</v>
      </c>
      <c r="G169" s="82" t="s">
        <v>80</v>
      </c>
      <c r="H169" s="81">
        <v>100</v>
      </c>
      <c r="I169" s="81">
        <v>100</v>
      </c>
      <c r="J169" s="81">
        <v>2.552</v>
      </c>
      <c r="K169" s="81">
        <v>201800</v>
      </c>
      <c r="L169" s="86">
        <v>359.75317701999802</v>
      </c>
      <c r="M169" s="9">
        <f t="shared" si="2"/>
        <v>918.09010775503498</v>
      </c>
    </row>
    <row r="170" spans="1:13" x14ac:dyDescent="0.25">
      <c r="A170" s="81">
        <v>988807648</v>
      </c>
      <c r="B170" s="82" t="s">
        <v>54</v>
      </c>
      <c r="C170" s="81">
        <v>2018</v>
      </c>
      <c r="D170" s="81">
        <v>132</v>
      </c>
      <c r="E170" s="81">
        <v>400</v>
      </c>
      <c r="F170" s="82" t="s">
        <v>81</v>
      </c>
      <c r="G170" s="82" t="s">
        <v>80</v>
      </c>
      <c r="H170" s="81">
        <v>100</v>
      </c>
      <c r="I170" s="81">
        <v>100</v>
      </c>
      <c r="J170" s="81">
        <v>7.8E-2</v>
      </c>
      <c r="K170" s="81">
        <v>202000</v>
      </c>
      <c r="L170" s="86">
        <v>355.55972740607098</v>
      </c>
      <c r="M170" s="9">
        <f t="shared" si="2"/>
        <v>27.733658737673537</v>
      </c>
    </row>
    <row r="171" spans="1:13" x14ac:dyDescent="0.25">
      <c r="A171" s="81">
        <v>988807648</v>
      </c>
      <c r="B171" s="82" t="s">
        <v>54</v>
      </c>
      <c r="C171" s="81">
        <v>2018</v>
      </c>
      <c r="D171" s="81">
        <v>132</v>
      </c>
      <c r="E171" s="81">
        <v>800</v>
      </c>
      <c r="F171" s="82" t="s">
        <v>81</v>
      </c>
      <c r="G171" s="82" t="s">
        <v>80</v>
      </c>
      <c r="H171" s="81">
        <v>100</v>
      </c>
      <c r="I171" s="81">
        <v>100</v>
      </c>
      <c r="J171" s="81">
        <v>4.4470000000000001</v>
      </c>
      <c r="K171" s="81">
        <v>202200</v>
      </c>
      <c r="L171" s="86">
        <v>405.57798183724901</v>
      </c>
      <c r="M171" s="9">
        <f t="shared" si="2"/>
        <v>1803.6052852302464</v>
      </c>
    </row>
    <row r="172" spans="1:13" x14ac:dyDescent="0.25">
      <c r="A172" s="81">
        <v>976723805</v>
      </c>
      <c r="B172" s="82" t="s">
        <v>55</v>
      </c>
      <c r="C172" s="81">
        <v>2018</v>
      </c>
      <c r="D172" s="81">
        <v>66</v>
      </c>
      <c r="E172" s="81">
        <v>400</v>
      </c>
      <c r="F172" s="82" t="s">
        <v>81</v>
      </c>
      <c r="G172" s="82" t="s">
        <v>82</v>
      </c>
      <c r="H172" s="81">
        <v>100</v>
      </c>
      <c r="I172" s="81">
        <v>100</v>
      </c>
      <c r="J172" s="81">
        <v>1.8</v>
      </c>
      <c r="K172" s="81">
        <v>203600</v>
      </c>
      <c r="L172" s="86">
        <v>233.13948732987799</v>
      </c>
      <c r="M172" s="9">
        <f t="shared" si="2"/>
        <v>419.6510771937804</v>
      </c>
    </row>
    <row r="173" spans="1:13" x14ac:dyDescent="0.25">
      <c r="A173" s="81">
        <v>976723805</v>
      </c>
      <c r="B173" s="82" t="s">
        <v>55</v>
      </c>
      <c r="C173" s="81">
        <v>2018</v>
      </c>
      <c r="D173" s="81">
        <v>66</v>
      </c>
      <c r="E173" s="81">
        <v>630</v>
      </c>
      <c r="F173" s="82" t="s">
        <v>81</v>
      </c>
      <c r="G173" s="82" t="s">
        <v>80</v>
      </c>
      <c r="H173" s="81">
        <v>100</v>
      </c>
      <c r="I173" s="81">
        <v>100</v>
      </c>
      <c r="J173" s="81">
        <v>4</v>
      </c>
      <c r="K173" s="81">
        <v>201500</v>
      </c>
      <c r="L173" s="86">
        <v>244.408050892342</v>
      </c>
      <c r="M173" s="9">
        <f t="shared" si="2"/>
        <v>977.63220356936802</v>
      </c>
    </row>
    <row r="174" spans="1:13" x14ac:dyDescent="0.25">
      <c r="A174" s="81">
        <v>976723805</v>
      </c>
      <c r="B174" s="82" t="s">
        <v>55</v>
      </c>
      <c r="C174" s="81">
        <v>2018</v>
      </c>
      <c r="D174" s="81">
        <v>66</v>
      </c>
      <c r="E174" s="81">
        <v>800</v>
      </c>
      <c r="F174" s="82" t="s">
        <v>81</v>
      </c>
      <c r="G174" s="82" t="s">
        <v>80</v>
      </c>
      <c r="H174" s="81">
        <v>100</v>
      </c>
      <c r="I174" s="81">
        <v>100</v>
      </c>
      <c r="J174" s="81">
        <v>3.1</v>
      </c>
      <c r="K174" s="81">
        <v>201600</v>
      </c>
      <c r="L174" s="86">
        <v>267.64885598157599</v>
      </c>
      <c r="M174" s="9">
        <f t="shared" si="2"/>
        <v>829.71145354288558</v>
      </c>
    </row>
    <row r="175" spans="1:13" x14ac:dyDescent="0.25">
      <c r="A175" s="81">
        <v>976723805</v>
      </c>
      <c r="B175" s="82" t="s">
        <v>55</v>
      </c>
      <c r="C175" s="81">
        <v>2018</v>
      </c>
      <c r="D175" s="81">
        <v>66</v>
      </c>
      <c r="E175" s="81">
        <v>1200</v>
      </c>
      <c r="F175" s="82" t="s">
        <v>81</v>
      </c>
      <c r="G175" s="82" t="s">
        <v>80</v>
      </c>
      <c r="H175" s="81">
        <v>100</v>
      </c>
      <c r="I175" s="81">
        <v>100</v>
      </c>
      <c r="J175" s="81">
        <v>1.7</v>
      </c>
      <c r="K175" s="81">
        <v>201700</v>
      </c>
      <c r="L175" s="86">
        <v>309.244844742373</v>
      </c>
      <c r="M175" s="9">
        <f t="shared" si="2"/>
        <v>525.71623606203411</v>
      </c>
    </row>
    <row r="176" spans="1:13" x14ac:dyDescent="0.25">
      <c r="A176" s="81">
        <v>915317898</v>
      </c>
      <c r="B176" s="82" t="s">
        <v>56</v>
      </c>
      <c r="C176" s="81">
        <v>2018</v>
      </c>
      <c r="D176" s="81">
        <v>66</v>
      </c>
      <c r="E176" s="81">
        <v>400</v>
      </c>
      <c r="F176" s="82" t="s">
        <v>81</v>
      </c>
      <c r="G176" s="82" t="s">
        <v>80</v>
      </c>
      <c r="H176" s="81">
        <v>100</v>
      </c>
      <c r="I176" s="81">
        <v>100</v>
      </c>
      <c r="J176" s="81">
        <v>0.05</v>
      </c>
      <c r="K176" s="81">
        <v>201400</v>
      </c>
      <c r="L176" s="86">
        <v>214.093957297689</v>
      </c>
      <c r="M176" s="9">
        <f t="shared" si="2"/>
        <v>10.704697864884452</v>
      </c>
    </row>
    <row r="177" spans="1:13" x14ac:dyDescent="0.25">
      <c r="A177" s="81">
        <v>948755742</v>
      </c>
      <c r="B177" s="82" t="s">
        <v>57</v>
      </c>
      <c r="C177" s="81">
        <v>2018</v>
      </c>
      <c r="D177" s="81">
        <v>66</v>
      </c>
      <c r="E177" s="81">
        <v>400</v>
      </c>
      <c r="F177" s="82" t="s">
        <v>81</v>
      </c>
      <c r="G177" s="82" t="s">
        <v>80</v>
      </c>
      <c r="H177" s="81">
        <v>100</v>
      </c>
      <c r="I177" s="81">
        <v>100</v>
      </c>
      <c r="J177" s="81">
        <v>9.2799999999999994</v>
      </c>
      <c r="K177" s="81">
        <v>201400</v>
      </c>
      <c r="L177" s="86">
        <v>214.093957297689</v>
      </c>
      <c r="M177" s="9">
        <f t="shared" si="2"/>
        <v>1986.7919237225537</v>
      </c>
    </row>
    <row r="178" spans="1:13" x14ac:dyDescent="0.25">
      <c r="A178" s="81">
        <v>984882114</v>
      </c>
      <c r="B178" s="82" t="s">
        <v>59</v>
      </c>
      <c r="C178" s="81">
        <v>2018</v>
      </c>
      <c r="D178" s="81">
        <v>66</v>
      </c>
      <c r="E178" s="81">
        <v>400</v>
      </c>
      <c r="F178" s="82" t="s">
        <v>81</v>
      </c>
      <c r="G178" s="82" t="s">
        <v>80</v>
      </c>
      <c r="H178" s="81">
        <v>100</v>
      </c>
      <c r="I178" s="81">
        <v>100</v>
      </c>
      <c r="J178" s="81">
        <v>2.2450000000000001</v>
      </c>
      <c r="K178" s="81">
        <v>201400</v>
      </c>
      <c r="L178" s="86">
        <v>214.093957297689</v>
      </c>
      <c r="M178" s="9">
        <f t="shared" si="2"/>
        <v>480.64093413331182</v>
      </c>
    </row>
    <row r="179" spans="1:13" x14ac:dyDescent="0.25">
      <c r="A179" s="81">
        <v>984882114</v>
      </c>
      <c r="B179" s="82" t="s">
        <v>59</v>
      </c>
      <c r="C179" s="81">
        <v>2018</v>
      </c>
      <c r="D179" s="81">
        <v>66</v>
      </c>
      <c r="E179" s="81">
        <v>630</v>
      </c>
      <c r="F179" s="82" t="s">
        <v>81</v>
      </c>
      <c r="G179" s="82" t="s">
        <v>80</v>
      </c>
      <c r="H179" s="81">
        <v>100</v>
      </c>
      <c r="I179" s="81">
        <v>100</v>
      </c>
      <c r="J179" s="81">
        <v>0.873</v>
      </c>
      <c r="K179" s="81">
        <v>201500</v>
      </c>
      <c r="L179" s="86">
        <v>244.408050892342</v>
      </c>
      <c r="M179" s="9">
        <f t="shared" si="2"/>
        <v>213.36822842901458</v>
      </c>
    </row>
    <row r="180" spans="1:13" x14ac:dyDescent="0.25">
      <c r="A180" s="81">
        <v>984882114</v>
      </c>
      <c r="B180" s="82" t="s">
        <v>59</v>
      </c>
      <c r="C180" s="81">
        <v>2018</v>
      </c>
      <c r="D180" s="81">
        <v>66</v>
      </c>
      <c r="E180" s="81">
        <v>800</v>
      </c>
      <c r="F180" s="82" t="s">
        <v>81</v>
      </c>
      <c r="G180" s="82" t="s">
        <v>80</v>
      </c>
      <c r="H180" s="81">
        <v>100</v>
      </c>
      <c r="I180" s="81">
        <v>100</v>
      </c>
      <c r="J180" s="81">
        <v>3.97</v>
      </c>
      <c r="K180" s="81">
        <v>201600</v>
      </c>
      <c r="L180" s="86">
        <v>267.64885598157599</v>
      </c>
      <c r="M180" s="9">
        <f t="shared" si="2"/>
        <v>1062.5659582468568</v>
      </c>
    </row>
    <row r="181" spans="1:13" x14ac:dyDescent="0.25">
      <c r="A181" s="81">
        <v>984882114</v>
      </c>
      <c r="B181" s="82" t="s">
        <v>59</v>
      </c>
      <c r="C181" s="81">
        <v>2018</v>
      </c>
      <c r="D181" s="81">
        <v>132</v>
      </c>
      <c r="E181" s="81">
        <v>400</v>
      </c>
      <c r="F181" s="82" t="s">
        <v>81</v>
      </c>
      <c r="G181" s="82" t="s">
        <v>80</v>
      </c>
      <c r="H181" s="81">
        <v>100</v>
      </c>
      <c r="I181" s="81">
        <v>100</v>
      </c>
      <c r="J181" s="81">
        <v>4.87</v>
      </c>
      <c r="K181" s="81">
        <v>202000</v>
      </c>
      <c r="L181" s="86">
        <v>355.55972740607098</v>
      </c>
      <c r="M181" s="9">
        <f t="shared" si="2"/>
        <v>1731.5758724675657</v>
      </c>
    </row>
    <row r="182" spans="1:13" x14ac:dyDescent="0.25">
      <c r="A182" s="81">
        <v>984882114</v>
      </c>
      <c r="B182" s="82" t="s">
        <v>59</v>
      </c>
      <c r="C182" s="81">
        <v>2018</v>
      </c>
      <c r="D182" s="81">
        <v>132</v>
      </c>
      <c r="E182" s="81">
        <v>1200</v>
      </c>
      <c r="F182" s="82" t="s">
        <v>81</v>
      </c>
      <c r="G182" s="82" t="s">
        <v>80</v>
      </c>
      <c r="H182" s="81">
        <v>100</v>
      </c>
      <c r="I182" s="81">
        <v>100</v>
      </c>
      <c r="J182" s="81">
        <v>3.51</v>
      </c>
      <c r="K182" s="81">
        <v>202300</v>
      </c>
      <c r="L182" s="86">
        <v>444.93578002097399</v>
      </c>
      <c r="M182" s="9">
        <f t="shared" si="2"/>
        <v>1561.7245878736187</v>
      </c>
    </row>
    <row r="183" spans="1:13" x14ac:dyDescent="0.25">
      <c r="A183" s="81">
        <v>979422679</v>
      </c>
      <c r="B183" s="82" t="s">
        <v>60</v>
      </c>
      <c r="C183" s="81">
        <v>2018</v>
      </c>
      <c r="D183" s="81">
        <v>66</v>
      </c>
      <c r="E183" s="81">
        <v>400</v>
      </c>
      <c r="F183" s="82" t="s">
        <v>81</v>
      </c>
      <c r="G183" s="82" t="s">
        <v>80</v>
      </c>
      <c r="H183" s="81">
        <v>100</v>
      </c>
      <c r="I183" s="81">
        <v>100</v>
      </c>
      <c r="J183" s="81">
        <v>0.1</v>
      </c>
      <c r="K183" s="81">
        <v>201400</v>
      </c>
      <c r="L183" s="86">
        <v>214.093957297689</v>
      </c>
      <c r="M183" s="9">
        <f t="shared" si="2"/>
        <v>21.409395729768903</v>
      </c>
    </row>
    <row r="184" spans="1:13" x14ac:dyDescent="0.25">
      <c r="A184" s="81">
        <v>979422679</v>
      </c>
      <c r="B184" s="82" t="s">
        <v>60</v>
      </c>
      <c r="C184" s="81">
        <v>2018</v>
      </c>
      <c r="D184" s="81">
        <v>132</v>
      </c>
      <c r="E184" s="81">
        <v>400</v>
      </c>
      <c r="F184" s="82" t="s">
        <v>81</v>
      </c>
      <c r="G184" s="82" t="s">
        <v>80</v>
      </c>
      <c r="H184" s="81">
        <v>100</v>
      </c>
      <c r="I184" s="81">
        <v>100</v>
      </c>
      <c r="J184" s="81">
        <v>1.1000000000000001</v>
      </c>
      <c r="K184" s="81">
        <v>202000</v>
      </c>
      <c r="L184" s="86">
        <v>355.55972740607098</v>
      </c>
      <c r="M184" s="9">
        <f t="shared" si="2"/>
        <v>391.11570014667808</v>
      </c>
    </row>
    <row r="185" spans="1:13" x14ac:dyDescent="0.25">
      <c r="A185" s="81">
        <v>979422679</v>
      </c>
      <c r="B185" s="82" t="s">
        <v>60</v>
      </c>
      <c r="C185" s="81">
        <v>2018</v>
      </c>
      <c r="D185" s="81">
        <v>132</v>
      </c>
      <c r="E185" s="81">
        <v>630</v>
      </c>
      <c r="F185" s="82" t="s">
        <v>81</v>
      </c>
      <c r="G185" s="82" t="s">
        <v>80</v>
      </c>
      <c r="H185" s="81">
        <v>100</v>
      </c>
      <c r="I185" s="81">
        <v>100</v>
      </c>
      <c r="J185" s="81">
        <v>1.3</v>
      </c>
      <c r="K185" s="81">
        <v>202100</v>
      </c>
      <c r="L185" s="86">
        <v>369.95892186353097</v>
      </c>
      <c r="M185" s="9">
        <f t="shared" si="2"/>
        <v>480.94659842259028</v>
      </c>
    </row>
    <row r="186" spans="1:13" x14ac:dyDescent="0.25">
      <c r="A186" s="81">
        <v>979422679</v>
      </c>
      <c r="B186" s="82" t="s">
        <v>60</v>
      </c>
      <c r="C186" s="81">
        <v>2018</v>
      </c>
      <c r="D186" s="81">
        <v>132</v>
      </c>
      <c r="E186" s="81">
        <v>1200</v>
      </c>
      <c r="F186" s="82" t="s">
        <v>81</v>
      </c>
      <c r="G186" s="82" t="s">
        <v>80</v>
      </c>
      <c r="H186" s="81">
        <v>100</v>
      </c>
      <c r="I186" s="81">
        <v>100</v>
      </c>
      <c r="J186" s="81">
        <v>5.8109999999999999</v>
      </c>
      <c r="K186" s="81">
        <v>202300</v>
      </c>
      <c r="L186" s="86">
        <v>444.93578002097399</v>
      </c>
      <c r="M186" s="9">
        <f t="shared" si="2"/>
        <v>2585.5218177018796</v>
      </c>
    </row>
    <row r="187" spans="1:13" x14ac:dyDescent="0.25">
      <c r="A187" s="81">
        <v>979422679</v>
      </c>
      <c r="B187" s="82" t="s">
        <v>60</v>
      </c>
      <c r="C187" s="81">
        <v>2018</v>
      </c>
      <c r="D187" s="81">
        <v>132</v>
      </c>
      <c r="E187" s="81">
        <v>1600</v>
      </c>
      <c r="F187" s="82" t="s">
        <v>81</v>
      </c>
      <c r="G187" s="82" t="s">
        <v>80</v>
      </c>
      <c r="H187" s="81">
        <v>100</v>
      </c>
      <c r="I187" s="81">
        <v>100</v>
      </c>
      <c r="J187" s="81">
        <v>3.5</v>
      </c>
      <c r="K187" s="81">
        <v>202400</v>
      </c>
      <c r="L187" s="86">
        <v>496.87392704647999</v>
      </c>
      <c r="M187" s="9">
        <f t="shared" si="2"/>
        <v>1739.0587446626801</v>
      </c>
    </row>
    <row r="188" spans="1:13" x14ac:dyDescent="0.25">
      <c r="A188" s="81">
        <v>916069634</v>
      </c>
      <c r="B188" s="82" t="s">
        <v>61</v>
      </c>
      <c r="C188" s="81">
        <v>2018</v>
      </c>
      <c r="D188" s="81">
        <v>66</v>
      </c>
      <c r="E188" s="81">
        <v>400</v>
      </c>
      <c r="F188" s="82" t="s">
        <v>81</v>
      </c>
      <c r="G188" s="82" t="s">
        <v>80</v>
      </c>
      <c r="H188" s="81">
        <v>100</v>
      </c>
      <c r="I188" s="81">
        <v>100</v>
      </c>
      <c r="J188" s="81">
        <v>0.1</v>
      </c>
      <c r="K188" s="81">
        <v>201400</v>
      </c>
      <c r="L188" s="86">
        <v>214.093957297689</v>
      </c>
      <c r="M188" s="9">
        <f t="shared" si="2"/>
        <v>21.409395729768903</v>
      </c>
    </row>
    <row r="189" spans="1:13" x14ac:dyDescent="0.25">
      <c r="A189" s="81">
        <v>916069634</v>
      </c>
      <c r="B189" s="82" t="s">
        <v>61</v>
      </c>
      <c r="C189" s="81">
        <v>2018</v>
      </c>
      <c r="D189" s="81">
        <v>66</v>
      </c>
      <c r="E189" s="81">
        <v>630</v>
      </c>
      <c r="F189" s="82" t="s">
        <v>81</v>
      </c>
      <c r="G189" s="82" t="s">
        <v>80</v>
      </c>
      <c r="H189" s="81">
        <v>100</v>
      </c>
      <c r="I189" s="81">
        <v>100</v>
      </c>
      <c r="J189" s="81">
        <v>0.38</v>
      </c>
      <c r="K189" s="81">
        <v>201500</v>
      </c>
      <c r="L189" s="86">
        <v>244.408050892342</v>
      </c>
      <c r="M189" s="9">
        <f t="shared" si="2"/>
        <v>92.875059339089958</v>
      </c>
    </row>
    <row r="190" spans="1:13" x14ac:dyDescent="0.25">
      <c r="A190" s="81">
        <v>916069634</v>
      </c>
      <c r="B190" s="82" t="s">
        <v>61</v>
      </c>
      <c r="C190" s="81">
        <v>2018</v>
      </c>
      <c r="D190" s="81">
        <v>66</v>
      </c>
      <c r="E190" s="81">
        <v>800</v>
      </c>
      <c r="F190" s="82" t="s">
        <v>81</v>
      </c>
      <c r="G190" s="82" t="s">
        <v>80</v>
      </c>
      <c r="H190" s="81">
        <v>100</v>
      </c>
      <c r="I190" s="81">
        <v>100</v>
      </c>
      <c r="J190" s="81">
        <v>1.5</v>
      </c>
      <c r="K190" s="81">
        <v>201600</v>
      </c>
      <c r="L190" s="86">
        <v>267.64885598157599</v>
      </c>
      <c r="M190" s="9">
        <f t="shared" si="2"/>
        <v>401.47328397236402</v>
      </c>
    </row>
    <row r="191" spans="1:13" x14ac:dyDescent="0.25">
      <c r="A191" s="81">
        <v>916069634</v>
      </c>
      <c r="B191" s="82" t="s">
        <v>61</v>
      </c>
      <c r="C191" s="81">
        <v>2018</v>
      </c>
      <c r="D191" s="81">
        <v>132</v>
      </c>
      <c r="E191" s="81">
        <v>630</v>
      </c>
      <c r="F191" s="82" t="s">
        <v>81</v>
      </c>
      <c r="G191" s="82" t="s">
        <v>80</v>
      </c>
      <c r="H191" s="81">
        <v>100</v>
      </c>
      <c r="I191" s="81">
        <v>100</v>
      </c>
      <c r="J191" s="81">
        <v>0.4</v>
      </c>
      <c r="K191" s="81">
        <v>202100</v>
      </c>
      <c r="L191" s="86">
        <v>369.95892186353097</v>
      </c>
      <c r="M191" s="9">
        <f t="shared" si="2"/>
        <v>147.98356874541238</v>
      </c>
    </row>
    <row r="192" spans="1:13" x14ac:dyDescent="0.25">
      <c r="A192" s="81">
        <v>987059729</v>
      </c>
      <c r="B192" s="82" t="s">
        <v>87</v>
      </c>
      <c r="C192" s="81">
        <v>2018</v>
      </c>
      <c r="D192" s="81">
        <v>66</v>
      </c>
      <c r="E192" s="81">
        <v>400</v>
      </c>
      <c r="F192" s="82" t="s">
        <v>81</v>
      </c>
      <c r="G192" s="82" t="s">
        <v>80</v>
      </c>
      <c r="H192" s="81">
        <v>100</v>
      </c>
      <c r="I192" s="81">
        <v>100</v>
      </c>
      <c r="J192" s="81">
        <v>4.4999999999999998E-2</v>
      </c>
      <c r="K192" s="81">
        <v>201400</v>
      </c>
      <c r="L192" s="86">
        <v>214.093957297689</v>
      </c>
      <c r="M192" s="9">
        <f t="shared" si="2"/>
        <v>9.6342280783960046</v>
      </c>
    </row>
    <row r="193" spans="1:13" x14ac:dyDescent="0.25">
      <c r="A193" s="81">
        <v>971034998</v>
      </c>
      <c r="B193" s="82" t="s">
        <v>64</v>
      </c>
      <c r="C193" s="81">
        <v>2018</v>
      </c>
      <c r="D193" s="81">
        <v>66</v>
      </c>
      <c r="E193" s="81">
        <v>400</v>
      </c>
      <c r="F193" s="82" t="s">
        <v>81</v>
      </c>
      <c r="G193" s="82" t="s">
        <v>80</v>
      </c>
      <c r="H193" s="81">
        <v>100</v>
      </c>
      <c r="I193" s="81">
        <v>100</v>
      </c>
      <c r="J193" s="81">
        <v>0.40600000000000003</v>
      </c>
      <c r="K193" s="81">
        <v>201400</v>
      </c>
      <c r="L193" s="86">
        <v>214.093957297689</v>
      </c>
      <c r="M193" s="9">
        <f t="shared" si="2"/>
        <v>86.922146662861735</v>
      </c>
    </row>
    <row r="194" spans="1:13" x14ac:dyDescent="0.25">
      <c r="A194" s="81">
        <v>916501420</v>
      </c>
      <c r="B194" s="82" t="s">
        <v>65</v>
      </c>
      <c r="C194" s="81">
        <v>2018</v>
      </c>
      <c r="D194" s="81">
        <v>66</v>
      </c>
      <c r="E194" s="81">
        <v>630</v>
      </c>
      <c r="F194" s="82" t="s">
        <v>81</v>
      </c>
      <c r="G194" s="82" t="s">
        <v>80</v>
      </c>
      <c r="H194" s="81">
        <v>100</v>
      </c>
      <c r="I194" s="81">
        <v>100</v>
      </c>
      <c r="J194" s="81">
        <v>3.1</v>
      </c>
      <c r="K194" s="81">
        <v>201500</v>
      </c>
      <c r="L194" s="86">
        <v>244.408050892342</v>
      </c>
      <c r="M194" s="9">
        <f t="shared" si="2"/>
        <v>757.66495776626027</v>
      </c>
    </row>
    <row r="195" spans="1:13" x14ac:dyDescent="0.25">
      <c r="A195" s="81">
        <v>916501420</v>
      </c>
      <c r="B195" s="82" t="s">
        <v>65</v>
      </c>
      <c r="C195" s="81">
        <v>2018</v>
      </c>
      <c r="D195" s="81">
        <v>66</v>
      </c>
      <c r="E195" s="81">
        <v>1200</v>
      </c>
      <c r="F195" s="82" t="s">
        <v>81</v>
      </c>
      <c r="G195" s="82" t="s">
        <v>80</v>
      </c>
      <c r="H195" s="81">
        <v>100</v>
      </c>
      <c r="I195" s="81">
        <v>100</v>
      </c>
      <c r="J195" s="81">
        <v>0.2</v>
      </c>
      <c r="K195" s="81">
        <v>201700</v>
      </c>
      <c r="L195" s="86">
        <v>309.244844742373</v>
      </c>
      <c r="M195" s="9">
        <f>(J195*0.5*(H195/100+I195/100))*L195</f>
        <v>61.848968948474607</v>
      </c>
    </row>
    <row r="196" spans="1:13" x14ac:dyDescent="0.25">
      <c r="A196" s="81">
        <v>919763159</v>
      </c>
      <c r="B196" s="82" t="s">
        <v>66</v>
      </c>
      <c r="C196" s="81">
        <v>2018</v>
      </c>
      <c r="D196" s="81">
        <v>66</v>
      </c>
      <c r="E196" s="81">
        <v>400</v>
      </c>
      <c r="F196" s="82" t="s">
        <v>81</v>
      </c>
      <c r="G196" s="82" t="s">
        <v>80</v>
      </c>
      <c r="H196" s="81">
        <v>100</v>
      </c>
      <c r="I196" s="81">
        <v>100</v>
      </c>
      <c r="J196" s="81">
        <v>0.28999999999999998</v>
      </c>
      <c r="K196" s="81">
        <v>201400</v>
      </c>
      <c r="L196" s="86">
        <v>214.093957297689</v>
      </c>
      <c r="M196" s="9">
        <f t="shared" ref="M196:M218" si="3">(J196*0.5*(H196/100+I196/100))*L196</f>
        <v>62.087247616329805</v>
      </c>
    </row>
    <row r="197" spans="1:13" x14ac:dyDescent="0.25">
      <c r="A197" s="81">
        <v>978631029</v>
      </c>
      <c r="B197" s="82" t="s">
        <v>298</v>
      </c>
      <c r="C197" s="81">
        <v>2018</v>
      </c>
      <c r="D197" s="81">
        <v>66</v>
      </c>
      <c r="E197" s="81">
        <v>400</v>
      </c>
      <c r="F197" s="82" t="s">
        <v>81</v>
      </c>
      <c r="G197" s="82" t="s">
        <v>80</v>
      </c>
      <c r="H197" s="81">
        <v>100</v>
      </c>
      <c r="I197" s="81">
        <v>100</v>
      </c>
      <c r="J197" s="81">
        <v>55.281999999999996</v>
      </c>
      <c r="K197" s="81">
        <v>201400</v>
      </c>
      <c r="L197" s="86">
        <v>214.093957297689</v>
      </c>
      <c r="M197" s="9">
        <f t="shared" si="3"/>
        <v>11835.542147330843</v>
      </c>
    </row>
    <row r="198" spans="1:13" x14ac:dyDescent="0.25">
      <c r="A198" s="81">
        <v>978631029</v>
      </c>
      <c r="B198" s="82" t="s">
        <v>298</v>
      </c>
      <c r="C198" s="81">
        <v>2018</v>
      </c>
      <c r="D198" s="81">
        <v>66</v>
      </c>
      <c r="E198" s="81">
        <v>630</v>
      </c>
      <c r="F198" s="82" t="s">
        <v>81</v>
      </c>
      <c r="G198" s="82" t="s">
        <v>80</v>
      </c>
      <c r="H198" s="81">
        <v>100</v>
      </c>
      <c r="I198" s="81">
        <v>100</v>
      </c>
      <c r="J198" s="81">
        <v>12.676</v>
      </c>
      <c r="K198" s="81">
        <v>201500</v>
      </c>
      <c r="L198" s="86">
        <v>244.408050892342</v>
      </c>
      <c r="M198" s="9">
        <f t="shared" si="3"/>
        <v>3098.1164531113272</v>
      </c>
    </row>
    <row r="199" spans="1:13" x14ac:dyDescent="0.25">
      <c r="A199" s="81">
        <v>978631029</v>
      </c>
      <c r="B199" s="82" t="s">
        <v>298</v>
      </c>
      <c r="C199" s="81">
        <v>2018</v>
      </c>
      <c r="D199" s="81">
        <v>66</v>
      </c>
      <c r="E199" s="81">
        <v>800</v>
      </c>
      <c r="F199" s="82" t="s">
        <v>81</v>
      </c>
      <c r="G199" s="82" t="s">
        <v>80</v>
      </c>
      <c r="H199" s="81">
        <v>100</v>
      </c>
      <c r="I199" s="81">
        <v>100</v>
      </c>
      <c r="J199" s="81">
        <v>1.3979999999999999</v>
      </c>
      <c r="K199" s="81">
        <v>201600</v>
      </c>
      <c r="L199" s="86">
        <v>267.64885598157599</v>
      </c>
      <c r="M199" s="9">
        <f t="shared" si="3"/>
        <v>374.1731006622432</v>
      </c>
    </row>
    <row r="200" spans="1:13" x14ac:dyDescent="0.25">
      <c r="A200" s="81">
        <v>978631029</v>
      </c>
      <c r="B200" s="82" t="s">
        <v>298</v>
      </c>
      <c r="C200" s="81">
        <v>2018</v>
      </c>
      <c r="D200" s="81">
        <v>66</v>
      </c>
      <c r="E200" s="81">
        <v>1200</v>
      </c>
      <c r="F200" s="82" t="s">
        <v>81</v>
      </c>
      <c r="G200" s="82" t="s">
        <v>80</v>
      </c>
      <c r="H200" s="81">
        <v>100</v>
      </c>
      <c r="I200" s="81">
        <v>100</v>
      </c>
      <c r="J200" s="81">
        <v>16.166</v>
      </c>
      <c r="K200" s="81">
        <v>201700</v>
      </c>
      <c r="L200" s="86">
        <v>309.244844742373</v>
      </c>
      <c r="M200" s="9">
        <f t="shared" si="3"/>
        <v>4999.2521601052022</v>
      </c>
    </row>
    <row r="201" spans="1:13" x14ac:dyDescent="0.25">
      <c r="A201" s="81">
        <v>978631029</v>
      </c>
      <c r="B201" s="82" t="s">
        <v>298</v>
      </c>
      <c r="C201" s="81">
        <v>2018</v>
      </c>
      <c r="D201" s="81">
        <v>66</v>
      </c>
      <c r="E201" s="81">
        <v>1600</v>
      </c>
      <c r="F201" s="82" t="s">
        <v>81</v>
      </c>
      <c r="G201" s="82" t="s">
        <v>80</v>
      </c>
      <c r="H201" s="81">
        <v>100</v>
      </c>
      <c r="I201" s="81">
        <v>100</v>
      </c>
      <c r="J201" s="81">
        <v>2.468</v>
      </c>
      <c r="K201" s="81">
        <v>201800</v>
      </c>
      <c r="L201" s="86">
        <v>359.75317701999802</v>
      </c>
      <c r="M201" s="9">
        <f t="shared" si="3"/>
        <v>887.87084088535505</v>
      </c>
    </row>
    <row r="202" spans="1:13" x14ac:dyDescent="0.25">
      <c r="A202" s="81">
        <v>978631029</v>
      </c>
      <c r="B202" s="82" t="s">
        <v>298</v>
      </c>
      <c r="C202" s="81">
        <v>2018</v>
      </c>
      <c r="D202" s="81">
        <v>132</v>
      </c>
      <c r="E202" s="81">
        <v>400</v>
      </c>
      <c r="F202" s="82" t="s">
        <v>81</v>
      </c>
      <c r="G202" s="82" t="s">
        <v>80</v>
      </c>
      <c r="H202" s="81">
        <v>100</v>
      </c>
      <c r="I202" s="81">
        <v>100</v>
      </c>
      <c r="J202" s="81">
        <v>0.42199999999999999</v>
      </c>
      <c r="K202" s="81">
        <v>202000</v>
      </c>
      <c r="L202" s="86">
        <v>355.55972740607098</v>
      </c>
      <c r="M202" s="9">
        <f t="shared" si="3"/>
        <v>150.04620496536194</v>
      </c>
    </row>
    <row r="203" spans="1:13" x14ac:dyDescent="0.25">
      <c r="A203" s="81">
        <v>978631029</v>
      </c>
      <c r="B203" s="82" t="s">
        <v>298</v>
      </c>
      <c r="C203" s="81">
        <v>2018</v>
      </c>
      <c r="D203" s="81">
        <v>132</v>
      </c>
      <c r="E203" s="81">
        <v>630</v>
      </c>
      <c r="F203" s="82" t="s">
        <v>81</v>
      </c>
      <c r="G203" s="82" t="s">
        <v>80</v>
      </c>
      <c r="H203" s="81">
        <v>100</v>
      </c>
      <c r="I203" s="81">
        <v>100</v>
      </c>
      <c r="J203" s="81">
        <v>1.218</v>
      </c>
      <c r="K203" s="81">
        <v>202100</v>
      </c>
      <c r="L203" s="86">
        <v>369.95892186353097</v>
      </c>
      <c r="M203" s="9">
        <f t="shared" si="3"/>
        <v>450.60996682978072</v>
      </c>
    </row>
    <row r="204" spans="1:13" x14ac:dyDescent="0.25">
      <c r="A204" s="81">
        <v>978631029</v>
      </c>
      <c r="B204" s="82" t="s">
        <v>298</v>
      </c>
      <c r="C204" s="81">
        <v>2018</v>
      </c>
      <c r="D204" s="81">
        <v>132</v>
      </c>
      <c r="E204" s="81">
        <v>1600</v>
      </c>
      <c r="F204" s="82" t="s">
        <v>81</v>
      </c>
      <c r="G204" s="82" t="s">
        <v>80</v>
      </c>
      <c r="H204" s="81">
        <v>100</v>
      </c>
      <c r="I204" s="81">
        <v>100</v>
      </c>
      <c r="J204" s="81">
        <v>2.2330000000000001</v>
      </c>
      <c r="K204" s="81">
        <v>202400</v>
      </c>
      <c r="L204" s="86">
        <v>496.87392704647999</v>
      </c>
      <c r="M204" s="9">
        <f t="shared" si="3"/>
        <v>1109.5194790947899</v>
      </c>
    </row>
    <row r="205" spans="1:13" x14ac:dyDescent="0.25">
      <c r="A205" s="81">
        <v>917983550</v>
      </c>
      <c r="B205" s="82" t="s">
        <v>68</v>
      </c>
      <c r="C205" s="81">
        <v>2018</v>
      </c>
      <c r="D205" s="81">
        <v>132</v>
      </c>
      <c r="E205" s="81">
        <v>1200</v>
      </c>
      <c r="F205" s="82" t="s">
        <v>81</v>
      </c>
      <c r="G205" s="82" t="s">
        <v>80</v>
      </c>
      <c r="H205" s="81">
        <v>0</v>
      </c>
      <c r="I205" s="81">
        <v>0</v>
      </c>
      <c r="J205" s="81">
        <v>0.7</v>
      </c>
      <c r="K205" s="81">
        <v>202300</v>
      </c>
      <c r="L205" s="86">
        <v>444.93578002097399</v>
      </c>
      <c r="M205" s="9">
        <f t="shared" si="3"/>
        <v>0</v>
      </c>
    </row>
    <row r="206" spans="1:13" x14ac:dyDescent="0.25">
      <c r="A206" s="81">
        <v>979151950</v>
      </c>
      <c r="B206" s="82" t="s">
        <v>69</v>
      </c>
      <c r="C206" s="81">
        <v>2018</v>
      </c>
      <c r="D206" s="81">
        <v>66</v>
      </c>
      <c r="E206" s="81">
        <v>400</v>
      </c>
      <c r="F206" s="82" t="s">
        <v>81</v>
      </c>
      <c r="G206" s="82" t="s">
        <v>80</v>
      </c>
      <c r="H206" s="81">
        <v>100</v>
      </c>
      <c r="I206" s="81">
        <v>100</v>
      </c>
      <c r="J206" s="81">
        <v>15.407</v>
      </c>
      <c r="K206" s="81">
        <v>201400</v>
      </c>
      <c r="L206" s="86">
        <v>214.093957297689</v>
      </c>
      <c r="M206" s="9">
        <f t="shared" si="3"/>
        <v>3298.5456000854942</v>
      </c>
    </row>
    <row r="207" spans="1:13" x14ac:dyDescent="0.25">
      <c r="A207" s="81">
        <v>979151950</v>
      </c>
      <c r="B207" s="82" t="s">
        <v>69</v>
      </c>
      <c r="C207" s="81">
        <v>2018</v>
      </c>
      <c r="D207" s="81">
        <v>66</v>
      </c>
      <c r="E207" s="81">
        <v>630</v>
      </c>
      <c r="F207" s="82" t="s">
        <v>81</v>
      </c>
      <c r="G207" s="82" t="s">
        <v>80</v>
      </c>
      <c r="H207" s="81">
        <v>100</v>
      </c>
      <c r="I207" s="81">
        <v>100</v>
      </c>
      <c r="J207" s="81">
        <v>10.236000000000001</v>
      </c>
      <c r="K207" s="81">
        <v>201500</v>
      </c>
      <c r="L207" s="86">
        <v>244.408050892342</v>
      </c>
      <c r="M207" s="9">
        <f t="shared" si="3"/>
        <v>2501.7608089340129</v>
      </c>
    </row>
    <row r="208" spans="1:13" x14ac:dyDescent="0.25">
      <c r="A208" s="81">
        <v>979151950</v>
      </c>
      <c r="B208" s="82" t="s">
        <v>69</v>
      </c>
      <c r="C208" s="81">
        <v>2018</v>
      </c>
      <c r="D208" s="81">
        <v>66</v>
      </c>
      <c r="E208" s="81">
        <v>1600</v>
      </c>
      <c r="F208" s="82" t="s">
        <v>81</v>
      </c>
      <c r="G208" s="82" t="s">
        <v>80</v>
      </c>
      <c r="H208" s="81">
        <v>100</v>
      </c>
      <c r="I208" s="81">
        <v>100</v>
      </c>
      <c r="J208" s="81">
        <v>3.367</v>
      </c>
      <c r="K208" s="81">
        <v>201800</v>
      </c>
      <c r="L208" s="86">
        <v>359.75317701999802</v>
      </c>
      <c r="M208" s="9">
        <f t="shared" si="3"/>
        <v>1211.2889470263333</v>
      </c>
    </row>
    <row r="209" spans="1:13" x14ac:dyDescent="0.25">
      <c r="A209" s="81">
        <v>979151950</v>
      </c>
      <c r="B209" s="82" t="s">
        <v>69</v>
      </c>
      <c r="C209" s="81">
        <v>2018</v>
      </c>
      <c r="D209" s="81">
        <v>132</v>
      </c>
      <c r="E209" s="81">
        <v>400</v>
      </c>
      <c r="F209" s="82" t="s">
        <v>81</v>
      </c>
      <c r="G209" s="82" t="s">
        <v>80</v>
      </c>
      <c r="H209" s="81">
        <v>100</v>
      </c>
      <c r="I209" s="81">
        <v>100</v>
      </c>
      <c r="J209" s="81">
        <v>0.54700000000000004</v>
      </c>
      <c r="K209" s="81">
        <v>202000</v>
      </c>
      <c r="L209" s="86">
        <v>355.55972740607098</v>
      </c>
      <c r="M209" s="9">
        <f t="shared" si="3"/>
        <v>194.49117089112084</v>
      </c>
    </row>
    <row r="210" spans="1:13" x14ac:dyDescent="0.25">
      <c r="A210" s="81">
        <v>979151950</v>
      </c>
      <c r="B210" s="82" t="s">
        <v>69</v>
      </c>
      <c r="C210" s="81">
        <v>2018</v>
      </c>
      <c r="D210" s="81">
        <v>132</v>
      </c>
      <c r="E210" s="81">
        <v>800</v>
      </c>
      <c r="F210" s="82" t="s">
        <v>81</v>
      </c>
      <c r="G210" s="82" t="s">
        <v>80</v>
      </c>
      <c r="H210" s="81">
        <v>100</v>
      </c>
      <c r="I210" s="81">
        <v>100</v>
      </c>
      <c r="J210" s="81">
        <v>0.94899999999999995</v>
      </c>
      <c r="K210" s="81">
        <v>202200</v>
      </c>
      <c r="L210" s="86">
        <v>405.57798183724901</v>
      </c>
      <c r="M210" s="9">
        <f t="shared" si="3"/>
        <v>384.89350476354929</v>
      </c>
    </row>
    <row r="211" spans="1:13" x14ac:dyDescent="0.25">
      <c r="A211" s="81">
        <v>979151950</v>
      </c>
      <c r="B211" s="82" t="s">
        <v>69</v>
      </c>
      <c r="C211" s="81">
        <v>2018</v>
      </c>
      <c r="D211" s="81">
        <v>132</v>
      </c>
      <c r="E211" s="81">
        <v>1600</v>
      </c>
      <c r="F211" s="82" t="s">
        <v>81</v>
      </c>
      <c r="G211" s="82" t="s">
        <v>80</v>
      </c>
      <c r="H211" s="81">
        <v>100</v>
      </c>
      <c r="I211" s="81">
        <v>100</v>
      </c>
      <c r="J211" s="81">
        <v>14.951000000000001</v>
      </c>
      <c r="K211" s="81">
        <v>202400</v>
      </c>
      <c r="L211" s="86">
        <v>496.87392704647999</v>
      </c>
      <c r="M211" s="9">
        <f t="shared" si="3"/>
        <v>7428.7620832719222</v>
      </c>
    </row>
    <row r="212" spans="1:13" x14ac:dyDescent="0.25">
      <c r="A212" s="81">
        <v>971058854</v>
      </c>
      <c r="B212" s="82" t="s">
        <v>70</v>
      </c>
      <c r="C212" s="81">
        <v>2018</v>
      </c>
      <c r="D212" s="81">
        <v>132</v>
      </c>
      <c r="E212" s="81">
        <v>630</v>
      </c>
      <c r="F212" s="82" t="s">
        <v>81</v>
      </c>
      <c r="G212" s="82" t="s">
        <v>80</v>
      </c>
      <c r="H212" s="81">
        <v>100</v>
      </c>
      <c r="I212" s="81">
        <v>100</v>
      </c>
      <c r="J212" s="81">
        <v>0.93</v>
      </c>
      <c r="K212" s="81">
        <v>202100</v>
      </c>
      <c r="L212" s="86">
        <v>369.95892186353097</v>
      </c>
      <c r="M212" s="9">
        <f t="shared" si="3"/>
        <v>344.0617973330838</v>
      </c>
    </row>
    <row r="213" spans="1:13" x14ac:dyDescent="0.25">
      <c r="A213" s="81">
        <v>971058854</v>
      </c>
      <c r="B213" s="82" t="s">
        <v>70</v>
      </c>
      <c r="C213" s="81">
        <v>2018</v>
      </c>
      <c r="D213" s="81">
        <v>132</v>
      </c>
      <c r="E213" s="81">
        <v>1600</v>
      </c>
      <c r="F213" s="82" t="s">
        <v>81</v>
      </c>
      <c r="G213" s="82" t="s">
        <v>80</v>
      </c>
      <c r="H213" s="81">
        <v>100</v>
      </c>
      <c r="I213" s="81">
        <v>100</v>
      </c>
      <c r="J213" s="81">
        <v>0.39200000000000002</v>
      </c>
      <c r="K213" s="81">
        <v>202400</v>
      </c>
      <c r="L213" s="86">
        <v>496.87392704647999</v>
      </c>
      <c r="M213" s="9">
        <f t="shared" si="3"/>
        <v>194.77457940222016</v>
      </c>
    </row>
    <row r="214" spans="1:13" x14ac:dyDescent="0.25">
      <c r="A214" s="81">
        <v>968168134</v>
      </c>
      <c r="B214" s="82" t="s">
        <v>71</v>
      </c>
      <c r="C214" s="81">
        <v>2018</v>
      </c>
      <c r="D214" s="81">
        <v>66</v>
      </c>
      <c r="E214" s="81">
        <v>400</v>
      </c>
      <c r="F214" s="82" t="s">
        <v>81</v>
      </c>
      <c r="G214" s="82" t="s">
        <v>80</v>
      </c>
      <c r="H214" s="81">
        <v>100</v>
      </c>
      <c r="I214" s="81">
        <v>100</v>
      </c>
      <c r="J214" s="81">
        <v>1.56</v>
      </c>
      <c r="K214" s="81">
        <v>201400</v>
      </c>
      <c r="L214" s="86">
        <v>214.093957297689</v>
      </c>
      <c r="M214" s="9">
        <f t="shared" si="3"/>
        <v>333.98657338439483</v>
      </c>
    </row>
    <row r="215" spans="1:13" x14ac:dyDescent="0.25">
      <c r="A215" s="81">
        <v>955996836</v>
      </c>
      <c r="B215" s="82" t="s">
        <v>72</v>
      </c>
      <c r="C215" s="81">
        <v>2018</v>
      </c>
      <c r="D215" s="81">
        <v>66</v>
      </c>
      <c r="E215" s="81">
        <v>400</v>
      </c>
      <c r="F215" s="82" t="s">
        <v>81</v>
      </c>
      <c r="G215" s="82" t="s">
        <v>80</v>
      </c>
      <c r="H215" s="81">
        <v>100</v>
      </c>
      <c r="I215" s="81">
        <v>100</v>
      </c>
      <c r="J215" s="81">
        <v>0.1</v>
      </c>
      <c r="K215" s="81">
        <v>201400</v>
      </c>
      <c r="L215" s="86">
        <v>214.093957297689</v>
      </c>
      <c r="M215" s="9">
        <f t="shared" si="3"/>
        <v>21.409395729768903</v>
      </c>
    </row>
    <row r="216" spans="1:13" x14ac:dyDescent="0.25">
      <c r="A216" s="81">
        <v>955996836</v>
      </c>
      <c r="B216" s="82" t="s">
        <v>72</v>
      </c>
      <c r="C216" s="81">
        <v>2018</v>
      </c>
      <c r="D216" s="81">
        <v>66</v>
      </c>
      <c r="E216" s="81">
        <v>1200</v>
      </c>
      <c r="F216" s="82" t="s">
        <v>81</v>
      </c>
      <c r="G216" s="82" t="s">
        <v>80</v>
      </c>
      <c r="H216" s="81">
        <v>100</v>
      </c>
      <c r="I216" s="81">
        <v>100</v>
      </c>
      <c r="J216" s="81">
        <v>0.08</v>
      </c>
      <c r="K216" s="81">
        <v>201700</v>
      </c>
      <c r="L216" s="86">
        <v>309.244844742373</v>
      </c>
      <c r="M216" s="9">
        <f t="shared" si="3"/>
        <v>24.739587579389841</v>
      </c>
    </row>
    <row r="217" spans="1:13" x14ac:dyDescent="0.25">
      <c r="A217" s="81">
        <v>918999361</v>
      </c>
      <c r="B217" s="82" t="s">
        <v>73</v>
      </c>
      <c r="C217" s="81">
        <v>2018</v>
      </c>
      <c r="D217" s="81">
        <v>66</v>
      </c>
      <c r="E217" s="81">
        <v>400</v>
      </c>
      <c r="F217" s="82" t="s">
        <v>81</v>
      </c>
      <c r="G217" s="82" t="s">
        <v>80</v>
      </c>
      <c r="H217" s="81">
        <v>100</v>
      </c>
      <c r="I217" s="81">
        <v>100</v>
      </c>
      <c r="J217" s="81">
        <v>0.65</v>
      </c>
      <c r="K217" s="81">
        <v>201400</v>
      </c>
      <c r="L217" s="86">
        <v>214.093957297689</v>
      </c>
      <c r="M217" s="9">
        <f t="shared" si="3"/>
        <v>139.16107224349787</v>
      </c>
    </row>
    <row r="218" spans="1:13" x14ac:dyDescent="0.25">
      <c r="A218" s="81">
        <v>914678412</v>
      </c>
      <c r="B218" s="82" t="s">
        <v>74</v>
      </c>
      <c r="C218" s="81">
        <v>2018</v>
      </c>
      <c r="D218" s="81">
        <v>66</v>
      </c>
      <c r="E218" s="81">
        <v>400</v>
      </c>
      <c r="F218" s="82" t="s">
        <v>81</v>
      </c>
      <c r="G218" s="82" t="s">
        <v>80</v>
      </c>
      <c r="H218" s="81">
        <v>100</v>
      </c>
      <c r="I218" s="81">
        <v>100</v>
      </c>
      <c r="J218" s="81">
        <v>5.4980000000000002</v>
      </c>
      <c r="K218" s="81">
        <v>201400</v>
      </c>
      <c r="L218" s="86">
        <v>214.093957297689</v>
      </c>
      <c r="M218" s="9">
        <f t="shared" si="3"/>
        <v>1177.0885772226941</v>
      </c>
    </row>
  </sheetData>
  <autoFilter ref="A2:M218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60815-A24F-40CB-943E-8FFADD6F1326}">
  <dimension ref="A1:B57"/>
  <sheetViews>
    <sheetView workbookViewId="0"/>
  </sheetViews>
  <sheetFormatPr baseColWidth="10" defaultRowHeight="15" x14ac:dyDescent="0.25"/>
  <cols>
    <col min="1" max="1" width="10" bestFit="1" customWidth="1"/>
    <col min="2" max="2" width="29.85546875" customWidth="1"/>
  </cols>
  <sheetData>
    <row r="1" spans="1:2" ht="62.45" customHeight="1" x14ac:dyDescent="0.25">
      <c r="A1" s="32" t="s">
        <v>0</v>
      </c>
      <c r="B1" s="4" t="s">
        <v>415</v>
      </c>
    </row>
    <row r="2" spans="1:2" x14ac:dyDescent="0.25">
      <c r="A2" s="33">
        <v>911305631</v>
      </c>
      <c r="B2" s="35">
        <v>2661.5857489256036</v>
      </c>
    </row>
    <row r="3" spans="1:2" x14ac:dyDescent="0.25">
      <c r="A3" s="33">
        <v>912631532</v>
      </c>
      <c r="B3" s="35">
        <v>16852.907087267638</v>
      </c>
    </row>
    <row r="4" spans="1:2" x14ac:dyDescent="0.25">
      <c r="A4" s="33">
        <v>914678412</v>
      </c>
      <c r="B4" s="35">
        <v>1177.0885772226941</v>
      </c>
    </row>
    <row r="5" spans="1:2" x14ac:dyDescent="0.25">
      <c r="A5" s="33">
        <v>914780152</v>
      </c>
      <c r="B5" s="35">
        <v>776.31626295749516</v>
      </c>
    </row>
    <row r="6" spans="1:2" x14ac:dyDescent="0.25">
      <c r="A6" s="33">
        <v>915317898</v>
      </c>
      <c r="B6" s="35">
        <v>10.704697864884452</v>
      </c>
    </row>
    <row r="7" spans="1:2" x14ac:dyDescent="0.25">
      <c r="A7" s="33">
        <v>915635857</v>
      </c>
      <c r="B7" s="35">
        <v>12996.125452612907</v>
      </c>
    </row>
    <row r="8" spans="1:2" x14ac:dyDescent="0.25">
      <c r="A8" s="33">
        <v>915729290</v>
      </c>
      <c r="B8" s="35">
        <v>1990.0921668060118</v>
      </c>
    </row>
    <row r="9" spans="1:2" x14ac:dyDescent="0.25">
      <c r="A9" s="33">
        <v>916069634</v>
      </c>
      <c r="B9" s="35">
        <v>663.74130778663528</v>
      </c>
    </row>
    <row r="10" spans="1:2" x14ac:dyDescent="0.25">
      <c r="A10" s="33">
        <v>916319908</v>
      </c>
      <c r="B10" s="35">
        <v>2022.320289341227</v>
      </c>
    </row>
    <row r="11" spans="1:2" x14ac:dyDescent="0.25">
      <c r="A11" s="33">
        <v>916501420</v>
      </c>
      <c r="B11" s="35">
        <v>819.51392671473491</v>
      </c>
    </row>
    <row r="12" spans="1:2" x14ac:dyDescent="0.25">
      <c r="A12" s="33">
        <v>917368007</v>
      </c>
      <c r="B12" s="35">
        <v>347.67096978038364</v>
      </c>
    </row>
    <row r="13" spans="1:2" x14ac:dyDescent="0.25">
      <c r="A13" s="33">
        <v>917424799</v>
      </c>
      <c r="B13" s="35">
        <v>1596.8945586066354</v>
      </c>
    </row>
    <row r="14" spans="1:2" x14ac:dyDescent="0.25">
      <c r="A14" s="33">
        <v>917983550</v>
      </c>
      <c r="B14" s="35">
        <v>0</v>
      </c>
    </row>
    <row r="15" spans="1:2" x14ac:dyDescent="0.25">
      <c r="A15" s="33">
        <v>918312730</v>
      </c>
      <c r="B15" s="35">
        <v>347.83984521473599</v>
      </c>
    </row>
    <row r="16" spans="1:2" x14ac:dyDescent="0.25">
      <c r="A16" s="33">
        <v>918999361</v>
      </c>
      <c r="B16" s="35">
        <v>139.16107224349787</v>
      </c>
    </row>
    <row r="17" spans="1:2" x14ac:dyDescent="0.25">
      <c r="A17" s="33">
        <v>919763159</v>
      </c>
      <c r="B17" s="35">
        <v>62.087247616329805</v>
      </c>
    </row>
    <row r="18" spans="1:2" x14ac:dyDescent="0.25">
      <c r="A18" s="33">
        <v>933297292</v>
      </c>
      <c r="B18" s="35">
        <v>154.14764925433607</v>
      </c>
    </row>
    <row r="19" spans="1:2" x14ac:dyDescent="0.25">
      <c r="A19" s="33">
        <v>938260494</v>
      </c>
      <c r="B19" s="35">
        <v>99.767784100723077</v>
      </c>
    </row>
    <row r="20" spans="1:2" x14ac:dyDescent="0.25">
      <c r="A20" s="33">
        <v>948755742</v>
      </c>
      <c r="B20" s="35">
        <v>1986.7919237225537</v>
      </c>
    </row>
    <row r="21" spans="1:2" x14ac:dyDescent="0.25">
      <c r="A21" s="33">
        <v>955996836</v>
      </c>
      <c r="B21" s="35">
        <v>46.148983309158744</v>
      </c>
    </row>
    <row r="22" spans="1:2" x14ac:dyDescent="0.25">
      <c r="A22" s="33">
        <v>956740134</v>
      </c>
      <c r="B22" s="35">
        <v>586.77100046857197</v>
      </c>
    </row>
    <row r="23" spans="1:2" x14ac:dyDescent="0.25">
      <c r="A23" s="33">
        <v>960684737</v>
      </c>
      <c r="B23" s="35">
        <v>6843.2895569809489</v>
      </c>
    </row>
    <row r="24" spans="1:2" x14ac:dyDescent="0.25">
      <c r="A24" s="33">
        <v>966731508</v>
      </c>
      <c r="B24" s="35">
        <v>711.11945481214195</v>
      </c>
    </row>
    <row r="25" spans="1:2" x14ac:dyDescent="0.25">
      <c r="A25" s="33">
        <v>968168134</v>
      </c>
      <c r="B25" s="35">
        <v>333.98657338439483</v>
      </c>
    </row>
    <row r="26" spans="1:2" x14ac:dyDescent="0.25">
      <c r="A26" s="33">
        <v>971028513</v>
      </c>
      <c r="B26" s="35">
        <v>20.981207815173523</v>
      </c>
    </row>
    <row r="27" spans="1:2" x14ac:dyDescent="0.25">
      <c r="A27" s="33">
        <v>971029390</v>
      </c>
      <c r="B27" s="35">
        <v>62.087247616329805</v>
      </c>
    </row>
    <row r="28" spans="1:2" x14ac:dyDescent="0.25">
      <c r="A28" s="33">
        <v>971030569</v>
      </c>
      <c r="B28" s="35">
        <v>277.25167470050724</v>
      </c>
    </row>
    <row r="29" spans="1:2" x14ac:dyDescent="0.25">
      <c r="A29" s="33">
        <v>971034998</v>
      </c>
      <c r="B29" s="35">
        <v>86.922146662861735</v>
      </c>
    </row>
    <row r="30" spans="1:2" x14ac:dyDescent="0.25">
      <c r="A30" s="33">
        <v>971048611</v>
      </c>
      <c r="B30" s="35">
        <v>781.10105062992648</v>
      </c>
    </row>
    <row r="31" spans="1:2" x14ac:dyDescent="0.25">
      <c r="A31" s="33">
        <v>971058854</v>
      </c>
      <c r="B31" s="35">
        <v>538.83637673530393</v>
      </c>
    </row>
    <row r="32" spans="1:2" x14ac:dyDescent="0.25">
      <c r="A32" s="33">
        <v>971589752</v>
      </c>
      <c r="B32" s="35">
        <v>316.49905680057964</v>
      </c>
    </row>
    <row r="33" spans="1:2" x14ac:dyDescent="0.25">
      <c r="A33" s="33">
        <v>976723805</v>
      </c>
      <c r="B33" s="35">
        <v>2752.710970368068</v>
      </c>
    </row>
    <row r="34" spans="1:2" x14ac:dyDescent="0.25">
      <c r="A34" s="33">
        <v>976894677</v>
      </c>
      <c r="B34" s="35">
        <v>708.64974970214848</v>
      </c>
    </row>
    <row r="35" spans="1:2" x14ac:dyDescent="0.25">
      <c r="A35" s="33">
        <v>976944801</v>
      </c>
      <c r="B35" s="35">
        <v>28455.50991835722</v>
      </c>
    </row>
    <row r="36" spans="1:2" x14ac:dyDescent="0.25">
      <c r="A36" s="33">
        <v>978631029</v>
      </c>
      <c r="B36" s="35">
        <v>22905.130352984903</v>
      </c>
    </row>
    <row r="37" spans="1:2" x14ac:dyDescent="0.25">
      <c r="A37" s="33">
        <v>979151950</v>
      </c>
      <c r="B37" s="35">
        <v>15019.742114972432</v>
      </c>
    </row>
    <row r="38" spans="1:2" x14ac:dyDescent="0.25">
      <c r="A38" s="33">
        <v>979379455</v>
      </c>
      <c r="B38" s="35">
        <v>1280.0578696478171</v>
      </c>
    </row>
    <row r="39" spans="1:2" x14ac:dyDescent="0.25">
      <c r="A39" s="33">
        <v>979422679</v>
      </c>
      <c r="B39" s="35">
        <v>5218.0522566635973</v>
      </c>
    </row>
    <row r="40" spans="1:2" x14ac:dyDescent="0.25">
      <c r="A40" s="33">
        <v>980038408</v>
      </c>
      <c r="B40" s="35">
        <v>48194.996743478572</v>
      </c>
    </row>
    <row r="41" spans="1:2" x14ac:dyDescent="0.25">
      <c r="A41" s="33">
        <v>980234088</v>
      </c>
      <c r="B41" s="35">
        <v>71.111945481214192</v>
      </c>
    </row>
    <row r="42" spans="1:2" x14ac:dyDescent="0.25">
      <c r="A42" s="33">
        <v>980283976</v>
      </c>
      <c r="B42" s="35">
        <v>171.27516583815122</v>
      </c>
    </row>
    <row r="43" spans="1:2" x14ac:dyDescent="0.25">
      <c r="A43" s="33">
        <v>980489698</v>
      </c>
      <c r="B43" s="35">
        <v>116224.62768672821</v>
      </c>
    </row>
    <row r="44" spans="1:2" x14ac:dyDescent="0.25">
      <c r="A44" s="33">
        <v>981915550</v>
      </c>
      <c r="B44" s="35">
        <v>10289.861258577728</v>
      </c>
    </row>
    <row r="45" spans="1:2" x14ac:dyDescent="0.25">
      <c r="A45" s="33">
        <v>981963849</v>
      </c>
      <c r="B45" s="35">
        <v>17128.699034616708</v>
      </c>
    </row>
    <row r="46" spans="1:2" x14ac:dyDescent="0.25">
      <c r="A46" s="33">
        <v>982677386</v>
      </c>
      <c r="B46" s="35">
        <v>4.0575817047713345</v>
      </c>
    </row>
    <row r="47" spans="1:2" x14ac:dyDescent="0.25">
      <c r="A47" s="33">
        <v>982897327</v>
      </c>
      <c r="B47" s="35">
        <v>2260.9880201340384</v>
      </c>
    </row>
    <row r="48" spans="1:2" x14ac:dyDescent="0.25">
      <c r="A48" s="33">
        <v>982974011</v>
      </c>
      <c r="B48" s="35">
        <v>12791.449412440099</v>
      </c>
    </row>
    <row r="49" spans="1:2" x14ac:dyDescent="0.25">
      <c r="A49" s="33">
        <v>983099807</v>
      </c>
      <c r="B49" s="35">
        <v>2008.0327198512646</v>
      </c>
    </row>
    <row r="50" spans="1:2" x14ac:dyDescent="0.25">
      <c r="A50" s="33">
        <v>984882114</v>
      </c>
      <c r="B50" s="35">
        <v>5049.8755811503679</v>
      </c>
    </row>
    <row r="51" spans="1:2" x14ac:dyDescent="0.25">
      <c r="A51" s="33">
        <v>985411131</v>
      </c>
      <c r="B51" s="35">
        <v>615.14995258331214</v>
      </c>
    </row>
    <row r="52" spans="1:2" x14ac:dyDescent="0.25">
      <c r="A52" s="33">
        <v>986347801</v>
      </c>
      <c r="B52" s="35">
        <v>2491.7183750962135</v>
      </c>
    </row>
    <row r="53" spans="1:2" x14ac:dyDescent="0.25">
      <c r="A53" s="33">
        <v>987059729</v>
      </c>
      <c r="B53" s="35">
        <v>9.6342280783960046</v>
      </c>
    </row>
    <row r="54" spans="1:2" x14ac:dyDescent="0.25">
      <c r="A54" s="33">
        <v>988807648</v>
      </c>
      <c r="B54" s="35">
        <v>6832.8510182072632</v>
      </c>
    </row>
    <row r="55" spans="1:2" x14ac:dyDescent="0.25">
      <c r="A55" s="33">
        <v>990892679</v>
      </c>
      <c r="B55" s="35">
        <v>5517.6262876428118</v>
      </c>
    </row>
    <row r="56" spans="1:2" x14ac:dyDescent="0.25">
      <c r="A56" s="33">
        <v>995114666</v>
      </c>
      <c r="B56" s="35">
        <v>607.81274476813905</v>
      </c>
    </row>
    <row r="57" spans="1:2" x14ac:dyDescent="0.25">
      <c r="A57" s="33">
        <v>998509289</v>
      </c>
      <c r="B57" s="35">
        <v>2820.9804137253659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1"/>
  <sheetViews>
    <sheetView workbookViewId="0"/>
  </sheetViews>
  <sheetFormatPr baseColWidth="10" defaultRowHeight="15" x14ac:dyDescent="0.25"/>
  <cols>
    <col min="1" max="1" width="13" bestFit="1" customWidth="1"/>
    <col min="2" max="2" width="28" style="33" bestFit="1" customWidth="1"/>
    <col min="3" max="3" width="17" bestFit="1" customWidth="1"/>
    <col min="4" max="4" width="18.85546875" bestFit="1" customWidth="1"/>
    <col min="5" max="5" width="14.42578125" bestFit="1" customWidth="1"/>
    <col min="6" max="6" width="18.7109375" bestFit="1" customWidth="1"/>
    <col min="8" max="8" width="14.7109375" customWidth="1"/>
  </cols>
  <sheetData>
    <row r="1" spans="1:8" ht="45" x14ac:dyDescent="0.25">
      <c r="A1" s="58" t="s">
        <v>0</v>
      </c>
      <c r="B1" s="59" t="s">
        <v>1</v>
      </c>
      <c r="C1" s="58" t="s">
        <v>284</v>
      </c>
      <c r="D1" s="58" t="s">
        <v>285</v>
      </c>
      <c r="E1" s="58" t="s">
        <v>287</v>
      </c>
      <c r="F1" s="58" t="s">
        <v>286</v>
      </c>
      <c r="G1" s="58" t="s">
        <v>288</v>
      </c>
      <c r="H1" s="58" t="s">
        <v>289</v>
      </c>
    </row>
    <row r="2" spans="1:8" x14ac:dyDescent="0.25">
      <c r="A2" s="83">
        <v>982974011</v>
      </c>
      <c r="B2" s="84" t="s">
        <v>19</v>
      </c>
      <c r="C2" s="83">
        <v>60</v>
      </c>
      <c r="D2" s="83">
        <v>3.01</v>
      </c>
      <c r="E2" s="83">
        <v>1.2</v>
      </c>
      <c r="F2" s="83">
        <v>68.599999999999994</v>
      </c>
      <c r="G2" s="83">
        <v>0.8</v>
      </c>
      <c r="H2" s="83">
        <v>28.4</v>
      </c>
    </row>
    <row r="3" spans="1:8" x14ac:dyDescent="0.25">
      <c r="A3" s="83">
        <v>915729290</v>
      </c>
      <c r="B3" s="84" t="s">
        <v>26</v>
      </c>
      <c r="C3" s="83">
        <v>60</v>
      </c>
      <c r="D3" s="83">
        <v>0</v>
      </c>
      <c r="E3" s="83">
        <v>1.2</v>
      </c>
      <c r="F3" s="83">
        <v>20</v>
      </c>
      <c r="G3" s="83">
        <v>0.8</v>
      </c>
      <c r="H3" s="83">
        <v>80</v>
      </c>
    </row>
    <row r="4" spans="1:8" x14ac:dyDescent="0.25">
      <c r="A4" s="83">
        <v>971029390</v>
      </c>
      <c r="B4" s="84" t="s">
        <v>27</v>
      </c>
      <c r="C4" s="83">
        <v>60</v>
      </c>
      <c r="D4" s="83">
        <v>0</v>
      </c>
      <c r="E4" s="83">
        <v>1.2</v>
      </c>
      <c r="F4" s="83">
        <v>0</v>
      </c>
      <c r="G4" s="83">
        <v>0.8</v>
      </c>
      <c r="H4" s="83">
        <v>100</v>
      </c>
    </row>
    <row r="5" spans="1:8" x14ac:dyDescent="0.25">
      <c r="A5" s="83">
        <v>971048611</v>
      </c>
      <c r="B5" s="84" t="s">
        <v>28</v>
      </c>
      <c r="C5" s="83">
        <v>60</v>
      </c>
      <c r="D5" s="83">
        <v>0</v>
      </c>
      <c r="E5" s="83">
        <v>1.2</v>
      </c>
      <c r="F5" s="83">
        <v>20.22</v>
      </c>
      <c r="G5" s="83">
        <v>0.8</v>
      </c>
      <c r="H5" s="83">
        <v>79.78</v>
      </c>
    </row>
    <row r="6" spans="1:8" x14ac:dyDescent="0.25">
      <c r="A6" s="83">
        <v>911305631</v>
      </c>
      <c r="B6" s="84" t="s">
        <v>29</v>
      </c>
      <c r="C6" s="83">
        <v>60</v>
      </c>
      <c r="D6" s="83">
        <v>0</v>
      </c>
      <c r="E6" s="83">
        <v>1.2</v>
      </c>
      <c r="F6" s="83">
        <v>15</v>
      </c>
      <c r="G6" s="83">
        <v>0.8</v>
      </c>
      <c r="H6" s="83">
        <v>85</v>
      </c>
    </row>
    <row r="7" spans="1:8" x14ac:dyDescent="0.25">
      <c r="A7" s="83">
        <v>976944801</v>
      </c>
      <c r="B7" s="84" t="s">
        <v>30</v>
      </c>
      <c r="C7" s="83">
        <v>60</v>
      </c>
      <c r="D7" s="83">
        <v>6.34</v>
      </c>
      <c r="E7" s="83">
        <v>1.2</v>
      </c>
      <c r="F7" s="83">
        <v>44.01</v>
      </c>
      <c r="G7" s="83">
        <v>0.8</v>
      </c>
      <c r="H7" s="83">
        <v>49.65</v>
      </c>
    </row>
    <row r="8" spans="1:8" x14ac:dyDescent="0.25">
      <c r="A8" s="83">
        <v>918312730</v>
      </c>
      <c r="B8" s="84" t="s">
        <v>419</v>
      </c>
      <c r="C8" s="83">
        <v>60</v>
      </c>
      <c r="D8" s="83">
        <v>0</v>
      </c>
      <c r="E8" s="83">
        <v>1.2</v>
      </c>
      <c r="F8" s="83">
        <v>42.62</v>
      </c>
      <c r="G8" s="83">
        <v>0.8</v>
      </c>
      <c r="H8" s="83">
        <v>57.38</v>
      </c>
    </row>
    <row r="9" spans="1:8" x14ac:dyDescent="0.25">
      <c r="A9" s="83">
        <v>981963849</v>
      </c>
      <c r="B9" s="84" t="s">
        <v>31</v>
      </c>
      <c r="C9" s="83">
        <v>60</v>
      </c>
      <c r="D9" s="83">
        <v>5.39</v>
      </c>
      <c r="E9" s="83">
        <v>1.2</v>
      </c>
      <c r="F9" s="83">
        <v>49.19</v>
      </c>
      <c r="G9" s="83">
        <v>0.8</v>
      </c>
      <c r="H9" s="83">
        <v>45.43</v>
      </c>
    </row>
    <row r="10" spans="1:8" x14ac:dyDescent="0.25">
      <c r="A10" s="83">
        <v>981915550</v>
      </c>
      <c r="B10" s="84" t="s">
        <v>420</v>
      </c>
      <c r="C10" s="83">
        <v>60</v>
      </c>
      <c r="D10" s="83">
        <v>9.34</v>
      </c>
      <c r="E10" s="83">
        <v>1.2</v>
      </c>
      <c r="F10" s="83">
        <v>57.61</v>
      </c>
      <c r="G10" s="83">
        <v>0.8</v>
      </c>
      <c r="H10" s="83">
        <v>33.049999999999997</v>
      </c>
    </row>
    <row r="11" spans="1:8" x14ac:dyDescent="0.25">
      <c r="A11" s="83">
        <v>916319908</v>
      </c>
      <c r="B11" s="84" t="s">
        <v>421</v>
      </c>
      <c r="C11" s="83">
        <v>60</v>
      </c>
      <c r="D11" s="83">
        <v>0</v>
      </c>
      <c r="E11" s="83">
        <v>1.2</v>
      </c>
      <c r="F11" s="83">
        <v>9.76</v>
      </c>
      <c r="G11" s="83">
        <v>0.8</v>
      </c>
      <c r="H11" s="83">
        <v>90.24</v>
      </c>
    </row>
    <row r="12" spans="1:8" x14ac:dyDescent="0.25">
      <c r="A12" s="83">
        <v>980489698</v>
      </c>
      <c r="B12" s="84" t="s">
        <v>422</v>
      </c>
      <c r="C12" s="83">
        <v>60</v>
      </c>
      <c r="D12" s="83">
        <v>15.51</v>
      </c>
      <c r="E12" s="83">
        <v>1.2</v>
      </c>
      <c r="F12" s="83">
        <v>72.34</v>
      </c>
      <c r="G12" s="83">
        <v>0.8</v>
      </c>
      <c r="H12" s="83">
        <v>12.15</v>
      </c>
    </row>
    <row r="13" spans="1:8" x14ac:dyDescent="0.25">
      <c r="A13" s="83">
        <v>971589752</v>
      </c>
      <c r="B13" s="84" t="s">
        <v>32</v>
      </c>
      <c r="C13" s="83">
        <v>60</v>
      </c>
      <c r="D13" s="83">
        <v>0</v>
      </c>
      <c r="E13" s="83">
        <v>1.2</v>
      </c>
      <c r="F13" s="83">
        <v>14.89</v>
      </c>
      <c r="G13" s="83">
        <v>0.8</v>
      </c>
      <c r="H13" s="83">
        <v>85.11</v>
      </c>
    </row>
    <row r="14" spans="1:8" x14ac:dyDescent="0.25">
      <c r="A14" s="83">
        <v>982897327</v>
      </c>
      <c r="B14" s="84" t="s">
        <v>33</v>
      </c>
      <c r="C14" s="83">
        <v>60</v>
      </c>
      <c r="D14" s="83">
        <v>0</v>
      </c>
      <c r="E14" s="83">
        <v>1.2</v>
      </c>
      <c r="F14" s="83">
        <v>25.1</v>
      </c>
      <c r="G14" s="83">
        <v>0.8</v>
      </c>
      <c r="H14" s="83">
        <v>74.900000000000006</v>
      </c>
    </row>
    <row r="15" spans="1:8" x14ac:dyDescent="0.25">
      <c r="A15" s="83">
        <v>915635857</v>
      </c>
      <c r="B15" s="84" t="s">
        <v>34</v>
      </c>
      <c r="C15" s="83">
        <v>60</v>
      </c>
      <c r="D15" s="83">
        <v>2.71</v>
      </c>
      <c r="E15" s="83">
        <v>1.2</v>
      </c>
      <c r="F15" s="83">
        <v>51.52</v>
      </c>
      <c r="G15" s="83">
        <v>0.8</v>
      </c>
      <c r="H15" s="83">
        <v>45.77</v>
      </c>
    </row>
    <row r="16" spans="1:8" x14ac:dyDescent="0.25">
      <c r="A16" s="83">
        <v>998509289</v>
      </c>
      <c r="B16" s="84" t="s">
        <v>37</v>
      </c>
      <c r="C16" s="83">
        <v>60</v>
      </c>
      <c r="D16" s="83">
        <v>0</v>
      </c>
      <c r="E16" s="83">
        <v>1.2</v>
      </c>
      <c r="F16" s="83">
        <v>92</v>
      </c>
      <c r="G16" s="83">
        <v>0.8</v>
      </c>
      <c r="H16" s="83">
        <v>8</v>
      </c>
    </row>
    <row r="17" spans="1:8" x14ac:dyDescent="0.25">
      <c r="A17" s="83">
        <v>985411131</v>
      </c>
      <c r="B17" s="84" t="s">
        <v>423</v>
      </c>
      <c r="C17" s="83">
        <v>60</v>
      </c>
      <c r="D17" s="83">
        <v>0</v>
      </c>
      <c r="E17" s="83">
        <v>1.2</v>
      </c>
      <c r="F17" s="83">
        <v>30.23</v>
      </c>
      <c r="G17" s="83">
        <v>0.8</v>
      </c>
      <c r="H17" s="83">
        <v>69.77</v>
      </c>
    </row>
    <row r="18" spans="1:8" x14ac:dyDescent="0.25">
      <c r="A18" s="83">
        <v>979379455</v>
      </c>
      <c r="B18" s="84" t="s">
        <v>38</v>
      </c>
      <c r="C18" s="83">
        <v>60</v>
      </c>
      <c r="D18" s="83">
        <v>0</v>
      </c>
      <c r="E18" s="83">
        <v>1.2</v>
      </c>
      <c r="F18" s="83">
        <v>14.38</v>
      </c>
      <c r="G18" s="83">
        <v>0.8</v>
      </c>
      <c r="H18" s="83">
        <v>85.62</v>
      </c>
    </row>
    <row r="19" spans="1:8" x14ac:dyDescent="0.25">
      <c r="A19" s="83">
        <v>986347801</v>
      </c>
      <c r="B19" s="84" t="s">
        <v>40</v>
      </c>
      <c r="C19" s="83">
        <v>60</v>
      </c>
      <c r="D19" s="83">
        <v>0</v>
      </c>
      <c r="E19" s="83">
        <v>1.2</v>
      </c>
      <c r="F19" s="83">
        <v>8.93</v>
      </c>
      <c r="G19" s="83">
        <v>0.8</v>
      </c>
      <c r="H19" s="83">
        <v>91.07</v>
      </c>
    </row>
    <row r="20" spans="1:8" x14ac:dyDescent="0.25">
      <c r="A20" s="83">
        <v>980038408</v>
      </c>
      <c r="B20" s="84" t="s">
        <v>43</v>
      </c>
      <c r="C20" s="83">
        <v>60</v>
      </c>
      <c r="D20" s="83">
        <v>4.2</v>
      </c>
      <c r="E20" s="83">
        <v>1.2</v>
      </c>
      <c r="F20" s="83">
        <v>48.69</v>
      </c>
      <c r="G20" s="83">
        <v>0.8</v>
      </c>
      <c r="H20" s="83">
        <v>47.1</v>
      </c>
    </row>
    <row r="21" spans="1:8" x14ac:dyDescent="0.25">
      <c r="A21" s="83">
        <v>912631532</v>
      </c>
      <c r="B21" s="84" t="s">
        <v>47</v>
      </c>
      <c r="C21" s="83">
        <v>60</v>
      </c>
      <c r="D21" s="83">
        <v>2.62</v>
      </c>
      <c r="E21" s="83">
        <v>1.2</v>
      </c>
      <c r="F21" s="83">
        <v>24.69</v>
      </c>
      <c r="G21" s="83">
        <v>0.8</v>
      </c>
      <c r="H21" s="83">
        <v>72.69</v>
      </c>
    </row>
    <row r="22" spans="1:8" x14ac:dyDescent="0.25">
      <c r="A22" s="83">
        <v>983099807</v>
      </c>
      <c r="B22" s="84" t="s">
        <v>48</v>
      </c>
      <c r="C22" s="83">
        <v>60</v>
      </c>
      <c r="D22" s="83">
        <v>9.89</v>
      </c>
      <c r="E22" s="83">
        <v>1.2</v>
      </c>
      <c r="F22" s="83">
        <v>52.36</v>
      </c>
      <c r="G22" s="83">
        <v>0.8</v>
      </c>
      <c r="H22" s="83">
        <v>37.75</v>
      </c>
    </row>
    <row r="23" spans="1:8" x14ac:dyDescent="0.25">
      <c r="A23" s="83">
        <v>956740134</v>
      </c>
      <c r="B23" s="84" t="s">
        <v>49</v>
      </c>
      <c r="C23" s="83">
        <v>60</v>
      </c>
      <c r="D23" s="83">
        <v>1.57</v>
      </c>
      <c r="E23" s="83">
        <v>1.2</v>
      </c>
      <c r="F23" s="83">
        <v>0.94</v>
      </c>
      <c r="G23" s="83">
        <v>0.8</v>
      </c>
      <c r="H23" s="83">
        <v>97.48</v>
      </c>
    </row>
    <row r="24" spans="1:8" x14ac:dyDescent="0.25">
      <c r="A24" s="83">
        <v>990892679</v>
      </c>
      <c r="B24" s="84" t="s">
        <v>50</v>
      </c>
      <c r="C24" s="83">
        <v>60</v>
      </c>
      <c r="D24" s="83">
        <v>0.94</v>
      </c>
      <c r="E24" s="83">
        <v>1.2</v>
      </c>
      <c r="F24" s="83">
        <v>51.52</v>
      </c>
      <c r="G24" s="83">
        <v>0.8</v>
      </c>
      <c r="H24" s="83">
        <v>47.54</v>
      </c>
    </row>
    <row r="25" spans="1:8" x14ac:dyDescent="0.25">
      <c r="A25" s="83">
        <v>960684737</v>
      </c>
      <c r="B25" s="84" t="s">
        <v>51</v>
      </c>
      <c r="C25" s="83">
        <v>60</v>
      </c>
      <c r="D25" s="83">
        <v>0</v>
      </c>
      <c r="E25" s="83">
        <v>1.2</v>
      </c>
      <c r="F25" s="83">
        <v>20.97</v>
      </c>
      <c r="G25" s="83">
        <v>0.8</v>
      </c>
      <c r="H25" s="83">
        <v>79.03</v>
      </c>
    </row>
    <row r="26" spans="1:8" x14ac:dyDescent="0.25">
      <c r="A26" s="83">
        <v>995114666</v>
      </c>
      <c r="B26" s="84" t="s">
        <v>52</v>
      </c>
      <c r="C26" s="83">
        <v>60</v>
      </c>
      <c r="D26" s="83">
        <v>0</v>
      </c>
      <c r="E26" s="83">
        <v>1.2</v>
      </c>
      <c r="F26" s="83">
        <v>0</v>
      </c>
      <c r="G26" s="83">
        <v>0.8</v>
      </c>
      <c r="H26" s="83">
        <v>100</v>
      </c>
    </row>
    <row r="27" spans="1:8" x14ac:dyDescent="0.25">
      <c r="A27" s="83">
        <v>988807648</v>
      </c>
      <c r="B27" s="84" t="s">
        <v>54</v>
      </c>
      <c r="C27" s="83">
        <v>60</v>
      </c>
      <c r="D27" s="83">
        <v>2.86</v>
      </c>
      <c r="E27" s="83">
        <v>1.2</v>
      </c>
      <c r="F27" s="83">
        <v>26.5</v>
      </c>
      <c r="G27" s="83">
        <v>0.8</v>
      </c>
      <c r="H27" s="83">
        <v>70.64</v>
      </c>
    </row>
    <row r="28" spans="1:8" x14ac:dyDescent="0.25">
      <c r="A28" s="83">
        <v>976723805</v>
      </c>
      <c r="B28" s="84" t="s">
        <v>55</v>
      </c>
      <c r="C28" s="83">
        <v>60</v>
      </c>
      <c r="D28" s="83">
        <v>0</v>
      </c>
      <c r="E28" s="83">
        <v>1.2</v>
      </c>
      <c r="F28" s="83">
        <v>40</v>
      </c>
      <c r="G28" s="83">
        <v>0.8</v>
      </c>
      <c r="H28" s="83">
        <v>60</v>
      </c>
    </row>
    <row r="29" spans="1:8" x14ac:dyDescent="0.25">
      <c r="A29" s="83">
        <v>948755742</v>
      </c>
      <c r="B29" s="84" t="s">
        <v>57</v>
      </c>
      <c r="C29" s="83">
        <v>60</v>
      </c>
      <c r="D29" s="83">
        <v>0</v>
      </c>
      <c r="E29" s="83">
        <v>1.2</v>
      </c>
      <c r="F29" s="83">
        <v>20</v>
      </c>
      <c r="G29" s="83">
        <v>0.8</v>
      </c>
      <c r="H29" s="83">
        <v>80</v>
      </c>
    </row>
    <row r="30" spans="1:8" x14ac:dyDescent="0.25">
      <c r="A30" s="83">
        <v>984882114</v>
      </c>
      <c r="B30" s="84" t="s">
        <v>59</v>
      </c>
      <c r="C30" s="83">
        <v>60</v>
      </c>
      <c r="D30" s="83">
        <v>0</v>
      </c>
      <c r="E30" s="83">
        <v>1.2</v>
      </c>
      <c r="F30" s="83">
        <v>18.75</v>
      </c>
      <c r="G30" s="83">
        <v>0.8</v>
      </c>
      <c r="H30" s="83">
        <v>81.25</v>
      </c>
    </row>
    <row r="31" spans="1:8" x14ac:dyDescent="0.25">
      <c r="A31" s="83">
        <v>979422679</v>
      </c>
      <c r="B31" s="84" t="s">
        <v>60</v>
      </c>
      <c r="C31" s="83">
        <v>60</v>
      </c>
      <c r="D31" s="83">
        <v>5.84</v>
      </c>
      <c r="E31" s="83">
        <v>1.2</v>
      </c>
      <c r="F31" s="83">
        <v>71.73</v>
      </c>
      <c r="G31" s="83">
        <v>0.8</v>
      </c>
      <c r="H31" s="83">
        <v>22.43</v>
      </c>
    </row>
    <row r="32" spans="1:8" x14ac:dyDescent="0.25">
      <c r="A32" s="83">
        <v>916069634</v>
      </c>
      <c r="B32" s="84" t="s">
        <v>61</v>
      </c>
      <c r="C32" s="83">
        <v>60</v>
      </c>
      <c r="D32" s="83">
        <v>0</v>
      </c>
      <c r="E32" s="83">
        <v>1.2</v>
      </c>
      <c r="F32" s="83">
        <v>0</v>
      </c>
      <c r="G32" s="83">
        <v>0.8</v>
      </c>
      <c r="H32" s="83">
        <v>100</v>
      </c>
    </row>
    <row r="33" spans="1:8" x14ac:dyDescent="0.25">
      <c r="A33" s="83">
        <v>987059729</v>
      </c>
      <c r="B33" s="84" t="s">
        <v>87</v>
      </c>
      <c r="C33" s="83">
        <v>60</v>
      </c>
      <c r="D33" s="83">
        <v>0</v>
      </c>
      <c r="E33" s="83">
        <v>1.2</v>
      </c>
      <c r="F33" s="83">
        <v>10</v>
      </c>
      <c r="G33" s="83">
        <v>0.8</v>
      </c>
      <c r="H33" s="83">
        <v>90</v>
      </c>
    </row>
    <row r="34" spans="1:8" x14ac:dyDescent="0.25">
      <c r="A34" s="83">
        <v>916501420</v>
      </c>
      <c r="B34" s="84" t="s">
        <v>65</v>
      </c>
      <c r="C34" s="83">
        <v>60</v>
      </c>
      <c r="D34" s="83">
        <v>0</v>
      </c>
      <c r="E34" s="83">
        <v>1.2</v>
      </c>
      <c r="F34" s="83">
        <v>61.88</v>
      </c>
      <c r="G34" s="83">
        <v>0.8</v>
      </c>
      <c r="H34" s="83">
        <v>38.130000000000003</v>
      </c>
    </row>
    <row r="35" spans="1:8" x14ac:dyDescent="0.25">
      <c r="A35" s="83">
        <v>917983550</v>
      </c>
      <c r="B35" s="84" t="s">
        <v>68</v>
      </c>
      <c r="C35" s="83">
        <v>60</v>
      </c>
      <c r="D35" s="83">
        <v>0</v>
      </c>
      <c r="E35" s="83">
        <v>1.2</v>
      </c>
      <c r="F35" s="83">
        <v>30</v>
      </c>
      <c r="G35" s="83">
        <v>0.8</v>
      </c>
      <c r="H35" s="83">
        <v>70</v>
      </c>
    </row>
    <row r="36" spans="1:8" x14ac:dyDescent="0.25">
      <c r="A36" s="83">
        <v>979151950</v>
      </c>
      <c r="B36" s="84" t="s">
        <v>69</v>
      </c>
      <c r="C36" s="83">
        <v>60</v>
      </c>
      <c r="D36" s="83">
        <v>3.87</v>
      </c>
      <c r="E36" s="83">
        <v>1.2</v>
      </c>
      <c r="F36" s="83">
        <v>41.44</v>
      </c>
      <c r="G36" s="83">
        <v>0.8</v>
      </c>
      <c r="H36" s="83">
        <v>54.69</v>
      </c>
    </row>
    <row r="37" spans="1:8" x14ac:dyDescent="0.25">
      <c r="A37" s="83">
        <v>978631029</v>
      </c>
      <c r="B37" s="84" t="s">
        <v>424</v>
      </c>
      <c r="C37" s="83">
        <v>60</v>
      </c>
      <c r="D37" s="83">
        <v>4.1399999999999997</v>
      </c>
      <c r="E37" s="83">
        <v>1.2</v>
      </c>
      <c r="F37" s="83">
        <v>49.64</v>
      </c>
      <c r="G37" s="83">
        <v>0.8</v>
      </c>
      <c r="H37" s="83">
        <v>46.22</v>
      </c>
    </row>
    <row r="38" spans="1:8" x14ac:dyDescent="0.25">
      <c r="A38" s="83">
        <v>971058854</v>
      </c>
      <c r="B38" s="84" t="s">
        <v>70</v>
      </c>
      <c r="C38" s="83">
        <v>60</v>
      </c>
      <c r="D38" s="83">
        <v>0</v>
      </c>
      <c r="E38" s="83">
        <v>1.2</v>
      </c>
      <c r="F38" s="83">
        <v>36.840000000000003</v>
      </c>
      <c r="G38" s="83">
        <v>0.8</v>
      </c>
      <c r="H38" s="83">
        <v>63.16</v>
      </c>
    </row>
    <row r="39" spans="1:8" x14ac:dyDescent="0.25">
      <c r="A39" s="83">
        <v>968168134</v>
      </c>
      <c r="B39" s="84" t="s">
        <v>71</v>
      </c>
      <c r="C39" s="83">
        <v>60</v>
      </c>
      <c r="D39" s="83">
        <v>0</v>
      </c>
      <c r="E39" s="83">
        <v>1.2</v>
      </c>
      <c r="F39" s="83">
        <v>0</v>
      </c>
      <c r="G39" s="83">
        <v>0.8</v>
      </c>
      <c r="H39" s="83">
        <v>100</v>
      </c>
    </row>
    <row r="40" spans="1:8" x14ac:dyDescent="0.25">
      <c r="A40" s="83">
        <v>918999361</v>
      </c>
      <c r="B40" s="84" t="s">
        <v>73</v>
      </c>
      <c r="C40" s="83">
        <v>60</v>
      </c>
      <c r="D40" s="83">
        <v>0</v>
      </c>
      <c r="E40" s="83">
        <v>1.2</v>
      </c>
      <c r="F40" s="83">
        <v>40</v>
      </c>
      <c r="G40" s="83">
        <v>0.8</v>
      </c>
      <c r="H40" s="83">
        <v>60</v>
      </c>
    </row>
    <row r="41" spans="1:8" x14ac:dyDescent="0.25">
      <c r="A41" s="83">
        <v>914678412</v>
      </c>
      <c r="B41" s="84" t="s">
        <v>425</v>
      </c>
      <c r="C41" s="83">
        <v>60</v>
      </c>
      <c r="D41" s="83">
        <v>0.46</v>
      </c>
      <c r="E41" s="83">
        <v>1.2</v>
      </c>
      <c r="F41" s="83">
        <v>4.57</v>
      </c>
      <c r="G41" s="83">
        <v>0.8</v>
      </c>
      <c r="H41" s="83">
        <v>94.98</v>
      </c>
    </row>
  </sheetData>
  <autoFilter ref="A1:H41" xr:uid="{9F0A3274-0976-42ED-AB10-ABDA0F7709E9}">
    <sortState xmlns:xlrd2="http://schemas.microsoft.com/office/spreadsheetml/2017/richdata2" ref="A2:H41">
      <sortCondition ref="B1:B41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baseColWidth="10" defaultRowHeight="15" x14ac:dyDescent="0.25"/>
  <cols>
    <col min="2" max="2" width="33.7109375" bestFit="1" customWidth="1"/>
    <col min="4" max="4" width="14.28515625" bestFit="1" customWidth="1"/>
    <col min="5" max="5" width="14.7109375" bestFit="1" customWidth="1"/>
    <col min="6" max="6" width="14.140625" bestFit="1" customWidth="1"/>
    <col min="7" max="7" width="14.42578125" bestFit="1" customWidth="1"/>
    <col min="8" max="8" width="34.85546875" bestFit="1" customWidth="1"/>
    <col min="9" max="9" width="22.140625" bestFit="1" customWidth="1"/>
    <col min="10" max="10" width="18.140625" customWidth="1"/>
  </cols>
  <sheetData>
    <row r="1" spans="1:10" x14ac:dyDescent="0.25">
      <c r="B1" s="37" t="s">
        <v>242</v>
      </c>
      <c r="C1" s="38"/>
    </row>
    <row r="2" spans="1:10" x14ac:dyDescent="0.25">
      <c r="B2" s="39" t="s">
        <v>243</v>
      </c>
      <c r="C2" s="40">
        <v>0.6</v>
      </c>
    </row>
    <row r="3" spans="1:10" x14ac:dyDescent="0.25">
      <c r="B3" s="39" t="s">
        <v>244</v>
      </c>
      <c r="C3" s="39">
        <v>0.8</v>
      </c>
    </row>
    <row r="4" spans="1:10" x14ac:dyDescent="0.25">
      <c r="B4" s="39" t="s">
        <v>245</v>
      </c>
      <c r="C4" s="39">
        <v>1.2</v>
      </c>
    </row>
    <row r="6" spans="1:10" s="62" customFormat="1" ht="60" x14ac:dyDescent="0.25">
      <c r="A6" s="41" t="s">
        <v>0</v>
      </c>
      <c r="B6" s="41" t="s">
        <v>1</v>
      </c>
      <c r="C6" s="42" t="s">
        <v>246</v>
      </c>
      <c r="D6" s="41" t="s">
        <v>247</v>
      </c>
      <c r="E6" s="41" t="s">
        <v>245</v>
      </c>
      <c r="F6" s="41" t="s">
        <v>248</v>
      </c>
      <c r="G6" s="41" t="s">
        <v>244</v>
      </c>
      <c r="H6" s="43" t="s">
        <v>249</v>
      </c>
      <c r="I6" s="61"/>
      <c r="J6" s="61"/>
    </row>
    <row r="7" spans="1:10" s="62" customFormat="1" x14ac:dyDescent="0.25">
      <c r="A7" s="33">
        <v>982974011</v>
      </c>
      <c r="B7" t="str">
        <f>VLOOKUP(A7,Jordkabel!$A$3:$B$218,2,FALSE)</f>
        <v>AGDER ENERGI NETT AS</v>
      </c>
      <c r="C7" s="36">
        <f>VLOOKUP(A7,'Jordkabel Pivot'!$A$2:$B$57,2,FALSE)</f>
        <v>12791.449412440099</v>
      </c>
      <c r="D7" s="44">
        <f>IFERROR(VLOOKUP(A7,'Lokalisering jordkabler'!$A$1:$D$40,4,FALSE)/100,0)</f>
        <v>3.0099999999999998E-2</v>
      </c>
      <c r="E7" s="9">
        <f t="shared" ref="E7:E38" si="0">C7*$C$2*(D7*$C$4)</f>
        <v>277.21629166640179</v>
      </c>
      <c r="F7" s="44">
        <f>IFERROR(VLOOKUP(A7,'Lokalisering jordkabler'!$A$1:$F$40,6,FALSE)/100,0)</f>
        <v>0.68599999999999994</v>
      </c>
      <c r="G7" s="45">
        <f t="shared" ref="G7:G38" si="1">C7*$C$2*F7*$C$3</f>
        <v>4211.9684625282753</v>
      </c>
      <c r="H7" s="35">
        <f t="shared" ref="H7:H38" si="2">C7+E7+G7</f>
        <v>17280.634166634776</v>
      </c>
      <c r="I7" s="85"/>
      <c r="J7" s="63"/>
    </row>
    <row r="8" spans="1:10" s="62" customFormat="1" x14ac:dyDescent="0.25">
      <c r="A8" s="33">
        <v>915729290</v>
      </c>
      <c r="B8" t="str">
        <f>VLOOKUP(A8,Jordkabel!$A$3:$B$218,2,FALSE)</f>
        <v>Aktieselskabet Saudefaldene</v>
      </c>
      <c r="C8" s="36">
        <f>VLOOKUP(A8,'Jordkabel Pivot'!$A$2:$B$57,2,FALSE)</f>
        <v>1990.0921668060118</v>
      </c>
      <c r="D8" s="44">
        <f>IFERROR(VLOOKUP(A8,'Lokalisering jordkabler'!$A$1:$D$40,4,FALSE)/100,0)</f>
        <v>0</v>
      </c>
      <c r="E8" s="9">
        <f t="shared" si="0"/>
        <v>0</v>
      </c>
      <c r="F8" s="44">
        <f>IFERROR(VLOOKUP(A8,'Lokalisering jordkabler'!$A$1:$F$40,6,FALSE)/100,0)</f>
        <v>0.2</v>
      </c>
      <c r="G8" s="45">
        <f t="shared" si="1"/>
        <v>191.04884801337715</v>
      </c>
      <c r="H8" s="35">
        <f t="shared" si="2"/>
        <v>2181.1410148193891</v>
      </c>
      <c r="I8" s="85"/>
      <c r="J8" s="63"/>
    </row>
    <row r="9" spans="1:10" s="62" customFormat="1" x14ac:dyDescent="0.25">
      <c r="A9" s="33">
        <v>971029390</v>
      </c>
      <c r="B9" t="str">
        <f>VLOOKUP(A9,Jordkabel!$A$3:$B$218,2,FALSE)</f>
        <v>ALTA KRAFTLAG SA</v>
      </c>
      <c r="C9" s="36">
        <f>VLOOKUP(A9,'Jordkabel Pivot'!$A$2:$B$57,2,FALSE)</f>
        <v>62.087247616329805</v>
      </c>
      <c r="D9" s="44">
        <f>IFERROR(VLOOKUP(A9,'Lokalisering jordkabler'!$A$1:$D$40,4,FALSE)/100,0)</f>
        <v>0</v>
      </c>
      <c r="E9" s="9">
        <f t="shared" si="0"/>
        <v>0</v>
      </c>
      <c r="F9" s="44">
        <f>IFERROR(VLOOKUP(A9,'Lokalisering jordkabler'!$A$1:$F$40,6,FALSE)/100,0)</f>
        <v>0</v>
      </c>
      <c r="G9" s="45">
        <f t="shared" si="1"/>
        <v>0</v>
      </c>
      <c r="H9" s="35">
        <f t="shared" si="2"/>
        <v>62.087247616329805</v>
      </c>
      <c r="I9" s="85"/>
      <c r="J9" s="63"/>
    </row>
    <row r="10" spans="1:10" s="62" customFormat="1" x14ac:dyDescent="0.25">
      <c r="A10" s="33">
        <v>971048611</v>
      </c>
      <c r="B10" t="str">
        <f>VLOOKUP(A10,Jordkabel!$A$3:$B$218,2,FALSE)</f>
        <v>ANDØY ENERGI AS</v>
      </c>
      <c r="C10" s="36">
        <f>VLOOKUP(A10,'Jordkabel Pivot'!$A$2:$B$57,2,FALSE)</f>
        <v>781.10105062992648</v>
      </c>
      <c r="D10" s="44">
        <f>IFERROR(VLOOKUP(A10,'Lokalisering jordkabler'!$A$1:$D$40,4,FALSE)/100,0)</f>
        <v>0</v>
      </c>
      <c r="E10" s="9">
        <f t="shared" si="0"/>
        <v>0</v>
      </c>
      <c r="F10" s="44">
        <f>IFERROR(VLOOKUP(A10,'Lokalisering jordkabler'!$A$1:$F$40,6,FALSE)/100,0)</f>
        <v>0.20219999999999999</v>
      </c>
      <c r="G10" s="45">
        <f t="shared" si="1"/>
        <v>75.810543569938133</v>
      </c>
      <c r="H10" s="35">
        <f t="shared" si="2"/>
        <v>856.91159419986457</v>
      </c>
      <c r="I10" s="85"/>
      <c r="J10" s="63"/>
    </row>
    <row r="11" spans="1:10" s="62" customFormat="1" x14ac:dyDescent="0.25">
      <c r="A11" s="33">
        <v>911305631</v>
      </c>
      <c r="B11" t="str">
        <f>VLOOKUP(A11,Jordkabel!$A$3:$B$218,2,FALSE)</f>
        <v>AS EIDEFOSS</v>
      </c>
      <c r="C11" s="36">
        <f>VLOOKUP(A11,'Jordkabel Pivot'!$A$2:$B$57,2,FALSE)</f>
        <v>2661.5857489256036</v>
      </c>
      <c r="D11" s="44">
        <f>IFERROR(VLOOKUP(A11,'Lokalisering jordkabler'!$A$1:$D$40,4,FALSE)/100,0)</f>
        <v>0</v>
      </c>
      <c r="E11" s="9">
        <f t="shared" si="0"/>
        <v>0</v>
      </c>
      <c r="F11" s="44">
        <f>IFERROR(VLOOKUP(A11,'Lokalisering jordkabler'!$A$1:$F$40,6,FALSE)/100,0)</f>
        <v>0.15</v>
      </c>
      <c r="G11" s="60">
        <f t="shared" si="1"/>
        <v>191.63417392264347</v>
      </c>
      <c r="H11" s="35">
        <f t="shared" si="2"/>
        <v>2853.2199228482473</v>
      </c>
      <c r="I11" s="85"/>
      <c r="J11" s="63"/>
    </row>
    <row r="12" spans="1:10" s="62" customFormat="1" x14ac:dyDescent="0.25">
      <c r="A12" s="33">
        <v>976944801</v>
      </c>
      <c r="B12" t="str">
        <f>VLOOKUP(A12,Jordkabel!$A$3:$B$218,2,FALSE)</f>
        <v>BKK NETT AS</v>
      </c>
      <c r="C12" s="36">
        <f>VLOOKUP(A12,'Jordkabel Pivot'!$A$2:$B$57,2,FALSE)</f>
        <v>28455.50991835722</v>
      </c>
      <c r="D12" s="44">
        <f>IFERROR(VLOOKUP(A12,'Lokalisering jordkabler'!$A$1:$D$40,4,FALSE)/100,0)</f>
        <v>6.3399999999999998E-2</v>
      </c>
      <c r="E12" s="9">
        <f t="shared" si="0"/>
        <v>1298.9371167531704</v>
      </c>
      <c r="F12" s="44">
        <f>IFERROR(VLOOKUP(A12,'Lokalisering jordkabler'!$A$1:$F$40,6,FALSE)/100,0)</f>
        <v>0.44009999999999999</v>
      </c>
      <c r="G12" s="45">
        <f t="shared" si="1"/>
        <v>6011.1695592331262</v>
      </c>
      <c r="H12" s="35">
        <f t="shared" si="2"/>
        <v>35765.616594343519</v>
      </c>
      <c r="I12" s="85"/>
      <c r="J12" s="63"/>
    </row>
    <row r="13" spans="1:10" s="62" customFormat="1" x14ac:dyDescent="0.25">
      <c r="A13" s="33">
        <v>918312730</v>
      </c>
      <c r="B13" t="str">
        <f>VLOOKUP(A13,Jordkabel!$A$3:$B$218,2,FALSE)</f>
        <v>Dalane Nett AS</v>
      </c>
      <c r="C13" s="36">
        <f>VLOOKUP(A13,'Jordkabel Pivot'!$A$2:$B$57,2,FALSE)</f>
        <v>347.83984521473599</v>
      </c>
      <c r="D13" s="44">
        <f>IFERROR(VLOOKUP(A13,'Lokalisering jordkabler'!$A$1:$D$40,4,FALSE)/100,0)</f>
        <v>0</v>
      </c>
      <c r="E13" s="9">
        <f t="shared" si="0"/>
        <v>0</v>
      </c>
      <c r="F13" s="44">
        <f>IFERROR(VLOOKUP(A13,'Lokalisering jordkabler'!$A$1:$F$40,6,FALSE)/100,0)</f>
        <v>0.42619999999999997</v>
      </c>
      <c r="G13" s="45">
        <f t="shared" si="1"/>
        <v>71.159684174649826</v>
      </c>
      <c r="H13" s="35">
        <f t="shared" si="2"/>
        <v>418.99952938938583</v>
      </c>
      <c r="I13" s="85"/>
      <c r="J13" s="63"/>
    </row>
    <row r="14" spans="1:10" s="62" customFormat="1" x14ac:dyDescent="0.25">
      <c r="A14" s="33">
        <v>976894677</v>
      </c>
      <c r="B14" t="str">
        <f>VLOOKUP(A14,Jordkabel!$A$3:$B$218,2,FALSE)</f>
        <v>E-CO ENERGI AS</v>
      </c>
      <c r="C14" s="36">
        <f>VLOOKUP(A14,'Jordkabel Pivot'!$A$2:$B$57,2,FALSE)</f>
        <v>708.64974970214848</v>
      </c>
      <c r="D14" s="44">
        <f>IFERROR(VLOOKUP(A14,'Lokalisering jordkabler'!$A$1:$D$40,4,FALSE)/100,0)</f>
        <v>0</v>
      </c>
      <c r="E14" s="9">
        <f t="shared" si="0"/>
        <v>0</v>
      </c>
      <c r="F14" s="44">
        <f>IFERROR(VLOOKUP(A14,'Lokalisering jordkabler'!$A$1:$F$40,6,FALSE)/100,0)</f>
        <v>0</v>
      </c>
      <c r="G14" s="45">
        <f t="shared" si="1"/>
        <v>0</v>
      </c>
      <c r="H14" s="35">
        <f t="shared" si="2"/>
        <v>708.64974970214848</v>
      </c>
      <c r="I14" s="85"/>
      <c r="J14" s="63"/>
    </row>
    <row r="15" spans="1:10" s="62" customFormat="1" x14ac:dyDescent="0.25">
      <c r="A15" s="33">
        <v>981963849</v>
      </c>
      <c r="B15" t="str">
        <f>VLOOKUP(A15,Jordkabel!$A$3:$B$218,2,FALSE)</f>
        <v>EIDSIVA NETT AS</v>
      </c>
      <c r="C15" s="36">
        <f>VLOOKUP(A15,'Jordkabel Pivot'!$A$2:$B$57,2,FALSE)</f>
        <v>17128.699034616708</v>
      </c>
      <c r="D15" s="44">
        <f>IFERROR(VLOOKUP(A15,'Lokalisering jordkabler'!$A$1:$D$40,4,FALSE)/100,0)</f>
        <v>5.3899999999999997E-2</v>
      </c>
      <c r="E15" s="9">
        <f t="shared" si="0"/>
        <v>664.73055213540511</v>
      </c>
      <c r="F15" s="44">
        <f>IFERROR(VLOOKUP(A15,'Lokalisering jordkabler'!$A$1:$F$40,6,FALSE)/100,0)</f>
        <v>0.4919</v>
      </c>
      <c r="G15" s="45">
        <f t="shared" si="1"/>
        <v>4044.2913864614202</v>
      </c>
      <c r="H15" s="35">
        <f t="shared" si="2"/>
        <v>21837.720973213534</v>
      </c>
      <c r="I15" s="85"/>
      <c r="J15" s="63"/>
    </row>
    <row r="16" spans="1:10" s="62" customFormat="1" x14ac:dyDescent="0.25">
      <c r="A16" s="33">
        <v>980489698</v>
      </c>
      <c r="B16" t="str">
        <f>VLOOKUP(A16,Jordkabel!$A$3:$B$218,2,FALSE)</f>
        <v>ELVIA AS</v>
      </c>
      <c r="C16" s="36">
        <f>VLOOKUP(A16,'Jordkabel Pivot'!$A$2:$B$57,2,FALSE)</f>
        <v>116224.62768672821</v>
      </c>
      <c r="D16" s="44">
        <f>IFERROR(VLOOKUP(A16,'Lokalisering jordkabler'!$A$1:$D$40,4,FALSE)/100,0)</f>
        <v>0.15509999999999999</v>
      </c>
      <c r="E16" s="9">
        <f t="shared" si="0"/>
        <v>12979.036623032311</v>
      </c>
      <c r="F16" s="44">
        <f>IFERROR(VLOOKUP(A16,'Lokalisering jordkabler'!$A$1:$F$40,6,FALSE)/100,0)</f>
        <v>0.72340000000000004</v>
      </c>
      <c r="G16" s="45">
        <f t="shared" si="1"/>
        <v>40356.909920918013</v>
      </c>
      <c r="H16" s="35">
        <f t="shared" si="2"/>
        <v>169560.57423067855</v>
      </c>
      <c r="I16" s="85"/>
      <c r="J16" s="63"/>
    </row>
    <row r="17" spans="1:10" s="62" customFormat="1" x14ac:dyDescent="0.25">
      <c r="A17" s="33">
        <v>971028513</v>
      </c>
      <c r="B17" t="str">
        <f>VLOOKUP(A17,Jordkabel!$A$3:$B$218,2,FALSE)</f>
        <v>ETNE ELEKTRISITETSLAG SA</v>
      </c>
      <c r="C17" s="36">
        <f>VLOOKUP(A17,'Jordkabel Pivot'!$A$2:$B$57,2,FALSE)</f>
        <v>20.981207815173523</v>
      </c>
      <c r="D17" s="44">
        <f>IFERROR(VLOOKUP(A17,'Lokalisering jordkabler'!$A$1:$D$40,4,FALSE)/100,0)</f>
        <v>0</v>
      </c>
      <c r="E17" s="9">
        <f t="shared" si="0"/>
        <v>0</v>
      </c>
      <c r="F17" s="44">
        <f>IFERROR(VLOOKUP(A17,'Lokalisering jordkabler'!$A$1:$F$40,6,FALSE)/100,0)</f>
        <v>0</v>
      </c>
      <c r="G17" s="45">
        <f t="shared" si="1"/>
        <v>0</v>
      </c>
      <c r="H17" s="35">
        <f t="shared" si="2"/>
        <v>20.981207815173523</v>
      </c>
      <c r="I17" s="85"/>
      <c r="J17" s="63"/>
    </row>
    <row r="18" spans="1:10" s="62" customFormat="1" x14ac:dyDescent="0.25">
      <c r="A18" s="33">
        <v>982677386</v>
      </c>
      <c r="B18" t="str">
        <f>VLOOKUP(A18,Jordkabel!$A$3:$B$218,2,FALSE)</f>
        <v>FLESBERG ELEKTRISITETSVERK AS</v>
      </c>
      <c r="C18" s="36">
        <f>VLOOKUP(A18,'Jordkabel Pivot'!$A$2:$B$57,2,FALSE)</f>
        <v>4.0575817047713345</v>
      </c>
      <c r="D18" s="44">
        <f>IFERROR(VLOOKUP(A18,'Lokalisering jordkabler'!$A$1:$D$40,4,FALSE)/100,0)</f>
        <v>0</v>
      </c>
      <c r="E18" s="9">
        <f t="shared" si="0"/>
        <v>0</v>
      </c>
      <c r="F18" s="44">
        <f>IFERROR(VLOOKUP(A18,'Lokalisering jordkabler'!$A$1:$F$40,6,FALSE)/100,0)</f>
        <v>0</v>
      </c>
      <c r="G18" s="45">
        <f t="shared" si="1"/>
        <v>0</v>
      </c>
      <c r="H18" s="35">
        <f t="shared" si="2"/>
        <v>4.0575817047713345</v>
      </c>
      <c r="I18" s="85"/>
      <c r="J18" s="63"/>
    </row>
    <row r="19" spans="1:10" s="62" customFormat="1" x14ac:dyDescent="0.25">
      <c r="A19" s="33">
        <v>981915550</v>
      </c>
      <c r="B19" t="str">
        <f>VLOOKUP(A19,Jordkabel!$A$3:$B$218,2,FALSE)</f>
        <v>GLITRE ENERGI NETT AS</v>
      </c>
      <c r="C19" s="36">
        <f>VLOOKUP(A19,'Jordkabel Pivot'!$A$2:$B$57,2,FALSE)</f>
        <v>10289.861258577728</v>
      </c>
      <c r="D19" s="44">
        <f>IFERROR(VLOOKUP(A19,'Lokalisering jordkabler'!$A$1:$D$40,4,FALSE)/100,0)</f>
        <v>9.3399999999999997E-2</v>
      </c>
      <c r="E19" s="9">
        <f t="shared" si="0"/>
        <v>691.97258991683509</v>
      </c>
      <c r="F19" s="44">
        <f>IFERROR(VLOOKUP(A19,'Lokalisering jordkabler'!$A$1:$F$40,6,FALSE)/100,0)</f>
        <v>0.57609999999999995</v>
      </c>
      <c r="G19" s="45">
        <f t="shared" si="1"/>
        <v>2845.4347541119823</v>
      </c>
      <c r="H19" s="35">
        <f t="shared" si="2"/>
        <v>13827.268602606546</v>
      </c>
      <c r="I19" s="85"/>
      <c r="J19" s="63"/>
    </row>
    <row r="20" spans="1:10" s="62" customFormat="1" x14ac:dyDescent="0.25">
      <c r="A20" s="33">
        <v>916319908</v>
      </c>
      <c r="B20" t="str">
        <f>VLOOKUP(A20,Jordkabel!$A$3:$B$218,2,FALSE)</f>
        <v>GUDBRANDSDAL ENERGI NETT AS</v>
      </c>
      <c r="C20" s="36">
        <f>VLOOKUP(A20,'Jordkabel Pivot'!$A$2:$B$57,2,FALSE)</f>
        <v>2022.320289341227</v>
      </c>
      <c r="D20" s="44">
        <f>IFERROR(VLOOKUP(A20,'Lokalisering jordkabler'!$A$1:$D$40,4,FALSE)/100,0)</f>
        <v>0</v>
      </c>
      <c r="E20" s="9">
        <f t="shared" si="0"/>
        <v>0</v>
      </c>
      <c r="F20" s="44">
        <f>IFERROR(VLOOKUP(A20,'Lokalisering jordkabler'!$A$1:$F$40,6,FALSE)/100,0)</f>
        <v>9.7599999999999992E-2</v>
      </c>
      <c r="G20" s="45">
        <f t="shared" si="1"/>
        <v>94.741660915057807</v>
      </c>
      <c r="H20" s="35">
        <f t="shared" si="2"/>
        <v>2117.0619502562849</v>
      </c>
      <c r="I20" s="85"/>
      <c r="J20" s="63"/>
    </row>
    <row r="21" spans="1:10" s="62" customFormat="1" x14ac:dyDescent="0.25">
      <c r="A21" s="33">
        <v>971589752</v>
      </c>
      <c r="B21" t="str">
        <f>VLOOKUP(A21,Jordkabel!$A$3:$B$218,2,FALSE)</f>
        <v>HALLINGDAL KRAFTNETT AS</v>
      </c>
      <c r="C21" s="36">
        <f>VLOOKUP(A21,'Jordkabel Pivot'!$A$2:$B$57,2,FALSE)</f>
        <v>316.49905680057964</v>
      </c>
      <c r="D21" s="44">
        <f>IFERROR(VLOOKUP(A21,'Lokalisering jordkabler'!$A$1:$D$40,4,FALSE)/100,0)</f>
        <v>0</v>
      </c>
      <c r="E21" s="9">
        <f t="shared" si="0"/>
        <v>0</v>
      </c>
      <c r="F21" s="44">
        <f>IFERROR(VLOOKUP(A21,'Lokalisering jordkabler'!$A$1:$F$40,6,FALSE)/100,0)</f>
        <v>0.1489</v>
      </c>
      <c r="G21" s="45">
        <f t="shared" si="1"/>
        <v>22.620820587651032</v>
      </c>
      <c r="H21" s="35">
        <f t="shared" si="2"/>
        <v>339.11987738823069</v>
      </c>
      <c r="I21" s="85"/>
      <c r="J21" s="63"/>
    </row>
    <row r="22" spans="1:10" s="62" customFormat="1" x14ac:dyDescent="0.25">
      <c r="A22" s="33">
        <v>982897327</v>
      </c>
      <c r="B22" t="str">
        <f>VLOOKUP(A22,Jordkabel!$A$3:$B$218,2,FALSE)</f>
        <v>HAMMERFEST ENERGI NETT AS</v>
      </c>
      <c r="C22" s="36">
        <f>VLOOKUP(A22,'Jordkabel Pivot'!$A$2:$B$57,2,FALSE)</f>
        <v>2260.9880201340384</v>
      </c>
      <c r="D22" s="44">
        <f>IFERROR(VLOOKUP(A22,'Lokalisering jordkabler'!$A$1:$D$40,4,FALSE)/100,0)</f>
        <v>0</v>
      </c>
      <c r="E22" s="9">
        <f t="shared" si="0"/>
        <v>0</v>
      </c>
      <c r="F22" s="44">
        <f>IFERROR(VLOOKUP(A22,'Lokalisering jordkabler'!$A$1:$F$40,6,FALSE)/100,0)</f>
        <v>0.251</v>
      </c>
      <c r="G22" s="45">
        <f t="shared" si="1"/>
        <v>272.40383666574894</v>
      </c>
      <c r="H22" s="35">
        <f t="shared" si="2"/>
        <v>2533.3918567997871</v>
      </c>
      <c r="I22" s="85"/>
      <c r="J22" s="63"/>
    </row>
    <row r="23" spans="1:10" s="62" customFormat="1" x14ac:dyDescent="0.25">
      <c r="A23" s="33">
        <v>915635857</v>
      </c>
      <c r="B23" t="str">
        <f>VLOOKUP(A23,Jordkabel!$A$3:$B$218,2,FALSE)</f>
        <v>HAUGALAND KRAFT NETT AS</v>
      </c>
      <c r="C23" s="36">
        <f>VLOOKUP(A23,'Jordkabel Pivot'!$A$2:$B$57,2,FALSE)</f>
        <v>12996.125452612907</v>
      </c>
      <c r="D23" s="44">
        <f>IFERROR(VLOOKUP(A23,'Lokalisering jordkabler'!$A$1:$D$40,4,FALSE)/100,0)</f>
        <v>2.7099999999999999E-2</v>
      </c>
      <c r="E23" s="9">
        <f t="shared" si="0"/>
        <v>253.58039983138303</v>
      </c>
      <c r="F23" s="44">
        <f>IFERROR(VLOOKUP(A23,'Lokalisering jordkabler'!$A$1:$F$40,6,FALSE)/100,0)</f>
        <v>0.51519999999999999</v>
      </c>
      <c r="G23" s="45">
        <f t="shared" si="1"/>
        <v>3213.8898399293612</v>
      </c>
      <c r="H23" s="35">
        <f t="shared" si="2"/>
        <v>16463.595692373652</v>
      </c>
      <c r="I23" s="85"/>
      <c r="J23" s="63"/>
    </row>
    <row r="24" spans="1:10" s="62" customFormat="1" x14ac:dyDescent="0.25">
      <c r="A24" s="33">
        <v>917424799</v>
      </c>
      <c r="B24" t="str">
        <f>VLOOKUP(A24,Jordkabel!$A$3:$B$218,2,FALSE)</f>
        <v>HELGELAND KRAFT NETT AS</v>
      </c>
      <c r="C24" s="36">
        <f>VLOOKUP(A24,'Jordkabel Pivot'!$A$2:$B$57,2,FALSE)</f>
        <v>1596.8945586066354</v>
      </c>
      <c r="D24" s="44">
        <f>IFERROR(VLOOKUP(A24,'Lokalisering jordkabler'!$A$1:$D$40,4,FALSE)/100,0)</f>
        <v>0</v>
      </c>
      <c r="E24" s="9">
        <f t="shared" si="0"/>
        <v>0</v>
      </c>
      <c r="F24" s="44">
        <f>IFERROR(VLOOKUP(A24,'Lokalisering jordkabler'!$A$1:$F$40,6,FALSE)/100,0)</f>
        <v>0</v>
      </c>
      <c r="G24" s="45">
        <f t="shared" si="1"/>
        <v>0</v>
      </c>
      <c r="H24" s="35">
        <f t="shared" si="2"/>
        <v>1596.8945586066354</v>
      </c>
      <c r="I24" s="85"/>
      <c r="J24" s="63"/>
    </row>
    <row r="25" spans="1:10" s="62" customFormat="1" x14ac:dyDescent="0.25">
      <c r="A25" s="33">
        <v>971030569</v>
      </c>
      <c r="B25" t="str">
        <f>VLOOKUP(A25,Jordkabel!$A$3:$B$218,2,FALSE)</f>
        <v>HEMSEDAL ENERGI KF</v>
      </c>
      <c r="C25" s="36">
        <f>VLOOKUP(A25,'Jordkabel Pivot'!$A$2:$B$57,2,FALSE)</f>
        <v>277.25167470050724</v>
      </c>
      <c r="D25" s="44">
        <f>IFERROR(VLOOKUP(A25,'Lokalisering jordkabler'!$A$1:$D$40,4,FALSE)/100,0)</f>
        <v>0</v>
      </c>
      <c r="E25" s="9">
        <f t="shared" si="0"/>
        <v>0</v>
      </c>
      <c r="F25" s="44">
        <f>IFERROR(VLOOKUP(A25,'Lokalisering jordkabler'!$A$1:$F$40,6,FALSE)/100,0)</f>
        <v>0</v>
      </c>
      <c r="G25" s="45">
        <f t="shared" si="1"/>
        <v>0</v>
      </c>
      <c r="H25" s="35">
        <f t="shared" si="2"/>
        <v>277.25167470050724</v>
      </c>
      <c r="I25" s="85"/>
      <c r="J25" s="63"/>
    </row>
    <row r="26" spans="1:10" s="62" customFormat="1" x14ac:dyDescent="0.25">
      <c r="A26" s="33">
        <v>998509289</v>
      </c>
      <c r="B26" t="str">
        <f>VLOOKUP(A26,Jordkabel!$A$3:$B$218,2,FALSE)</f>
        <v>HERØYA NETT AS</v>
      </c>
      <c r="C26" s="36">
        <f>VLOOKUP(A26,'Jordkabel Pivot'!$A$2:$B$57,2,FALSE)</f>
        <v>2820.9804137253659</v>
      </c>
      <c r="D26" s="44">
        <f>IFERROR(VLOOKUP(A26,'Lokalisering jordkabler'!$A$1:$D$40,4,FALSE)/100,0)</f>
        <v>0</v>
      </c>
      <c r="E26" s="9">
        <f t="shared" si="0"/>
        <v>0</v>
      </c>
      <c r="F26" s="44">
        <f>IFERROR(VLOOKUP(A26,'Lokalisering jordkabler'!$A$1:$F$40,6,FALSE)/100,0)</f>
        <v>0.92</v>
      </c>
      <c r="G26" s="45">
        <f t="shared" si="1"/>
        <v>1245.7449507011215</v>
      </c>
      <c r="H26" s="35">
        <f t="shared" si="2"/>
        <v>4066.7253644264874</v>
      </c>
      <c r="I26" s="85"/>
      <c r="J26" s="63"/>
    </row>
    <row r="27" spans="1:10" s="62" customFormat="1" x14ac:dyDescent="0.25">
      <c r="A27" s="33">
        <v>985411131</v>
      </c>
      <c r="B27" t="str">
        <f>VLOOKUP(A27,Jordkabel!$A$3:$B$218,2,FALSE)</f>
        <v>HÅLOGALAND KRAFT NETT AS</v>
      </c>
      <c r="C27" s="36">
        <f>VLOOKUP(A27,'Jordkabel Pivot'!$A$2:$B$57,2,FALSE)</f>
        <v>615.14995258331214</v>
      </c>
      <c r="D27" s="44">
        <f>IFERROR(VLOOKUP(A27,'Lokalisering jordkabler'!$A$1:$D$40,4,FALSE)/100,0)</f>
        <v>0</v>
      </c>
      <c r="E27" s="9">
        <f t="shared" si="0"/>
        <v>0</v>
      </c>
      <c r="F27" s="44">
        <f>IFERROR(VLOOKUP(A27,'Lokalisering jordkabler'!$A$1:$F$40,6,FALSE)/100,0)</f>
        <v>0.30230000000000001</v>
      </c>
      <c r="G27" s="45">
        <f t="shared" si="1"/>
        <v>89.260718719648935</v>
      </c>
      <c r="H27" s="35">
        <f t="shared" si="2"/>
        <v>704.41067130296108</v>
      </c>
      <c r="I27" s="85"/>
      <c r="J27" s="63"/>
    </row>
    <row r="28" spans="1:10" s="62" customFormat="1" x14ac:dyDescent="0.25">
      <c r="A28" s="33">
        <v>979379455</v>
      </c>
      <c r="B28" t="str">
        <f>VLOOKUP(A28,Jordkabel!$A$3:$B$218,2,FALSE)</f>
        <v>ISTAD NETT AS</v>
      </c>
      <c r="C28" s="36">
        <f>VLOOKUP(A28,'Jordkabel Pivot'!$A$2:$B$57,2,FALSE)</f>
        <v>1280.0578696478171</v>
      </c>
      <c r="D28" s="44">
        <f>IFERROR(VLOOKUP(A28,'Lokalisering jordkabler'!$A$1:$D$40,4,FALSE)/100,0)</f>
        <v>0</v>
      </c>
      <c r="E28" s="9">
        <f t="shared" si="0"/>
        <v>0</v>
      </c>
      <c r="F28" s="44">
        <f>IFERROR(VLOOKUP(A28,'Lokalisering jordkabler'!$A$1:$F$40,6,FALSE)/100,0)</f>
        <v>0.14380000000000001</v>
      </c>
      <c r="G28" s="45">
        <f t="shared" si="1"/>
        <v>88.354714394570934</v>
      </c>
      <c r="H28" s="35">
        <f t="shared" si="2"/>
        <v>1368.4125840423881</v>
      </c>
      <c r="I28" s="85"/>
      <c r="J28" s="63"/>
    </row>
    <row r="29" spans="1:10" s="62" customFormat="1" x14ac:dyDescent="0.25">
      <c r="A29" s="33">
        <v>986347801</v>
      </c>
      <c r="B29" t="str">
        <f>VLOOKUP(A29,Jordkabel!$A$3:$B$218,2,FALSE)</f>
        <v>LOFOTKRAFT AS</v>
      </c>
      <c r="C29" s="36">
        <f>VLOOKUP(A29,'Jordkabel Pivot'!$A$2:$B$57,2,FALSE)</f>
        <v>2491.7183750962135</v>
      </c>
      <c r="D29" s="44">
        <f>IFERROR(VLOOKUP(A29,'Lokalisering jordkabler'!$A$1:$D$40,4,FALSE)/100,0)</f>
        <v>0</v>
      </c>
      <c r="E29" s="9">
        <f t="shared" si="0"/>
        <v>0</v>
      </c>
      <c r="F29" s="44">
        <f>IFERROR(VLOOKUP(A29,'Lokalisering jordkabler'!$A$1:$F$40,6,FALSE)/100,0)</f>
        <v>8.929999999999999E-2</v>
      </c>
      <c r="G29" s="45">
        <f t="shared" si="1"/>
        <v>106.80501643012408</v>
      </c>
      <c r="H29" s="35">
        <f t="shared" si="2"/>
        <v>2598.5233915263375</v>
      </c>
      <c r="I29" s="85"/>
      <c r="J29" s="63"/>
    </row>
    <row r="30" spans="1:10" s="62" customFormat="1" x14ac:dyDescent="0.25">
      <c r="A30" s="33">
        <v>938260494</v>
      </c>
      <c r="B30" t="str">
        <f>VLOOKUP(A30,Jordkabel!$A$3:$B$218,2,FALSE)</f>
        <v>LUOSTEJOK KRAFTLAG SA</v>
      </c>
      <c r="C30" s="36">
        <f>VLOOKUP(A30,'Jordkabel Pivot'!$A$2:$B$57,2,FALSE)</f>
        <v>99.767784100723077</v>
      </c>
      <c r="D30" s="44">
        <f>IFERROR(VLOOKUP(A30,'Lokalisering jordkabler'!$A$1:$D$40,4,FALSE)/100,0)</f>
        <v>0</v>
      </c>
      <c r="E30" s="9">
        <f t="shared" si="0"/>
        <v>0</v>
      </c>
      <c r="F30" s="44">
        <f>IFERROR(VLOOKUP(A30,'Lokalisering jordkabler'!$A$1:$F$40,6,FALSE)/100,0)</f>
        <v>0</v>
      </c>
      <c r="G30" s="45">
        <f t="shared" si="1"/>
        <v>0</v>
      </c>
      <c r="H30" s="35">
        <f t="shared" si="2"/>
        <v>99.767784100723077</v>
      </c>
      <c r="I30" s="85"/>
      <c r="J30" s="63"/>
    </row>
    <row r="31" spans="1:10" s="62" customFormat="1" x14ac:dyDescent="0.25">
      <c r="A31" s="33">
        <v>933297292</v>
      </c>
      <c r="B31" t="str">
        <f>VLOOKUP(A31,Jordkabel!$A$3:$B$218,2,FALSE)</f>
        <v>LUSTER ENERGIVERK AS</v>
      </c>
      <c r="C31" s="36">
        <f>VLOOKUP(A31,'Jordkabel Pivot'!$A$2:$B$57,2,FALSE)</f>
        <v>154.14764925433607</v>
      </c>
      <c r="D31" s="44">
        <f>IFERROR(VLOOKUP(A31,'Lokalisering jordkabler'!$A$1:$D$40,4,FALSE)/100,0)</f>
        <v>0</v>
      </c>
      <c r="E31" s="9">
        <f t="shared" si="0"/>
        <v>0</v>
      </c>
      <c r="F31" s="44">
        <f>IFERROR(VLOOKUP(A31,'Lokalisering jordkabler'!$A$1:$F$40,6,FALSE)/100,0)</f>
        <v>0</v>
      </c>
      <c r="G31" s="45">
        <f t="shared" si="1"/>
        <v>0</v>
      </c>
      <c r="H31" s="35">
        <f t="shared" si="2"/>
        <v>154.14764925433607</v>
      </c>
      <c r="I31" s="85"/>
      <c r="J31" s="63"/>
    </row>
    <row r="32" spans="1:10" s="62" customFormat="1" x14ac:dyDescent="0.25">
      <c r="A32" s="33">
        <v>980038408</v>
      </c>
      <c r="B32" t="str">
        <f>VLOOKUP(A32,Jordkabel!$A$3:$B$218,2,FALSE)</f>
        <v>LYSE ELNETT AS</v>
      </c>
      <c r="C32" s="36">
        <f>VLOOKUP(A32,'Jordkabel Pivot'!$A$2:$B$57,2,FALSE)</f>
        <v>48194.996743478572</v>
      </c>
      <c r="D32" s="44">
        <f>IFERROR(VLOOKUP(A32,'Lokalisering jordkabler'!$A$1:$D$40,4,FALSE)/100,0)</f>
        <v>4.2000000000000003E-2</v>
      </c>
      <c r="E32" s="9">
        <f t="shared" si="0"/>
        <v>1457.416701522792</v>
      </c>
      <c r="F32" s="44">
        <f>IFERROR(VLOOKUP(A32,'Lokalisering jordkabler'!$A$1:$F$40,6,FALSE)/100,0)</f>
        <v>0.4869</v>
      </c>
      <c r="G32" s="45">
        <f t="shared" si="1"/>
        <v>11263.749078911864</v>
      </c>
      <c r="H32" s="35">
        <f t="shared" si="2"/>
        <v>60916.162523913226</v>
      </c>
      <c r="I32" s="85"/>
      <c r="J32" s="63"/>
    </row>
    <row r="33" spans="1:10" s="62" customFormat="1" x14ac:dyDescent="0.25">
      <c r="A33" s="33">
        <v>980283976</v>
      </c>
      <c r="B33" t="str">
        <f>VLOOKUP(A33,Jordkabel!$A$3:$B$218,2,FALSE)</f>
        <v>MIDT NETT BUSKERUD AS</v>
      </c>
      <c r="C33" s="36">
        <f>VLOOKUP(A33,'Jordkabel Pivot'!$A$2:$B$57,2,FALSE)</f>
        <v>171.27516583815122</v>
      </c>
      <c r="D33" s="44">
        <f>IFERROR(VLOOKUP(A33,'Lokalisering jordkabler'!$A$1:$D$40,4,FALSE)/100,0)</f>
        <v>0</v>
      </c>
      <c r="E33" s="9">
        <f t="shared" si="0"/>
        <v>0</v>
      </c>
      <c r="F33" s="44">
        <f>IFERROR(VLOOKUP(A33,'Lokalisering jordkabler'!$A$1:$F$40,6,FALSE)/100,0)</f>
        <v>0</v>
      </c>
      <c r="G33" s="45">
        <f t="shared" si="1"/>
        <v>0</v>
      </c>
      <c r="H33" s="35">
        <f t="shared" si="2"/>
        <v>171.27516583815122</v>
      </c>
      <c r="I33" s="85"/>
      <c r="J33" s="63"/>
    </row>
    <row r="34" spans="1:10" s="62" customFormat="1" x14ac:dyDescent="0.25">
      <c r="A34" s="33">
        <v>914780152</v>
      </c>
      <c r="B34" t="str">
        <f>VLOOKUP(A34,Jordkabel!$A$3:$B$218,2,FALSE)</f>
        <v>MO INDUSTRIPARK AS</v>
      </c>
      <c r="C34" s="36">
        <f>VLOOKUP(A34,'Jordkabel Pivot'!$A$2:$B$57,2,FALSE)</f>
        <v>776.31626295749516</v>
      </c>
      <c r="D34" s="44">
        <f>IFERROR(VLOOKUP(A34,'Lokalisering jordkabler'!$A$1:$D$40,4,FALSE)/100,0)</f>
        <v>0</v>
      </c>
      <c r="E34" s="9">
        <f t="shared" si="0"/>
        <v>0</v>
      </c>
      <c r="F34" s="44">
        <f>IFERROR(VLOOKUP(A34,'Lokalisering jordkabler'!$A$1:$F$40,6,FALSE)/100,0)</f>
        <v>0</v>
      </c>
      <c r="G34" s="45">
        <f t="shared" si="1"/>
        <v>0</v>
      </c>
      <c r="H34" s="35">
        <f t="shared" si="2"/>
        <v>776.31626295749516</v>
      </c>
      <c r="I34" s="85"/>
      <c r="J34" s="63"/>
    </row>
    <row r="35" spans="1:10" s="62" customFormat="1" x14ac:dyDescent="0.25">
      <c r="A35" s="33">
        <v>912631532</v>
      </c>
      <c r="B35" t="str">
        <f>VLOOKUP(A35,Jordkabel!$A$3:$B$218,2,FALSE)</f>
        <v>MØRENETT AS</v>
      </c>
      <c r="C35" s="36">
        <f>VLOOKUP(A35,'Jordkabel Pivot'!$A$2:$B$57,2,FALSE)</f>
        <v>16852.907087267638</v>
      </c>
      <c r="D35" s="44">
        <f>IFERROR(VLOOKUP(A35,'Lokalisering jordkabler'!$A$1:$D$40,4,FALSE)/100,0)</f>
        <v>2.6200000000000001E-2</v>
      </c>
      <c r="E35" s="9">
        <f t="shared" si="0"/>
        <v>317.91323929421674</v>
      </c>
      <c r="F35" s="44">
        <f>IFERROR(VLOOKUP(A35,'Lokalisering jordkabler'!$A$1:$F$40,6,FALSE)/100,0)</f>
        <v>0.24690000000000001</v>
      </c>
      <c r="G35" s="45">
        <f t="shared" si="1"/>
        <v>1997.2717247262624</v>
      </c>
      <c r="H35" s="35">
        <f t="shared" si="2"/>
        <v>19168.092051288117</v>
      </c>
      <c r="I35" s="85"/>
      <c r="J35" s="63"/>
    </row>
    <row r="36" spans="1:10" s="62" customFormat="1" x14ac:dyDescent="0.25">
      <c r="A36" s="33">
        <v>983099807</v>
      </c>
      <c r="B36" t="str">
        <f>VLOOKUP(A36,Jordkabel!$A$3:$B$218,2,FALSE)</f>
        <v>NORDKRAFT NETT AS</v>
      </c>
      <c r="C36" s="36">
        <f>VLOOKUP(A36,'Jordkabel Pivot'!$A$2:$B$57,2,FALSE)</f>
        <v>2008.0327198512646</v>
      </c>
      <c r="D36" s="44">
        <f>IFERROR(VLOOKUP(A36,'Lokalisering jordkabler'!$A$1:$D$40,4,FALSE)/100,0)</f>
        <v>9.8900000000000002E-2</v>
      </c>
      <c r="E36" s="9">
        <f t="shared" si="0"/>
        <v>142.98799391516883</v>
      </c>
      <c r="F36" s="44">
        <f>IFERROR(VLOOKUP(A36,'Lokalisering jordkabler'!$A$1:$F$40,6,FALSE)/100,0)</f>
        <v>0.52359999999999995</v>
      </c>
      <c r="G36" s="45">
        <f t="shared" si="1"/>
        <v>504.67484741477858</v>
      </c>
      <c r="H36" s="35">
        <f t="shared" si="2"/>
        <v>2655.6955611812118</v>
      </c>
      <c r="I36" s="85"/>
      <c r="J36" s="63"/>
    </row>
    <row r="37" spans="1:10" s="62" customFormat="1" x14ac:dyDescent="0.25">
      <c r="A37" s="33">
        <v>956740134</v>
      </c>
      <c r="B37" t="str">
        <f>VLOOKUP(A37,Jordkabel!$A$3:$B$218,2,FALSE)</f>
        <v>NORDKYN KRAFTLAG SA</v>
      </c>
      <c r="C37" s="36">
        <f>VLOOKUP(A37,'Jordkabel Pivot'!$A$2:$B$57,2,FALSE)</f>
        <v>586.77100046857197</v>
      </c>
      <c r="D37" s="44">
        <f>IFERROR(VLOOKUP(A37,'Lokalisering jordkabler'!$A$1:$D$40,4,FALSE)/100,0)</f>
        <v>1.5700000000000002E-2</v>
      </c>
      <c r="E37" s="9">
        <f t="shared" si="0"/>
        <v>6.6328593892967378</v>
      </c>
      <c r="F37" s="44">
        <f>IFERROR(VLOOKUP(A37,'Lokalisering jordkabler'!$A$1:$F$40,6,FALSE)/100,0)</f>
        <v>9.3999999999999986E-3</v>
      </c>
      <c r="G37" s="45">
        <f t="shared" si="1"/>
        <v>2.647510754114196</v>
      </c>
      <c r="H37" s="35">
        <f t="shared" si="2"/>
        <v>596.05137061198297</v>
      </c>
      <c r="I37" s="85"/>
      <c r="J37" s="63"/>
    </row>
    <row r="38" spans="1:10" s="62" customFormat="1" x14ac:dyDescent="0.25">
      <c r="A38" s="33">
        <v>990892679</v>
      </c>
      <c r="B38" t="str">
        <f>VLOOKUP(A38,Jordkabel!$A$3:$B$218,2,FALSE)</f>
        <v>NORDLANDSNETT AS</v>
      </c>
      <c r="C38" s="36">
        <f>VLOOKUP(A38,'Jordkabel Pivot'!$A$2:$B$57,2,FALSE)</f>
        <v>5517.6262876428118</v>
      </c>
      <c r="D38" s="44">
        <f>IFERROR(VLOOKUP(A38,'Lokalisering jordkabler'!$A$1:$D$40,4,FALSE)/100,0)</f>
        <v>9.3999999999999986E-3</v>
      </c>
      <c r="E38" s="9">
        <f t="shared" si="0"/>
        <v>37.343294714766543</v>
      </c>
      <c r="F38" s="44">
        <f>IFERROR(VLOOKUP(A38,'Lokalisering jordkabler'!$A$1:$F$40,6,FALSE)/100,0)</f>
        <v>0.51519999999999999</v>
      </c>
      <c r="G38" s="45">
        <f t="shared" si="1"/>
        <v>1364.4869104289169</v>
      </c>
      <c r="H38" s="35">
        <f t="shared" si="2"/>
        <v>6919.4564927864958</v>
      </c>
      <c r="I38" s="85"/>
      <c r="J38" s="63"/>
    </row>
    <row r="39" spans="1:10" s="62" customFormat="1" x14ac:dyDescent="0.25">
      <c r="A39" s="33">
        <v>960684737</v>
      </c>
      <c r="B39" t="str">
        <f>VLOOKUP(A39,Jordkabel!$A$3:$B$218,2,FALSE)</f>
        <v>NORDMØRE ENERGIVERK AS</v>
      </c>
      <c r="C39" s="36">
        <f>VLOOKUP(A39,'Jordkabel Pivot'!$A$2:$B$57,2,FALSE)</f>
        <v>6843.2895569809489</v>
      </c>
      <c r="D39" s="44">
        <f>IFERROR(VLOOKUP(A39,'Lokalisering jordkabler'!$A$1:$D$40,4,FALSE)/100,0)</f>
        <v>0</v>
      </c>
      <c r="E39" s="9">
        <f t="shared" ref="E39:E61" si="3">C39*$C$2*(D39*$C$4)</f>
        <v>0</v>
      </c>
      <c r="F39" s="44">
        <f>IFERROR(VLOOKUP(A39,'Lokalisering jordkabler'!$A$1:$F$40,6,FALSE)/100,0)</f>
        <v>0.2097</v>
      </c>
      <c r="G39" s="45">
        <f t="shared" ref="G39:G61" si="4">C39*$C$2*F39*$C$3</f>
        <v>688.81815364747445</v>
      </c>
      <c r="H39" s="35">
        <f t="shared" ref="H39:H61" si="5">C39+E39+G39</f>
        <v>7532.1077106284229</v>
      </c>
      <c r="I39" s="85"/>
      <c r="J39" s="63"/>
    </row>
    <row r="40" spans="1:10" s="62" customFormat="1" x14ac:dyDescent="0.25">
      <c r="A40" s="33">
        <v>995114666</v>
      </c>
      <c r="B40" t="str">
        <f>VLOOKUP(A40,Jordkabel!$A$3:$B$218,2,FALSE)</f>
        <v>NORD-SALTEN KRAFT AS</v>
      </c>
      <c r="C40" s="36">
        <f>VLOOKUP(A40,'Jordkabel Pivot'!$A$2:$B$57,2,FALSE)</f>
        <v>607.81274476813905</v>
      </c>
      <c r="D40" s="44">
        <f>IFERROR(VLOOKUP(A40,'Lokalisering jordkabler'!$A$1:$D$40,4,FALSE)/100,0)</f>
        <v>0</v>
      </c>
      <c r="E40" s="9">
        <f t="shared" si="3"/>
        <v>0</v>
      </c>
      <c r="F40" s="44">
        <f>IFERROR(VLOOKUP(A40,'Lokalisering jordkabler'!$A$1:$F$40,6,FALSE)/100,0)</f>
        <v>0</v>
      </c>
      <c r="G40" s="45">
        <f t="shared" si="4"/>
        <v>0</v>
      </c>
      <c r="H40" s="35">
        <f t="shared" si="5"/>
        <v>607.81274476813905</v>
      </c>
      <c r="I40" s="85"/>
      <c r="J40" s="63"/>
    </row>
    <row r="41" spans="1:10" s="62" customFormat="1" x14ac:dyDescent="0.25">
      <c r="A41" s="33">
        <v>980234088</v>
      </c>
      <c r="B41" t="str">
        <f>VLOOKUP(A41,Jordkabel!$A$3:$B$218,2,FALSE)</f>
        <v>Norgesnett AS</v>
      </c>
      <c r="C41" s="36">
        <f>VLOOKUP(A41,'Jordkabel Pivot'!$A$2:$B$57,2,FALSE)</f>
        <v>71.111945481214192</v>
      </c>
      <c r="D41" s="44">
        <f>IFERROR(VLOOKUP(A41,'Lokalisering jordkabler'!$A$1:$D$40,4,FALSE)/100,0)</f>
        <v>0</v>
      </c>
      <c r="E41" s="9">
        <f t="shared" si="3"/>
        <v>0</v>
      </c>
      <c r="F41" s="44">
        <f>IFERROR(VLOOKUP(A41,'Lokalisering jordkabler'!$A$1:$F$40,6,FALSE)/100,0)</f>
        <v>0</v>
      </c>
      <c r="G41" s="45">
        <f t="shared" si="4"/>
        <v>0</v>
      </c>
      <c r="H41" s="35">
        <f t="shared" si="5"/>
        <v>71.111945481214192</v>
      </c>
      <c r="I41" s="85"/>
      <c r="J41" s="63"/>
    </row>
    <row r="42" spans="1:10" s="62" customFormat="1" x14ac:dyDescent="0.25">
      <c r="A42" s="33">
        <v>966731508</v>
      </c>
      <c r="B42" t="str">
        <f>VLOOKUP(A42,Jordkabel!$A$3:$B$218,2,FALSE)</f>
        <v>NOTODDEN ENERGI NETT AS</v>
      </c>
      <c r="C42" s="36">
        <f>VLOOKUP(A42,'Jordkabel Pivot'!$A$2:$B$57,2,FALSE)</f>
        <v>711.11945481214195</v>
      </c>
      <c r="D42" s="44">
        <f>IFERROR(VLOOKUP(A42,'Lokalisering jordkabler'!$A$1:$D$40,4,FALSE)/100,0)</f>
        <v>0</v>
      </c>
      <c r="E42" s="9">
        <f t="shared" si="3"/>
        <v>0</v>
      </c>
      <c r="F42" s="44">
        <f>IFERROR(VLOOKUP(A42,'Lokalisering jordkabler'!$A$1:$F$40,6,FALSE)/100,0)</f>
        <v>0</v>
      </c>
      <c r="G42" s="45">
        <f t="shared" si="4"/>
        <v>0</v>
      </c>
      <c r="H42" s="35">
        <f t="shared" si="5"/>
        <v>711.11945481214195</v>
      </c>
      <c r="I42" s="85"/>
      <c r="J42" s="63"/>
    </row>
    <row r="43" spans="1:10" s="62" customFormat="1" x14ac:dyDescent="0.25">
      <c r="A43" s="33">
        <v>988807648</v>
      </c>
      <c r="B43" t="str">
        <f>VLOOKUP(A43,Jordkabel!$A$3:$B$218,2,FALSE)</f>
        <v>NTE NETT AS</v>
      </c>
      <c r="C43" s="36">
        <f>VLOOKUP(A43,'Jordkabel Pivot'!$A$2:$B$57,2,FALSE)</f>
        <v>6832.8510182072632</v>
      </c>
      <c r="D43" s="44">
        <f>IFERROR(VLOOKUP(A43,'Lokalisering jordkabler'!$A$1:$D$40,4,FALSE)/100,0)</f>
        <v>2.86E-2</v>
      </c>
      <c r="E43" s="9">
        <f t="shared" si="3"/>
        <v>140.70206816692394</v>
      </c>
      <c r="F43" s="44">
        <f>IFERROR(VLOOKUP(A43,'Lokalisering jordkabler'!$A$1:$F$40,6,FALSE)/100,0)</f>
        <v>0.26500000000000001</v>
      </c>
      <c r="G43" s="45">
        <f t="shared" si="4"/>
        <v>869.13864951596395</v>
      </c>
      <c r="H43" s="35">
        <f t="shared" si="5"/>
        <v>7842.691735890151</v>
      </c>
      <c r="I43" s="85"/>
      <c r="J43" s="63"/>
    </row>
    <row r="44" spans="1:10" s="62" customFormat="1" x14ac:dyDescent="0.25">
      <c r="A44" s="33">
        <v>976723805</v>
      </c>
      <c r="B44" t="str">
        <f>VLOOKUP(A44,Jordkabel!$A$3:$B$218,2,FALSE)</f>
        <v>ODDA ENERGI AS</v>
      </c>
      <c r="C44" s="36">
        <f>VLOOKUP(A44,'Jordkabel Pivot'!$A$2:$B$57,2,FALSE)</f>
        <v>2752.710970368068</v>
      </c>
      <c r="D44" s="44">
        <f>IFERROR(VLOOKUP(A44,'Lokalisering jordkabler'!$A$1:$D$40,4,FALSE)/100,0)</f>
        <v>0</v>
      </c>
      <c r="E44" s="9">
        <f t="shared" si="3"/>
        <v>0</v>
      </c>
      <c r="F44" s="44">
        <f>IFERROR(VLOOKUP(A44,'Lokalisering jordkabler'!$A$1:$F$40,6,FALSE)/100,0)</f>
        <v>0.4</v>
      </c>
      <c r="G44" s="45">
        <f t="shared" si="4"/>
        <v>528.52050631066913</v>
      </c>
      <c r="H44" s="35">
        <f t="shared" si="5"/>
        <v>3281.2314766787372</v>
      </c>
      <c r="I44" s="85"/>
      <c r="J44" s="63"/>
    </row>
    <row r="45" spans="1:10" s="62" customFormat="1" x14ac:dyDescent="0.25">
      <c r="A45" s="33">
        <v>915317898</v>
      </c>
      <c r="B45" t="str">
        <f>VLOOKUP(A45,Jordkabel!$A$3:$B$218,2,FALSE)</f>
        <v>RAULAND KRAFTFORSYNINGSLAG SA</v>
      </c>
      <c r="C45" s="36">
        <f>VLOOKUP(A45,'Jordkabel Pivot'!$A$2:$B$57,2,FALSE)</f>
        <v>10.704697864884452</v>
      </c>
      <c r="D45" s="44">
        <f>IFERROR(VLOOKUP(A45,'Lokalisering jordkabler'!$A$1:$D$40,4,FALSE)/100,0)</f>
        <v>0</v>
      </c>
      <c r="E45" s="9">
        <f t="shared" si="3"/>
        <v>0</v>
      </c>
      <c r="F45" s="44">
        <f>IFERROR(VLOOKUP(A45,'Lokalisering jordkabler'!$A$1:$F$40,6,FALSE)/100,0)</f>
        <v>0</v>
      </c>
      <c r="G45" s="45">
        <f t="shared" si="4"/>
        <v>0</v>
      </c>
      <c r="H45" s="35">
        <f t="shared" si="5"/>
        <v>10.704697864884452</v>
      </c>
      <c r="I45" s="85"/>
      <c r="J45" s="63"/>
    </row>
    <row r="46" spans="1:10" s="62" customFormat="1" x14ac:dyDescent="0.25">
      <c r="A46" s="33">
        <v>948755742</v>
      </c>
      <c r="B46" t="str">
        <f>VLOOKUP(A46,Jordkabel!$A$3:$B$218,2,FALSE)</f>
        <v>REPVÅG KRAFTLAG SA</v>
      </c>
      <c r="C46" s="36">
        <f>VLOOKUP(A46,'Jordkabel Pivot'!$A$2:$B$57,2,FALSE)</f>
        <v>1986.7919237225537</v>
      </c>
      <c r="D46" s="44">
        <f>IFERROR(VLOOKUP(A46,'Lokalisering jordkabler'!$A$1:$D$40,4,FALSE)/100,0)</f>
        <v>0</v>
      </c>
      <c r="E46" s="9">
        <f t="shared" si="3"/>
        <v>0</v>
      </c>
      <c r="F46" s="44">
        <f>IFERROR(VLOOKUP(A46,'Lokalisering jordkabler'!$A$1:$F$40,6,FALSE)/100,0)</f>
        <v>0.2</v>
      </c>
      <c r="G46" s="45">
        <f t="shared" si="4"/>
        <v>190.73202467736519</v>
      </c>
      <c r="H46" s="35">
        <f t="shared" si="5"/>
        <v>2177.5239483999189</v>
      </c>
      <c r="I46" s="85"/>
      <c r="J46" s="63"/>
    </row>
    <row r="47" spans="1:10" s="62" customFormat="1" x14ac:dyDescent="0.25">
      <c r="A47" s="33">
        <v>984882114</v>
      </c>
      <c r="B47" t="str">
        <f>VLOOKUP(A47,Jordkabel!$A$3:$B$218,2,FALSE)</f>
        <v>SFE NETT AS</v>
      </c>
      <c r="C47" s="36">
        <f>VLOOKUP(A47,'Jordkabel Pivot'!$A$2:$B$57,2,FALSE)</f>
        <v>5049.8755811503679</v>
      </c>
      <c r="D47" s="44">
        <f>IFERROR(VLOOKUP(A47,'Lokalisering jordkabler'!$A$1:$D$40,4,FALSE)/100,0)</f>
        <v>0</v>
      </c>
      <c r="E47" s="9">
        <f t="shared" si="3"/>
        <v>0</v>
      </c>
      <c r="F47" s="44">
        <f>IFERROR(VLOOKUP(A47,'Lokalisering jordkabler'!$A$1:$F$40,6,FALSE)/100,0)</f>
        <v>0.1875</v>
      </c>
      <c r="G47" s="45">
        <f t="shared" si="4"/>
        <v>454.48880230353319</v>
      </c>
      <c r="H47" s="35">
        <f t="shared" si="5"/>
        <v>5504.3643834539007</v>
      </c>
      <c r="I47" s="85"/>
      <c r="J47" s="63"/>
    </row>
    <row r="48" spans="1:10" s="62" customFormat="1" x14ac:dyDescent="0.25">
      <c r="A48" s="33">
        <v>979422679</v>
      </c>
      <c r="B48" t="str">
        <f>VLOOKUP(A48,Jordkabel!$A$3:$B$218,2,FALSE)</f>
        <v>SKAGERAK NETT AS</v>
      </c>
      <c r="C48" s="36">
        <f>VLOOKUP(A48,'Jordkabel Pivot'!$A$2:$B$57,2,FALSE)</f>
        <v>5218.0522566635973</v>
      </c>
      <c r="D48" s="44">
        <f>IFERROR(VLOOKUP(A48,'Lokalisering jordkabler'!$A$1:$D$40,4,FALSE)/100,0)</f>
        <v>5.8400000000000001E-2</v>
      </c>
      <c r="E48" s="9">
        <f t="shared" si="3"/>
        <v>219.40866128819093</v>
      </c>
      <c r="F48" s="44">
        <f>IFERROR(VLOOKUP(A48,'Lokalisering jordkabler'!$A$1:$F$40,6,FALSE)/100,0)</f>
        <v>0.71730000000000005</v>
      </c>
      <c r="G48" s="45">
        <f t="shared" si="4"/>
        <v>1796.5962641783035</v>
      </c>
      <c r="H48" s="35">
        <f t="shared" si="5"/>
        <v>7234.0571821300919</v>
      </c>
      <c r="I48" s="85"/>
      <c r="J48" s="63"/>
    </row>
    <row r="49" spans="1:10" s="62" customFormat="1" x14ac:dyDescent="0.25">
      <c r="A49" s="33">
        <v>916069634</v>
      </c>
      <c r="B49" t="str">
        <f>VLOOKUP(A49,Jordkabel!$A$3:$B$218,2,FALSE)</f>
        <v>SOGNEKRAFT AS</v>
      </c>
      <c r="C49" s="36">
        <f>VLOOKUP(A49,'Jordkabel Pivot'!$A$2:$B$57,2,FALSE)</f>
        <v>663.74130778663528</v>
      </c>
      <c r="D49" s="44">
        <f>IFERROR(VLOOKUP(A49,'Lokalisering jordkabler'!$A$1:$D$40,4,FALSE)/100,0)</f>
        <v>0</v>
      </c>
      <c r="E49" s="9">
        <f t="shared" si="3"/>
        <v>0</v>
      </c>
      <c r="F49" s="44">
        <f>IFERROR(VLOOKUP(A49,'Lokalisering jordkabler'!$A$1:$F$40,6,FALSE)/100,0)</f>
        <v>0</v>
      </c>
      <c r="G49" s="45">
        <f t="shared" si="4"/>
        <v>0</v>
      </c>
      <c r="H49" s="35">
        <f t="shared" si="5"/>
        <v>663.74130778663528</v>
      </c>
      <c r="I49" s="85"/>
      <c r="J49" s="63"/>
    </row>
    <row r="50" spans="1:10" s="62" customFormat="1" x14ac:dyDescent="0.25">
      <c r="A50" s="33">
        <v>987059729</v>
      </c>
      <c r="B50" t="str">
        <f>VLOOKUP(A50,Jordkabel!$A$3:$B$218,2,FALSE)</f>
        <v>STATKRAFT ENERGI AS</v>
      </c>
      <c r="C50" s="36">
        <f>VLOOKUP(A50,'Jordkabel Pivot'!$A$2:$B$57,2,FALSE)</f>
        <v>9.6342280783960046</v>
      </c>
      <c r="D50" s="44">
        <f>IFERROR(VLOOKUP(A50,'Lokalisering jordkabler'!$A$1:$D$40,4,FALSE)/100,0)</f>
        <v>0</v>
      </c>
      <c r="E50" s="9">
        <f t="shared" si="3"/>
        <v>0</v>
      </c>
      <c r="F50" s="44">
        <f>IFERROR(VLOOKUP(A50,'Lokalisering jordkabler'!$A$1:$F$40,6,FALSE)/100,0)</f>
        <v>0.1</v>
      </c>
      <c r="G50" s="45">
        <f t="shared" si="4"/>
        <v>0.46244294776300826</v>
      </c>
      <c r="H50" s="35">
        <f t="shared" si="5"/>
        <v>10.096671026159013</v>
      </c>
      <c r="I50" s="85"/>
      <c r="J50" s="63"/>
    </row>
    <row r="51" spans="1:10" s="62" customFormat="1" x14ac:dyDescent="0.25">
      <c r="A51" s="33">
        <v>971034998</v>
      </c>
      <c r="B51" t="str">
        <f>VLOOKUP(A51,Jordkabel!$A$3:$B$218,2,FALSE)</f>
        <v>SULDAL ELVERK KF</v>
      </c>
      <c r="C51" s="36">
        <f>VLOOKUP(A51,'Jordkabel Pivot'!$A$2:$B$57,2,FALSE)</f>
        <v>86.922146662861735</v>
      </c>
      <c r="D51" s="44">
        <f>IFERROR(VLOOKUP(A51,'Lokalisering jordkabler'!$A$1:$D$40,4,FALSE)/100,0)</f>
        <v>0</v>
      </c>
      <c r="E51" s="9">
        <f t="shared" si="3"/>
        <v>0</v>
      </c>
      <c r="F51" s="44">
        <f>IFERROR(VLOOKUP(A51,'Lokalisering jordkabler'!$A$1:$F$40,6,FALSE)/100,0)</f>
        <v>0</v>
      </c>
      <c r="G51" s="45">
        <f t="shared" si="4"/>
        <v>0</v>
      </c>
      <c r="H51" s="35">
        <f t="shared" si="5"/>
        <v>86.922146662861735</v>
      </c>
      <c r="I51" s="85"/>
      <c r="J51" s="63"/>
    </row>
    <row r="52" spans="1:10" s="62" customFormat="1" x14ac:dyDescent="0.25">
      <c r="A52" s="33">
        <v>916501420</v>
      </c>
      <c r="B52" t="str">
        <f>VLOOKUP(A52,Jordkabel!$A$3:$B$218,2,FALSE)</f>
        <v>SUNNFJORD ENERGI AS</v>
      </c>
      <c r="C52" s="36">
        <f>VLOOKUP(A52,'Jordkabel Pivot'!$A$2:$B$57,2,FALSE)</f>
        <v>819.51392671473491</v>
      </c>
      <c r="D52" s="44">
        <f>IFERROR(VLOOKUP(A52,'Lokalisering jordkabler'!$A$1:$D$40,4,FALSE)/100,0)</f>
        <v>0</v>
      </c>
      <c r="E52" s="9">
        <f t="shared" si="3"/>
        <v>0</v>
      </c>
      <c r="F52" s="44">
        <f>IFERROR(VLOOKUP(A52,'Lokalisering jordkabler'!$A$1:$F$40,6,FALSE)/100,0)</f>
        <v>0.61880000000000002</v>
      </c>
      <c r="G52" s="45">
        <f t="shared" si="4"/>
        <v>243.41530456851743</v>
      </c>
      <c r="H52" s="35">
        <f t="shared" si="5"/>
        <v>1062.9292312832524</v>
      </c>
      <c r="I52" s="85"/>
      <c r="J52" s="63"/>
    </row>
    <row r="53" spans="1:10" s="62" customFormat="1" x14ac:dyDescent="0.25">
      <c r="A53" s="33">
        <v>919763159</v>
      </c>
      <c r="B53" t="str">
        <f>VLOOKUP(A53,Jordkabel!$A$3:$B$218,2,FALSE)</f>
        <v>SVORKA ENERGI AS</v>
      </c>
      <c r="C53" s="36">
        <f>VLOOKUP(A53,'Jordkabel Pivot'!$A$2:$B$57,2,FALSE)</f>
        <v>62.087247616329805</v>
      </c>
      <c r="D53" s="44">
        <f>IFERROR(VLOOKUP(A53,'Lokalisering jordkabler'!$A$1:$D$40,4,FALSE)/100,0)</f>
        <v>0</v>
      </c>
      <c r="E53" s="9">
        <f t="shared" si="3"/>
        <v>0</v>
      </c>
      <c r="F53" s="44">
        <f>IFERROR(VLOOKUP(A53,'Lokalisering jordkabler'!$A$1:$F$40,6,FALSE)/100,0)</f>
        <v>0</v>
      </c>
      <c r="G53" s="45">
        <f t="shared" si="4"/>
        <v>0</v>
      </c>
      <c r="H53" s="35">
        <f t="shared" si="5"/>
        <v>62.087247616329805</v>
      </c>
      <c r="I53" s="85"/>
      <c r="J53" s="63"/>
    </row>
    <row r="54" spans="1:10" s="62" customFormat="1" x14ac:dyDescent="0.25">
      <c r="A54" s="33">
        <v>978631029</v>
      </c>
      <c r="B54" t="str">
        <f>VLOOKUP(A54,Jordkabel!$A$3:$B$218,2,FALSE)</f>
        <v>TENSIO TS AS</v>
      </c>
      <c r="C54" s="36">
        <f>VLOOKUP(A54,'Jordkabel Pivot'!$A$2:$B$57,2,FALSE)</f>
        <v>22905.130352984903</v>
      </c>
      <c r="D54" s="44">
        <f>IFERROR(VLOOKUP(A54,'Lokalisering jordkabler'!$A$1:$D$40,4,FALSE)/100,0)</f>
        <v>4.1399999999999999E-2</v>
      </c>
      <c r="E54" s="9">
        <f t="shared" si="3"/>
        <v>682.75612556177396</v>
      </c>
      <c r="F54" s="44">
        <f>IFERROR(VLOOKUP(A54,'Lokalisering jordkabler'!$A$1:$F$40,6,FALSE)/100,0)</f>
        <v>0.49640000000000001</v>
      </c>
      <c r="G54" s="45">
        <f t="shared" si="4"/>
        <v>5457.6512194664192</v>
      </c>
      <c r="H54" s="35">
        <f t="shared" si="5"/>
        <v>29045.537698013097</v>
      </c>
      <c r="I54" s="85"/>
      <c r="J54" s="63"/>
    </row>
    <row r="55" spans="1:10" s="62" customFormat="1" x14ac:dyDescent="0.25">
      <c r="A55" s="33">
        <v>917983550</v>
      </c>
      <c r="B55" t="str">
        <f>VLOOKUP(A55,Jordkabel!$A$3:$B$218,2,FALSE)</f>
        <v>TROLLFJORD NETT AS</v>
      </c>
      <c r="C55" s="36">
        <f>VLOOKUP(A55,'Jordkabel Pivot'!$A$2:$B$57,2,FALSE)</f>
        <v>0</v>
      </c>
      <c r="D55" s="44">
        <f>IFERROR(VLOOKUP(A55,'Lokalisering jordkabler'!$A$1:$D$40,4,FALSE)/100,0)</f>
        <v>0</v>
      </c>
      <c r="E55" s="9">
        <f t="shared" si="3"/>
        <v>0</v>
      </c>
      <c r="F55" s="44">
        <f>IFERROR(VLOOKUP(A55,'Lokalisering jordkabler'!$A$1:$F$40,6,FALSE)/100,0)</f>
        <v>0.3</v>
      </c>
      <c r="G55" s="45">
        <f t="shared" si="4"/>
        <v>0</v>
      </c>
      <c r="H55" s="35">
        <f t="shared" si="5"/>
        <v>0</v>
      </c>
      <c r="I55" s="85"/>
      <c r="J55" s="63"/>
    </row>
    <row r="56" spans="1:10" s="62" customFormat="1" x14ac:dyDescent="0.25">
      <c r="A56" s="33">
        <v>979151950</v>
      </c>
      <c r="B56" t="str">
        <f>VLOOKUP(A56,Jordkabel!$A$3:$B$218,2,FALSE)</f>
        <v>TROMS KRAFT NETT AS</v>
      </c>
      <c r="C56" s="36">
        <f>VLOOKUP(A56,'Jordkabel Pivot'!$A$2:$B$57,2,FALSE)</f>
        <v>15019.742114972432</v>
      </c>
      <c r="D56" s="44">
        <f>IFERROR(VLOOKUP(A56,'Lokalisering jordkabler'!$A$1:$D$40,4,FALSE)/100,0)</f>
        <v>3.8699999999999998E-2</v>
      </c>
      <c r="E56" s="9">
        <f t="shared" si="3"/>
        <v>418.51009429159183</v>
      </c>
      <c r="F56" s="44">
        <f>IFERROR(VLOOKUP(A56,'Lokalisering jordkabler'!$A$1:$F$40,6,FALSE)/100,0)</f>
        <v>0.41439999999999999</v>
      </c>
      <c r="G56" s="45">
        <f t="shared" si="4"/>
        <v>2987.6069435733966</v>
      </c>
      <c r="H56" s="35">
        <f t="shared" si="5"/>
        <v>18425.85915283742</v>
      </c>
      <c r="I56" s="85"/>
      <c r="J56" s="63"/>
    </row>
    <row r="57" spans="1:10" s="62" customFormat="1" x14ac:dyDescent="0.25">
      <c r="A57" s="33">
        <v>971058854</v>
      </c>
      <c r="B57" t="str">
        <f>VLOOKUP(A57,Jordkabel!$A$3:$B$218,2,FALSE)</f>
        <v>VARANGER KRAFTNETT AS</v>
      </c>
      <c r="C57" s="36">
        <f>VLOOKUP(A57,'Jordkabel Pivot'!$A$2:$B$57,2,FALSE)</f>
        <v>538.83637673530393</v>
      </c>
      <c r="D57" s="44">
        <f>IFERROR(VLOOKUP(A57,'Lokalisering jordkabler'!$A$1:$D$40,4,FALSE)/100,0)</f>
        <v>0</v>
      </c>
      <c r="E57" s="9">
        <f t="shared" si="3"/>
        <v>0</v>
      </c>
      <c r="F57" s="44">
        <f>IFERROR(VLOOKUP(A57,'Lokalisering jordkabler'!$A$1:$F$40,6,FALSE)/100,0)</f>
        <v>0.36840000000000006</v>
      </c>
      <c r="G57" s="45">
        <f t="shared" si="4"/>
        <v>95.283514170857273</v>
      </c>
      <c r="H57" s="35">
        <f t="shared" si="5"/>
        <v>634.11989090616123</v>
      </c>
      <c r="I57" s="85"/>
      <c r="J57" s="63"/>
    </row>
    <row r="58" spans="1:10" s="62" customFormat="1" x14ac:dyDescent="0.25">
      <c r="A58" s="33">
        <v>968168134</v>
      </c>
      <c r="B58" t="str">
        <f>VLOOKUP(A58,Jordkabel!$A$3:$B$218,2,FALSE)</f>
        <v>VESTERÅLSKRAFT NETT AS</v>
      </c>
      <c r="C58" s="36">
        <f>VLOOKUP(A58,'Jordkabel Pivot'!$A$2:$B$57,2,FALSE)</f>
        <v>333.98657338439483</v>
      </c>
      <c r="D58" s="44">
        <f>IFERROR(VLOOKUP(A58,'Lokalisering jordkabler'!$A$1:$D$40,4,FALSE)/100,0)</f>
        <v>0</v>
      </c>
      <c r="E58" s="9">
        <f t="shared" si="3"/>
        <v>0</v>
      </c>
      <c r="F58" s="44">
        <f>IFERROR(VLOOKUP(A58,'Lokalisering jordkabler'!$A$1:$F$40,6,FALSE)/100,0)</f>
        <v>0</v>
      </c>
      <c r="G58" s="45">
        <f t="shared" si="4"/>
        <v>0</v>
      </c>
      <c r="H58" s="35">
        <f t="shared" si="5"/>
        <v>333.98657338439483</v>
      </c>
      <c r="I58" s="85"/>
      <c r="J58" s="63"/>
    </row>
    <row r="59" spans="1:10" s="62" customFormat="1" x14ac:dyDescent="0.25">
      <c r="A59" s="33">
        <v>955996836</v>
      </c>
      <c r="B59" t="str">
        <f>VLOOKUP(A59,Jordkabel!$A$3:$B$218,2,FALSE)</f>
        <v>VEST-TELEMARK KRAFTLAG AS</v>
      </c>
      <c r="C59" s="36">
        <f>VLOOKUP(A59,'Jordkabel Pivot'!$A$2:$B$57,2,FALSE)</f>
        <v>46.148983309158744</v>
      </c>
      <c r="D59" s="44">
        <f>IFERROR(VLOOKUP(A59,'Lokalisering jordkabler'!$A$1:$D$40,4,FALSE)/100,0)</f>
        <v>0</v>
      </c>
      <c r="E59" s="9">
        <f t="shared" si="3"/>
        <v>0</v>
      </c>
      <c r="F59" s="44">
        <f>IFERROR(VLOOKUP(A59,'Lokalisering jordkabler'!$A$1:$F$40,6,FALSE)/100,0)</f>
        <v>0</v>
      </c>
      <c r="G59" s="45">
        <f t="shared" si="4"/>
        <v>0</v>
      </c>
      <c r="H59" s="35">
        <f t="shared" si="5"/>
        <v>46.148983309158744</v>
      </c>
      <c r="I59" s="85"/>
      <c r="J59" s="63"/>
    </row>
    <row r="60" spans="1:10" s="62" customFormat="1" x14ac:dyDescent="0.25">
      <c r="A60" s="33">
        <v>918999361</v>
      </c>
      <c r="B60" t="str">
        <f>VLOOKUP(A60,Jordkabel!$A$3:$B$218,2,FALSE)</f>
        <v>VOSS ENERGI NETT AS</v>
      </c>
      <c r="C60" s="36">
        <f>VLOOKUP(A60,'Jordkabel Pivot'!$A$2:$B$57,2,FALSE)</f>
        <v>139.16107224349787</v>
      </c>
      <c r="D60" s="44">
        <f>IFERROR(VLOOKUP(A60,'Lokalisering jordkabler'!$A$1:$D$40,4,FALSE)/100,0)</f>
        <v>0</v>
      </c>
      <c r="E60" s="9">
        <f t="shared" si="3"/>
        <v>0</v>
      </c>
      <c r="F60" s="44">
        <f>IFERROR(VLOOKUP(A60,'Lokalisering jordkabler'!$A$1:$F$40,6,FALSE)/100,0)</f>
        <v>0.4</v>
      </c>
      <c r="G60" s="45">
        <f t="shared" si="4"/>
        <v>26.718925870751594</v>
      </c>
      <c r="H60" s="35">
        <f t="shared" si="5"/>
        <v>165.87999811424947</v>
      </c>
      <c r="I60" s="85"/>
      <c r="J60" s="63"/>
    </row>
    <row r="61" spans="1:10" s="62" customFormat="1" x14ac:dyDescent="0.25">
      <c r="A61" s="33">
        <v>914678412</v>
      </c>
      <c r="B61" t="str">
        <f>VLOOKUP(A61,Jordkabel!$A$3:$B$218,2,FALSE)</f>
        <v>YMBER AS</v>
      </c>
      <c r="C61" s="36">
        <f>VLOOKUP(A61,'Jordkabel Pivot'!$A$2:$B$57,2,FALSE)</f>
        <v>1177.0885772226941</v>
      </c>
      <c r="D61" s="44">
        <f>IFERROR(VLOOKUP(A61,'Lokalisering jordkabler'!$A$1:$D$40,4,FALSE)/100,0)</f>
        <v>0</v>
      </c>
      <c r="E61" s="9">
        <f t="shared" si="3"/>
        <v>0</v>
      </c>
      <c r="F61" s="44">
        <f>IFERROR(VLOOKUP(A61,'Lokalisering jordkabler'!$A$1:$F$40,6,FALSE)/100,0)</f>
        <v>0</v>
      </c>
      <c r="G61" s="45">
        <f t="shared" si="4"/>
        <v>0</v>
      </c>
      <c r="H61" s="35">
        <f t="shared" si="5"/>
        <v>1177.0885772226941</v>
      </c>
      <c r="I61" s="85"/>
      <c r="J61" s="63"/>
    </row>
  </sheetData>
  <autoFilter ref="A6:H6" xr:uid="{87FF10C2-8188-474D-85E7-1D19CD709CC8}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dtattdato xmlns="caf9241f-7654-46e4-b38c-0683f7584438">2021-03-02T00:00:00+00:00</Vedtattdato>
    <Prosess xmlns="caf9241f-7654-46e4-b38c-0683f7584438" xsi:nil="true"/>
    <SharedWithUsers xmlns="286bd567-8383-458b-8b10-610e1dbf4dce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3" ma:contentTypeDescription="Opprett et nytt dokument." ma:contentTypeScope="" ma:versionID="3468536f8ac8e5a455c585465f250e59">
  <xsd:schema xmlns:xsd="http://www.w3.org/2001/XMLSchema" xmlns:xs="http://www.w3.org/2001/XMLSchema" xmlns:p="http://schemas.microsoft.com/office/2006/metadata/properties" xmlns:ns2="caf9241f-7654-46e4-b38c-0683f7584438" xmlns:ns3="286bd567-8383-458b-8b10-610e1dbf4dce" targetNamespace="http://schemas.microsoft.com/office/2006/metadata/properties" ma:root="true" ma:fieldsID="d144ccb58804460084f685f6f2d88986" ns2:_="" ns3:_=""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D0FBA8-DDDA-4F48-8099-138770F63E6F}">
  <ds:schemaRefs>
    <ds:schemaRef ds:uri="http://schemas.microsoft.com/office/2006/metadata/properties"/>
    <ds:schemaRef ds:uri="http://schemas.microsoft.com/office/infopath/2007/PartnerControls"/>
    <ds:schemaRef ds:uri="caf9241f-7654-46e4-b38c-0683f7584438"/>
    <ds:schemaRef ds:uri="286bd567-8383-458b-8b10-610e1dbf4dce"/>
  </ds:schemaRefs>
</ds:datastoreItem>
</file>

<file path=customXml/itemProps2.xml><?xml version="1.0" encoding="utf-8"?>
<ds:datastoreItem xmlns:ds="http://schemas.openxmlformats.org/officeDocument/2006/customXml" ds:itemID="{3B949773-B2D9-4819-8012-45E090235B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3C14F8-EE13-4F8B-8B33-75C9B79F2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Luftlinje</vt:lpstr>
      <vt:lpstr>LuftlinjePivot</vt:lpstr>
      <vt:lpstr>Luftfartshinder</vt:lpstr>
      <vt:lpstr>PivotHinder</vt:lpstr>
      <vt:lpstr>Vekt Luftlinje</vt:lpstr>
      <vt:lpstr>Jordkabel</vt:lpstr>
      <vt:lpstr>Jordkabel Pivot</vt:lpstr>
      <vt:lpstr>Lokalisering jordkabler</vt:lpstr>
      <vt:lpstr>Beregning jordkabelvekt</vt:lpstr>
      <vt:lpstr>Sjøkabel</vt:lpstr>
      <vt:lpstr>Sjøkabel Pivot</vt:lpstr>
      <vt:lpstr>Trafo</vt:lpstr>
      <vt:lpstr>Trafo Pivot</vt:lpstr>
      <vt:lpstr>Avgang</vt:lpstr>
      <vt:lpstr>Avgang Pivot</vt:lpstr>
      <vt:lpstr>Stasjon</vt:lpstr>
      <vt:lpstr>Stasjon Pivot</vt:lpstr>
      <vt:lpstr>Kompensering</vt:lpstr>
      <vt:lpstr>Kompensering Pivot</vt:lpstr>
      <vt:lpstr>Avganger (dnett)</vt:lpstr>
      <vt:lpstr>Trafo (dnett)</vt:lpstr>
    </vt:vector>
  </TitlesOfParts>
  <Company>NVE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Kordahl Ole-Petter</dc:creator>
  <cp:lastModifiedBy>Mona Helen Heien</cp:lastModifiedBy>
  <dcterms:created xsi:type="dcterms:W3CDTF">2019-10-30T09:56:55Z</dcterms:created>
  <dcterms:modified xsi:type="dcterms:W3CDTF">2021-02-10T06:27:44Z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  <property fmtid="{D5CDD505-2E9C-101B-9397-08002B2CF9AE}" pid="3" name="ComplianceAssetId">
    <vt:lpwstr/>
  </property>
</Properties>
</file>